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16.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7.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66925"/>
  <mc:AlternateContent xmlns:mc="http://schemas.openxmlformats.org/markup-compatibility/2006">
    <mc:Choice Requires="x15">
      <x15ac:absPath xmlns:x15ac="http://schemas.microsoft.com/office/spreadsheetml/2010/11/ac" url="https://asiandevbank.sharepoint.com/teams/org_spop/Shared Documents/04 ADF/03 Resource Allocation/CPA Country Performance Assessment/CPA tables for adb.org/2024/"/>
    </mc:Choice>
  </mc:AlternateContent>
  <xr:revisionPtr revIDLastSave="2335" documentId="8_{BF839C8E-52B2-489D-A06F-23BB582E774D}" xr6:coauthVersionLast="47" xr6:coauthVersionMax="47" xr10:uidLastSave="{17C0D4FA-75A4-4B7E-A4DC-398E7A8E4259}"/>
  <bookViews>
    <workbookView xWindow="22932" yWindow="-4404" windowWidth="30936" windowHeight="16896" tabRatio="753" firstSheet="3" activeTab="4" xr2:uid="{C195CBDA-414F-45D7-B21D-43A49F46CA36}"/>
  </bookViews>
  <sheets>
    <sheet name="Sheet3" sheetId="16" state="hidden" r:id="rId1"/>
    <sheet name="Sheet1" sheetId="17" state="hidden" r:id="rId2"/>
    <sheet name="For 2024 CPA Report" sheetId="19" state="hidden" r:id="rId3"/>
    <sheet name="pivot_Masterfile" sheetId="21" r:id="rId4"/>
    <sheet name="Masterfile" sheetId="15" r:id="rId5"/>
    <sheet name="Overall graph" sheetId="20" r:id="rId6"/>
    <sheet name="Graph by Country Group" sheetId="28" r:id="rId7"/>
    <sheet name="Country Group" sheetId="27" state="hidden" r:id="rId8"/>
    <sheet name="Graph by Region" sheetId="30" r:id="rId9"/>
    <sheet name="performance-assessment_region" sheetId="29"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a">#N/A</definedName>
    <definedName name="\e">#N/A</definedName>
    <definedName name="\f">#N/A</definedName>
    <definedName name="\q">#N/A</definedName>
    <definedName name="\s">#N/A</definedName>
    <definedName name="_2023Q2">#REF!</definedName>
    <definedName name="_BEEP_1__BEEP_2">#N/A</definedName>
    <definedName name="_xlnm._FilterDatabase" localSheetId="7" hidden="1">'Country Group'!$A$2:$E$1892</definedName>
    <definedName name="_xlnm._FilterDatabase" localSheetId="4" hidden="1">Masterfile!$A$7:$AL$602</definedName>
    <definedName name="_xlnm._FilterDatabase" localSheetId="9" hidden="1">'performance-assessment_region'!$A$2:$D$527</definedName>
    <definedName name="_FS_R">#N/A</definedName>
    <definedName name="_Jul10">[1]Dec08Ctry!$A$8:$AA$2350</definedName>
    <definedName name="_Key1" hidden="1">#REF!</definedName>
    <definedName name="_Key2" hidden="1">#REF!</definedName>
    <definedName name="_Key3" hidden="1">#REF!</definedName>
    <definedName name="_Key4" hidden="1">#REF!</definedName>
    <definedName name="_key6" hidden="1">#REF!</definedName>
    <definedName name="_Order1" hidden="1">255</definedName>
    <definedName name="_Order2" hidden="1">255</definedName>
    <definedName name="_QY">#N/A</definedName>
    <definedName name="a">[1]Dec08Ctry!$A$8:$AA$2350</definedName>
    <definedName name="a1\">#REF!</definedName>
    <definedName name="aa">[1]Dec08Ctry!$A$8:$AA$2350</definedName>
    <definedName name="AAA">[2]Data!$A$66:$A$76</definedName>
    <definedName name="ad">#REF!</definedName>
    <definedName name="ADFA">[3]Data!$A$66:$A$75</definedName>
    <definedName name="ADFOSF">#REF!</definedName>
    <definedName name="Agriculture_and_Natural_Resources">[4]adflnsec!$B$12</definedName>
    <definedName name="amt_voucher">#REF!</definedName>
    <definedName name="ASDFAD">[5]Data!$A$80:$A$105</definedName>
    <definedName name="Claims_v">#REF!</definedName>
    <definedName name="Country_TA">[6]Definitions_TA!$A$80:$A$87</definedName>
    <definedName name="CountryTA">#REF!</definedName>
    <definedName name="CTvTG" localSheetId="2">#REF!</definedName>
    <definedName name="CTvTG" localSheetId="4">#REF!</definedName>
    <definedName name="CTvTG">#REF!</definedName>
    <definedName name="CURR">#REF!</definedName>
    <definedName name="CURRENCY">#REF!</definedName>
    <definedName name="d">[7]MFR_OCR!#REF!</definedName>
    <definedName name="DAFDS">[8]Data!$A$80:$A$105</definedName>
    <definedName name="_xlnm.Database">#REF!</definedName>
    <definedName name="DCCC">[9]Data!$A$77:$A$98</definedName>
    <definedName name="Dec">[10]Sheet2!$B$4</definedName>
    <definedName name="Dept">#REF!</definedName>
    <definedName name="DISBTYPE">[11]Definitions!$A$5:$A$18</definedName>
    <definedName name="DISBTYPE_TA">[6]Definitions_TA!$A$5:$A$13</definedName>
    <definedName name="DISBTYPETA">#REF!</definedName>
    <definedName name="Energy">[4]adflnsec!$B$11</definedName>
    <definedName name="Feb">[12]Sheet2!$B$6</definedName>
    <definedName name="Finance_Sector">[4]adflnsec!$B$13</definedName>
    <definedName name="FWD">[13]Definitions!$A$141:$A$144</definedName>
    <definedName name="GLAS">#REF!</definedName>
    <definedName name="Industry_and_Non_Fuel_Minerals">[4]adflnsec!$B$14</definedName>
    <definedName name="Jan_98">[12]Sheet2!$B$5</definedName>
    <definedName name="lbl">'[14]Summary Statement of Loans'!#REF!</definedName>
    <definedName name="Loans">[4]adflnsec!$B$7:$B$18</definedName>
    <definedName name="Mar">[12]Sheet2!$B$7</definedName>
    <definedName name="Multi_Sectoral">[4]adflnsec!$B$15</definedName>
    <definedName name="NONPACIFIC2008">[15]CPA2008!$M$40:$BG$77</definedName>
    <definedName name="Nov">[10]Sheet2!$B$3</definedName>
    <definedName name="Oct">[10]Sheet2!$B$2</definedName>
    <definedName name="Others">[4]adflnsec!$B$16</definedName>
    <definedName name="Overall" localSheetId="2">[16]Performance!#REF!</definedName>
    <definedName name="Overall" localSheetId="4">[16]Performance!#REF!</definedName>
    <definedName name="Overall">[16]Performance!#REF!</definedName>
    <definedName name="Overall2" localSheetId="2">#REF!</definedName>
    <definedName name="Overall2" localSheetId="4">#REF!</definedName>
    <definedName name="Overall2">#REF!</definedName>
    <definedName name="PACIFIC2008">[15]CPA2008!$M$113:$BG$144</definedName>
    <definedName name="PAK">[17]Data!$A$71:$A$77</definedName>
    <definedName name="_xlnm.Print_Area" localSheetId="4">Masterfile!$A$1:$AH$190</definedName>
    <definedName name="_xlnm.Print_Area">#N/A</definedName>
    <definedName name="Print_Area_MI">#REF!</definedName>
    <definedName name="_xlnm.Print_Titles" localSheetId="4">Masterfile!$7:$7</definedName>
    <definedName name="PROCESSOR">[18]Codes!$A$427:$A$436</definedName>
    <definedName name="r\">#REF!</definedName>
    <definedName name="REASON">[19]Codes!$A$428:$A$483</definedName>
    <definedName name="Revised" hidden="1">#REF!</definedName>
    <definedName name="RM">[20]Definitions!$A$142:$A$145</definedName>
    <definedName name="RTND">[11]Definitions!$A$25:$A$42</definedName>
    <definedName name="RTNDTA">[6]Definitions_TA!$A$21:$A$36</definedName>
    <definedName name="salubre">[21]Definitions!$A$125:$A$168</definedName>
    <definedName name="Sector">[4]adflnsec!$B$7</definedName>
    <definedName name="Sept">[10]Sheet2!$B$1</definedName>
    <definedName name="Slicer_Cluster">#N/A</definedName>
    <definedName name="Slicer_Country_Group__based_on_OM_A1__as_of_2024">#N/A</definedName>
    <definedName name="Slicer_Indicator">#N/A</definedName>
    <definedName name="Slicer_Region2">#N/A</definedName>
    <definedName name="Slicer_Year3">#N/A</definedName>
    <definedName name="Social_Infrustructure">[4]adflnsec!$B$9</definedName>
    <definedName name="STAFF">[11]Definitions!$A$108:$A$188</definedName>
    <definedName name="STAFF_TA">[6]Definitions_TA!$A$71:$A$74</definedName>
    <definedName name="STAFFTA">#REF!</definedName>
    <definedName name="TITLE">#N/A</definedName>
    <definedName name="Totals">[4]adflnsec!$B$18</definedName>
    <definedName name="Transport_and_Communications">[4]adflnsec!$B$10</definedName>
    <definedName name="TYPE2">[11]Definitions!$A$235:$A$238</definedName>
    <definedName name="TYPE3">[6]Definitions_Loan!$A$104:$A$107</definedName>
    <definedName name="TYPE4">[6]Definitions_TA!$A$99:$A$103</definedName>
    <definedName name="Withheld">[22]Definitions!$A$48:$A$65</definedName>
    <definedName name="WTHLD">[11]Definitions!$A$48:$A$65</definedName>
    <definedName name="xx">#REF!</definedName>
  </definedNames>
  <calcPr calcId="191028" iterate="1"/>
  <pivotCaches>
    <pivotCache cacheId="0" r:id="rId34"/>
    <pivotCache cacheId="1" r:id="rId35"/>
    <pivotCache cacheId="2" r:id="rId36"/>
    <pivotCache cacheId="3" r:id="rId37"/>
    <pivotCache cacheId="4" r:id="rId38"/>
    <pivotCache cacheId="5" r:id="rId39"/>
  </pivotCaches>
  <extLst>
    <ext xmlns:x14="http://schemas.microsoft.com/office/spreadsheetml/2009/9/main" uri="{BBE1A952-AA13-448e-AADC-164F8A28A991}">
      <x14:slicerCaches>
        <x14:slicerCache r:id="rId40"/>
        <x14:slicerCache r:id="rId41"/>
        <x14:slicerCache r:id="rId42"/>
        <x14:slicerCache r:id="rId43"/>
        <x14:slicerCache r:id="rId4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52" i="15" l="1"/>
  <c r="Q552" i="15"/>
  <c r="R552" i="15"/>
  <c r="S552" i="15"/>
  <c r="T552" i="15"/>
  <c r="U552" i="15"/>
  <c r="V552" i="15"/>
  <c r="W552" i="15"/>
  <c r="X552" i="15"/>
  <c r="Y552" i="15"/>
  <c r="Z552" i="15"/>
  <c r="AA552" i="15"/>
  <c r="AB552" i="15"/>
  <c r="AC552" i="15"/>
  <c r="AD552" i="15"/>
  <c r="AE552" i="15"/>
  <c r="AF552" i="15"/>
  <c r="AG552" i="15"/>
  <c r="AH552" i="15"/>
  <c r="AI552" i="15"/>
  <c r="AJ552" i="15"/>
  <c r="AK552" i="15"/>
  <c r="AL552" i="15"/>
  <c r="O552" i="15"/>
  <c r="P330" i="15"/>
  <c r="Q330" i="15"/>
  <c r="R330" i="15"/>
  <c r="S330" i="15"/>
  <c r="T330" i="15"/>
  <c r="U330" i="15"/>
  <c r="V330" i="15"/>
  <c r="W330" i="15"/>
  <c r="X330" i="15"/>
  <c r="Y330" i="15"/>
  <c r="Z330" i="15"/>
  <c r="AA330" i="15"/>
  <c r="AB330" i="15"/>
  <c r="AC330" i="15"/>
  <c r="AD330" i="15"/>
  <c r="AE330" i="15"/>
  <c r="AF330" i="15"/>
  <c r="AG330" i="15"/>
  <c r="AH330" i="15"/>
  <c r="AI330" i="15"/>
  <c r="AK330" i="15"/>
  <c r="O330" i="15"/>
  <c r="P319" i="15"/>
  <c r="Q319" i="15"/>
  <c r="R319" i="15"/>
  <c r="S319" i="15"/>
  <c r="T319" i="15"/>
  <c r="U319" i="15"/>
  <c r="V319" i="15"/>
  <c r="W319" i="15"/>
  <c r="X319" i="15"/>
  <c r="Y319" i="15"/>
  <c r="Z319" i="15"/>
  <c r="AA319" i="15"/>
  <c r="AB319" i="15"/>
  <c r="AC319" i="15"/>
  <c r="AD319" i="15"/>
  <c r="AE319" i="15"/>
  <c r="AF319" i="15"/>
  <c r="AG319" i="15"/>
  <c r="AH319" i="15"/>
  <c r="AI319" i="15"/>
  <c r="AK319" i="15"/>
  <c r="O319" i="15"/>
  <c r="P44" i="15"/>
  <c r="Q44" i="15"/>
  <c r="R44" i="15"/>
  <c r="S44" i="15"/>
  <c r="T44" i="15"/>
  <c r="U44" i="15"/>
  <c r="V44" i="15"/>
  <c r="W44" i="15"/>
  <c r="X44" i="15"/>
  <c r="Y44" i="15"/>
  <c r="Z44" i="15"/>
  <c r="AA44" i="15"/>
  <c r="AB44" i="15"/>
  <c r="AC44" i="15"/>
  <c r="AD44" i="15"/>
  <c r="AE44" i="15"/>
  <c r="AF44" i="15"/>
  <c r="AG44" i="15"/>
  <c r="AH44" i="15"/>
  <c r="AI44" i="15"/>
  <c r="AK44" i="15"/>
  <c r="P45" i="15"/>
  <c r="Q45" i="15"/>
  <c r="R45" i="15"/>
  <c r="S45" i="15"/>
  <c r="T45" i="15"/>
  <c r="U45" i="15"/>
  <c r="V45" i="15"/>
  <c r="W45" i="15"/>
  <c r="X45" i="15"/>
  <c r="Y45" i="15"/>
  <c r="Z45" i="15"/>
  <c r="AA45" i="15"/>
  <c r="AB45" i="15"/>
  <c r="AC45" i="15"/>
  <c r="AD45" i="15"/>
  <c r="AE45" i="15"/>
  <c r="AF45" i="15"/>
  <c r="AG45" i="15"/>
  <c r="AH45" i="15"/>
  <c r="AI45" i="15"/>
  <c r="AK45" i="15"/>
  <c r="P46" i="15"/>
  <c r="Q46" i="15"/>
  <c r="R46" i="15"/>
  <c r="S46" i="15"/>
  <c r="T46" i="15"/>
  <c r="U46" i="15"/>
  <c r="V46" i="15"/>
  <c r="W46" i="15"/>
  <c r="X46" i="15"/>
  <c r="Y46" i="15"/>
  <c r="Z46" i="15"/>
  <c r="AA46" i="15"/>
  <c r="AB46" i="15"/>
  <c r="AC46" i="15"/>
  <c r="AD46" i="15"/>
  <c r="AE46" i="15"/>
  <c r="AF46" i="15"/>
  <c r="AG46" i="15"/>
  <c r="AH46" i="15"/>
  <c r="AI46" i="15"/>
  <c r="AK46" i="15"/>
  <c r="P47" i="15"/>
  <c r="Q47" i="15"/>
  <c r="R47" i="15"/>
  <c r="S47" i="15"/>
  <c r="T47" i="15"/>
  <c r="U47" i="15"/>
  <c r="V47" i="15"/>
  <c r="W47" i="15"/>
  <c r="X47" i="15"/>
  <c r="Y47" i="15"/>
  <c r="Z47" i="15"/>
  <c r="AA47" i="15"/>
  <c r="AB47" i="15"/>
  <c r="AC47" i="15"/>
  <c r="AD47" i="15"/>
  <c r="AE47" i="15"/>
  <c r="AF47" i="15"/>
  <c r="AG47" i="15"/>
  <c r="AH47" i="15"/>
  <c r="AI47" i="15"/>
  <c r="AK47" i="15"/>
  <c r="P48" i="15"/>
  <c r="Q48" i="15"/>
  <c r="R48" i="15"/>
  <c r="S48" i="15"/>
  <c r="T48" i="15"/>
  <c r="U48" i="15"/>
  <c r="V48" i="15"/>
  <c r="W48" i="15"/>
  <c r="X48" i="15"/>
  <c r="Y48" i="15"/>
  <c r="Z48" i="15"/>
  <c r="AA48" i="15"/>
  <c r="AB48" i="15"/>
  <c r="AC48" i="15"/>
  <c r="AD48" i="15"/>
  <c r="AE48" i="15"/>
  <c r="AF48" i="15"/>
  <c r="AG48" i="15"/>
  <c r="AH48" i="15"/>
  <c r="AI48" i="15"/>
  <c r="AK48" i="15"/>
  <c r="O48" i="15"/>
  <c r="O47" i="15"/>
  <c r="O46" i="15"/>
  <c r="O45" i="15"/>
  <c r="O44" i="15"/>
  <c r="O130" i="15"/>
  <c r="O90" i="15"/>
  <c r="O89" i="15"/>
  <c r="O88" i="15"/>
  <c r="O128" i="15"/>
  <c r="O127" i="15"/>
  <c r="O126" i="15"/>
  <c r="O86" i="15"/>
  <c r="P86" i="15"/>
  <c r="Q86" i="15"/>
  <c r="R86" i="15"/>
  <c r="S86" i="15"/>
  <c r="T86" i="15"/>
  <c r="U86" i="15"/>
  <c r="V86" i="15"/>
  <c r="W86" i="15"/>
  <c r="X86" i="15"/>
  <c r="Y86" i="15"/>
  <c r="Z86" i="15"/>
  <c r="AA86" i="15"/>
  <c r="AB86" i="15"/>
  <c r="AC86" i="15"/>
  <c r="AD86" i="15"/>
  <c r="AE86" i="15"/>
  <c r="AF86" i="15"/>
  <c r="AG86" i="15"/>
  <c r="AH86" i="15"/>
  <c r="AI86" i="15"/>
  <c r="AK86" i="15"/>
  <c r="P87" i="15"/>
  <c r="Q87" i="15"/>
  <c r="R87" i="15"/>
  <c r="S87" i="15"/>
  <c r="T87" i="15"/>
  <c r="U87" i="15"/>
  <c r="V87" i="15"/>
  <c r="W87" i="15"/>
  <c r="X87" i="15"/>
  <c r="Y87" i="15"/>
  <c r="Z87" i="15"/>
  <c r="AA87" i="15"/>
  <c r="AB87" i="15"/>
  <c r="AC87" i="15"/>
  <c r="AD87" i="15"/>
  <c r="AE87" i="15"/>
  <c r="AF87" i="15"/>
  <c r="AG87" i="15"/>
  <c r="AH87" i="15"/>
  <c r="AI87" i="15"/>
  <c r="AK87" i="15"/>
  <c r="P88" i="15"/>
  <c r="Q88" i="15"/>
  <c r="R88" i="15"/>
  <c r="S88" i="15"/>
  <c r="T88" i="15"/>
  <c r="U88" i="15"/>
  <c r="V88" i="15"/>
  <c r="W88" i="15"/>
  <c r="X88" i="15"/>
  <c r="Y88" i="15"/>
  <c r="Z88" i="15"/>
  <c r="AA88" i="15"/>
  <c r="AB88" i="15"/>
  <c r="AC88" i="15"/>
  <c r="AD88" i="15"/>
  <c r="AE88" i="15"/>
  <c r="AF88" i="15"/>
  <c r="AG88" i="15"/>
  <c r="AH88" i="15"/>
  <c r="AI88" i="15"/>
  <c r="AK88" i="15"/>
  <c r="P89" i="15"/>
  <c r="Q89" i="15"/>
  <c r="R89" i="15"/>
  <c r="S89" i="15"/>
  <c r="T89" i="15"/>
  <c r="U89" i="15"/>
  <c r="V89" i="15"/>
  <c r="W89" i="15"/>
  <c r="X89" i="15"/>
  <c r="Y89" i="15"/>
  <c r="Z89" i="15"/>
  <c r="AA89" i="15"/>
  <c r="AB89" i="15"/>
  <c r="AC89" i="15"/>
  <c r="AD89" i="15"/>
  <c r="AE89" i="15"/>
  <c r="AF89" i="15"/>
  <c r="AG89" i="15"/>
  <c r="AH89" i="15"/>
  <c r="AI89" i="15"/>
  <c r="AK89" i="15"/>
  <c r="P90" i="15"/>
  <c r="Q90" i="15"/>
  <c r="R90" i="15"/>
  <c r="S90" i="15"/>
  <c r="T90" i="15"/>
  <c r="U90" i="15"/>
  <c r="V90" i="15"/>
  <c r="W90" i="15"/>
  <c r="X90" i="15"/>
  <c r="Y90" i="15"/>
  <c r="Z90" i="15"/>
  <c r="AA90" i="15"/>
  <c r="AB90" i="15"/>
  <c r="AC90" i="15"/>
  <c r="AD90" i="15"/>
  <c r="AE90" i="15"/>
  <c r="AF90" i="15"/>
  <c r="AG90" i="15"/>
  <c r="AH90" i="15"/>
  <c r="AI90" i="15"/>
  <c r="AK90" i="15"/>
  <c r="O87" i="15"/>
  <c r="P126" i="15"/>
  <c r="Q126" i="15"/>
  <c r="R126" i="15"/>
  <c r="S126" i="15"/>
  <c r="T126" i="15"/>
  <c r="U126" i="15"/>
  <c r="V126" i="15"/>
  <c r="W126" i="15"/>
  <c r="X126" i="15"/>
  <c r="Y126" i="15"/>
  <c r="Z126" i="15"/>
  <c r="AA126" i="15"/>
  <c r="AB126" i="15"/>
  <c r="AC126" i="15"/>
  <c r="AD126" i="15"/>
  <c r="AE126" i="15"/>
  <c r="AF126" i="15"/>
  <c r="AG126" i="15"/>
  <c r="AH126" i="15"/>
  <c r="AI126" i="15"/>
  <c r="AK126" i="15"/>
  <c r="P127" i="15"/>
  <c r="Q127" i="15"/>
  <c r="R127" i="15"/>
  <c r="S127" i="15"/>
  <c r="T127" i="15"/>
  <c r="U127" i="15"/>
  <c r="V127" i="15"/>
  <c r="W127" i="15"/>
  <c r="X127" i="15"/>
  <c r="Y127" i="15"/>
  <c r="Z127" i="15"/>
  <c r="AA127" i="15"/>
  <c r="AB127" i="15"/>
  <c r="AC127" i="15"/>
  <c r="AD127" i="15"/>
  <c r="AE127" i="15"/>
  <c r="AF127" i="15"/>
  <c r="AG127" i="15"/>
  <c r="AH127" i="15"/>
  <c r="AI127" i="15"/>
  <c r="AK127" i="15"/>
  <c r="P128" i="15"/>
  <c r="Q128" i="15"/>
  <c r="R128" i="15"/>
  <c r="S128" i="15"/>
  <c r="T128" i="15"/>
  <c r="U128" i="15"/>
  <c r="V128" i="15"/>
  <c r="W128" i="15"/>
  <c r="X128" i="15"/>
  <c r="Y128" i="15"/>
  <c r="Z128" i="15"/>
  <c r="AA128" i="15"/>
  <c r="AB128" i="15"/>
  <c r="AC128" i="15"/>
  <c r="AD128" i="15"/>
  <c r="AE128" i="15"/>
  <c r="AF128" i="15"/>
  <c r="AG128" i="15"/>
  <c r="AH128" i="15"/>
  <c r="AI128" i="15"/>
  <c r="AK128" i="15"/>
  <c r="P129" i="15"/>
  <c r="Q129" i="15"/>
  <c r="R129" i="15"/>
  <c r="S129" i="15"/>
  <c r="T129" i="15"/>
  <c r="U129" i="15"/>
  <c r="V129" i="15"/>
  <c r="W129" i="15"/>
  <c r="X129" i="15"/>
  <c r="Y129" i="15"/>
  <c r="Z129" i="15"/>
  <c r="AA129" i="15"/>
  <c r="AB129" i="15"/>
  <c r="AC129" i="15"/>
  <c r="AD129" i="15"/>
  <c r="AE129" i="15"/>
  <c r="AF129" i="15"/>
  <c r="AG129" i="15"/>
  <c r="AH129" i="15"/>
  <c r="AI129" i="15"/>
  <c r="AK129" i="15"/>
  <c r="P130" i="15"/>
  <c r="Q130" i="15"/>
  <c r="R130" i="15"/>
  <c r="S130" i="15"/>
  <c r="T130" i="15"/>
  <c r="U130" i="15"/>
  <c r="V130" i="15"/>
  <c r="W130" i="15"/>
  <c r="X130" i="15"/>
  <c r="Y130" i="15"/>
  <c r="Z130" i="15"/>
  <c r="AA130" i="15"/>
  <c r="AB130" i="15"/>
  <c r="AC130" i="15"/>
  <c r="AD130" i="15"/>
  <c r="AE130" i="15"/>
  <c r="AF130" i="15"/>
  <c r="AG130" i="15"/>
  <c r="AH130" i="15"/>
  <c r="AI130" i="15"/>
  <c r="AK130" i="15"/>
  <c r="O129" i="15"/>
  <c r="P166" i="15"/>
  <c r="Q166" i="15"/>
  <c r="R166" i="15"/>
  <c r="S166" i="15"/>
  <c r="T166" i="15"/>
  <c r="U166" i="15"/>
  <c r="V166" i="15"/>
  <c r="W166" i="15"/>
  <c r="X166" i="15"/>
  <c r="Y166" i="15"/>
  <c r="Z166" i="15"/>
  <c r="AA166" i="15"/>
  <c r="AB166" i="15"/>
  <c r="AC166" i="15"/>
  <c r="AD166" i="15"/>
  <c r="AE166" i="15"/>
  <c r="AF166" i="15"/>
  <c r="AG166" i="15"/>
  <c r="AH166" i="15"/>
  <c r="AI166" i="15"/>
  <c r="AK166" i="15"/>
  <c r="P167" i="15"/>
  <c r="Q167" i="15"/>
  <c r="R167" i="15"/>
  <c r="S167" i="15"/>
  <c r="T167" i="15"/>
  <c r="U167" i="15"/>
  <c r="V167" i="15"/>
  <c r="W167" i="15"/>
  <c r="X167" i="15"/>
  <c r="Y167" i="15"/>
  <c r="Z167" i="15"/>
  <c r="AA167" i="15"/>
  <c r="AB167" i="15"/>
  <c r="AC167" i="15"/>
  <c r="AD167" i="15"/>
  <c r="AE167" i="15"/>
  <c r="AF167" i="15"/>
  <c r="AG167" i="15"/>
  <c r="AH167" i="15"/>
  <c r="AI167" i="15"/>
  <c r="AK167" i="15"/>
  <c r="P168" i="15"/>
  <c r="Q168" i="15"/>
  <c r="R168" i="15"/>
  <c r="S168" i="15"/>
  <c r="T168" i="15"/>
  <c r="U168" i="15"/>
  <c r="V168" i="15"/>
  <c r="W168" i="15"/>
  <c r="X168" i="15"/>
  <c r="Y168" i="15"/>
  <c r="Z168" i="15"/>
  <c r="AA168" i="15"/>
  <c r="AB168" i="15"/>
  <c r="AC168" i="15"/>
  <c r="AD168" i="15"/>
  <c r="AE168" i="15"/>
  <c r="AF168" i="15"/>
  <c r="AG168" i="15"/>
  <c r="AH168" i="15"/>
  <c r="AI168" i="15"/>
  <c r="AK168" i="15"/>
  <c r="P169" i="15"/>
  <c r="Q169" i="15"/>
  <c r="R169" i="15"/>
  <c r="S169" i="15"/>
  <c r="T169" i="15"/>
  <c r="U169" i="15"/>
  <c r="V169" i="15"/>
  <c r="W169" i="15"/>
  <c r="X169" i="15"/>
  <c r="Y169" i="15"/>
  <c r="Z169" i="15"/>
  <c r="AA169" i="15"/>
  <c r="AB169" i="15"/>
  <c r="AC169" i="15"/>
  <c r="AD169" i="15"/>
  <c r="AE169" i="15"/>
  <c r="AF169" i="15"/>
  <c r="AG169" i="15"/>
  <c r="AH169" i="15"/>
  <c r="AI169" i="15"/>
  <c r="AK169" i="15"/>
  <c r="P170" i="15"/>
  <c r="Q170" i="15"/>
  <c r="R170" i="15"/>
  <c r="S170" i="15"/>
  <c r="T170" i="15"/>
  <c r="U170" i="15"/>
  <c r="V170" i="15"/>
  <c r="W170" i="15"/>
  <c r="X170" i="15"/>
  <c r="Y170" i="15"/>
  <c r="Z170" i="15"/>
  <c r="AA170" i="15"/>
  <c r="AB170" i="15"/>
  <c r="AC170" i="15"/>
  <c r="AD170" i="15"/>
  <c r="AE170" i="15"/>
  <c r="AF170" i="15"/>
  <c r="AG170" i="15"/>
  <c r="AH170" i="15"/>
  <c r="AI170" i="15"/>
  <c r="AK170" i="15"/>
  <c r="O170" i="15"/>
  <c r="O169" i="15"/>
  <c r="O168" i="15"/>
  <c r="O167" i="15"/>
  <c r="O166" i="15"/>
  <c r="P206" i="15"/>
  <c r="Q206" i="15"/>
  <c r="R206" i="15"/>
  <c r="S206" i="15"/>
  <c r="T206" i="15"/>
  <c r="U206" i="15"/>
  <c r="V206" i="15"/>
  <c r="W206" i="15"/>
  <c r="X206" i="15"/>
  <c r="Y206" i="15"/>
  <c r="Z206" i="15"/>
  <c r="AA206" i="15"/>
  <c r="AB206" i="15"/>
  <c r="AC206" i="15"/>
  <c r="AD206" i="15"/>
  <c r="AE206" i="15"/>
  <c r="AF206" i="15"/>
  <c r="AG206" i="15"/>
  <c r="AH206" i="15"/>
  <c r="AI206" i="15"/>
  <c r="AK206" i="15"/>
  <c r="P207" i="15"/>
  <c r="Q207" i="15"/>
  <c r="R207" i="15"/>
  <c r="S207" i="15"/>
  <c r="T207" i="15"/>
  <c r="U207" i="15"/>
  <c r="V207" i="15"/>
  <c r="W207" i="15"/>
  <c r="X207" i="15"/>
  <c r="Y207" i="15"/>
  <c r="Z207" i="15"/>
  <c r="AA207" i="15"/>
  <c r="AB207" i="15"/>
  <c r="AC207" i="15"/>
  <c r="AD207" i="15"/>
  <c r="AE207" i="15"/>
  <c r="AF207" i="15"/>
  <c r="AG207" i="15"/>
  <c r="AH207" i="15"/>
  <c r="AI207" i="15"/>
  <c r="AK207" i="15"/>
  <c r="P208" i="15"/>
  <c r="Q208" i="15"/>
  <c r="R208" i="15"/>
  <c r="S208" i="15"/>
  <c r="T208" i="15"/>
  <c r="U208" i="15"/>
  <c r="V208" i="15"/>
  <c r="W208" i="15"/>
  <c r="X208" i="15"/>
  <c r="Y208" i="15"/>
  <c r="Z208" i="15"/>
  <c r="AA208" i="15"/>
  <c r="AB208" i="15"/>
  <c r="AC208" i="15"/>
  <c r="AD208" i="15"/>
  <c r="AE208" i="15"/>
  <c r="AF208" i="15"/>
  <c r="AG208" i="15"/>
  <c r="AH208" i="15"/>
  <c r="AI208" i="15"/>
  <c r="AK208" i="15"/>
  <c r="P209" i="15"/>
  <c r="Q209" i="15"/>
  <c r="R209" i="15"/>
  <c r="S209" i="15"/>
  <c r="T209" i="15"/>
  <c r="U209" i="15"/>
  <c r="V209" i="15"/>
  <c r="W209" i="15"/>
  <c r="X209" i="15"/>
  <c r="Y209" i="15"/>
  <c r="Z209" i="15"/>
  <c r="AA209" i="15"/>
  <c r="AB209" i="15"/>
  <c r="AC209" i="15"/>
  <c r="AD209" i="15"/>
  <c r="AE209" i="15"/>
  <c r="AF209" i="15"/>
  <c r="AG209" i="15"/>
  <c r="AH209" i="15"/>
  <c r="AI209" i="15"/>
  <c r="AK209" i="15"/>
  <c r="P210" i="15"/>
  <c r="Q210" i="15"/>
  <c r="R210" i="15"/>
  <c r="S210" i="15"/>
  <c r="T210" i="15"/>
  <c r="U210" i="15"/>
  <c r="V210" i="15"/>
  <c r="W210" i="15"/>
  <c r="X210" i="15"/>
  <c r="Y210" i="15"/>
  <c r="Z210" i="15"/>
  <c r="AA210" i="15"/>
  <c r="AB210" i="15"/>
  <c r="AC210" i="15"/>
  <c r="AD210" i="15"/>
  <c r="AE210" i="15"/>
  <c r="AF210" i="15"/>
  <c r="AG210" i="15"/>
  <c r="AH210" i="15"/>
  <c r="AI210" i="15"/>
  <c r="AK210" i="15"/>
  <c r="O210" i="15"/>
  <c r="O209" i="15"/>
  <c r="O208" i="15"/>
  <c r="O207" i="15"/>
  <c r="O206" i="15"/>
  <c r="P246" i="15"/>
  <c r="Q246" i="15"/>
  <c r="R246" i="15"/>
  <c r="S246" i="15"/>
  <c r="T246" i="15"/>
  <c r="U246" i="15"/>
  <c r="V246" i="15"/>
  <c r="W246" i="15"/>
  <c r="X246" i="15"/>
  <c r="Y246" i="15"/>
  <c r="Z246" i="15"/>
  <c r="AA246" i="15"/>
  <c r="AB246" i="15"/>
  <c r="AC246" i="15"/>
  <c r="AD246" i="15"/>
  <c r="AE246" i="15"/>
  <c r="AF246" i="15"/>
  <c r="AG246" i="15"/>
  <c r="AH246" i="15"/>
  <c r="AI246" i="15"/>
  <c r="P247" i="15"/>
  <c r="Q247" i="15"/>
  <c r="R247" i="15"/>
  <c r="S247" i="15"/>
  <c r="T247" i="15"/>
  <c r="U247" i="15"/>
  <c r="V247" i="15"/>
  <c r="W247" i="15"/>
  <c r="X247" i="15"/>
  <c r="Y247" i="15"/>
  <c r="Z247" i="15"/>
  <c r="AA247" i="15"/>
  <c r="AB247" i="15"/>
  <c r="AC247" i="15"/>
  <c r="AD247" i="15"/>
  <c r="AE247" i="15"/>
  <c r="AF247" i="15"/>
  <c r="AG247" i="15"/>
  <c r="AH247" i="15"/>
  <c r="AI247" i="15"/>
  <c r="AK247" i="15"/>
  <c r="P248" i="15"/>
  <c r="Q248" i="15"/>
  <c r="R248" i="15"/>
  <c r="S248" i="15"/>
  <c r="T248" i="15"/>
  <c r="U248" i="15"/>
  <c r="V248" i="15"/>
  <c r="W248" i="15"/>
  <c r="X248" i="15"/>
  <c r="Y248" i="15"/>
  <c r="Z248" i="15"/>
  <c r="AA248" i="15"/>
  <c r="AB248" i="15"/>
  <c r="AC248" i="15"/>
  <c r="AD248" i="15"/>
  <c r="AE248" i="15"/>
  <c r="AF248" i="15"/>
  <c r="AG248" i="15"/>
  <c r="AH248" i="15"/>
  <c r="AI248" i="15"/>
  <c r="AK248" i="15"/>
  <c r="P249" i="15"/>
  <c r="Q249" i="15"/>
  <c r="R249" i="15"/>
  <c r="S249" i="15"/>
  <c r="T249" i="15"/>
  <c r="U249" i="15"/>
  <c r="V249" i="15"/>
  <c r="W249" i="15"/>
  <c r="X249" i="15"/>
  <c r="Y249" i="15"/>
  <c r="Z249" i="15"/>
  <c r="AA249" i="15"/>
  <c r="AB249" i="15"/>
  <c r="AC249" i="15"/>
  <c r="AD249" i="15"/>
  <c r="AE249" i="15"/>
  <c r="AF249" i="15"/>
  <c r="AG249" i="15"/>
  <c r="AH249" i="15"/>
  <c r="AI249" i="15"/>
  <c r="P250" i="15"/>
  <c r="Q250" i="15"/>
  <c r="R250" i="15"/>
  <c r="S250" i="15"/>
  <c r="T250" i="15"/>
  <c r="U250" i="15"/>
  <c r="V250" i="15"/>
  <c r="W250" i="15"/>
  <c r="X250" i="15"/>
  <c r="Y250" i="15"/>
  <c r="Z250" i="15"/>
  <c r="AA250" i="15"/>
  <c r="AB250" i="15"/>
  <c r="AC250" i="15"/>
  <c r="AD250" i="15"/>
  <c r="AE250" i="15"/>
  <c r="AF250" i="15"/>
  <c r="AG250" i="15"/>
  <c r="AH250" i="15"/>
  <c r="AI250" i="15"/>
  <c r="O250" i="15"/>
  <c r="O249" i="15"/>
  <c r="O248" i="15"/>
  <c r="O247" i="15"/>
  <c r="O246" i="15"/>
  <c r="O289" i="15"/>
  <c r="O286" i="15"/>
  <c r="O287" i="15"/>
  <c r="O288" i="15"/>
  <c r="O290" i="15"/>
  <c r="P286" i="15"/>
  <c r="Q286" i="15"/>
  <c r="R286" i="15"/>
  <c r="S286" i="15"/>
  <c r="T286" i="15"/>
  <c r="U286" i="15"/>
  <c r="V286" i="15"/>
  <c r="W286" i="15"/>
  <c r="X286" i="15"/>
  <c r="Y286" i="15"/>
  <c r="Z286" i="15"/>
  <c r="AA286" i="15"/>
  <c r="AB286" i="15"/>
  <c r="AC286" i="15"/>
  <c r="AD286" i="15"/>
  <c r="AE286" i="15"/>
  <c r="AF286" i="15"/>
  <c r="AG286" i="15"/>
  <c r="AH286" i="15"/>
  <c r="AI286" i="15"/>
  <c r="AK286" i="15"/>
  <c r="P287" i="15"/>
  <c r="Q287" i="15"/>
  <c r="R287" i="15"/>
  <c r="S287" i="15"/>
  <c r="T287" i="15"/>
  <c r="U287" i="15"/>
  <c r="V287" i="15"/>
  <c r="W287" i="15"/>
  <c r="X287" i="15"/>
  <c r="Y287" i="15"/>
  <c r="Z287" i="15"/>
  <c r="AA287" i="15"/>
  <c r="AB287" i="15"/>
  <c r="AC287" i="15"/>
  <c r="AD287" i="15"/>
  <c r="AE287" i="15"/>
  <c r="AF287" i="15"/>
  <c r="AG287" i="15"/>
  <c r="AH287" i="15"/>
  <c r="AI287" i="15"/>
  <c r="AK287" i="15"/>
  <c r="P288" i="15"/>
  <c r="Q288" i="15"/>
  <c r="R288" i="15"/>
  <c r="S288" i="15"/>
  <c r="T288" i="15"/>
  <c r="U288" i="15"/>
  <c r="V288" i="15"/>
  <c r="W288" i="15"/>
  <c r="X288" i="15"/>
  <c r="Y288" i="15"/>
  <c r="Z288" i="15"/>
  <c r="AA288" i="15"/>
  <c r="AB288" i="15"/>
  <c r="AC288" i="15"/>
  <c r="AD288" i="15"/>
  <c r="AE288" i="15"/>
  <c r="AF288" i="15"/>
  <c r="AG288" i="15"/>
  <c r="AH288" i="15"/>
  <c r="AI288" i="15"/>
  <c r="AK288" i="15"/>
  <c r="P289" i="15"/>
  <c r="Q289" i="15"/>
  <c r="R289" i="15"/>
  <c r="S289" i="15"/>
  <c r="T289" i="15"/>
  <c r="U289" i="15"/>
  <c r="V289" i="15"/>
  <c r="W289" i="15"/>
  <c r="X289" i="15"/>
  <c r="Y289" i="15"/>
  <c r="Z289" i="15"/>
  <c r="AA289" i="15"/>
  <c r="AB289" i="15"/>
  <c r="AC289" i="15"/>
  <c r="AD289" i="15"/>
  <c r="AE289" i="15"/>
  <c r="AF289" i="15"/>
  <c r="AG289" i="15"/>
  <c r="AH289" i="15"/>
  <c r="AI289" i="15"/>
  <c r="AK289" i="15"/>
  <c r="P290" i="15"/>
  <c r="Q290" i="15"/>
  <c r="R290" i="15"/>
  <c r="S290" i="15"/>
  <c r="T290" i="15"/>
  <c r="U290" i="15"/>
  <c r="V290" i="15"/>
  <c r="W290" i="15"/>
  <c r="X290" i="15"/>
  <c r="Y290" i="15"/>
  <c r="Z290" i="15"/>
  <c r="AA290" i="15"/>
  <c r="AB290" i="15"/>
  <c r="AC290" i="15"/>
  <c r="AD290" i="15"/>
  <c r="AE290" i="15"/>
  <c r="AF290" i="15"/>
  <c r="AG290" i="15"/>
  <c r="AH290" i="15"/>
  <c r="AI290" i="15"/>
  <c r="AK290" i="15"/>
  <c r="O329" i="15"/>
  <c r="O328" i="15"/>
  <c r="O326" i="15"/>
  <c r="AK329" i="15"/>
  <c r="AI329" i="15"/>
  <c r="AH329" i="15"/>
  <c r="AG329" i="15"/>
  <c r="AF329" i="15"/>
  <c r="AE329" i="15"/>
  <c r="AD329" i="15"/>
  <c r="AC329" i="15"/>
  <c r="AB329" i="15"/>
  <c r="AA329" i="15"/>
  <c r="Z329" i="15"/>
  <c r="Y329" i="15"/>
  <c r="X329" i="15"/>
  <c r="W329" i="15"/>
  <c r="V329" i="15"/>
  <c r="U329" i="15"/>
  <c r="T329" i="15"/>
  <c r="S329" i="15"/>
  <c r="R329" i="15"/>
  <c r="Q329" i="15"/>
  <c r="P329" i="15"/>
  <c r="AK328" i="15"/>
  <c r="AI328" i="15"/>
  <c r="AH328" i="15"/>
  <c r="AG328" i="15"/>
  <c r="AF328" i="15"/>
  <c r="AE328" i="15"/>
  <c r="AD328" i="15"/>
  <c r="AC328" i="15"/>
  <c r="AB328" i="15"/>
  <c r="AA328" i="15"/>
  <c r="Z328" i="15"/>
  <c r="Y328" i="15"/>
  <c r="X328" i="15"/>
  <c r="W328" i="15"/>
  <c r="V328" i="15"/>
  <c r="U328" i="15"/>
  <c r="T328" i="15"/>
  <c r="S328" i="15"/>
  <c r="R328" i="15"/>
  <c r="Q328" i="15"/>
  <c r="P328" i="15"/>
  <c r="AK327" i="15"/>
  <c r="AI327" i="15"/>
  <c r="AH327" i="15"/>
  <c r="AG327" i="15"/>
  <c r="AF327" i="15"/>
  <c r="AE327" i="15"/>
  <c r="AD327" i="15"/>
  <c r="AC327" i="15"/>
  <c r="AB327" i="15"/>
  <c r="AA327" i="15"/>
  <c r="Z327" i="15"/>
  <c r="Y327" i="15"/>
  <c r="X327" i="15"/>
  <c r="W327" i="15"/>
  <c r="V327" i="15"/>
  <c r="U327" i="15"/>
  <c r="T327" i="15"/>
  <c r="S327" i="15"/>
  <c r="R327" i="15"/>
  <c r="Q327" i="15"/>
  <c r="P327" i="15"/>
  <c r="O327" i="15"/>
  <c r="AK326" i="15"/>
  <c r="AI326" i="15"/>
  <c r="AH326" i="15"/>
  <c r="AG326" i="15"/>
  <c r="AF326" i="15"/>
  <c r="AE326" i="15"/>
  <c r="AD326" i="15"/>
  <c r="AC326" i="15"/>
  <c r="AB326" i="15"/>
  <c r="AA326" i="15"/>
  <c r="Z326" i="15"/>
  <c r="Y326" i="15"/>
  <c r="X326" i="15"/>
  <c r="W326" i="15"/>
  <c r="V326" i="15"/>
  <c r="U326" i="15"/>
  <c r="T326" i="15"/>
  <c r="S326" i="15"/>
  <c r="R326" i="15"/>
  <c r="Q326" i="15"/>
  <c r="P326" i="15"/>
  <c r="P367" i="15"/>
  <c r="Q367" i="15"/>
  <c r="R367" i="15"/>
  <c r="S367" i="15"/>
  <c r="T367" i="15"/>
  <c r="U367" i="15"/>
  <c r="V367" i="15"/>
  <c r="W367" i="15"/>
  <c r="X367" i="15"/>
  <c r="Y367" i="15"/>
  <c r="Z367" i="15"/>
  <c r="AA367" i="15"/>
  <c r="AB367" i="15"/>
  <c r="AC367" i="15"/>
  <c r="AD367" i="15"/>
  <c r="AE367" i="15"/>
  <c r="AF367" i="15"/>
  <c r="AG367" i="15"/>
  <c r="AH367" i="15"/>
  <c r="AI367" i="15"/>
  <c r="AK367" i="15"/>
  <c r="P368" i="15"/>
  <c r="Q368" i="15"/>
  <c r="R368" i="15"/>
  <c r="S368" i="15"/>
  <c r="T368" i="15"/>
  <c r="U368" i="15"/>
  <c r="V368" i="15"/>
  <c r="W368" i="15"/>
  <c r="X368" i="15"/>
  <c r="Y368" i="15"/>
  <c r="Z368" i="15"/>
  <c r="AA368" i="15"/>
  <c r="AB368" i="15"/>
  <c r="AC368" i="15"/>
  <c r="AD368" i="15"/>
  <c r="AE368" i="15"/>
  <c r="AF368" i="15"/>
  <c r="AG368" i="15"/>
  <c r="AH368" i="15"/>
  <c r="AI368" i="15"/>
  <c r="AK368" i="15"/>
  <c r="P369" i="15"/>
  <c r="Q369" i="15"/>
  <c r="R369" i="15"/>
  <c r="S369" i="15"/>
  <c r="T369" i="15"/>
  <c r="U369" i="15"/>
  <c r="V369" i="15"/>
  <c r="W369" i="15"/>
  <c r="X369" i="15"/>
  <c r="Y369" i="15"/>
  <c r="Z369" i="15"/>
  <c r="AA369" i="15"/>
  <c r="AB369" i="15"/>
  <c r="AC369" i="15"/>
  <c r="AD369" i="15"/>
  <c r="AE369" i="15"/>
  <c r="AF369" i="15"/>
  <c r="AG369" i="15"/>
  <c r="AH369" i="15"/>
  <c r="AI369" i="15"/>
  <c r="AK369" i="15"/>
  <c r="P370" i="15"/>
  <c r="Q370" i="15"/>
  <c r="R370" i="15"/>
  <c r="S370" i="15"/>
  <c r="T370" i="15"/>
  <c r="U370" i="15"/>
  <c r="V370" i="15"/>
  <c r="W370" i="15"/>
  <c r="X370" i="15"/>
  <c r="Y370" i="15"/>
  <c r="Z370" i="15"/>
  <c r="AA370" i="15"/>
  <c r="AB370" i="15"/>
  <c r="AC370" i="15"/>
  <c r="AD370" i="15"/>
  <c r="AE370" i="15"/>
  <c r="AF370" i="15"/>
  <c r="AG370" i="15"/>
  <c r="AH370" i="15"/>
  <c r="AI370" i="15"/>
  <c r="AK370" i="15"/>
  <c r="P371" i="15"/>
  <c r="Q371" i="15"/>
  <c r="R371" i="15"/>
  <c r="S371" i="15"/>
  <c r="T371" i="15"/>
  <c r="U371" i="15"/>
  <c r="V371" i="15"/>
  <c r="W371" i="15"/>
  <c r="X371" i="15"/>
  <c r="Y371" i="15"/>
  <c r="Z371" i="15"/>
  <c r="AA371" i="15"/>
  <c r="AB371" i="15"/>
  <c r="AC371" i="15"/>
  <c r="AD371" i="15"/>
  <c r="AE371" i="15"/>
  <c r="AF371" i="15"/>
  <c r="AG371" i="15"/>
  <c r="AH371" i="15"/>
  <c r="AI371" i="15"/>
  <c r="AK371" i="15"/>
  <c r="O371" i="15"/>
  <c r="O370" i="15"/>
  <c r="O369" i="15"/>
  <c r="O368" i="15"/>
  <c r="O367" i="15"/>
  <c r="P408" i="15"/>
  <c r="Q408" i="15"/>
  <c r="R408" i="15"/>
  <c r="S408" i="15"/>
  <c r="T408" i="15"/>
  <c r="U408" i="15"/>
  <c r="V408" i="15"/>
  <c r="W408" i="15"/>
  <c r="X408" i="15"/>
  <c r="Y408" i="15"/>
  <c r="Z408" i="15"/>
  <c r="AA408" i="15"/>
  <c r="AB408" i="15"/>
  <c r="AC408" i="15"/>
  <c r="AD408" i="15"/>
  <c r="AE408" i="15"/>
  <c r="AF408" i="15"/>
  <c r="AG408" i="15"/>
  <c r="AH408" i="15"/>
  <c r="AI408" i="15"/>
  <c r="AK408" i="15"/>
  <c r="P409" i="15"/>
  <c r="Q409" i="15"/>
  <c r="R409" i="15"/>
  <c r="S409" i="15"/>
  <c r="T409" i="15"/>
  <c r="U409" i="15"/>
  <c r="V409" i="15"/>
  <c r="W409" i="15"/>
  <c r="X409" i="15"/>
  <c r="Y409" i="15"/>
  <c r="Z409" i="15"/>
  <c r="AA409" i="15"/>
  <c r="AB409" i="15"/>
  <c r="AC409" i="15"/>
  <c r="AD409" i="15"/>
  <c r="AE409" i="15"/>
  <c r="AF409" i="15"/>
  <c r="AG409" i="15"/>
  <c r="AH409" i="15"/>
  <c r="AI409" i="15"/>
  <c r="AK409" i="15"/>
  <c r="P410" i="15"/>
  <c r="Q410" i="15"/>
  <c r="R410" i="15"/>
  <c r="S410" i="15"/>
  <c r="T410" i="15"/>
  <c r="U410" i="15"/>
  <c r="V410" i="15"/>
  <c r="W410" i="15"/>
  <c r="X410" i="15"/>
  <c r="Y410" i="15"/>
  <c r="Z410" i="15"/>
  <c r="AA410" i="15"/>
  <c r="AB410" i="15"/>
  <c r="AC410" i="15"/>
  <c r="AD410" i="15"/>
  <c r="AE410" i="15"/>
  <c r="AF410" i="15"/>
  <c r="AG410" i="15"/>
  <c r="AH410" i="15"/>
  <c r="AI410" i="15"/>
  <c r="AK410" i="15"/>
  <c r="P411" i="15"/>
  <c r="Q411" i="15"/>
  <c r="R411" i="15"/>
  <c r="S411" i="15"/>
  <c r="T411" i="15"/>
  <c r="U411" i="15"/>
  <c r="V411" i="15"/>
  <c r="W411" i="15"/>
  <c r="X411" i="15"/>
  <c r="Y411" i="15"/>
  <c r="Z411" i="15"/>
  <c r="AA411" i="15"/>
  <c r="AB411" i="15"/>
  <c r="AC411" i="15"/>
  <c r="AD411" i="15"/>
  <c r="AE411" i="15"/>
  <c r="AF411" i="15"/>
  <c r="AG411" i="15"/>
  <c r="AH411" i="15"/>
  <c r="AI411" i="15"/>
  <c r="AK411" i="15"/>
  <c r="P412" i="15"/>
  <c r="Q412" i="15"/>
  <c r="R412" i="15"/>
  <c r="S412" i="15"/>
  <c r="T412" i="15"/>
  <c r="U412" i="15"/>
  <c r="V412" i="15"/>
  <c r="W412" i="15"/>
  <c r="X412" i="15"/>
  <c r="Y412" i="15"/>
  <c r="Z412" i="15"/>
  <c r="AA412" i="15"/>
  <c r="AB412" i="15"/>
  <c r="AC412" i="15"/>
  <c r="AD412" i="15"/>
  <c r="AE412" i="15"/>
  <c r="AF412" i="15"/>
  <c r="AG412" i="15"/>
  <c r="AH412" i="15"/>
  <c r="AI412" i="15"/>
  <c r="AK412" i="15"/>
  <c r="O412" i="15"/>
  <c r="O411" i="15"/>
  <c r="O410" i="15"/>
  <c r="O409" i="15"/>
  <c r="O408" i="15"/>
  <c r="V447" i="15"/>
  <c r="O447" i="15"/>
  <c r="P449" i="15"/>
  <c r="P447" i="15"/>
  <c r="Q447" i="15"/>
  <c r="R447" i="15"/>
  <c r="S447" i="15"/>
  <c r="T447" i="15"/>
  <c r="U447" i="15"/>
  <c r="W447" i="15"/>
  <c r="X447" i="15"/>
  <c r="Y447" i="15"/>
  <c r="Z447" i="15"/>
  <c r="AA447" i="15"/>
  <c r="AB447" i="15"/>
  <c r="AC447" i="15"/>
  <c r="AD447" i="15"/>
  <c r="AE447" i="15"/>
  <c r="AF447" i="15"/>
  <c r="AG447" i="15"/>
  <c r="AH447" i="15"/>
  <c r="AI447" i="15"/>
  <c r="AK447" i="15"/>
  <c r="P448" i="15"/>
  <c r="Q448" i="15"/>
  <c r="R448" i="15"/>
  <c r="S448" i="15"/>
  <c r="T448" i="15"/>
  <c r="U448" i="15"/>
  <c r="V448" i="15"/>
  <c r="W448" i="15"/>
  <c r="X448" i="15"/>
  <c r="Y448" i="15"/>
  <c r="Z448" i="15"/>
  <c r="AA448" i="15"/>
  <c r="AB448" i="15"/>
  <c r="AC448" i="15"/>
  <c r="AD448" i="15"/>
  <c r="AE448" i="15"/>
  <c r="AF448" i="15"/>
  <c r="AG448" i="15"/>
  <c r="AH448" i="15"/>
  <c r="AI448" i="15"/>
  <c r="AK448" i="15"/>
  <c r="Q449" i="15"/>
  <c r="R449" i="15"/>
  <c r="S449" i="15"/>
  <c r="T449" i="15"/>
  <c r="U449" i="15"/>
  <c r="V449" i="15"/>
  <c r="W449" i="15"/>
  <c r="X449" i="15"/>
  <c r="Y449" i="15"/>
  <c r="Z449" i="15"/>
  <c r="AA449" i="15"/>
  <c r="AB449" i="15"/>
  <c r="AC449" i="15"/>
  <c r="AD449" i="15"/>
  <c r="AE449" i="15"/>
  <c r="AF449" i="15"/>
  <c r="AG449" i="15"/>
  <c r="AH449" i="15"/>
  <c r="AI449" i="15"/>
  <c r="AK449" i="15"/>
  <c r="P450" i="15"/>
  <c r="Q450" i="15"/>
  <c r="R450" i="15"/>
  <c r="S450" i="15"/>
  <c r="T450" i="15"/>
  <c r="U450" i="15"/>
  <c r="V450" i="15"/>
  <c r="W450" i="15"/>
  <c r="X450" i="15"/>
  <c r="Y450" i="15"/>
  <c r="Z450" i="15"/>
  <c r="AA450" i="15"/>
  <c r="AB450" i="15"/>
  <c r="AC450" i="15"/>
  <c r="AD450" i="15"/>
  <c r="AE450" i="15"/>
  <c r="AF450" i="15"/>
  <c r="AG450" i="15"/>
  <c r="AH450" i="15"/>
  <c r="AI450" i="15"/>
  <c r="AK450" i="15"/>
  <c r="P451" i="15"/>
  <c r="Q451" i="15"/>
  <c r="R451" i="15"/>
  <c r="S451" i="15"/>
  <c r="T451" i="15"/>
  <c r="U451" i="15"/>
  <c r="V451" i="15"/>
  <c r="W451" i="15"/>
  <c r="X451" i="15"/>
  <c r="Y451" i="15"/>
  <c r="Z451" i="15"/>
  <c r="AA451" i="15"/>
  <c r="AB451" i="15"/>
  <c r="AC451" i="15"/>
  <c r="AD451" i="15"/>
  <c r="AE451" i="15"/>
  <c r="AF451" i="15"/>
  <c r="AG451" i="15"/>
  <c r="AH451" i="15"/>
  <c r="AI451" i="15"/>
  <c r="AK451" i="15"/>
  <c r="O451" i="15"/>
  <c r="O450" i="15"/>
  <c r="O449" i="15"/>
  <c r="O448" i="15"/>
  <c r="P484" i="15"/>
  <c r="Q484" i="15"/>
  <c r="R484" i="15"/>
  <c r="S484" i="15"/>
  <c r="T484" i="15"/>
  <c r="U484" i="15"/>
  <c r="V484" i="15"/>
  <c r="W484" i="15"/>
  <c r="X484" i="15"/>
  <c r="Y484" i="15"/>
  <c r="Z484" i="15"/>
  <c r="AA484" i="15"/>
  <c r="AB484" i="15"/>
  <c r="AC484" i="15"/>
  <c r="AD484" i="15"/>
  <c r="AE484" i="15"/>
  <c r="AF484" i="15"/>
  <c r="AG484" i="15"/>
  <c r="AH484" i="15"/>
  <c r="AI484" i="15"/>
  <c r="AK484" i="15"/>
  <c r="P485" i="15"/>
  <c r="Q485" i="15"/>
  <c r="R485" i="15"/>
  <c r="S485" i="15"/>
  <c r="T485" i="15"/>
  <c r="U485" i="15"/>
  <c r="V485" i="15"/>
  <c r="W485" i="15"/>
  <c r="X485" i="15"/>
  <c r="Y485" i="15"/>
  <c r="Z485" i="15"/>
  <c r="AA485" i="15"/>
  <c r="AB485" i="15"/>
  <c r="AC485" i="15"/>
  <c r="AD485" i="15"/>
  <c r="AE485" i="15"/>
  <c r="AF485" i="15"/>
  <c r="AG485" i="15"/>
  <c r="AH485" i="15"/>
  <c r="AI485" i="15"/>
  <c r="AK485" i="15"/>
  <c r="P486" i="15"/>
  <c r="Q486" i="15"/>
  <c r="R486" i="15"/>
  <c r="S486" i="15"/>
  <c r="T486" i="15"/>
  <c r="U486" i="15"/>
  <c r="V486" i="15"/>
  <c r="W486" i="15"/>
  <c r="X486" i="15"/>
  <c r="Y486" i="15"/>
  <c r="Z486" i="15"/>
  <c r="AA486" i="15"/>
  <c r="AB486" i="15"/>
  <c r="AC486" i="15"/>
  <c r="AD486" i="15"/>
  <c r="AE486" i="15"/>
  <c r="AF486" i="15"/>
  <c r="AG486" i="15"/>
  <c r="AH486" i="15"/>
  <c r="AI486" i="15"/>
  <c r="AK486" i="15"/>
  <c r="P487" i="15"/>
  <c r="Q487" i="15"/>
  <c r="R487" i="15"/>
  <c r="S487" i="15"/>
  <c r="T487" i="15"/>
  <c r="U487" i="15"/>
  <c r="V487" i="15"/>
  <c r="W487" i="15"/>
  <c r="X487" i="15"/>
  <c r="Y487" i="15"/>
  <c r="Z487" i="15"/>
  <c r="AA487" i="15"/>
  <c r="AB487" i="15"/>
  <c r="AC487" i="15"/>
  <c r="AD487" i="15"/>
  <c r="AE487" i="15"/>
  <c r="AF487" i="15"/>
  <c r="AG487" i="15"/>
  <c r="AH487" i="15"/>
  <c r="AI487" i="15"/>
  <c r="AK487" i="15"/>
  <c r="P488" i="15"/>
  <c r="Q488" i="15"/>
  <c r="R488" i="15"/>
  <c r="S488" i="15"/>
  <c r="T488" i="15"/>
  <c r="U488" i="15"/>
  <c r="V488" i="15"/>
  <c r="W488" i="15"/>
  <c r="X488" i="15"/>
  <c r="Y488" i="15"/>
  <c r="Z488" i="15"/>
  <c r="AA488" i="15"/>
  <c r="AB488" i="15"/>
  <c r="AC488" i="15"/>
  <c r="AD488" i="15"/>
  <c r="AE488" i="15"/>
  <c r="AF488" i="15"/>
  <c r="AG488" i="15"/>
  <c r="AH488" i="15"/>
  <c r="AI488" i="15"/>
  <c r="AK488" i="15"/>
  <c r="O488" i="15"/>
  <c r="O487" i="15"/>
  <c r="O486" i="15"/>
  <c r="O485" i="15"/>
  <c r="O484" i="15"/>
  <c r="P521" i="15"/>
  <c r="Q521" i="15"/>
  <c r="R521" i="15"/>
  <c r="S521" i="15"/>
  <c r="T521" i="15"/>
  <c r="U521" i="15"/>
  <c r="V521" i="15"/>
  <c r="W521" i="15"/>
  <c r="X521" i="15"/>
  <c r="Y521" i="15"/>
  <c r="Z521" i="15"/>
  <c r="AA521" i="15"/>
  <c r="AB521" i="15"/>
  <c r="AC521" i="15"/>
  <c r="AD521" i="15"/>
  <c r="AE521" i="15"/>
  <c r="AF521" i="15"/>
  <c r="AG521" i="15"/>
  <c r="AH521" i="15"/>
  <c r="AI521" i="15"/>
  <c r="AK521" i="15"/>
  <c r="P522" i="15"/>
  <c r="Q522" i="15"/>
  <c r="R522" i="15"/>
  <c r="S522" i="15"/>
  <c r="T522" i="15"/>
  <c r="U522" i="15"/>
  <c r="V522" i="15"/>
  <c r="W522" i="15"/>
  <c r="X522" i="15"/>
  <c r="Y522" i="15"/>
  <c r="Z522" i="15"/>
  <c r="AA522" i="15"/>
  <c r="AB522" i="15"/>
  <c r="AC522" i="15"/>
  <c r="AD522" i="15"/>
  <c r="AE522" i="15"/>
  <c r="AF522" i="15"/>
  <c r="AG522" i="15"/>
  <c r="AH522" i="15"/>
  <c r="AI522" i="15"/>
  <c r="AK522" i="15"/>
  <c r="P523" i="15"/>
  <c r="Q523" i="15"/>
  <c r="R523" i="15"/>
  <c r="S523" i="15"/>
  <c r="T523" i="15"/>
  <c r="U523" i="15"/>
  <c r="V523" i="15"/>
  <c r="W523" i="15"/>
  <c r="X523" i="15"/>
  <c r="Y523" i="15"/>
  <c r="Z523" i="15"/>
  <c r="AA523" i="15"/>
  <c r="AB523" i="15"/>
  <c r="AC523" i="15"/>
  <c r="AD523" i="15"/>
  <c r="AE523" i="15"/>
  <c r="AF523" i="15"/>
  <c r="AG523" i="15"/>
  <c r="AH523" i="15"/>
  <c r="AI523" i="15"/>
  <c r="AK523" i="15"/>
  <c r="P524" i="15"/>
  <c r="Q524" i="15"/>
  <c r="R524" i="15"/>
  <c r="S524" i="15"/>
  <c r="T524" i="15"/>
  <c r="U524" i="15"/>
  <c r="V524" i="15"/>
  <c r="W524" i="15"/>
  <c r="X524" i="15"/>
  <c r="Y524" i="15"/>
  <c r="Z524" i="15"/>
  <c r="AA524" i="15"/>
  <c r="AB524" i="15"/>
  <c r="AC524" i="15"/>
  <c r="AD524" i="15"/>
  <c r="AE524" i="15"/>
  <c r="AF524" i="15"/>
  <c r="AG524" i="15"/>
  <c r="AH524" i="15"/>
  <c r="AI524" i="15"/>
  <c r="AK524" i="15"/>
  <c r="P525" i="15"/>
  <c r="Q525" i="15"/>
  <c r="R525" i="15"/>
  <c r="S525" i="15"/>
  <c r="T525" i="15"/>
  <c r="U525" i="15"/>
  <c r="V525" i="15"/>
  <c r="W525" i="15"/>
  <c r="X525" i="15"/>
  <c r="Y525" i="15"/>
  <c r="Z525" i="15"/>
  <c r="AA525" i="15"/>
  <c r="AB525" i="15"/>
  <c r="AC525" i="15"/>
  <c r="AD525" i="15"/>
  <c r="AE525" i="15"/>
  <c r="AF525" i="15"/>
  <c r="AG525" i="15"/>
  <c r="AH525" i="15"/>
  <c r="AI525" i="15"/>
  <c r="AK525" i="15"/>
  <c r="O523" i="15"/>
  <c r="O525" i="15"/>
  <c r="O524" i="15"/>
  <c r="O522" i="15"/>
  <c r="O521" i="15"/>
  <c r="P559" i="15" l="1"/>
  <c r="Q559" i="15"/>
  <c r="S559" i="15"/>
  <c r="T559" i="15"/>
  <c r="U559" i="15"/>
  <c r="W559" i="15"/>
  <c r="X559" i="15"/>
  <c r="Y559" i="15"/>
  <c r="Z559" i="15"/>
  <c r="AA559" i="15"/>
  <c r="AC559" i="15"/>
  <c r="AD559" i="15"/>
  <c r="AE559" i="15"/>
  <c r="AF559" i="15"/>
  <c r="AG559" i="15"/>
  <c r="AI559" i="15"/>
  <c r="AJ559" i="15"/>
  <c r="AK559" i="15"/>
  <c r="P560" i="15"/>
  <c r="Q560" i="15"/>
  <c r="S560" i="15"/>
  <c r="T560" i="15"/>
  <c r="U560" i="15"/>
  <c r="W560" i="15"/>
  <c r="X560" i="15"/>
  <c r="Y560" i="15"/>
  <c r="Z560" i="15"/>
  <c r="AA560" i="15"/>
  <c r="AC560" i="15"/>
  <c r="AD560" i="15"/>
  <c r="AE560" i="15"/>
  <c r="AF560" i="15"/>
  <c r="AG560" i="15"/>
  <c r="AI560" i="15"/>
  <c r="AJ560" i="15"/>
  <c r="AK560" i="15"/>
  <c r="P561" i="15"/>
  <c r="R561" i="15"/>
  <c r="S561" i="15"/>
  <c r="T561" i="15"/>
  <c r="V561" i="15"/>
  <c r="W561" i="15"/>
  <c r="X561" i="15"/>
  <c r="Y561" i="15"/>
  <c r="Z561" i="15"/>
  <c r="AB561" i="15"/>
  <c r="AC561" i="15"/>
  <c r="AD561" i="15"/>
  <c r="AE561" i="15"/>
  <c r="AF561" i="15"/>
  <c r="AH561" i="15"/>
  <c r="AI561" i="15"/>
  <c r="AJ561" i="15"/>
  <c r="P562" i="15"/>
  <c r="Q562" i="15"/>
  <c r="S562" i="15"/>
  <c r="T562" i="15"/>
  <c r="U562" i="15"/>
  <c r="W562" i="15"/>
  <c r="X562" i="15"/>
  <c r="Y562" i="15"/>
  <c r="Z562" i="15"/>
  <c r="AA562" i="15"/>
  <c r="AC562" i="15"/>
  <c r="AD562" i="15"/>
  <c r="AE562" i="15"/>
  <c r="AF562" i="15"/>
  <c r="AG562" i="15"/>
  <c r="AI562" i="15"/>
  <c r="AJ562" i="15"/>
  <c r="AK562" i="15"/>
  <c r="P563" i="15"/>
  <c r="Q563" i="15"/>
  <c r="S563" i="15"/>
  <c r="T563" i="15"/>
  <c r="U563" i="15"/>
  <c r="W563" i="15"/>
  <c r="X563" i="15"/>
  <c r="Y563" i="15"/>
  <c r="Z563" i="15"/>
  <c r="AA563" i="15"/>
  <c r="AC563" i="15"/>
  <c r="AD563" i="15"/>
  <c r="AE563" i="15"/>
  <c r="AF563" i="15"/>
  <c r="AG563" i="15"/>
  <c r="AI563" i="15"/>
  <c r="AJ563" i="15"/>
  <c r="AK563" i="15"/>
  <c r="O563" i="15"/>
  <c r="O562" i="15"/>
  <c r="O561" i="15"/>
  <c r="O560" i="15"/>
  <c r="O559" i="15"/>
  <c r="L565" i="15" l="1"/>
  <c r="L566" i="15"/>
  <c r="L567" i="15"/>
  <c r="L568" i="15"/>
  <c r="L569" i="15"/>
  <c r="L570" i="15"/>
  <c r="L571" i="15"/>
  <c r="L572" i="15"/>
  <c r="L573" i="15"/>
  <c r="L574" i="15"/>
  <c r="L575" i="15"/>
  <c r="L576" i="15"/>
  <c r="L577" i="15"/>
  <c r="L578" i="15"/>
  <c r="L579" i="15"/>
  <c r="L580" i="15"/>
  <c r="L581" i="15"/>
  <c r="L582" i="15"/>
  <c r="L583" i="15"/>
  <c r="L585" i="15"/>
  <c r="L586" i="15"/>
  <c r="L587" i="15"/>
  <c r="L588" i="15"/>
  <c r="L589" i="15"/>
  <c r="L590" i="15"/>
  <c r="L564" i="15"/>
  <c r="K565" i="15"/>
  <c r="K566" i="15"/>
  <c r="K569" i="15"/>
  <c r="K570" i="15"/>
  <c r="K571" i="15"/>
  <c r="K572" i="15"/>
  <c r="K573" i="15"/>
  <c r="K574" i="15"/>
  <c r="K575" i="15"/>
  <c r="K576" i="15"/>
  <c r="K577" i="15"/>
  <c r="K578" i="15"/>
  <c r="K579" i="15"/>
  <c r="K580" i="15"/>
  <c r="K581" i="15"/>
  <c r="K582" i="15"/>
  <c r="K583" i="15"/>
  <c r="K585" i="15"/>
  <c r="K586" i="15"/>
  <c r="K587" i="15"/>
  <c r="K588" i="15"/>
  <c r="K589" i="15"/>
  <c r="K590" i="15"/>
  <c r="K564" i="15"/>
  <c r="J565" i="15"/>
  <c r="J566" i="15"/>
  <c r="J569" i="15"/>
  <c r="J570" i="15"/>
  <c r="J571" i="15"/>
  <c r="J572" i="15"/>
  <c r="J573" i="15"/>
  <c r="J574" i="15"/>
  <c r="J575" i="15"/>
  <c r="J576" i="15"/>
  <c r="J577" i="15"/>
  <c r="J578" i="15"/>
  <c r="J579" i="15"/>
  <c r="J580" i="15"/>
  <c r="J581" i="15"/>
  <c r="J582" i="15"/>
  <c r="J583" i="15"/>
  <c r="J585" i="15"/>
  <c r="J586" i="15"/>
  <c r="J587" i="15"/>
  <c r="J588" i="15"/>
  <c r="J589" i="15"/>
  <c r="J590" i="15"/>
  <c r="J564" i="15"/>
  <c r="I565" i="15"/>
  <c r="I566" i="15"/>
  <c r="I569" i="15"/>
  <c r="I570" i="15"/>
  <c r="I571" i="15"/>
  <c r="I572" i="15"/>
  <c r="I573" i="15"/>
  <c r="I574" i="15"/>
  <c r="I575" i="15"/>
  <c r="I576" i="15"/>
  <c r="I577" i="15"/>
  <c r="I578" i="15"/>
  <c r="I579" i="15"/>
  <c r="I580" i="15"/>
  <c r="I581" i="15"/>
  <c r="I582" i="15"/>
  <c r="I583" i="15"/>
  <c r="I585" i="15"/>
  <c r="I586" i="15"/>
  <c r="I587" i="15"/>
  <c r="I588" i="15"/>
  <c r="I589" i="15"/>
  <c r="I590" i="15"/>
  <c r="I564" i="15"/>
  <c r="H565" i="15"/>
  <c r="H566" i="15"/>
  <c r="H569" i="15"/>
  <c r="H570" i="15"/>
  <c r="H571" i="15"/>
  <c r="H572" i="15"/>
  <c r="H573" i="15"/>
  <c r="H574" i="15"/>
  <c r="H575" i="15"/>
  <c r="H576" i="15"/>
  <c r="H577" i="15"/>
  <c r="H578" i="15"/>
  <c r="H579" i="15"/>
  <c r="H580" i="15"/>
  <c r="H581" i="15"/>
  <c r="H582" i="15"/>
  <c r="H583" i="15"/>
  <c r="H585" i="15"/>
  <c r="H586" i="15"/>
  <c r="H587" i="15"/>
  <c r="H588" i="15"/>
  <c r="H589" i="15"/>
  <c r="H590" i="15"/>
  <c r="H564" i="15"/>
  <c r="G565" i="15"/>
  <c r="G566" i="15"/>
  <c r="G569" i="15"/>
  <c r="G570" i="15"/>
  <c r="G571" i="15"/>
  <c r="G572" i="15"/>
  <c r="G573" i="15"/>
  <c r="G574" i="15"/>
  <c r="G575" i="15"/>
  <c r="G576" i="15"/>
  <c r="G577" i="15"/>
  <c r="G578" i="15"/>
  <c r="G579" i="15"/>
  <c r="G580" i="15"/>
  <c r="G581" i="15"/>
  <c r="G582" i="15"/>
  <c r="G583" i="15"/>
  <c r="G585" i="15"/>
  <c r="G586" i="15"/>
  <c r="G587" i="15"/>
  <c r="G588" i="15"/>
  <c r="G589" i="15"/>
  <c r="G590" i="15"/>
  <c r="G564" i="15"/>
  <c r="F565" i="15"/>
  <c r="F566" i="15"/>
  <c r="F569" i="15"/>
  <c r="F570" i="15"/>
  <c r="F571" i="15"/>
  <c r="F572" i="15"/>
  <c r="F573" i="15"/>
  <c r="F574" i="15"/>
  <c r="F575" i="15"/>
  <c r="F576" i="15"/>
  <c r="F577" i="15"/>
  <c r="F578" i="15"/>
  <c r="F579" i="15"/>
  <c r="F580" i="15"/>
  <c r="F581" i="15"/>
  <c r="F582" i="15"/>
  <c r="F583" i="15"/>
  <c r="F585" i="15"/>
  <c r="F586" i="15"/>
  <c r="F587" i="15"/>
  <c r="F588" i="15"/>
  <c r="F589" i="15"/>
  <c r="F590" i="15"/>
  <c r="F564" i="15"/>
  <c r="E565" i="15"/>
  <c r="E566" i="15"/>
  <c r="E569" i="15"/>
  <c r="E570" i="15"/>
  <c r="E571" i="15"/>
  <c r="E572" i="15"/>
  <c r="E573" i="15"/>
  <c r="E574" i="15"/>
  <c r="E575" i="15"/>
  <c r="E576" i="15"/>
  <c r="E577" i="15"/>
  <c r="E578" i="15"/>
  <c r="E579" i="15"/>
  <c r="E580" i="15"/>
  <c r="E581" i="15"/>
  <c r="E582" i="15"/>
  <c r="E583" i="15"/>
  <c r="E585" i="15"/>
  <c r="E586" i="15"/>
  <c r="E587" i="15"/>
  <c r="E588" i="15"/>
  <c r="E589" i="15"/>
  <c r="E590" i="15"/>
  <c r="E564" i="15"/>
  <c r="D590" i="15"/>
  <c r="D565" i="15"/>
  <c r="D566" i="15"/>
  <c r="D569" i="15"/>
  <c r="D570" i="15"/>
  <c r="D571" i="15"/>
  <c r="D572" i="15"/>
  <c r="D573" i="15"/>
  <c r="D574" i="15"/>
  <c r="D575" i="15"/>
  <c r="D576" i="15"/>
  <c r="D577" i="15"/>
  <c r="D578" i="15"/>
  <c r="D579" i="15"/>
  <c r="D580" i="15"/>
  <c r="D581" i="15"/>
  <c r="D582" i="15"/>
  <c r="D583" i="15"/>
  <c r="D585" i="15"/>
  <c r="D586" i="15"/>
  <c r="D587" i="15"/>
  <c r="D588" i="15"/>
  <c r="D589" i="15"/>
  <c r="D564" i="15"/>
  <c r="C565" i="15"/>
  <c r="C566" i="15"/>
  <c r="C569" i="15"/>
  <c r="C570" i="15"/>
  <c r="C571" i="15"/>
  <c r="C572" i="15"/>
  <c r="C573" i="15"/>
  <c r="C574" i="15"/>
  <c r="C575" i="15"/>
  <c r="C576" i="15"/>
  <c r="C577" i="15"/>
  <c r="C578" i="15"/>
  <c r="C579" i="15"/>
  <c r="C580" i="15"/>
  <c r="C581" i="15"/>
  <c r="C582" i="15"/>
  <c r="C583" i="15"/>
  <c r="C585" i="15"/>
  <c r="C586" i="15"/>
  <c r="C587" i="15"/>
  <c r="C588" i="15"/>
  <c r="C589" i="15"/>
  <c r="C590" i="15"/>
  <c r="C564" i="15"/>
  <c r="AK514" i="15" l="1"/>
  <c r="AK565" i="15"/>
  <c r="AK566" i="15"/>
  <c r="AK567" i="15"/>
  <c r="AK568" i="15"/>
  <c r="AK569" i="15"/>
  <c r="AK570" i="15"/>
  <c r="AK571" i="15"/>
  <c r="AK572" i="15"/>
  <c r="AK573" i="15"/>
  <c r="AK574" i="15"/>
  <c r="AK575" i="15"/>
  <c r="AK599" i="15" s="1"/>
  <c r="AK576" i="15"/>
  <c r="AK577" i="15"/>
  <c r="AK578" i="15"/>
  <c r="AK579" i="15"/>
  <c r="AK580" i="15"/>
  <c r="AK581" i="15"/>
  <c r="AK582" i="15"/>
  <c r="AK583" i="15"/>
  <c r="AK584" i="15"/>
  <c r="AK585" i="15"/>
  <c r="AK586" i="15"/>
  <c r="AK587" i="15"/>
  <c r="AK588" i="15"/>
  <c r="AK589" i="15"/>
  <c r="AK590" i="15"/>
  <c r="AK564" i="15"/>
  <c r="AJ565" i="15"/>
  <c r="AL565" i="15" s="1"/>
  <c r="AJ566" i="15"/>
  <c r="AJ567" i="15"/>
  <c r="AL567" i="15" s="1"/>
  <c r="AJ568" i="15"/>
  <c r="AL568" i="15" s="1"/>
  <c r="AJ569" i="15"/>
  <c r="AL569" i="15" s="1"/>
  <c r="AJ570" i="15"/>
  <c r="AJ571" i="15"/>
  <c r="AL571" i="15" s="1"/>
  <c r="AJ572" i="15"/>
  <c r="AL572" i="15" s="1"/>
  <c r="AJ573" i="15"/>
  <c r="AL573" i="15" s="1"/>
  <c r="AJ574" i="15"/>
  <c r="AL574" i="15" s="1"/>
  <c r="AJ575" i="15"/>
  <c r="AJ576" i="15"/>
  <c r="AL576" i="15" s="1"/>
  <c r="AJ577" i="15"/>
  <c r="AL577" i="15" s="1"/>
  <c r="AJ578" i="15"/>
  <c r="AJ579" i="15"/>
  <c r="AL579" i="15" s="1"/>
  <c r="AJ580" i="15"/>
  <c r="AL580" i="15" s="1"/>
  <c r="AJ581" i="15"/>
  <c r="AL581" i="15" s="1"/>
  <c r="AJ582" i="15"/>
  <c r="AL582" i="15" s="1"/>
  <c r="AJ583" i="15"/>
  <c r="AL583" i="15" s="1"/>
  <c r="AJ584" i="15"/>
  <c r="AJ585" i="15"/>
  <c r="AL585" i="15" s="1"/>
  <c r="AJ586" i="15"/>
  <c r="AL586" i="15" s="1"/>
  <c r="AJ587" i="15"/>
  <c r="AL587" i="15" s="1"/>
  <c r="AJ588" i="15"/>
  <c r="AL588" i="15" s="1"/>
  <c r="AJ589" i="15"/>
  <c r="AL589" i="15" s="1"/>
  <c r="AJ590" i="15"/>
  <c r="AL590" i="15" s="1"/>
  <c r="AJ564" i="15"/>
  <c r="AI565" i="15"/>
  <c r="AI566" i="15"/>
  <c r="AI567" i="15"/>
  <c r="AI568" i="15"/>
  <c r="AI569" i="15"/>
  <c r="AI570" i="15"/>
  <c r="AI571" i="15"/>
  <c r="AI572" i="15"/>
  <c r="AI573" i="15"/>
  <c r="AI574" i="15"/>
  <c r="AI575" i="15"/>
  <c r="AI599" i="15" s="1"/>
  <c r="AI576" i="15"/>
  <c r="AI577" i="15"/>
  <c r="AI578" i="15"/>
  <c r="AI579" i="15"/>
  <c r="AI580" i="15"/>
  <c r="AI581" i="15"/>
  <c r="AI582" i="15"/>
  <c r="AI583" i="15"/>
  <c r="AI584" i="15"/>
  <c r="AI585" i="15"/>
  <c r="AI586" i="15"/>
  <c r="AI587" i="15"/>
  <c r="AI588" i="15"/>
  <c r="AI589" i="15"/>
  <c r="AI590" i="15"/>
  <c r="AI564" i="15"/>
  <c r="G98" i="19"/>
  <c r="H98" i="19"/>
  <c r="I98" i="19"/>
  <c r="J98" i="19"/>
  <c r="K98" i="19"/>
  <c r="F98" i="19"/>
  <c r="AH583" i="15"/>
  <c r="AH590" i="15"/>
  <c r="AH564" i="15"/>
  <c r="AG565" i="15"/>
  <c r="AG566" i="15"/>
  <c r="AG567" i="15"/>
  <c r="AG568" i="15"/>
  <c r="AG569" i="15"/>
  <c r="AG570" i="15"/>
  <c r="AG571" i="15"/>
  <c r="AG572" i="15"/>
  <c r="AG573" i="15"/>
  <c r="AG574" i="15"/>
  <c r="AG575" i="15"/>
  <c r="AG599" i="15" s="1"/>
  <c r="AG576" i="15"/>
  <c r="AG577" i="15"/>
  <c r="AG578" i="15"/>
  <c r="AG579" i="15"/>
  <c r="AG580" i="15"/>
  <c r="AG581" i="15"/>
  <c r="AG582" i="15"/>
  <c r="AG583" i="15"/>
  <c r="AG584" i="15"/>
  <c r="AG585" i="15"/>
  <c r="AG586" i="15"/>
  <c r="AG587" i="15"/>
  <c r="AG588" i="15"/>
  <c r="AG589" i="15"/>
  <c r="AG590" i="15"/>
  <c r="AG564" i="15"/>
  <c r="AF565" i="15"/>
  <c r="AF566" i="15"/>
  <c r="AF567" i="15"/>
  <c r="AF568" i="15"/>
  <c r="AF569" i="15"/>
  <c r="AF570" i="15"/>
  <c r="AF571" i="15"/>
  <c r="AF572" i="15"/>
  <c r="AF573" i="15"/>
  <c r="AF574" i="15"/>
  <c r="AF575" i="15"/>
  <c r="AF599" i="15" s="1"/>
  <c r="AF576" i="15"/>
  <c r="AF577" i="15"/>
  <c r="AF578" i="15"/>
  <c r="AF579" i="15"/>
  <c r="AF580" i="15"/>
  <c r="AF581" i="15"/>
  <c r="AF582" i="15"/>
  <c r="AF583" i="15"/>
  <c r="AF584" i="15"/>
  <c r="AF585" i="15"/>
  <c r="AF586" i="15"/>
  <c r="AF587" i="15"/>
  <c r="AF588" i="15"/>
  <c r="AF589" i="15"/>
  <c r="AF590" i="15"/>
  <c r="AF564" i="15"/>
  <c r="AE565" i="15"/>
  <c r="AE566" i="15"/>
  <c r="AE567" i="15"/>
  <c r="AE568" i="15"/>
  <c r="AE569" i="15"/>
  <c r="AE570" i="15"/>
  <c r="AE571" i="15"/>
  <c r="AE572" i="15"/>
  <c r="AE573" i="15"/>
  <c r="AE574" i="15"/>
  <c r="AE575" i="15"/>
  <c r="AE599" i="15" s="1"/>
  <c r="AE576" i="15"/>
  <c r="AE577" i="15"/>
  <c r="AE578" i="15"/>
  <c r="AE579" i="15"/>
  <c r="AE580" i="15"/>
  <c r="AE581" i="15"/>
  <c r="AE582" i="15"/>
  <c r="AE583" i="15"/>
  <c r="AE584" i="15"/>
  <c r="AE585" i="15"/>
  <c r="AE586" i="15"/>
  <c r="AE587" i="15"/>
  <c r="AE588" i="15"/>
  <c r="AE589" i="15"/>
  <c r="AE590" i="15"/>
  <c r="AE564" i="15"/>
  <c r="AD565" i="15"/>
  <c r="AD566" i="15"/>
  <c r="AD602" i="15" s="1"/>
  <c r="AD567" i="15"/>
  <c r="AD568" i="15"/>
  <c r="AD569" i="15"/>
  <c r="AD570" i="15"/>
  <c r="AD571" i="15"/>
  <c r="AD572" i="15"/>
  <c r="AD573" i="15"/>
  <c r="AD574" i="15"/>
  <c r="AD575" i="15"/>
  <c r="AD599" i="15" s="1"/>
  <c r="AD576" i="15"/>
  <c r="AD577" i="15"/>
  <c r="AD578" i="15"/>
  <c r="AD579" i="15"/>
  <c r="AD580" i="15"/>
  <c r="AD581" i="15"/>
  <c r="AD582" i="15"/>
  <c r="AD583" i="15"/>
  <c r="AD584" i="15"/>
  <c r="AD585" i="15"/>
  <c r="AD586" i="15"/>
  <c r="AD587" i="15"/>
  <c r="AD588" i="15"/>
  <c r="AD589" i="15"/>
  <c r="AD590" i="15"/>
  <c r="AD564" i="15"/>
  <c r="AC565" i="15"/>
  <c r="AC566" i="15"/>
  <c r="AC567" i="15"/>
  <c r="AC568" i="15"/>
  <c r="AC569" i="15"/>
  <c r="AC570" i="15"/>
  <c r="AC571" i="15"/>
  <c r="AC572" i="15"/>
  <c r="AC573" i="15"/>
  <c r="AC574" i="15"/>
  <c r="AC575" i="15"/>
  <c r="AC599" i="15" s="1"/>
  <c r="AC576" i="15"/>
  <c r="AC577" i="15"/>
  <c r="AC578" i="15"/>
  <c r="AC579" i="15"/>
  <c r="AC580" i="15"/>
  <c r="AC581" i="15"/>
  <c r="AC582" i="15"/>
  <c r="AC583" i="15"/>
  <c r="AC584" i="15"/>
  <c r="AC585" i="15"/>
  <c r="AC586" i="15"/>
  <c r="AC587" i="15"/>
  <c r="AC588" i="15"/>
  <c r="AC589" i="15"/>
  <c r="AC590" i="15"/>
  <c r="AC564" i="15"/>
  <c r="AB590" i="15"/>
  <c r="AA565" i="15"/>
  <c r="AA566" i="15"/>
  <c r="AA567" i="15"/>
  <c r="AA568" i="15"/>
  <c r="AA569" i="15"/>
  <c r="AA570" i="15"/>
  <c r="AA571" i="15"/>
  <c r="AA572" i="15"/>
  <c r="AA573" i="15"/>
  <c r="AA574" i="15"/>
  <c r="AA575" i="15"/>
  <c r="AA599" i="15" s="1"/>
  <c r="AA576" i="15"/>
  <c r="AA577" i="15"/>
  <c r="AA578" i="15"/>
  <c r="AA579" i="15"/>
  <c r="AA580" i="15"/>
  <c r="AA581" i="15"/>
  <c r="AA582" i="15"/>
  <c r="AA583" i="15"/>
  <c r="AA584" i="15"/>
  <c r="AA585" i="15"/>
  <c r="AA586" i="15"/>
  <c r="AA587" i="15"/>
  <c r="AA588" i="15"/>
  <c r="AA589" i="15"/>
  <c r="AA590" i="15"/>
  <c r="AA564" i="15"/>
  <c r="Z565" i="15"/>
  <c r="Z566" i="15"/>
  <c r="Z602" i="15" s="1"/>
  <c r="Z567" i="15"/>
  <c r="Z568" i="15"/>
  <c r="Z569" i="15"/>
  <c r="Z570" i="15"/>
  <c r="Z571" i="15"/>
  <c r="Z572" i="15"/>
  <c r="Z573" i="15"/>
  <c r="Z574" i="15"/>
  <c r="Z575" i="15"/>
  <c r="Z599" i="15" s="1"/>
  <c r="Z576" i="15"/>
  <c r="Z577" i="15"/>
  <c r="Z578" i="15"/>
  <c r="Z579" i="15"/>
  <c r="Z580" i="15"/>
  <c r="Z581" i="15"/>
  <c r="Z582" i="15"/>
  <c r="Z583" i="15"/>
  <c r="Z584" i="15"/>
  <c r="Z585" i="15"/>
  <c r="Z586" i="15"/>
  <c r="Z587" i="15"/>
  <c r="Z588" i="15"/>
  <c r="Z589" i="15"/>
  <c r="Z590" i="15"/>
  <c r="Z564" i="15"/>
  <c r="Y565" i="15"/>
  <c r="Y566" i="15"/>
  <c r="Y567" i="15"/>
  <c r="Y568" i="15"/>
  <c r="Y569" i="15"/>
  <c r="Y570" i="15"/>
  <c r="Y571" i="15"/>
  <c r="Y572" i="15"/>
  <c r="Y573" i="15"/>
  <c r="Y574" i="15"/>
  <c r="Y575" i="15"/>
  <c r="Y599" i="15" s="1"/>
  <c r="Y576" i="15"/>
  <c r="Y577" i="15"/>
  <c r="Y578" i="15"/>
  <c r="Y579" i="15"/>
  <c r="Y580" i="15"/>
  <c r="Y581" i="15"/>
  <c r="Y582" i="15"/>
  <c r="Y583" i="15"/>
  <c r="Y584" i="15"/>
  <c r="Y585" i="15"/>
  <c r="Y586" i="15"/>
  <c r="Y587" i="15"/>
  <c r="Y588" i="15"/>
  <c r="Y589" i="15"/>
  <c r="Y590" i="15"/>
  <c r="Y564" i="15"/>
  <c r="X565" i="15"/>
  <c r="X566" i="15"/>
  <c r="X567" i="15"/>
  <c r="X568" i="15"/>
  <c r="X569" i="15"/>
  <c r="X570" i="15"/>
  <c r="X571" i="15"/>
  <c r="X572" i="15"/>
  <c r="X573" i="15"/>
  <c r="X574" i="15"/>
  <c r="X575" i="15"/>
  <c r="X599" i="15" s="1"/>
  <c r="X576" i="15"/>
  <c r="X577" i="15"/>
  <c r="X578" i="15"/>
  <c r="X579" i="15"/>
  <c r="X580" i="15"/>
  <c r="X581" i="15"/>
  <c r="X582" i="15"/>
  <c r="X583" i="15"/>
  <c r="X584" i="15"/>
  <c r="X585" i="15"/>
  <c r="X586" i="15"/>
  <c r="X587" i="15"/>
  <c r="X588" i="15"/>
  <c r="X589" i="15"/>
  <c r="X590" i="15"/>
  <c r="X564" i="15"/>
  <c r="W565" i="15"/>
  <c r="W566" i="15"/>
  <c r="W567" i="15"/>
  <c r="W568" i="15"/>
  <c r="W569" i="15"/>
  <c r="W570" i="15"/>
  <c r="W571" i="15"/>
  <c r="W572" i="15"/>
  <c r="W573" i="15"/>
  <c r="W574" i="15"/>
  <c r="W575" i="15"/>
  <c r="W599" i="15" s="1"/>
  <c r="W576" i="15"/>
  <c r="W577" i="15"/>
  <c r="W578" i="15"/>
  <c r="W579" i="15"/>
  <c r="W580" i="15"/>
  <c r="W581" i="15"/>
  <c r="W582" i="15"/>
  <c r="W583" i="15"/>
  <c r="W584" i="15"/>
  <c r="W585" i="15"/>
  <c r="W586" i="15"/>
  <c r="W587" i="15"/>
  <c r="W588" i="15"/>
  <c r="W589" i="15"/>
  <c r="W590" i="15"/>
  <c r="W564" i="15"/>
  <c r="V575" i="15"/>
  <c r="V599" i="15" s="1"/>
  <c r="V576" i="15"/>
  <c r="V587" i="15"/>
  <c r="V588" i="15"/>
  <c r="U565" i="15"/>
  <c r="U566" i="15"/>
  <c r="U602" i="15" s="1"/>
  <c r="U567" i="15"/>
  <c r="U568" i="15"/>
  <c r="U569" i="15"/>
  <c r="U570" i="15"/>
  <c r="U571" i="15"/>
  <c r="U572" i="15"/>
  <c r="U573" i="15"/>
  <c r="U574" i="15"/>
  <c r="U575" i="15"/>
  <c r="U599" i="15" s="1"/>
  <c r="U576" i="15"/>
  <c r="U577" i="15"/>
  <c r="U578" i="15"/>
  <c r="U579" i="15"/>
  <c r="U580" i="15"/>
  <c r="U581" i="15"/>
  <c r="U582" i="15"/>
  <c r="U583" i="15"/>
  <c r="U584" i="15"/>
  <c r="U585" i="15"/>
  <c r="U586" i="15"/>
  <c r="U587" i="15"/>
  <c r="U588" i="15"/>
  <c r="U589" i="15"/>
  <c r="U590" i="15"/>
  <c r="U564" i="15"/>
  <c r="T565" i="15"/>
  <c r="T566" i="15"/>
  <c r="T567" i="15"/>
  <c r="T568" i="15"/>
  <c r="T569" i="15"/>
  <c r="T570" i="15"/>
  <c r="T571" i="15"/>
  <c r="T572" i="15"/>
  <c r="T573" i="15"/>
  <c r="T574" i="15"/>
  <c r="T575" i="15"/>
  <c r="T599" i="15" s="1"/>
  <c r="T576" i="15"/>
  <c r="T577" i="15"/>
  <c r="T578" i="15"/>
  <c r="T579" i="15"/>
  <c r="T580" i="15"/>
  <c r="T581" i="15"/>
  <c r="T582" i="15"/>
  <c r="T583" i="15"/>
  <c r="T584" i="15"/>
  <c r="T585" i="15"/>
  <c r="T586" i="15"/>
  <c r="T587" i="15"/>
  <c r="T588" i="15"/>
  <c r="T589" i="15"/>
  <c r="T590" i="15"/>
  <c r="T564" i="15"/>
  <c r="S565" i="15"/>
  <c r="S566" i="15"/>
  <c r="S567" i="15"/>
  <c r="S568" i="15"/>
  <c r="S569" i="15"/>
  <c r="S570" i="15"/>
  <c r="S571" i="15"/>
  <c r="S572" i="15"/>
  <c r="S573" i="15"/>
  <c r="S574" i="15"/>
  <c r="S575" i="15"/>
  <c r="S599" i="15" s="1"/>
  <c r="S576" i="15"/>
  <c r="S577" i="15"/>
  <c r="S578" i="15"/>
  <c r="S579" i="15"/>
  <c r="S580" i="15"/>
  <c r="S581" i="15"/>
  <c r="S582" i="15"/>
  <c r="S583" i="15"/>
  <c r="S584" i="15"/>
  <c r="S585" i="15"/>
  <c r="S586" i="15"/>
  <c r="S587" i="15"/>
  <c r="S588" i="15"/>
  <c r="S589" i="15"/>
  <c r="S590" i="15"/>
  <c r="S564" i="15"/>
  <c r="R583" i="15"/>
  <c r="O565" i="15"/>
  <c r="P565" i="15"/>
  <c r="Q565" i="15"/>
  <c r="O566" i="15"/>
  <c r="P566" i="15"/>
  <c r="Q566" i="15"/>
  <c r="O567" i="15"/>
  <c r="P567" i="15"/>
  <c r="Q567" i="15"/>
  <c r="O568" i="15"/>
  <c r="P568" i="15"/>
  <c r="Q568" i="15"/>
  <c r="O569" i="15"/>
  <c r="P569" i="15"/>
  <c r="Q569" i="15"/>
  <c r="O570" i="15"/>
  <c r="O598" i="15" s="1"/>
  <c r="P570" i="15"/>
  <c r="Q570" i="15"/>
  <c r="O571" i="15"/>
  <c r="P571" i="15"/>
  <c r="Q571" i="15"/>
  <c r="O572" i="15"/>
  <c r="P572" i="15"/>
  <c r="Q572" i="15"/>
  <c r="O573" i="15"/>
  <c r="P573" i="15"/>
  <c r="Q573" i="15"/>
  <c r="O574" i="15"/>
  <c r="P574" i="15"/>
  <c r="Q574" i="15"/>
  <c r="O575" i="15"/>
  <c r="O599" i="15" s="1"/>
  <c r="P575" i="15"/>
  <c r="P599" i="15" s="1"/>
  <c r="Q575" i="15"/>
  <c r="Q599" i="15" s="1"/>
  <c r="O576" i="15"/>
  <c r="P576" i="15"/>
  <c r="Q576" i="15"/>
  <c r="O577" i="15"/>
  <c r="P577" i="15"/>
  <c r="Q577" i="15"/>
  <c r="O578" i="15"/>
  <c r="P578" i="15"/>
  <c r="Q578" i="15"/>
  <c r="O579" i="15"/>
  <c r="P579" i="15"/>
  <c r="Q579" i="15"/>
  <c r="O580" i="15"/>
  <c r="P580" i="15"/>
  <c r="Q580" i="15"/>
  <c r="O581" i="15"/>
  <c r="P581" i="15"/>
  <c r="Q581" i="15"/>
  <c r="O582" i="15"/>
  <c r="P582" i="15"/>
  <c r="Q582" i="15"/>
  <c r="O583" i="15"/>
  <c r="P583" i="15"/>
  <c r="Q583" i="15"/>
  <c r="O584" i="15"/>
  <c r="P584" i="15"/>
  <c r="Q584" i="15"/>
  <c r="O585" i="15"/>
  <c r="P585" i="15"/>
  <c r="Q585" i="15"/>
  <c r="O586" i="15"/>
  <c r="P586" i="15"/>
  <c r="Q586" i="15"/>
  <c r="O587" i="15"/>
  <c r="P587" i="15"/>
  <c r="Q587" i="15"/>
  <c r="O588" i="15"/>
  <c r="P588" i="15"/>
  <c r="Q588" i="15"/>
  <c r="O589" i="15"/>
  <c r="P589" i="15"/>
  <c r="Q589" i="15"/>
  <c r="O590" i="15"/>
  <c r="P590" i="15"/>
  <c r="Q590" i="15"/>
  <c r="Q564" i="15"/>
  <c r="O564" i="15"/>
  <c r="P564" i="15"/>
  <c r="BI40" i="19"/>
  <c r="BH40" i="19"/>
  <c r="BG40" i="19"/>
  <c r="AY40" i="19"/>
  <c r="AU40" i="19"/>
  <c r="AT40" i="19"/>
  <c r="AQ40" i="19"/>
  <c r="AP40" i="19"/>
  <c r="AO40" i="19"/>
  <c r="AN40" i="19"/>
  <c r="AM40" i="19"/>
  <c r="AL40" i="19"/>
  <c r="AK40" i="19"/>
  <c r="AJ40" i="19"/>
  <c r="AI40" i="19"/>
  <c r="AH40" i="19"/>
  <c r="AE40" i="19"/>
  <c r="AD40" i="19"/>
  <c r="AC40" i="19"/>
  <c r="AB40" i="19"/>
  <c r="AA40" i="19"/>
  <c r="Z40" i="19"/>
  <c r="Y40" i="19"/>
  <c r="X40" i="19"/>
  <c r="W40" i="19"/>
  <c r="V40" i="19"/>
  <c r="S40" i="19"/>
  <c r="R40" i="19"/>
  <c r="Q40" i="19"/>
  <c r="P40" i="19"/>
  <c r="O40" i="19"/>
  <c r="N40" i="19"/>
  <c r="K40" i="19"/>
  <c r="J40" i="19"/>
  <c r="I40" i="19"/>
  <c r="H40" i="19"/>
  <c r="G40" i="19"/>
  <c r="F40" i="19"/>
  <c r="BI39" i="19"/>
  <c r="BH39" i="19"/>
  <c r="BG39" i="19"/>
  <c r="AY39" i="19"/>
  <c r="AU39" i="19"/>
  <c r="AT39" i="19"/>
  <c r="AQ39" i="19"/>
  <c r="AP39" i="19"/>
  <c r="AO39" i="19"/>
  <c r="AN39" i="19"/>
  <c r="AM39" i="19"/>
  <c r="AL39" i="19"/>
  <c r="AK39" i="19"/>
  <c r="AJ39" i="19"/>
  <c r="AI39" i="19"/>
  <c r="AH39" i="19"/>
  <c r="AE39" i="19"/>
  <c r="AD39" i="19"/>
  <c r="AC39" i="19"/>
  <c r="AB39" i="19"/>
  <c r="AA39" i="19"/>
  <c r="Z39" i="19"/>
  <c r="Y39" i="19"/>
  <c r="X39" i="19"/>
  <c r="W39" i="19"/>
  <c r="V39" i="19"/>
  <c r="S39" i="19"/>
  <c r="R39" i="19"/>
  <c r="Q39" i="19"/>
  <c r="P39" i="19"/>
  <c r="O39" i="19"/>
  <c r="N39" i="19"/>
  <c r="K39" i="19"/>
  <c r="J39" i="19"/>
  <c r="I39" i="19"/>
  <c r="H39" i="19"/>
  <c r="G39" i="19"/>
  <c r="F39" i="19"/>
  <c r="AS38" i="19"/>
  <c r="AR38" i="19"/>
  <c r="AH589" i="15" s="1"/>
  <c r="AG38" i="19"/>
  <c r="AF38" i="19"/>
  <c r="AB589" i="15" s="1"/>
  <c r="U38" i="19"/>
  <c r="T38" i="19"/>
  <c r="V589" i="15" s="1"/>
  <c r="M38" i="19"/>
  <c r="L38" i="19"/>
  <c r="R589" i="15" s="1"/>
  <c r="AS37" i="19"/>
  <c r="AR37" i="19"/>
  <c r="AH586" i="15" s="1"/>
  <c r="AG37" i="19"/>
  <c r="AF37" i="19"/>
  <c r="AB586" i="15" s="1"/>
  <c r="U37" i="19"/>
  <c r="T37" i="19"/>
  <c r="V586" i="15" s="1"/>
  <c r="M37" i="19"/>
  <c r="L37" i="19"/>
  <c r="R586" i="15" s="1"/>
  <c r="AR36" i="19"/>
  <c r="AH584" i="15" s="1"/>
  <c r="AF36" i="19"/>
  <c r="AB584" i="15" s="1"/>
  <c r="T36" i="19"/>
  <c r="V584" i="15" s="1"/>
  <c r="L36" i="19"/>
  <c r="R584" i="15" s="1"/>
  <c r="AS35" i="19"/>
  <c r="AR35" i="19"/>
  <c r="AH581" i="15" s="1"/>
  <c r="AG35" i="19"/>
  <c r="AF35" i="19"/>
  <c r="AB581" i="15" s="1"/>
  <c r="U35" i="19"/>
  <c r="T35" i="19"/>
  <c r="V581" i="15" s="1"/>
  <c r="M35" i="19"/>
  <c r="L35" i="19"/>
  <c r="R581" i="15" s="1"/>
  <c r="AS34" i="19"/>
  <c r="AR34" i="19"/>
  <c r="AH580" i="15" s="1"/>
  <c r="AG34" i="19"/>
  <c r="AF34" i="19"/>
  <c r="AB580" i="15" s="1"/>
  <c r="U34" i="19"/>
  <c r="T34" i="19"/>
  <c r="V580" i="15" s="1"/>
  <c r="M34" i="19"/>
  <c r="L34" i="19"/>
  <c r="R580" i="15" s="1"/>
  <c r="AS33" i="19"/>
  <c r="AR33" i="19"/>
  <c r="AH579" i="15" s="1"/>
  <c r="AG33" i="19"/>
  <c r="AF33" i="19"/>
  <c r="AB579" i="15" s="1"/>
  <c r="U33" i="19"/>
  <c r="T33" i="19"/>
  <c r="V579" i="15" s="1"/>
  <c r="M33" i="19"/>
  <c r="L33" i="19"/>
  <c r="R579" i="15" s="1"/>
  <c r="AS32" i="19"/>
  <c r="AR32" i="19"/>
  <c r="AH578" i="15" s="1"/>
  <c r="AG32" i="19"/>
  <c r="AF32" i="19"/>
  <c r="AB578" i="15" s="1"/>
  <c r="U32" i="19"/>
  <c r="T32" i="19"/>
  <c r="V578" i="15" s="1"/>
  <c r="M32" i="19"/>
  <c r="L32" i="19"/>
  <c r="R578" i="15" s="1"/>
  <c r="AS31" i="19"/>
  <c r="AR31" i="19"/>
  <c r="AH575" i="15" s="1"/>
  <c r="AH599" i="15" s="1"/>
  <c r="AG31" i="19"/>
  <c r="AF31" i="19"/>
  <c r="AB575" i="15" s="1"/>
  <c r="AB599" i="15" s="1"/>
  <c r="U31" i="19"/>
  <c r="T31" i="19"/>
  <c r="M31" i="19"/>
  <c r="L31" i="19"/>
  <c r="R575" i="15" s="1"/>
  <c r="R599" i="15" s="1"/>
  <c r="AS30" i="19"/>
  <c r="AR30" i="19"/>
  <c r="AH568" i="15" s="1"/>
  <c r="AG30" i="19"/>
  <c r="AF30" i="19"/>
  <c r="AB568" i="15" s="1"/>
  <c r="U30" i="19"/>
  <c r="T30" i="19"/>
  <c r="V568" i="15" s="1"/>
  <c r="M30" i="19"/>
  <c r="L30" i="19"/>
  <c r="R568" i="15" s="1"/>
  <c r="AS29" i="19"/>
  <c r="AR29" i="19"/>
  <c r="AH567" i="15" s="1"/>
  <c r="AG29" i="19"/>
  <c r="AF29" i="19"/>
  <c r="AB567" i="15" s="1"/>
  <c r="U29" i="19"/>
  <c r="T29" i="19"/>
  <c r="V567" i="15" s="1"/>
  <c r="M29" i="19"/>
  <c r="L29" i="19"/>
  <c r="R567" i="15" s="1"/>
  <c r="AS28" i="19"/>
  <c r="AR28" i="19"/>
  <c r="AG28" i="19"/>
  <c r="AF28" i="19"/>
  <c r="AB564" i="15" s="1"/>
  <c r="U28" i="19"/>
  <c r="T28" i="19"/>
  <c r="V564" i="15" s="1"/>
  <c r="M28" i="19"/>
  <c r="L28" i="19"/>
  <c r="R564" i="15" s="1"/>
  <c r="AY26" i="19"/>
  <c r="AU26" i="19"/>
  <c r="AT26" i="19"/>
  <c r="AQ26" i="19"/>
  <c r="AP26" i="19"/>
  <c r="AO26" i="19"/>
  <c r="AN26" i="19"/>
  <c r="AM26" i="19"/>
  <c r="AL26" i="19"/>
  <c r="AK26" i="19"/>
  <c r="AJ26" i="19"/>
  <c r="AI26" i="19"/>
  <c r="AH26" i="19"/>
  <c r="AE26" i="19"/>
  <c r="AD26" i="19"/>
  <c r="AC26" i="19"/>
  <c r="AB26" i="19"/>
  <c r="AA26" i="19"/>
  <c r="Z26" i="19"/>
  <c r="Y26" i="19"/>
  <c r="X26" i="19"/>
  <c r="W26" i="19"/>
  <c r="V26" i="19"/>
  <c r="S26" i="19"/>
  <c r="R26" i="19"/>
  <c r="Q26" i="19"/>
  <c r="P26" i="19"/>
  <c r="O26" i="19"/>
  <c r="N26" i="19"/>
  <c r="K26" i="19"/>
  <c r="J26" i="19"/>
  <c r="I26" i="19"/>
  <c r="H26" i="19"/>
  <c r="G26" i="19"/>
  <c r="F26" i="19"/>
  <c r="AS25" i="19"/>
  <c r="AR25" i="19"/>
  <c r="AG25" i="19"/>
  <c r="AF25" i="19"/>
  <c r="U25" i="19"/>
  <c r="T25" i="19"/>
  <c r="V590" i="15" s="1"/>
  <c r="M25" i="19"/>
  <c r="L25" i="19"/>
  <c r="R590" i="15" s="1"/>
  <c r="AS24" i="19"/>
  <c r="AR24" i="19"/>
  <c r="AH588" i="15" s="1"/>
  <c r="AG24" i="19"/>
  <c r="AF24" i="19"/>
  <c r="AB588" i="15" s="1"/>
  <c r="U24" i="19"/>
  <c r="T24" i="19"/>
  <c r="M24" i="19"/>
  <c r="L24" i="19"/>
  <c r="R588" i="15" s="1"/>
  <c r="AS23" i="19"/>
  <c r="AR23" i="19"/>
  <c r="AH587" i="15" s="1"/>
  <c r="AG23" i="19"/>
  <c r="AF23" i="19"/>
  <c r="AB587" i="15" s="1"/>
  <c r="U23" i="19"/>
  <c r="T23" i="19"/>
  <c r="M23" i="19"/>
  <c r="L23" i="19"/>
  <c r="R587" i="15" s="1"/>
  <c r="AS22" i="19"/>
  <c r="AR22" i="19"/>
  <c r="AH585" i="15" s="1"/>
  <c r="AG22" i="19"/>
  <c r="AF22" i="19"/>
  <c r="AB585" i="15" s="1"/>
  <c r="U22" i="19"/>
  <c r="T22" i="19"/>
  <c r="V585" i="15" s="1"/>
  <c r="M22" i="19"/>
  <c r="L22" i="19"/>
  <c r="R585" i="15" s="1"/>
  <c r="AS21" i="19"/>
  <c r="AR21" i="19"/>
  <c r="AG21" i="19"/>
  <c r="AF21" i="19"/>
  <c r="AB583" i="15" s="1"/>
  <c r="U21" i="19"/>
  <c r="T21" i="19"/>
  <c r="V583" i="15" s="1"/>
  <c r="M21" i="19"/>
  <c r="L21" i="19"/>
  <c r="AS20" i="19"/>
  <c r="AR20" i="19"/>
  <c r="AH582" i="15" s="1"/>
  <c r="AG20" i="19"/>
  <c r="AF20" i="19"/>
  <c r="AB582" i="15" s="1"/>
  <c r="U20" i="19"/>
  <c r="T20" i="19"/>
  <c r="V582" i="15" s="1"/>
  <c r="M20" i="19"/>
  <c r="L20" i="19"/>
  <c r="R582" i="15" s="1"/>
  <c r="AS19" i="19"/>
  <c r="AR19" i="19"/>
  <c r="AH577" i="15" s="1"/>
  <c r="AG19" i="19"/>
  <c r="AF19" i="19"/>
  <c r="AB577" i="15" s="1"/>
  <c r="U19" i="19"/>
  <c r="T19" i="19"/>
  <c r="V577" i="15" s="1"/>
  <c r="M19" i="19"/>
  <c r="L19" i="19"/>
  <c r="R577" i="15" s="1"/>
  <c r="AS18" i="19"/>
  <c r="AR18" i="19"/>
  <c r="AH576" i="15" s="1"/>
  <c r="AG18" i="19"/>
  <c r="AF18" i="19"/>
  <c r="AB576" i="15" s="1"/>
  <c r="U18" i="19"/>
  <c r="T18" i="19"/>
  <c r="M18" i="19"/>
  <c r="L18" i="19"/>
  <c r="R576" i="15" s="1"/>
  <c r="AS16" i="19"/>
  <c r="AR16" i="19"/>
  <c r="AH574" i="15" s="1"/>
  <c r="AG16" i="19"/>
  <c r="AF16" i="19"/>
  <c r="AB574" i="15" s="1"/>
  <c r="U16" i="19"/>
  <c r="T16" i="19"/>
  <c r="V574" i="15" s="1"/>
  <c r="M16" i="19"/>
  <c r="L16" i="19"/>
  <c r="R574" i="15" s="1"/>
  <c r="AS15" i="19"/>
  <c r="AR15" i="19"/>
  <c r="AH573" i="15" s="1"/>
  <c r="AG15" i="19"/>
  <c r="AF15" i="19"/>
  <c r="AB573" i="15" s="1"/>
  <c r="U15" i="19"/>
  <c r="T15" i="19"/>
  <c r="V573" i="15" s="1"/>
  <c r="M15" i="19"/>
  <c r="L15" i="19"/>
  <c r="R573" i="15" s="1"/>
  <c r="AS14" i="19"/>
  <c r="AR14" i="19"/>
  <c r="AH572" i="15" s="1"/>
  <c r="AG14" i="19"/>
  <c r="AF14" i="19"/>
  <c r="AB572" i="15" s="1"/>
  <c r="U14" i="19"/>
  <c r="T14" i="19"/>
  <c r="V572" i="15" s="1"/>
  <c r="M14" i="19"/>
  <c r="L14" i="19"/>
  <c r="R572" i="15" s="1"/>
  <c r="AS13" i="19"/>
  <c r="AR13" i="19"/>
  <c r="AH571" i="15" s="1"/>
  <c r="AG13" i="19"/>
  <c r="AF13" i="19"/>
  <c r="AB571" i="15" s="1"/>
  <c r="U13" i="19"/>
  <c r="T13" i="19"/>
  <c r="V571" i="15" s="1"/>
  <c r="M13" i="19"/>
  <c r="L13" i="19"/>
  <c r="R571" i="15" s="1"/>
  <c r="AS12" i="19"/>
  <c r="AR12" i="19"/>
  <c r="AH570" i="15" s="1"/>
  <c r="AG12" i="19"/>
  <c r="AF12" i="19"/>
  <c r="AB570" i="15" s="1"/>
  <c r="U12" i="19"/>
  <c r="T12" i="19"/>
  <c r="V570" i="15" s="1"/>
  <c r="M12" i="19"/>
  <c r="L12" i="19"/>
  <c r="R570" i="15" s="1"/>
  <c r="AS11" i="19"/>
  <c r="AR11" i="19"/>
  <c r="AH569" i="15" s="1"/>
  <c r="AG11" i="19"/>
  <c r="AF11" i="19"/>
  <c r="AB569" i="15" s="1"/>
  <c r="U11" i="19"/>
  <c r="T11" i="19"/>
  <c r="V569" i="15" s="1"/>
  <c r="M11" i="19"/>
  <c r="L11" i="19"/>
  <c r="R569" i="15" s="1"/>
  <c r="AS10" i="19"/>
  <c r="AR10" i="19"/>
  <c r="AH566" i="15" s="1"/>
  <c r="AG10" i="19"/>
  <c r="AF10" i="19"/>
  <c r="AB566" i="15" s="1"/>
  <c r="U10" i="19"/>
  <c r="T10" i="19"/>
  <c r="V566" i="15" s="1"/>
  <c r="M10" i="19"/>
  <c r="L10" i="19"/>
  <c r="R566" i="15" s="1"/>
  <c r="AS9" i="19"/>
  <c r="AR9" i="19"/>
  <c r="AH565" i="15" s="1"/>
  <c r="AG9" i="19"/>
  <c r="AF9" i="19"/>
  <c r="AB565" i="15" s="1"/>
  <c r="U9" i="19"/>
  <c r="T9" i="19"/>
  <c r="V565" i="15" s="1"/>
  <c r="M9" i="19"/>
  <c r="L9" i="19"/>
  <c r="R565" i="15" s="1"/>
  <c r="AK558" i="15"/>
  <c r="AJ558" i="15"/>
  <c r="AI558" i="15"/>
  <c r="AG558" i="15"/>
  <c r="AF558" i="15"/>
  <c r="AE558" i="15"/>
  <c r="AD558" i="15"/>
  <c r="AC558" i="15"/>
  <c r="AA558" i="15"/>
  <c r="Z558" i="15"/>
  <c r="Y558" i="15"/>
  <c r="X558" i="15"/>
  <c r="W558" i="15"/>
  <c r="U558" i="15"/>
  <c r="T558" i="15"/>
  <c r="S558" i="15"/>
  <c r="Q558" i="15"/>
  <c r="P558" i="15"/>
  <c r="O558" i="15"/>
  <c r="AK557" i="15"/>
  <c r="AJ557" i="15"/>
  <c r="AI557" i="15"/>
  <c r="AG557" i="15"/>
  <c r="AF557" i="15"/>
  <c r="AE557" i="15"/>
  <c r="AD557" i="15"/>
  <c r="AC557" i="15"/>
  <c r="AA557" i="15"/>
  <c r="Z557" i="15"/>
  <c r="Y557" i="15"/>
  <c r="X557" i="15"/>
  <c r="W557" i="15"/>
  <c r="U557" i="15"/>
  <c r="T557" i="15"/>
  <c r="S557" i="15"/>
  <c r="Q557" i="15"/>
  <c r="P557" i="15"/>
  <c r="O557" i="15"/>
  <c r="AK556" i="15"/>
  <c r="AJ556" i="15"/>
  <c r="AI556" i="15"/>
  <c r="AG556" i="15"/>
  <c r="AF556" i="15"/>
  <c r="AE556" i="15"/>
  <c r="AD556" i="15"/>
  <c r="AC556" i="15"/>
  <c r="AA556" i="15"/>
  <c r="Z556" i="15"/>
  <c r="Y556" i="15"/>
  <c r="X556" i="15"/>
  <c r="W556" i="15"/>
  <c r="U556" i="15"/>
  <c r="T556" i="15"/>
  <c r="S556" i="15"/>
  <c r="Q556" i="15"/>
  <c r="P556" i="15"/>
  <c r="O556" i="15"/>
  <c r="AK555" i="15"/>
  <c r="AJ555" i="15"/>
  <c r="AI555" i="15"/>
  <c r="AG555" i="15"/>
  <c r="AF555" i="15"/>
  <c r="AE555" i="15"/>
  <c r="AD555" i="15"/>
  <c r="AC555" i="15"/>
  <c r="AA555" i="15"/>
  <c r="Z555" i="15"/>
  <c r="Y555" i="15"/>
  <c r="X555" i="15"/>
  <c r="W555" i="15"/>
  <c r="U555" i="15"/>
  <c r="T555" i="15"/>
  <c r="S555" i="15"/>
  <c r="Q555" i="15"/>
  <c r="P555" i="15"/>
  <c r="O555" i="15"/>
  <c r="AK554" i="15"/>
  <c r="AJ554" i="15"/>
  <c r="AI554" i="15"/>
  <c r="AG554" i="15"/>
  <c r="AF554" i="15"/>
  <c r="AE554" i="15"/>
  <c r="AD554" i="15"/>
  <c r="AC554" i="15"/>
  <c r="AA554" i="15"/>
  <c r="Z554" i="15"/>
  <c r="Y554" i="15"/>
  <c r="X554" i="15"/>
  <c r="W554" i="15"/>
  <c r="U554" i="15"/>
  <c r="T554" i="15"/>
  <c r="S554" i="15"/>
  <c r="Q554" i="15"/>
  <c r="P554" i="15"/>
  <c r="O554" i="15"/>
  <c r="AK553" i="15"/>
  <c r="AJ553" i="15"/>
  <c r="AI553" i="15"/>
  <c r="AG553" i="15"/>
  <c r="AF553" i="15"/>
  <c r="AE553" i="15"/>
  <c r="AD553" i="15"/>
  <c r="AC553" i="15"/>
  <c r="AA553" i="15"/>
  <c r="Z553" i="15"/>
  <c r="Y553" i="15"/>
  <c r="X553" i="15"/>
  <c r="W553" i="15"/>
  <c r="U553" i="15"/>
  <c r="T553" i="15"/>
  <c r="S553" i="15"/>
  <c r="Q553" i="15"/>
  <c r="P553" i="15"/>
  <c r="O553" i="15"/>
  <c r="AH551" i="15"/>
  <c r="AB551" i="15"/>
  <c r="V551" i="15"/>
  <c r="R551" i="15"/>
  <c r="AH550" i="15"/>
  <c r="AB550" i="15"/>
  <c r="V550" i="15"/>
  <c r="R550" i="15"/>
  <c r="AH549" i="15"/>
  <c r="AB549" i="15"/>
  <c r="V549" i="15"/>
  <c r="R549" i="15"/>
  <c r="AH548" i="15"/>
  <c r="AB548" i="15"/>
  <c r="V548" i="15"/>
  <c r="R548" i="15"/>
  <c r="AH547" i="15"/>
  <c r="AB547" i="15"/>
  <c r="V547" i="15"/>
  <c r="R547" i="15"/>
  <c r="AH546" i="15"/>
  <c r="AB546" i="15"/>
  <c r="V546" i="15"/>
  <c r="R546" i="15"/>
  <c r="AH545" i="15"/>
  <c r="AB545" i="15"/>
  <c r="V545" i="15"/>
  <c r="R545" i="15"/>
  <c r="AH544" i="15"/>
  <c r="AB544" i="15"/>
  <c r="V544" i="15"/>
  <c r="R544" i="15"/>
  <c r="AH543" i="15"/>
  <c r="AB543" i="15"/>
  <c r="V543" i="15"/>
  <c r="R543" i="15"/>
  <c r="AH542" i="15"/>
  <c r="AB542" i="15"/>
  <c r="V542" i="15"/>
  <c r="R542" i="15"/>
  <c r="AH541" i="15"/>
  <c r="AB541" i="15"/>
  <c r="V541" i="15"/>
  <c r="R541" i="15"/>
  <c r="AH540" i="15"/>
  <c r="AB540" i="15"/>
  <c r="V540" i="15"/>
  <c r="R540" i="15"/>
  <c r="AH539" i="15"/>
  <c r="AB539" i="15"/>
  <c r="V539" i="15"/>
  <c r="R539" i="15"/>
  <c r="AH538" i="15"/>
  <c r="AB538" i="15"/>
  <c r="V538" i="15"/>
  <c r="R538" i="15"/>
  <c r="AH537" i="15"/>
  <c r="AH560" i="15" s="1"/>
  <c r="AB537" i="15"/>
  <c r="AB560" i="15" s="1"/>
  <c r="V537" i="15"/>
  <c r="V560" i="15" s="1"/>
  <c r="R537" i="15"/>
  <c r="R560" i="15" s="1"/>
  <c r="AH536" i="15"/>
  <c r="AB536" i="15"/>
  <c r="V536" i="15"/>
  <c r="R536" i="15"/>
  <c r="AH535" i="15"/>
  <c r="AB535" i="15"/>
  <c r="V535" i="15"/>
  <c r="R535" i="15"/>
  <c r="AH534" i="15"/>
  <c r="AB534" i="15"/>
  <c r="V534" i="15"/>
  <c r="R534" i="15"/>
  <c r="AH533" i="15"/>
  <c r="AB533" i="15"/>
  <c r="V533" i="15"/>
  <c r="R533" i="15"/>
  <c r="AH532" i="15"/>
  <c r="AB532" i="15"/>
  <c r="V532" i="15"/>
  <c r="R532" i="15"/>
  <c r="AH531" i="15"/>
  <c r="AB531" i="15"/>
  <c r="V531" i="15"/>
  <c r="R531" i="15"/>
  <c r="AH530" i="15"/>
  <c r="AB530" i="15"/>
  <c r="V530" i="15"/>
  <c r="R530" i="15"/>
  <c r="AH529" i="15"/>
  <c r="AB529" i="15"/>
  <c r="V529" i="15"/>
  <c r="R529" i="15"/>
  <c r="AH528" i="15"/>
  <c r="AB528" i="15"/>
  <c r="V528" i="15"/>
  <c r="R528" i="15"/>
  <c r="AH527" i="15"/>
  <c r="AB527" i="15"/>
  <c r="V527" i="15"/>
  <c r="R527" i="15"/>
  <c r="AH526" i="15"/>
  <c r="AB526" i="15"/>
  <c r="V526" i="15"/>
  <c r="R526" i="15"/>
  <c r="AJ520" i="15"/>
  <c r="AJ519" i="15"/>
  <c r="AJ518" i="15"/>
  <c r="AJ517" i="15"/>
  <c r="AJ516" i="15"/>
  <c r="AK515" i="15"/>
  <c r="AI515" i="15"/>
  <c r="AH515" i="15"/>
  <c r="AG515" i="15"/>
  <c r="AF515" i="15"/>
  <c r="AE515" i="15"/>
  <c r="AD515" i="15"/>
  <c r="AC515" i="15"/>
  <c r="AB515" i="15"/>
  <c r="AA515" i="15"/>
  <c r="Z515" i="15"/>
  <c r="Y515" i="15"/>
  <c r="X515" i="15"/>
  <c r="W515" i="15"/>
  <c r="V515" i="15"/>
  <c r="U515" i="15"/>
  <c r="T515" i="15"/>
  <c r="S515" i="15"/>
  <c r="R515" i="15"/>
  <c r="Q515" i="15"/>
  <c r="P515" i="15"/>
  <c r="O515" i="15"/>
  <c r="AI514" i="15"/>
  <c r="AH514" i="15"/>
  <c r="AG514" i="15"/>
  <c r="AF514" i="15"/>
  <c r="AE514" i="15"/>
  <c r="AD514" i="15"/>
  <c r="AC514" i="15"/>
  <c r="AB514" i="15"/>
  <c r="AA514" i="15"/>
  <c r="Z514" i="15"/>
  <c r="Y514" i="15"/>
  <c r="X514" i="15"/>
  <c r="W514" i="15"/>
  <c r="V514" i="15"/>
  <c r="U514" i="15"/>
  <c r="T514" i="15"/>
  <c r="S514" i="15"/>
  <c r="R514" i="15"/>
  <c r="Q514" i="15"/>
  <c r="P514" i="15"/>
  <c r="O514" i="15"/>
  <c r="AJ513" i="15"/>
  <c r="AL551" i="15" s="1"/>
  <c r="AJ512" i="15"/>
  <c r="AL550" i="15" s="1"/>
  <c r="AJ511" i="15"/>
  <c r="AL549" i="15" s="1"/>
  <c r="AJ510" i="15"/>
  <c r="AL548" i="15" s="1"/>
  <c r="AJ509" i="15"/>
  <c r="AL547" i="15" s="1"/>
  <c r="AJ508" i="15"/>
  <c r="AL546" i="15" s="1"/>
  <c r="AJ507" i="15"/>
  <c r="AL545" i="15" s="1"/>
  <c r="AJ506" i="15"/>
  <c r="AL544" i="15" s="1"/>
  <c r="AJ505" i="15"/>
  <c r="AJ504" i="15"/>
  <c r="AJ503" i="15"/>
  <c r="AL541" i="15" s="1"/>
  <c r="AJ502" i="15"/>
  <c r="AL539" i="15" s="1"/>
  <c r="AJ501" i="15"/>
  <c r="AJ500" i="15"/>
  <c r="AJ499" i="15"/>
  <c r="AJ522" i="15" s="1"/>
  <c r="AJ498" i="15"/>
  <c r="AJ497" i="15"/>
  <c r="AL535" i="15" s="1"/>
  <c r="AJ496" i="15"/>
  <c r="AL534" i="15" s="1"/>
  <c r="AJ495" i="15"/>
  <c r="AL533" i="15" s="1"/>
  <c r="AJ494" i="15"/>
  <c r="AL532" i="15" s="1"/>
  <c r="AJ493" i="15"/>
  <c r="AJ492" i="15"/>
  <c r="AJ491" i="15"/>
  <c r="AL527" i="15" s="1"/>
  <c r="AJ490" i="15"/>
  <c r="AJ489" i="15"/>
  <c r="AJ483" i="15"/>
  <c r="AJ482" i="15"/>
  <c r="AJ481" i="15"/>
  <c r="AJ480" i="15"/>
  <c r="AJ479" i="15"/>
  <c r="AK478" i="15"/>
  <c r="AI478" i="15"/>
  <c r="AH478" i="15"/>
  <c r="AG478" i="15"/>
  <c r="AF478" i="15"/>
  <c r="AE478" i="15"/>
  <c r="AD478" i="15"/>
  <c r="AC478" i="15"/>
  <c r="AB478" i="15"/>
  <c r="AA478" i="15"/>
  <c r="Z478" i="15"/>
  <c r="Y478" i="15"/>
  <c r="X478" i="15"/>
  <c r="W478" i="15"/>
  <c r="V478" i="15"/>
  <c r="U478" i="15"/>
  <c r="T478" i="15"/>
  <c r="S478" i="15"/>
  <c r="R478" i="15"/>
  <c r="Q478" i="15"/>
  <c r="P478" i="15"/>
  <c r="O478" i="15"/>
  <c r="AK477" i="15"/>
  <c r="AI477" i="15"/>
  <c r="AH477" i="15"/>
  <c r="AG477" i="15"/>
  <c r="AF477" i="15"/>
  <c r="AE477" i="15"/>
  <c r="AD477" i="15"/>
  <c r="AC477" i="15"/>
  <c r="AB477" i="15"/>
  <c r="AA477" i="15"/>
  <c r="Z477" i="15"/>
  <c r="Y477" i="15"/>
  <c r="X477" i="15"/>
  <c r="W477" i="15"/>
  <c r="V477" i="15"/>
  <c r="U477" i="15"/>
  <c r="T477" i="15"/>
  <c r="S477" i="15"/>
  <c r="R477" i="15"/>
  <c r="Q477" i="15"/>
  <c r="P477" i="15"/>
  <c r="O477" i="15"/>
  <c r="AJ476" i="15"/>
  <c r="AJ475" i="15"/>
  <c r="AJ474" i="15"/>
  <c r="AJ473" i="15"/>
  <c r="AJ472" i="15"/>
  <c r="AJ471" i="15"/>
  <c r="AJ470" i="15"/>
  <c r="AJ469" i="15"/>
  <c r="AJ468" i="15"/>
  <c r="AJ467" i="15"/>
  <c r="AJ466" i="15"/>
  <c r="AJ465" i="15"/>
  <c r="AJ464" i="15"/>
  <c r="AJ463" i="15"/>
  <c r="AJ462" i="15"/>
  <c r="AJ485" i="15" s="1"/>
  <c r="AJ461" i="15"/>
  <c r="AJ460" i="15"/>
  <c r="AJ459" i="15"/>
  <c r="AJ458" i="15"/>
  <c r="AJ457" i="15"/>
  <c r="AJ456" i="15"/>
  <c r="AJ455" i="15"/>
  <c r="AJ454" i="15"/>
  <c r="AJ453" i="15"/>
  <c r="AJ452" i="15"/>
  <c r="AJ446" i="15"/>
  <c r="AJ445" i="15"/>
  <c r="AJ444" i="15"/>
  <c r="AJ443" i="15"/>
  <c r="AJ442" i="15"/>
  <c r="AK441" i="15"/>
  <c r="AI441" i="15"/>
  <c r="AH441" i="15"/>
  <c r="AG441" i="15"/>
  <c r="AF441" i="15"/>
  <c r="AE441" i="15"/>
  <c r="AD441" i="15"/>
  <c r="AC441" i="15"/>
  <c r="AB441" i="15"/>
  <c r="AA441" i="15"/>
  <c r="Z441" i="15"/>
  <c r="Y441" i="15"/>
  <c r="X441" i="15"/>
  <c r="W441" i="15"/>
  <c r="V441" i="15"/>
  <c r="U441" i="15"/>
  <c r="T441" i="15"/>
  <c r="S441" i="15"/>
  <c r="R441" i="15"/>
  <c r="Q441" i="15"/>
  <c r="P441" i="15"/>
  <c r="O441" i="15"/>
  <c r="AK440" i="15"/>
  <c r="AI440" i="15"/>
  <c r="AH440" i="15"/>
  <c r="AG440" i="15"/>
  <c r="AF440" i="15"/>
  <c r="AE440" i="15"/>
  <c r="AD440" i="15"/>
  <c r="AC440" i="15"/>
  <c r="AB440" i="15"/>
  <c r="AA440" i="15"/>
  <c r="Z440" i="15"/>
  <c r="Y440" i="15"/>
  <c r="X440" i="15"/>
  <c r="W440" i="15"/>
  <c r="V440" i="15"/>
  <c r="U440" i="15"/>
  <c r="T440" i="15"/>
  <c r="S440" i="15"/>
  <c r="R440" i="15"/>
  <c r="Q440" i="15"/>
  <c r="P440" i="15"/>
  <c r="O440" i="15"/>
  <c r="AJ439" i="15"/>
  <c r="AJ438" i="15"/>
  <c r="AJ437" i="15"/>
  <c r="AJ436" i="15"/>
  <c r="AJ435" i="15"/>
  <c r="AJ434" i="15"/>
  <c r="AJ433" i="15"/>
  <c r="AJ432" i="15"/>
  <c r="AJ431" i="15"/>
  <c r="AJ430" i="15"/>
  <c r="AJ429" i="15"/>
  <c r="AJ428" i="15"/>
  <c r="AJ427" i="15"/>
  <c r="AJ426" i="15"/>
  <c r="AJ425" i="15"/>
  <c r="AJ424" i="15"/>
  <c r="AJ423" i="15"/>
  <c r="AJ448" i="15" s="1"/>
  <c r="AJ422" i="15"/>
  <c r="AJ421" i="15"/>
  <c r="AJ420" i="15"/>
  <c r="AJ419" i="15"/>
  <c r="AJ418" i="15"/>
  <c r="AJ417" i="15"/>
  <c r="AJ416" i="15"/>
  <c r="AJ415" i="15"/>
  <c r="AJ414" i="15"/>
  <c r="AJ413" i="15"/>
  <c r="AJ407" i="15"/>
  <c r="AJ406" i="15"/>
  <c r="AJ405" i="15"/>
  <c r="AJ404" i="15"/>
  <c r="AJ403" i="15"/>
  <c r="AK402" i="15"/>
  <c r="AI402" i="15"/>
  <c r="AH402" i="15"/>
  <c r="AG402" i="15"/>
  <c r="AF402" i="15"/>
  <c r="AE402" i="15"/>
  <c r="AD402" i="15"/>
  <c r="AC402" i="15"/>
  <c r="AB402" i="15"/>
  <c r="AA402" i="15"/>
  <c r="Z402" i="15"/>
  <c r="Y402" i="15"/>
  <c r="X402" i="15"/>
  <c r="W402" i="15"/>
  <c r="V402" i="15"/>
  <c r="U402" i="15"/>
  <c r="T402" i="15"/>
  <c r="S402" i="15"/>
  <c r="R402" i="15"/>
  <c r="Q402" i="15"/>
  <c r="P402" i="15"/>
  <c r="O402" i="15"/>
  <c r="AK401" i="15"/>
  <c r="AI401" i="15"/>
  <c r="AH401" i="15"/>
  <c r="AG401" i="15"/>
  <c r="AF401" i="15"/>
  <c r="AE401" i="15"/>
  <c r="AD401" i="15"/>
  <c r="AC401" i="15"/>
  <c r="AB401" i="15"/>
  <c r="AA401" i="15"/>
  <c r="Z401" i="15"/>
  <c r="Y401" i="15"/>
  <c r="X401" i="15"/>
  <c r="W401" i="15"/>
  <c r="V401" i="15"/>
  <c r="U401" i="15"/>
  <c r="T401" i="15"/>
  <c r="S401" i="15"/>
  <c r="R401" i="15"/>
  <c r="Q401" i="15"/>
  <c r="P401" i="15"/>
  <c r="O401" i="15"/>
  <c r="AJ400" i="15"/>
  <c r="AJ399" i="15"/>
  <c r="AJ398" i="15"/>
  <c r="AJ397" i="15"/>
  <c r="AJ396" i="15"/>
  <c r="AJ395" i="15"/>
  <c r="AJ394" i="15"/>
  <c r="AJ393" i="15"/>
  <c r="AJ392" i="15"/>
  <c r="AJ391" i="15"/>
  <c r="AJ390" i="15"/>
  <c r="AJ389" i="15"/>
  <c r="AJ388" i="15"/>
  <c r="AJ387" i="15"/>
  <c r="AJ386" i="15"/>
  <c r="AJ385" i="15"/>
  <c r="AJ384" i="15"/>
  <c r="AJ409" i="15" s="1"/>
  <c r="AJ383" i="15"/>
  <c r="AJ382" i="15"/>
  <c r="AJ381" i="15"/>
  <c r="AJ380" i="15"/>
  <c r="AJ379" i="15"/>
  <c r="AJ378" i="15"/>
  <c r="AJ377" i="15"/>
  <c r="AJ376" i="15"/>
  <c r="AJ375" i="15"/>
  <c r="AJ374" i="15"/>
  <c r="AJ373" i="15"/>
  <c r="AJ372" i="15"/>
  <c r="AJ366" i="15"/>
  <c r="AJ365" i="15"/>
  <c r="AJ364" i="15"/>
  <c r="AJ363" i="15"/>
  <c r="AJ362" i="15"/>
  <c r="AK361" i="15"/>
  <c r="AI361" i="15"/>
  <c r="AH361" i="15"/>
  <c r="AG361" i="15"/>
  <c r="AF361" i="15"/>
  <c r="AE361" i="15"/>
  <c r="AD361" i="15"/>
  <c r="AC361" i="15"/>
  <c r="AB361" i="15"/>
  <c r="AA361" i="15"/>
  <c r="Z361" i="15"/>
  <c r="Y361" i="15"/>
  <c r="X361" i="15"/>
  <c r="W361" i="15"/>
  <c r="V361" i="15"/>
  <c r="U361" i="15"/>
  <c r="T361" i="15"/>
  <c r="S361" i="15"/>
  <c r="R361" i="15"/>
  <c r="Q361" i="15"/>
  <c r="P361" i="15"/>
  <c r="O361" i="15"/>
  <c r="AK360" i="15"/>
  <c r="AI360" i="15"/>
  <c r="AH360" i="15"/>
  <c r="AG360" i="15"/>
  <c r="AF360" i="15"/>
  <c r="AE360" i="15"/>
  <c r="AD360" i="15"/>
  <c r="AC360" i="15"/>
  <c r="AB360" i="15"/>
  <c r="AA360" i="15"/>
  <c r="Z360" i="15"/>
  <c r="Y360" i="15"/>
  <c r="X360" i="15"/>
  <c r="W360" i="15"/>
  <c r="V360" i="15"/>
  <c r="U360" i="15"/>
  <c r="T360" i="15"/>
  <c r="S360" i="15"/>
  <c r="R360" i="15"/>
  <c r="Q360" i="15"/>
  <c r="P360" i="15"/>
  <c r="O360" i="15"/>
  <c r="AJ359" i="15"/>
  <c r="AJ358" i="15"/>
  <c r="AJ357" i="15"/>
  <c r="AJ356" i="15"/>
  <c r="AJ355" i="15"/>
  <c r="AJ354" i="15"/>
  <c r="AJ353" i="15"/>
  <c r="AJ352" i="15"/>
  <c r="AJ351" i="15"/>
  <c r="AJ350" i="15"/>
  <c r="AJ349" i="15"/>
  <c r="AJ348" i="15"/>
  <c r="AJ347" i="15"/>
  <c r="AJ346" i="15"/>
  <c r="AJ345" i="15"/>
  <c r="AJ344" i="15"/>
  <c r="AL344" i="15" s="1"/>
  <c r="AJ343" i="15"/>
  <c r="AJ368" i="15" s="1"/>
  <c r="AJ342" i="15"/>
  <c r="AJ341" i="15"/>
  <c r="AJ340" i="15"/>
  <c r="AJ339" i="15"/>
  <c r="AJ338" i="15"/>
  <c r="AJ337" i="15"/>
  <c r="AJ336" i="15"/>
  <c r="AJ335" i="15"/>
  <c r="AJ334" i="15"/>
  <c r="AJ333" i="15"/>
  <c r="AJ332" i="15"/>
  <c r="AJ331" i="15"/>
  <c r="AJ325" i="15"/>
  <c r="AJ324" i="15"/>
  <c r="AJ323" i="15"/>
  <c r="AL323" i="15" s="1"/>
  <c r="AJ322" i="15"/>
  <c r="AJ321" i="15"/>
  <c r="AK320" i="15"/>
  <c r="AI320" i="15"/>
  <c r="AH320" i="15"/>
  <c r="AG320" i="15"/>
  <c r="AF320" i="15"/>
  <c r="AE320" i="15"/>
  <c r="AD320" i="15"/>
  <c r="AC320" i="15"/>
  <c r="AB320" i="15"/>
  <c r="AA320" i="15"/>
  <c r="Z320" i="15"/>
  <c r="Y320" i="15"/>
  <c r="X320" i="15"/>
  <c r="W320" i="15"/>
  <c r="V320" i="15"/>
  <c r="U320" i="15"/>
  <c r="T320" i="15"/>
  <c r="S320" i="15"/>
  <c r="R320" i="15"/>
  <c r="Q320" i="15"/>
  <c r="P320" i="15"/>
  <c r="O320" i="15"/>
  <c r="AJ318" i="15"/>
  <c r="AJ317" i="15"/>
  <c r="AJ316" i="15"/>
  <c r="AJ315" i="15"/>
  <c r="AJ314" i="15"/>
  <c r="AJ313" i="15"/>
  <c r="AJ312" i="15"/>
  <c r="AJ311" i="15"/>
  <c r="AJ310" i="15"/>
  <c r="AJ309" i="15"/>
  <c r="AJ308" i="15"/>
  <c r="AJ307" i="15"/>
  <c r="AJ306" i="15"/>
  <c r="AJ305" i="15"/>
  <c r="AJ304" i="15"/>
  <c r="AJ303" i="15"/>
  <c r="AJ327" i="15" s="1"/>
  <c r="AJ302" i="15"/>
  <c r="AJ301" i="15"/>
  <c r="AJ300" i="15"/>
  <c r="AJ299" i="15"/>
  <c r="AJ298" i="15"/>
  <c r="AJ297" i="15"/>
  <c r="AJ296" i="15"/>
  <c r="AJ295" i="15"/>
  <c r="AJ330" i="15" s="1"/>
  <c r="AJ294" i="15"/>
  <c r="AJ293" i="15"/>
  <c r="AJ292" i="15"/>
  <c r="AJ291" i="15"/>
  <c r="AJ285" i="15"/>
  <c r="AJ284" i="15"/>
  <c r="AJ283" i="15"/>
  <c r="AJ282" i="15"/>
  <c r="AK281" i="15"/>
  <c r="AI281" i="15"/>
  <c r="AH281" i="15"/>
  <c r="AG281" i="15"/>
  <c r="AF281" i="15"/>
  <c r="AE281" i="15"/>
  <c r="AD281" i="15"/>
  <c r="AC281" i="15"/>
  <c r="AB281" i="15"/>
  <c r="AA281" i="15"/>
  <c r="Z281" i="15"/>
  <c r="Y281" i="15"/>
  <c r="X281" i="15"/>
  <c r="W281" i="15"/>
  <c r="V281" i="15"/>
  <c r="U281" i="15"/>
  <c r="T281" i="15"/>
  <c r="S281" i="15"/>
  <c r="R281" i="15"/>
  <c r="Q281" i="15"/>
  <c r="P281" i="15"/>
  <c r="O281" i="15"/>
  <c r="AK280" i="15"/>
  <c r="AI280" i="15"/>
  <c r="AH280" i="15"/>
  <c r="AG280" i="15"/>
  <c r="AF280" i="15"/>
  <c r="AE280" i="15"/>
  <c r="AD280" i="15"/>
  <c r="AC280" i="15"/>
  <c r="AB280" i="15"/>
  <c r="AA280" i="15"/>
  <c r="Z280" i="15"/>
  <c r="Y280" i="15"/>
  <c r="X280" i="15"/>
  <c r="W280" i="15"/>
  <c r="V280" i="15"/>
  <c r="U280" i="15"/>
  <c r="T280" i="15"/>
  <c r="S280" i="15"/>
  <c r="R280" i="15"/>
  <c r="Q280" i="15"/>
  <c r="P280" i="15"/>
  <c r="O280" i="15"/>
  <c r="AK279" i="15"/>
  <c r="AI279" i="15"/>
  <c r="AH279" i="15"/>
  <c r="AG279" i="15"/>
  <c r="AF279" i="15"/>
  <c r="AE279" i="15"/>
  <c r="AD279" i="15"/>
  <c r="AC279" i="15"/>
  <c r="AB279" i="15"/>
  <c r="AA279" i="15"/>
  <c r="Z279" i="15"/>
  <c r="Y279" i="15"/>
  <c r="X279" i="15"/>
  <c r="W279" i="15"/>
  <c r="V279" i="15"/>
  <c r="U279" i="15"/>
  <c r="T279" i="15"/>
  <c r="S279" i="15"/>
  <c r="R279" i="15"/>
  <c r="Q279" i="15"/>
  <c r="P279" i="15"/>
  <c r="O279" i="15"/>
  <c r="AJ278" i="15"/>
  <c r="AJ277" i="15"/>
  <c r="AJ276" i="15"/>
  <c r="AJ275" i="15"/>
  <c r="AJ274" i="15"/>
  <c r="AJ273" i="15"/>
  <c r="AJ272" i="15"/>
  <c r="AJ271" i="15"/>
  <c r="AJ270" i="15"/>
  <c r="AJ269" i="15"/>
  <c r="AJ268" i="15"/>
  <c r="AJ267" i="15"/>
  <c r="AJ266" i="15"/>
  <c r="AJ265" i="15"/>
  <c r="AJ264" i="15"/>
  <c r="AJ263" i="15"/>
  <c r="AJ262" i="15"/>
  <c r="AJ261" i="15"/>
  <c r="AJ260" i="15"/>
  <c r="AJ259" i="15"/>
  <c r="AJ258" i="15"/>
  <c r="AJ257" i="15"/>
  <c r="AJ256" i="15"/>
  <c r="AJ255" i="15"/>
  <c r="AJ254" i="15"/>
  <c r="AJ253" i="15"/>
  <c r="AJ252" i="15"/>
  <c r="AJ251" i="15"/>
  <c r="AJ245" i="15"/>
  <c r="AJ244" i="15"/>
  <c r="AJ243" i="15"/>
  <c r="AJ242" i="15"/>
  <c r="AJ241" i="15"/>
  <c r="P241" i="15"/>
  <c r="O241" i="15"/>
  <c r="AI240" i="15"/>
  <c r="AH240" i="15"/>
  <c r="AG240" i="15"/>
  <c r="AF240" i="15"/>
  <c r="AE240" i="15"/>
  <c r="AD240" i="15"/>
  <c r="AC240" i="15"/>
  <c r="AB240" i="15"/>
  <c r="AA240" i="15"/>
  <c r="Z240" i="15"/>
  <c r="Y240" i="15"/>
  <c r="X240" i="15"/>
  <c r="W240" i="15"/>
  <c r="V240" i="15"/>
  <c r="U240" i="15"/>
  <c r="T240" i="15"/>
  <c r="S240" i="15"/>
  <c r="R240" i="15"/>
  <c r="Q240" i="15"/>
  <c r="P240" i="15"/>
  <c r="O240" i="15"/>
  <c r="AI239" i="15"/>
  <c r="AH239" i="15"/>
  <c r="AG239" i="15"/>
  <c r="AF239" i="15"/>
  <c r="AE239" i="15"/>
  <c r="AD239" i="15"/>
  <c r="AC239" i="15"/>
  <c r="AB239" i="15"/>
  <c r="AA239" i="15"/>
  <c r="Z239" i="15"/>
  <c r="Y239" i="15"/>
  <c r="X239" i="15"/>
  <c r="W239" i="15"/>
  <c r="V239" i="15"/>
  <c r="U239" i="15"/>
  <c r="T239" i="15"/>
  <c r="S239" i="15"/>
  <c r="R239" i="15"/>
  <c r="Q239" i="15"/>
  <c r="P239" i="15"/>
  <c r="O239" i="15"/>
  <c r="AJ238" i="15"/>
  <c r="AJ237" i="15"/>
  <c r="AJ236" i="15"/>
  <c r="AJ235" i="15"/>
  <c r="AJ234" i="15"/>
  <c r="AJ233" i="15"/>
  <c r="AJ232" i="15"/>
  <c r="AJ231" i="15"/>
  <c r="AJ230" i="15"/>
  <c r="AJ229" i="15"/>
  <c r="AJ228" i="15"/>
  <c r="AJ227" i="15"/>
  <c r="AJ226" i="15"/>
  <c r="AJ225" i="15"/>
  <c r="AJ224" i="15"/>
  <c r="AJ223" i="15"/>
  <c r="AJ247" i="15" s="1"/>
  <c r="AJ222" i="15"/>
  <c r="AJ221" i="15"/>
  <c r="AJ220" i="15"/>
  <c r="AJ219" i="15"/>
  <c r="AL219" i="15" s="1"/>
  <c r="AJ218" i="15"/>
  <c r="AJ217" i="15"/>
  <c r="AK216" i="15"/>
  <c r="AJ216" i="15"/>
  <c r="AK215" i="15"/>
  <c r="AK250" i="15" s="1"/>
  <c r="AJ215" i="15"/>
  <c r="AK214" i="15"/>
  <c r="AJ214" i="15"/>
  <c r="AK213" i="15"/>
  <c r="AJ213" i="15"/>
  <c r="AK212" i="15"/>
  <c r="AJ212" i="15"/>
  <c r="AK211" i="15"/>
  <c r="AJ211" i="15"/>
  <c r="AK205" i="15"/>
  <c r="AI205" i="15"/>
  <c r="AH205" i="15"/>
  <c r="AG205" i="15"/>
  <c r="AF205" i="15"/>
  <c r="AE205" i="15"/>
  <c r="AD205" i="15"/>
  <c r="AC205" i="15"/>
  <c r="AB205" i="15"/>
  <c r="AA205" i="15"/>
  <c r="Z205" i="15"/>
  <c r="Y205" i="15"/>
  <c r="X205" i="15"/>
  <c r="W205" i="15"/>
  <c r="V205" i="15"/>
  <c r="U205" i="15"/>
  <c r="T205" i="15"/>
  <c r="S205" i="15"/>
  <c r="R205" i="15"/>
  <c r="Q205" i="15"/>
  <c r="P205" i="15"/>
  <c r="O205" i="15"/>
  <c r="AK204" i="15"/>
  <c r="AI204" i="15"/>
  <c r="AH204" i="15"/>
  <c r="AG204" i="15"/>
  <c r="AF204" i="15"/>
  <c r="AE204" i="15"/>
  <c r="AD204" i="15"/>
  <c r="AC204" i="15"/>
  <c r="AB204" i="15"/>
  <c r="AA204" i="15"/>
  <c r="Z204" i="15"/>
  <c r="Y204" i="15"/>
  <c r="X204" i="15"/>
  <c r="W204" i="15"/>
  <c r="V204" i="15"/>
  <c r="U204" i="15"/>
  <c r="T204" i="15"/>
  <c r="S204" i="15"/>
  <c r="R204" i="15"/>
  <c r="Q204" i="15"/>
  <c r="P204" i="15"/>
  <c r="O204" i="15"/>
  <c r="AK203" i="15"/>
  <c r="AI203" i="15"/>
  <c r="AH203" i="15"/>
  <c r="AG203" i="15"/>
  <c r="AF203" i="15"/>
  <c r="AE203" i="15"/>
  <c r="AD203" i="15"/>
  <c r="AC203" i="15"/>
  <c r="AB203" i="15"/>
  <c r="AA203" i="15"/>
  <c r="Z203" i="15"/>
  <c r="Y203" i="15"/>
  <c r="X203" i="15"/>
  <c r="W203" i="15"/>
  <c r="V203" i="15"/>
  <c r="U203" i="15"/>
  <c r="T203" i="15"/>
  <c r="S203" i="15"/>
  <c r="R203" i="15"/>
  <c r="Q203" i="15"/>
  <c r="P203" i="15"/>
  <c r="O203" i="15"/>
  <c r="AK202" i="15"/>
  <c r="AI202" i="15"/>
  <c r="AH202" i="15"/>
  <c r="AG202" i="15"/>
  <c r="AF202" i="15"/>
  <c r="AE202" i="15"/>
  <c r="AD202" i="15"/>
  <c r="AC202" i="15"/>
  <c r="AB202" i="15"/>
  <c r="AA202" i="15"/>
  <c r="Z202" i="15"/>
  <c r="Y202" i="15"/>
  <c r="X202" i="15"/>
  <c r="W202" i="15"/>
  <c r="V202" i="15"/>
  <c r="U202" i="15"/>
  <c r="T202" i="15"/>
  <c r="S202" i="15"/>
  <c r="R202" i="15"/>
  <c r="Q202" i="15"/>
  <c r="P202" i="15"/>
  <c r="O202" i="15"/>
  <c r="AK201" i="15"/>
  <c r="AI201" i="15"/>
  <c r="AH201" i="15"/>
  <c r="AG201" i="15"/>
  <c r="AF201" i="15"/>
  <c r="AE201" i="15"/>
  <c r="AD201" i="15"/>
  <c r="AC201" i="15"/>
  <c r="AB201" i="15"/>
  <c r="AA201" i="15"/>
  <c r="Z201" i="15"/>
  <c r="Y201" i="15"/>
  <c r="X201" i="15"/>
  <c r="W201" i="15"/>
  <c r="V201" i="15"/>
  <c r="U201" i="15"/>
  <c r="T201" i="15"/>
  <c r="S201" i="15"/>
  <c r="R201" i="15"/>
  <c r="Q201" i="15"/>
  <c r="P201" i="15"/>
  <c r="O201" i="15"/>
  <c r="AK200" i="15"/>
  <c r="AI200" i="15"/>
  <c r="AH200" i="15"/>
  <c r="AG200" i="15"/>
  <c r="AF200" i="15"/>
  <c r="AE200" i="15"/>
  <c r="AD200" i="15"/>
  <c r="AC200" i="15"/>
  <c r="AB200" i="15"/>
  <c r="AA200" i="15"/>
  <c r="Z200" i="15"/>
  <c r="Y200" i="15"/>
  <c r="X200" i="15"/>
  <c r="W200" i="15"/>
  <c r="V200" i="15"/>
  <c r="U200" i="15"/>
  <c r="T200" i="15"/>
  <c r="S200" i="15"/>
  <c r="R200" i="15"/>
  <c r="Q200" i="15"/>
  <c r="P200" i="15"/>
  <c r="O200" i="15"/>
  <c r="AK199" i="15"/>
  <c r="AI199" i="15"/>
  <c r="AH199" i="15"/>
  <c r="AG199" i="15"/>
  <c r="AF199" i="15"/>
  <c r="AE199" i="15"/>
  <c r="AD199" i="15"/>
  <c r="AC199" i="15"/>
  <c r="AB199" i="15"/>
  <c r="AA199" i="15"/>
  <c r="Z199" i="15"/>
  <c r="Y199" i="15"/>
  <c r="X199" i="15"/>
  <c r="W199" i="15"/>
  <c r="V199" i="15"/>
  <c r="U199" i="15"/>
  <c r="T199" i="15"/>
  <c r="S199" i="15"/>
  <c r="R199" i="15"/>
  <c r="Q199" i="15"/>
  <c r="P199" i="15"/>
  <c r="O199" i="15"/>
  <c r="AJ198" i="15"/>
  <c r="AJ197" i="15"/>
  <c r="AJ196" i="15"/>
  <c r="AJ195" i="15"/>
  <c r="AJ194" i="15"/>
  <c r="AJ193" i="15"/>
  <c r="AJ192" i="15"/>
  <c r="AJ191" i="15"/>
  <c r="AJ190" i="15"/>
  <c r="AJ189" i="15"/>
  <c r="AJ188" i="15"/>
  <c r="AJ187" i="15"/>
  <c r="AJ186" i="15"/>
  <c r="AJ185" i="15"/>
  <c r="AJ184" i="15"/>
  <c r="AJ183" i="15"/>
  <c r="AJ207" i="15" s="1"/>
  <c r="AJ182" i="15"/>
  <c r="AJ181" i="15"/>
  <c r="AJ180" i="15"/>
  <c r="AJ179" i="15"/>
  <c r="AJ178" i="15"/>
  <c r="AJ177" i="15"/>
  <c r="AJ176" i="15"/>
  <c r="AJ175" i="15"/>
  <c r="AJ174" i="15"/>
  <c r="AJ173" i="15"/>
  <c r="AJ172" i="15"/>
  <c r="AJ171" i="15"/>
  <c r="AK165" i="15"/>
  <c r="AI165" i="15"/>
  <c r="AH165" i="15"/>
  <c r="AG165" i="15"/>
  <c r="AF165" i="15"/>
  <c r="AE165" i="15"/>
  <c r="AD165" i="15"/>
  <c r="AC165" i="15"/>
  <c r="AB165" i="15"/>
  <c r="AA165" i="15"/>
  <c r="Z165" i="15"/>
  <c r="Y165" i="15"/>
  <c r="X165" i="15"/>
  <c r="W165" i="15"/>
  <c r="V165" i="15"/>
  <c r="U165" i="15"/>
  <c r="T165" i="15"/>
  <c r="S165" i="15"/>
  <c r="R165" i="15"/>
  <c r="Q165" i="15"/>
  <c r="P165" i="15"/>
  <c r="O165" i="15"/>
  <c r="AK164" i="15"/>
  <c r="AI164" i="15"/>
  <c r="AH164" i="15"/>
  <c r="AG164" i="15"/>
  <c r="AF164" i="15"/>
  <c r="AE164" i="15"/>
  <c r="AD164" i="15"/>
  <c r="AC164" i="15"/>
  <c r="AB164" i="15"/>
  <c r="AA164" i="15"/>
  <c r="Z164" i="15"/>
  <c r="Y164" i="15"/>
  <c r="X164" i="15"/>
  <c r="W164" i="15"/>
  <c r="V164" i="15"/>
  <c r="U164" i="15"/>
  <c r="T164" i="15"/>
  <c r="S164" i="15"/>
  <c r="R164" i="15"/>
  <c r="Q164" i="15"/>
  <c r="P164" i="15"/>
  <c r="O164" i="15"/>
  <c r="AK163" i="15"/>
  <c r="AI163" i="15"/>
  <c r="AH163" i="15"/>
  <c r="AG163" i="15"/>
  <c r="AF163" i="15"/>
  <c r="AE163" i="15"/>
  <c r="AD163" i="15"/>
  <c r="AC163" i="15"/>
  <c r="AB163" i="15"/>
  <c r="AA163" i="15"/>
  <c r="Z163" i="15"/>
  <c r="Y163" i="15"/>
  <c r="X163" i="15"/>
  <c r="W163" i="15"/>
  <c r="V163" i="15"/>
  <c r="U163" i="15"/>
  <c r="T163" i="15"/>
  <c r="S163" i="15"/>
  <c r="R163" i="15"/>
  <c r="Q163" i="15"/>
  <c r="P163" i="15"/>
  <c r="O163" i="15"/>
  <c r="AK162" i="15"/>
  <c r="AI162" i="15"/>
  <c r="AH162" i="15"/>
  <c r="AG162" i="15"/>
  <c r="AF162" i="15"/>
  <c r="AE162" i="15"/>
  <c r="AD162" i="15"/>
  <c r="AC162" i="15"/>
  <c r="AB162" i="15"/>
  <c r="AA162" i="15"/>
  <c r="Z162" i="15"/>
  <c r="Y162" i="15"/>
  <c r="X162" i="15"/>
  <c r="W162" i="15"/>
  <c r="V162" i="15"/>
  <c r="U162" i="15"/>
  <c r="T162" i="15"/>
  <c r="S162" i="15"/>
  <c r="R162" i="15"/>
  <c r="Q162" i="15"/>
  <c r="P162" i="15"/>
  <c r="O162" i="15"/>
  <c r="AK161" i="15"/>
  <c r="AI161" i="15"/>
  <c r="AH161" i="15"/>
  <c r="AG161" i="15"/>
  <c r="AF161" i="15"/>
  <c r="AE161" i="15"/>
  <c r="AD161" i="15"/>
  <c r="AC161" i="15"/>
  <c r="AB161" i="15"/>
  <c r="AA161" i="15"/>
  <c r="Z161" i="15"/>
  <c r="Y161" i="15"/>
  <c r="X161" i="15"/>
  <c r="W161" i="15"/>
  <c r="V161" i="15"/>
  <c r="U161" i="15"/>
  <c r="T161" i="15"/>
  <c r="S161" i="15"/>
  <c r="R161" i="15"/>
  <c r="Q161" i="15"/>
  <c r="P161" i="15"/>
  <c r="O161" i="15"/>
  <c r="AK160" i="15"/>
  <c r="AI160" i="15"/>
  <c r="AH160" i="15"/>
  <c r="AG160" i="15"/>
  <c r="AF160" i="15"/>
  <c r="AE160" i="15"/>
  <c r="AD160" i="15"/>
  <c r="AC160" i="15"/>
  <c r="AB160" i="15"/>
  <c r="AA160" i="15"/>
  <c r="Z160" i="15"/>
  <c r="Y160" i="15"/>
  <c r="X160" i="15"/>
  <c r="W160" i="15"/>
  <c r="V160" i="15"/>
  <c r="U160" i="15"/>
  <c r="T160" i="15"/>
  <c r="S160" i="15"/>
  <c r="R160" i="15"/>
  <c r="Q160" i="15"/>
  <c r="P160" i="15"/>
  <c r="O160" i="15"/>
  <c r="AK159" i="15"/>
  <c r="AI159" i="15"/>
  <c r="AH159" i="15"/>
  <c r="AG159" i="15"/>
  <c r="AF159" i="15"/>
  <c r="AE159" i="15"/>
  <c r="AD159" i="15"/>
  <c r="AC159" i="15"/>
  <c r="AB159" i="15"/>
  <c r="AA159" i="15"/>
  <c r="Z159" i="15"/>
  <c r="Y159" i="15"/>
  <c r="X159" i="15"/>
  <c r="W159" i="15"/>
  <c r="V159" i="15"/>
  <c r="U159" i="15"/>
  <c r="T159" i="15"/>
  <c r="S159" i="15"/>
  <c r="R159" i="15"/>
  <c r="Q159" i="15"/>
  <c r="P159" i="15"/>
  <c r="O159" i="15"/>
  <c r="AJ158" i="15"/>
  <c r="AJ157" i="15"/>
  <c r="AJ156" i="15"/>
  <c r="AJ155" i="15"/>
  <c r="AJ154" i="15"/>
  <c r="AJ153" i="15"/>
  <c r="AJ152" i="15"/>
  <c r="AJ151" i="15"/>
  <c r="AJ150" i="15"/>
  <c r="AJ149" i="15"/>
  <c r="AJ148" i="15"/>
  <c r="AJ147" i="15"/>
  <c r="AJ146" i="15"/>
  <c r="AJ145" i="15"/>
  <c r="AJ144" i="15"/>
  <c r="AJ143" i="15"/>
  <c r="AJ167" i="15" s="1"/>
  <c r="AJ142" i="15"/>
  <c r="AJ141" i="15"/>
  <c r="AJ140" i="15"/>
  <c r="AJ139" i="15"/>
  <c r="AJ138" i="15"/>
  <c r="AJ137" i="15"/>
  <c r="AJ136" i="15"/>
  <c r="AJ135" i="15"/>
  <c r="AJ134" i="15"/>
  <c r="AJ133" i="15"/>
  <c r="AJ132" i="15"/>
  <c r="AJ131" i="15"/>
  <c r="AK125" i="15"/>
  <c r="AI125" i="15"/>
  <c r="AH125" i="15"/>
  <c r="AG125" i="15"/>
  <c r="AF125" i="15"/>
  <c r="AE125" i="15"/>
  <c r="AD125" i="15"/>
  <c r="AC125" i="15"/>
  <c r="AB125" i="15"/>
  <c r="AA125" i="15"/>
  <c r="Z125" i="15"/>
  <c r="Y125" i="15"/>
  <c r="X125" i="15"/>
  <c r="W125" i="15"/>
  <c r="V125" i="15"/>
  <c r="U125" i="15"/>
  <c r="T125" i="15"/>
  <c r="S125" i="15"/>
  <c r="R125" i="15"/>
  <c r="Q125" i="15"/>
  <c r="P125" i="15"/>
  <c r="O125" i="15"/>
  <c r="AK124" i="15"/>
  <c r="AI124" i="15"/>
  <c r="AH124" i="15"/>
  <c r="AG124" i="15"/>
  <c r="AF124" i="15"/>
  <c r="AE124" i="15"/>
  <c r="AD124" i="15"/>
  <c r="AC124" i="15"/>
  <c r="AB124" i="15"/>
  <c r="AA124" i="15"/>
  <c r="Z124" i="15"/>
  <c r="Y124" i="15"/>
  <c r="X124" i="15"/>
  <c r="W124" i="15"/>
  <c r="V124" i="15"/>
  <c r="U124" i="15"/>
  <c r="T124" i="15"/>
  <c r="S124" i="15"/>
  <c r="R124" i="15"/>
  <c r="Q124" i="15"/>
  <c r="P124" i="15"/>
  <c r="O124" i="15"/>
  <c r="AK123" i="15"/>
  <c r="AI123" i="15"/>
  <c r="AH123" i="15"/>
  <c r="AG123" i="15"/>
  <c r="AF123" i="15"/>
  <c r="AE123" i="15"/>
  <c r="AD123" i="15"/>
  <c r="AC123" i="15"/>
  <c r="AB123" i="15"/>
  <c r="AA123" i="15"/>
  <c r="Z123" i="15"/>
  <c r="Y123" i="15"/>
  <c r="X123" i="15"/>
  <c r="W123" i="15"/>
  <c r="V123" i="15"/>
  <c r="U123" i="15"/>
  <c r="T123" i="15"/>
  <c r="S123" i="15"/>
  <c r="R123" i="15"/>
  <c r="Q123" i="15"/>
  <c r="P123" i="15"/>
  <c r="O123" i="15"/>
  <c r="AK122" i="15"/>
  <c r="AI122" i="15"/>
  <c r="AH122" i="15"/>
  <c r="AG122" i="15"/>
  <c r="AF122" i="15"/>
  <c r="AE122" i="15"/>
  <c r="AD122" i="15"/>
  <c r="AC122" i="15"/>
  <c r="AB122" i="15"/>
  <c r="AA122" i="15"/>
  <c r="Z122" i="15"/>
  <c r="Y122" i="15"/>
  <c r="X122" i="15"/>
  <c r="W122" i="15"/>
  <c r="V122" i="15"/>
  <c r="U122" i="15"/>
  <c r="T122" i="15"/>
  <c r="S122" i="15"/>
  <c r="R122" i="15"/>
  <c r="Q122" i="15"/>
  <c r="P122" i="15"/>
  <c r="O122" i="15"/>
  <c r="AK121" i="15"/>
  <c r="AI121" i="15"/>
  <c r="AH121" i="15"/>
  <c r="AG121" i="15"/>
  <c r="AF121" i="15"/>
  <c r="AE121" i="15"/>
  <c r="AD121" i="15"/>
  <c r="AC121" i="15"/>
  <c r="AB121" i="15"/>
  <c r="AA121" i="15"/>
  <c r="Z121" i="15"/>
  <c r="Y121" i="15"/>
  <c r="X121" i="15"/>
  <c r="W121" i="15"/>
  <c r="V121" i="15"/>
  <c r="U121" i="15"/>
  <c r="T121" i="15"/>
  <c r="S121" i="15"/>
  <c r="R121" i="15"/>
  <c r="Q121" i="15"/>
  <c r="P121" i="15"/>
  <c r="O121" i="15"/>
  <c r="AK120" i="15"/>
  <c r="AI120" i="15"/>
  <c r="AH120" i="15"/>
  <c r="AG120" i="15"/>
  <c r="AF120" i="15"/>
  <c r="AE120" i="15"/>
  <c r="AD120" i="15"/>
  <c r="AC120" i="15"/>
  <c r="AB120" i="15"/>
  <c r="AA120" i="15"/>
  <c r="Z120" i="15"/>
  <c r="Y120" i="15"/>
  <c r="X120" i="15"/>
  <c r="W120" i="15"/>
  <c r="V120" i="15"/>
  <c r="U120" i="15"/>
  <c r="T120" i="15"/>
  <c r="S120" i="15"/>
  <c r="R120" i="15"/>
  <c r="Q120" i="15"/>
  <c r="P120" i="15"/>
  <c r="O120" i="15"/>
  <c r="AK119" i="15"/>
  <c r="AI119" i="15"/>
  <c r="AH119" i="15"/>
  <c r="AG119" i="15"/>
  <c r="AF119" i="15"/>
  <c r="AE119" i="15"/>
  <c r="AD119" i="15"/>
  <c r="AC119" i="15"/>
  <c r="AB119" i="15"/>
  <c r="AA119" i="15"/>
  <c r="Z119" i="15"/>
  <c r="Y119" i="15"/>
  <c r="X119" i="15"/>
  <c r="W119" i="15"/>
  <c r="V119" i="15"/>
  <c r="U119" i="15"/>
  <c r="T119" i="15"/>
  <c r="S119" i="15"/>
  <c r="R119" i="15"/>
  <c r="Q119" i="15"/>
  <c r="P119" i="15"/>
  <c r="O119" i="15"/>
  <c r="AJ118" i="15"/>
  <c r="AJ117" i="15"/>
  <c r="AJ116" i="15"/>
  <c r="AJ115" i="15"/>
  <c r="AJ114" i="15"/>
  <c r="AJ113" i="15"/>
  <c r="AJ112" i="15"/>
  <c r="AJ111" i="15"/>
  <c r="AJ110" i="15"/>
  <c r="AJ109" i="15"/>
  <c r="AJ108" i="15"/>
  <c r="AJ107" i="15"/>
  <c r="AJ106" i="15"/>
  <c r="AJ105" i="15"/>
  <c r="AJ104" i="15"/>
  <c r="AJ103" i="15"/>
  <c r="AJ127" i="15" s="1"/>
  <c r="AJ102" i="15"/>
  <c r="AJ101" i="15"/>
  <c r="AJ100" i="15"/>
  <c r="AJ99" i="15"/>
  <c r="AJ98" i="15"/>
  <c r="AJ97" i="15"/>
  <c r="AJ96" i="15"/>
  <c r="AJ95" i="15"/>
  <c r="AJ94" i="15"/>
  <c r="AJ93" i="15"/>
  <c r="AJ92" i="15"/>
  <c r="AJ91" i="15"/>
  <c r="AK85" i="15"/>
  <c r="AI85" i="15"/>
  <c r="AH85" i="15"/>
  <c r="AG85" i="15"/>
  <c r="AF85" i="15"/>
  <c r="AE85" i="15"/>
  <c r="AD85" i="15"/>
  <c r="AC85" i="15"/>
  <c r="AB85" i="15"/>
  <c r="AA85" i="15"/>
  <c r="Z85" i="15"/>
  <c r="Y85" i="15"/>
  <c r="X85" i="15"/>
  <c r="W85" i="15"/>
  <c r="V85" i="15"/>
  <c r="U85" i="15"/>
  <c r="T85" i="15"/>
  <c r="S85" i="15"/>
  <c r="R85" i="15"/>
  <c r="Q85" i="15"/>
  <c r="P85" i="15"/>
  <c r="O85" i="15"/>
  <c r="AK84" i="15"/>
  <c r="AI84" i="15"/>
  <c r="AH84" i="15"/>
  <c r="AG84" i="15"/>
  <c r="AF84" i="15"/>
  <c r="AE84" i="15"/>
  <c r="AD84" i="15"/>
  <c r="AC84" i="15"/>
  <c r="AB84" i="15"/>
  <c r="AA84" i="15"/>
  <c r="Z84" i="15"/>
  <c r="Y84" i="15"/>
  <c r="X84" i="15"/>
  <c r="W84" i="15"/>
  <c r="V84" i="15"/>
  <c r="U84" i="15"/>
  <c r="T84" i="15"/>
  <c r="S84" i="15"/>
  <c r="R84" i="15"/>
  <c r="Q84" i="15"/>
  <c r="P84" i="15"/>
  <c r="O84" i="15"/>
  <c r="AK83" i="15"/>
  <c r="AI83" i="15"/>
  <c r="AH83" i="15"/>
  <c r="AG83" i="15"/>
  <c r="AF83" i="15"/>
  <c r="AE83" i="15"/>
  <c r="AD83" i="15"/>
  <c r="AC83" i="15"/>
  <c r="AB83" i="15"/>
  <c r="AA83" i="15"/>
  <c r="Z83" i="15"/>
  <c r="Y83" i="15"/>
  <c r="X83" i="15"/>
  <c r="W83" i="15"/>
  <c r="V83" i="15"/>
  <c r="U83" i="15"/>
  <c r="T83" i="15"/>
  <c r="S83" i="15"/>
  <c r="R83" i="15"/>
  <c r="Q83" i="15"/>
  <c r="P83" i="15"/>
  <c r="O83" i="15"/>
  <c r="AK82" i="15"/>
  <c r="AI82" i="15"/>
  <c r="AH82" i="15"/>
  <c r="AG82" i="15"/>
  <c r="AF82" i="15"/>
  <c r="AE82" i="15"/>
  <c r="AD82" i="15"/>
  <c r="AC82" i="15"/>
  <c r="AB82" i="15"/>
  <c r="AA82" i="15"/>
  <c r="Z82" i="15"/>
  <c r="Y82" i="15"/>
  <c r="X82" i="15"/>
  <c r="W82" i="15"/>
  <c r="V82" i="15"/>
  <c r="U82" i="15"/>
  <c r="T82" i="15"/>
  <c r="S82" i="15"/>
  <c r="R82" i="15"/>
  <c r="Q82" i="15"/>
  <c r="P82" i="15"/>
  <c r="O82" i="15"/>
  <c r="AK81" i="15"/>
  <c r="AI81" i="15"/>
  <c r="AH81" i="15"/>
  <c r="AG81" i="15"/>
  <c r="AF81" i="15"/>
  <c r="AE81" i="15"/>
  <c r="AD81" i="15"/>
  <c r="AC81" i="15"/>
  <c r="AB81" i="15"/>
  <c r="AA81" i="15"/>
  <c r="Z81" i="15"/>
  <c r="Y81" i="15"/>
  <c r="X81" i="15"/>
  <c r="W81" i="15"/>
  <c r="V81" i="15"/>
  <c r="U81" i="15"/>
  <c r="T81" i="15"/>
  <c r="S81" i="15"/>
  <c r="R81" i="15"/>
  <c r="Q81" i="15"/>
  <c r="P81" i="15"/>
  <c r="O81" i="15"/>
  <c r="AK80" i="15"/>
  <c r="AI80" i="15"/>
  <c r="AH80" i="15"/>
  <c r="AG80" i="15"/>
  <c r="AF80" i="15"/>
  <c r="AE80" i="15"/>
  <c r="AD80" i="15"/>
  <c r="AC80" i="15"/>
  <c r="AB80" i="15"/>
  <c r="AA80" i="15"/>
  <c r="Z80" i="15"/>
  <c r="Y80" i="15"/>
  <c r="X80" i="15"/>
  <c r="W80" i="15"/>
  <c r="V80" i="15"/>
  <c r="U80" i="15"/>
  <c r="T80" i="15"/>
  <c r="S80" i="15"/>
  <c r="R80" i="15"/>
  <c r="Q80" i="15"/>
  <c r="P80" i="15"/>
  <c r="O80" i="15"/>
  <c r="AK79" i="15"/>
  <c r="AI79" i="15"/>
  <c r="AH79" i="15"/>
  <c r="AG79" i="15"/>
  <c r="AF79" i="15"/>
  <c r="AE79" i="15"/>
  <c r="AD79" i="15"/>
  <c r="AC79" i="15"/>
  <c r="AB79" i="15"/>
  <c r="AA79" i="15"/>
  <c r="Z79" i="15"/>
  <c r="Y79" i="15"/>
  <c r="X79" i="15"/>
  <c r="W79" i="15"/>
  <c r="V79" i="15"/>
  <c r="U79" i="15"/>
  <c r="T79" i="15"/>
  <c r="S79" i="15"/>
  <c r="R79" i="15"/>
  <c r="Q79" i="15"/>
  <c r="P79" i="15"/>
  <c r="O79" i="15"/>
  <c r="AJ78" i="15"/>
  <c r="AJ77" i="15"/>
  <c r="AJ76" i="15"/>
  <c r="AJ75" i="15"/>
  <c r="AJ74" i="15"/>
  <c r="AJ73" i="15"/>
  <c r="AJ72" i="15"/>
  <c r="AJ71" i="15"/>
  <c r="AJ70" i="15"/>
  <c r="AJ69" i="15"/>
  <c r="AJ68" i="15"/>
  <c r="AJ67" i="15"/>
  <c r="AJ66" i="15"/>
  <c r="AJ65" i="15"/>
  <c r="AJ64" i="15"/>
  <c r="AJ63" i="15"/>
  <c r="AJ87" i="15" s="1"/>
  <c r="AJ62" i="15"/>
  <c r="AJ61" i="15"/>
  <c r="AJ60" i="15"/>
  <c r="AJ59" i="15"/>
  <c r="AJ58" i="15"/>
  <c r="AJ57" i="15"/>
  <c r="AJ56" i="15"/>
  <c r="AJ55" i="15"/>
  <c r="AJ54" i="15"/>
  <c r="AJ53" i="15"/>
  <c r="AJ52" i="15"/>
  <c r="AJ51" i="15"/>
  <c r="AJ50" i="15"/>
  <c r="AJ49" i="15"/>
  <c r="AK43" i="15"/>
  <c r="AI43" i="15"/>
  <c r="AH43" i="15"/>
  <c r="AG43" i="15"/>
  <c r="AF43" i="15"/>
  <c r="AE43" i="15"/>
  <c r="AD43" i="15"/>
  <c r="AC43" i="15"/>
  <c r="AB43" i="15"/>
  <c r="AA43" i="15"/>
  <c r="Z43" i="15"/>
  <c r="Y43" i="15"/>
  <c r="X43" i="15"/>
  <c r="W43" i="15"/>
  <c r="V43" i="15"/>
  <c r="U43" i="15"/>
  <c r="T43" i="15"/>
  <c r="S43" i="15"/>
  <c r="R43" i="15"/>
  <c r="Q43" i="15"/>
  <c r="P43" i="15"/>
  <c r="O43" i="15"/>
  <c r="AK42" i="15"/>
  <c r="AI42" i="15"/>
  <c r="AH42" i="15"/>
  <c r="AG42" i="15"/>
  <c r="AF42" i="15"/>
  <c r="AE42" i="15"/>
  <c r="AD42" i="15"/>
  <c r="AC42" i="15"/>
  <c r="AB42" i="15"/>
  <c r="AA42" i="15"/>
  <c r="Z42" i="15"/>
  <c r="Y42" i="15"/>
  <c r="X42" i="15"/>
  <c r="W42" i="15"/>
  <c r="V42" i="15"/>
  <c r="U42" i="15"/>
  <c r="T42" i="15"/>
  <c r="S42" i="15"/>
  <c r="R42" i="15"/>
  <c r="Q42" i="15"/>
  <c r="P42" i="15"/>
  <c r="O42" i="15"/>
  <c r="AK41" i="15"/>
  <c r="AI41" i="15"/>
  <c r="AH41" i="15"/>
  <c r="AG41" i="15"/>
  <c r="AF41" i="15"/>
  <c r="AE41" i="15"/>
  <c r="AD41" i="15"/>
  <c r="AC41" i="15"/>
  <c r="AB41" i="15"/>
  <c r="AA41" i="15"/>
  <c r="Z41" i="15"/>
  <c r="Y41" i="15"/>
  <c r="X41" i="15"/>
  <c r="W41" i="15"/>
  <c r="V41" i="15"/>
  <c r="U41" i="15"/>
  <c r="T41" i="15"/>
  <c r="S41" i="15"/>
  <c r="R41" i="15"/>
  <c r="Q41" i="15"/>
  <c r="P41" i="15"/>
  <c r="O41" i="15"/>
  <c r="AK40" i="15"/>
  <c r="AI40" i="15"/>
  <c r="AH40" i="15"/>
  <c r="AG40" i="15"/>
  <c r="AF40" i="15"/>
  <c r="AE40" i="15"/>
  <c r="AD40" i="15"/>
  <c r="AC40" i="15"/>
  <c r="AB40" i="15"/>
  <c r="AA40" i="15"/>
  <c r="Z40" i="15"/>
  <c r="Y40" i="15"/>
  <c r="X40" i="15"/>
  <c r="W40" i="15"/>
  <c r="V40" i="15"/>
  <c r="U40" i="15"/>
  <c r="T40" i="15"/>
  <c r="S40" i="15"/>
  <c r="R40" i="15"/>
  <c r="Q40" i="15"/>
  <c r="P40" i="15"/>
  <c r="O40" i="15"/>
  <c r="AK39" i="15"/>
  <c r="AI39" i="15"/>
  <c r="AH39" i="15"/>
  <c r="AG39" i="15"/>
  <c r="AF39" i="15"/>
  <c r="AE39" i="15"/>
  <c r="AD39" i="15"/>
  <c r="AC39" i="15"/>
  <c r="AB39" i="15"/>
  <c r="AA39" i="15"/>
  <c r="Z39" i="15"/>
  <c r="Y39" i="15"/>
  <c r="X39" i="15"/>
  <c r="W39" i="15"/>
  <c r="V39" i="15"/>
  <c r="U39" i="15"/>
  <c r="T39" i="15"/>
  <c r="S39" i="15"/>
  <c r="R39" i="15"/>
  <c r="Q39" i="15"/>
  <c r="P39" i="15"/>
  <c r="O39" i="15"/>
  <c r="AK38" i="15"/>
  <c r="AI38" i="15"/>
  <c r="AH38" i="15"/>
  <c r="AG38" i="15"/>
  <c r="AF38" i="15"/>
  <c r="AE38" i="15"/>
  <c r="AD38" i="15"/>
  <c r="AC38" i="15"/>
  <c r="AB38" i="15"/>
  <c r="AA38" i="15"/>
  <c r="Z38" i="15"/>
  <c r="Y38" i="15"/>
  <c r="X38" i="15"/>
  <c r="W38" i="15"/>
  <c r="V38" i="15"/>
  <c r="U38" i="15"/>
  <c r="T38" i="15"/>
  <c r="S38" i="15"/>
  <c r="R38" i="15"/>
  <c r="Q38" i="15"/>
  <c r="P38" i="15"/>
  <c r="O38" i="15"/>
  <c r="AK37" i="15"/>
  <c r="AI37" i="15"/>
  <c r="AH37" i="15"/>
  <c r="AG37" i="15"/>
  <c r="AF37" i="15"/>
  <c r="AE37" i="15"/>
  <c r="AD37" i="15"/>
  <c r="AC37" i="15"/>
  <c r="AB37" i="15"/>
  <c r="AA37" i="15"/>
  <c r="Z37" i="15"/>
  <c r="Y37" i="15"/>
  <c r="X37" i="15"/>
  <c r="W37" i="15"/>
  <c r="V37" i="15"/>
  <c r="U37" i="15"/>
  <c r="T37" i="15"/>
  <c r="S37" i="15"/>
  <c r="R37" i="15"/>
  <c r="Q37" i="15"/>
  <c r="P37" i="15"/>
  <c r="O37" i="15"/>
  <c r="AJ36" i="15"/>
  <c r="AJ35" i="15"/>
  <c r="AJ34" i="15"/>
  <c r="AJ33" i="15"/>
  <c r="AJ32" i="15"/>
  <c r="AJ31" i="15"/>
  <c r="AJ30" i="15"/>
  <c r="AJ29" i="15"/>
  <c r="AJ28" i="15"/>
  <c r="AJ27" i="15"/>
  <c r="AJ26" i="15"/>
  <c r="AJ25" i="15"/>
  <c r="AJ24" i="15"/>
  <c r="AJ23" i="15"/>
  <c r="AJ22" i="15"/>
  <c r="AJ21" i="15"/>
  <c r="AJ45" i="15" s="1"/>
  <c r="AJ20" i="15"/>
  <c r="AJ19" i="15"/>
  <c r="AJ18" i="15"/>
  <c r="AJ17" i="15"/>
  <c r="AJ16" i="15"/>
  <c r="AJ15" i="15"/>
  <c r="AJ14" i="15"/>
  <c r="AJ13" i="15"/>
  <c r="AJ12" i="15"/>
  <c r="AJ11" i="15"/>
  <c r="AJ10" i="15"/>
  <c r="AJ9" i="15"/>
  <c r="AJ8" i="15"/>
  <c r="AJ319" i="15" l="1"/>
  <c r="AJ450" i="15"/>
  <c r="AJ210" i="15"/>
  <c r="AJ47" i="15"/>
  <c r="AJ130" i="15"/>
  <c r="AJ48" i="15"/>
  <c r="AJ46" i="15"/>
  <c r="AJ44" i="15"/>
  <c r="AJ129" i="15"/>
  <c r="AJ447" i="15"/>
  <c r="AJ86" i="15"/>
  <c r="AJ89" i="15"/>
  <c r="AJ90" i="15"/>
  <c r="AJ88" i="15"/>
  <c r="AJ128" i="15"/>
  <c r="AJ126" i="15"/>
  <c r="AJ166" i="15"/>
  <c r="AJ169" i="15"/>
  <c r="AJ170" i="15"/>
  <c r="AJ168" i="15"/>
  <c r="AJ209" i="15"/>
  <c r="AJ208" i="15"/>
  <c r="AJ206" i="15"/>
  <c r="AK246" i="15"/>
  <c r="AJ367" i="15"/>
  <c r="AJ246" i="15"/>
  <c r="AJ249" i="15"/>
  <c r="AK249" i="15"/>
  <c r="AJ250" i="15"/>
  <c r="AJ248" i="15"/>
  <c r="AJ286" i="15"/>
  <c r="AJ289" i="15"/>
  <c r="AL263" i="15"/>
  <c r="AL287" i="15" s="1"/>
  <c r="AJ287" i="15"/>
  <c r="AJ290" i="15"/>
  <c r="AJ288" i="15"/>
  <c r="AJ326" i="15"/>
  <c r="AJ329" i="15"/>
  <c r="AJ328" i="15"/>
  <c r="AJ369" i="15"/>
  <c r="AJ371" i="15"/>
  <c r="AJ370" i="15"/>
  <c r="AJ408" i="15"/>
  <c r="AJ451" i="15"/>
  <c r="AJ412" i="15"/>
  <c r="AJ410" i="15"/>
  <c r="AJ411" i="15"/>
  <c r="AJ449" i="15"/>
  <c r="AJ486" i="15"/>
  <c r="V562" i="15"/>
  <c r="AJ484" i="15"/>
  <c r="AJ487" i="15"/>
  <c r="AJ488" i="15"/>
  <c r="O601" i="15"/>
  <c r="AJ525" i="15"/>
  <c r="AJ524" i="15"/>
  <c r="AJ523" i="15"/>
  <c r="AJ521" i="15"/>
  <c r="AL528" i="15"/>
  <c r="AL563" i="15" s="1"/>
  <c r="AL537" i="15"/>
  <c r="AL560" i="15" s="1"/>
  <c r="AL526" i="15"/>
  <c r="AL562" i="15" s="1"/>
  <c r="V563" i="15"/>
  <c r="V559" i="15"/>
  <c r="AB563" i="15"/>
  <c r="AB559" i="15"/>
  <c r="AL531" i="15"/>
  <c r="AL536" i="15"/>
  <c r="R562" i="15"/>
  <c r="AB562" i="15"/>
  <c r="Q601" i="15"/>
  <c r="S601" i="15"/>
  <c r="T598" i="15"/>
  <c r="Y598" i="15"/>
  <c r="AE600" i="15"/>
  <c r="AK600" i="15"/>
  <c r="AH562" i="15"/>
  <c r="R598" i="15"/>
  <c r="R563" i="15"/>
  <c r="R559" i="15"/>
  <c r="AH563" i="15"/>
  <c r="AH559" i="15"/>
  <c r="AL559" i="15"/>
  <c r="Q561" i="15"/>
  <c r="U561" i="15"/>
  <c r="AA561" i="15"/>
  <c r="AG561" i="15"/>
  <c r="V598" i="15"/>
  <c r="X601" i="15"/>
  <c r="AG602" i="15"/>
  <c r="V600" i="15"/>
  <c r="AC598" i="15"/>
  <c r="AE601" i="15"/>
  <c r="Q600" i="15"/>
  <c r="S598" i="15"/>
  <c r="W601" i="15"/>
  <c r="AL578" i="15"/>
  <c r="AL600" i="15" s="1"/>
  <c r="AJ600" i="15"/>
  <c r="P600" i="15"/>
  <c r="U601" i="15"/>
  <c r="Z601" i="15"/>
  <c r="AA598" i="15"/>
  <c r="AC602" i="15"/>
  <c r="AG600" i="15"/>
  <c r="AI602" i="15"/>
  <c r="AK601" i="15"/>
  <c r="AB602" i="15"/>
  <c r="AB598" i="15"/>
  <c r="AF602" i="15"/>
  <c r="AB600" i="15"/>
  <c r="R602" i="15"/>
  <c r="T600" i="15"/>
  <c r="Y600" i="15"/>
  <c r="AD601" i="15"/>
  <c r="AE598" i="15"/>
  <c r="AL564" i="15"/>
  <c r="AL601" i="15" s="1"/>
  <c r="AJ601" i="15"/>
  <c r="AL575" i="15"/>
  <c r="AL599" i="15" s="1"/>
  <c r="AJ599" i="15"/>
  <c r="AK598" i="15"/>
  <c r="AH602" i="15"/>
  <c r="AH598" i="15"/>
  <c r="Q602" i="15"/>
  <c r="S602" i="15"/>
  <c r="X602" i="15"/>
  <c r="AG601" i="15"/>
  <c r="W600" i="15"/>
  <c r="AF598" i="15"/>
  <c r="AH600" i="15"/>
  <c r="P602" i="15"/>
  <c r="W598" i="15"/>
  <c r="AA602" i="15"/>
  <c r="AC600" i="15"/>
  <c r="AI600" i="15"/>
  <c r="U600" i="15"/>
  <c r="AD600" i="15"/>
  <c r="O602" i="15"/>
  <c r="T601" i="15"/>
  <c r="U598" i="15"/>
  <c r="Y601" i="15"/>
  <c r="Z598" i="15"/>
  <c r="AF600" i="15"/>
  <c r="Z600" i="15"/>
  <c r="Y602" i="15"/>
  <c r="AE602" i="15"/>
  <c r="AK602" i="15"/>
  <c r="AA601" i="15"/>
  <c r="AL566" i="15"/>
  <c r="AL602" i="15" s="1"/>
  <c r="AJ602" i="15"/>
  <c r="T602" i="15"/>
  <c r="V602" i="15"/>
  <c r="X598" i="15"/>
  <c r="Q598" i="15"/>
  <c r="S600" i="15"/>
  <c r="X600" i="15"/>
  <c r="AC601" i="15"/>
  <c r="AD598" i="15"/>
  <c r="AI601" i="15"/>
  <c r="AL570" i="15"/>
  <c r="AL598" i="15" s="1"/>
  <c r="AJ598" i="15"/>
  <c r="V601" i="15"/>
  <c r="AB601" i="15"/>
  <c r="AI598" i="15"/>
  <c r="AH601" i="15"/>
  <c r="R601" i="15"/>
  <c r="R600" i="15"/>
  <c r="P601" i="15"/>
  <c r="P598" i="15"/>
  <c r="W602" i="15"/>
  <c r="AA600" i="15"/>
  <c r="AF601" i="15"/>
  <c r="AG598" i="15"/>
  <c r="O600" i="15"/>
  <c r="AL63" i="15"/>
  <c r="AL87" i="15" s="1"/>
  <c r="AL64" i="15"/>
  <c r="AL235" i="15"/>
  <c r="AL354" i="15"/>
  <c r="AL230" i="15"/>
  <c r="AL51" i="15"/>
  <c r="AL101" i="15"/>
  <c r="AL117" i="15"/>
  <c r="AL135" i="15"/>
  <c r="AL151" i="15"/>
  <c r="AL52" i="15"/>
  <c r="AL257" i="15"/>
  <c r="AL273" i="15"/>
  <c r="AL338" i="15"/>
  <c r="AL296" i="15"/>
  <c r="AL312" i="15"/>
  <c r="AL68" i="15"/>
  <c r="AL299" i="15"/>
  <c r="AL315" i="15"/>
  <c r="AL365" i="15"/>
  <c r="AL62" i="15"/>
  <c r="AL78" i="15"/>
  <c r="AL96" i="15"/>
  <c r="AL112" i="15"/>
  <c r="AL146" i="15"/>
  <c r="AL251" i="15"/>
  <c r="AL305" i="15"/>
  <c r="AL435" i="15"/>
  <c r="AL97" i="15"/>
  <c r="AL131" i="15"/>
  <c r="AL98" i="15"/>
  <c r="AL114" i="15"/>
  <c r="AL132" i="15"/>
  <c r="AL148" i="15"/>
  <c r="AL420" i="15"/>
  <c r="AL113" i="15"/>
  <c r="AL147" i="15"/>
  <c r="AL49" i="15"/>
  <c r="AL65" i="15"/>
  <c r="AL99" i="15"/>
  <c r="AL115" i="15"/>
  <c r="AL133" i="15"/>
  <c r="AL149" i="15"/>
  <c r="AL183" i="15"/>
  <c r="AL207" i="15" s="1"/>
  <c r="AL50" i="15"/>
  <c r="AL66" i="15"/>
  <c r="AL100" i="15"/>
  <c r="AL116" i="15"/>
  <c r="AL134" i="15"/>
  <c r="AL150" i="15"/>
  <c r="AL185" i="15"/>
  <c r="AL424" i="15"/>
  <c r="AL69" i="15"/>
  <c r="AL216" i="15"/>
  <c r="AL231" i="15"/>
  <c r="AL258" i="15"/>
  <c r="AL274" i="15"/>
  <c r="AL339" i="15"/>
  <c r="AL355" i="15"/>
  <c r="AL340" i="15"/>
  <c r="AL217" i="15"/>
  <c r="AL233" i="15"/>
  <c r="AL260" i="15"/>
  <c r="AL276" i="15"/>
  <c r="AL341" i="15"/>
  <c r="AL406" i="15"/>
  <c r="AL67" i="15"/>
  <c r="AL261" i="15"/>
  <c r="AL277" i="15"/>
  <c r="AL407" i="15"/>
  <c r="AL294" i="15"/>
  <c r="AL310" i="15"/>
  <c r="AL353" i="15"/>
  <c r="AL118" i="15"/>
  <c r="AL152" i="15"/>
  <c r="AL187" i="15"/>
  <c r="AL138" i="15"/>
  <c r="AL154" i="15"/>
  <c r="AL172" i="15"/>
  <c r="AL188" i="15"/>
  <c r="AL232" i="15"/>
  <c r="AL259" i="15"/>
  <c r="AL275" i="15"/>
  <c r="AL337" i="15"/>
  <c r="AL356" i="15"/>
  <c r="AL362" i="15"/>
  <c r="AL453" i="15"/>
  <c r="AL469" i="15"/>
  <c r="AL102" i="15"/>
  <c r="AL136" i="15"/>
  <c r="AL186" i="15"/>
  <c r="AL70" i="15"/>
  <c r="AL71" i="15"/>
  <c r="AL105" i="15"/>
  <c r="AL139" i="15"/>
  <c r="AL155" i="15"/>
  <c r="AL173" i="15"/>
  <c r="AL189" i="15"/>
  <c r="AL298" i="15"/>
  <c r="AL314" i="15"/>
  <c r="AL357" i="15"/>
  <c r="AL363" i="15"/>
  <c r="AL423" i="15"/>
  <c r="AL448" i="15" s="1"/>
  <c r="AL439" i="15"/>
  <c r="AL104" i="15"/>
  <c r="AL106" i="15"/>
  <c r="AL140" i="15"/>
  <c r="AL156" i="15"/>
  <c r="AL174" i="15"/>
  <c r="AL190" i="15"/>
  <c r="AL218" i="15"/>
  <c r="AL234" i="15"/>
  <c r="AL358" i="15"/>
  <c r="AL364" i="15"/>
  <c r="AL385" i="15"/>
  <c r="AL436" i="15"/>
  <c r="AL53" i="15"/>
  <c r="AL171" i="15"/>
  <c r="AL72" i="15"/>
  <c r="AL107" i="15"/>
  <c r="AL141" i="15"/>
  <c r="AL157" i="15"/>
  <c r="AL175" i="15"/>
  <c r="AL191" i="15"/>
  <c r="AL262" i="15"/>
  <c r="AL278" i="15"/>
  <c r="AL300" i="15"/>
  <c r="AL316" i="15"/>
  <c r="AL322" i="15"/>
  <c r="AL343" i="15"/>
  <c r="AL368" i="15" s="1"/>
  <c r="AL295" i="15"/>
  <c r="AL330" i="15" s="1"/>
  <c r="AL137" i="15"/>
  <c r="AL74" i="15"/>
  <c r="AL92" i="15"/>
  <c r="AL108" i="15"/>
  <c r="AL142" i="15"/>
  <c r="AL158" i="15"/>
  <c r="AL220" i="15"/>
  <c r="AL236" i="15"/>
  <c r="AL301" i="15"/>
  <c r="AL366" i="15"/>
  <c r="AL57" i="15"/>
  <c r="AL58" i="15"/>
  <c r="AL59" i="15"/>
  <c r="AL75" i="15"/>
  <c r="AL93" i="15"/>
  <c r="AL109" i="15"/>
  <c r="AL143" i="15"/>
  <c r="AL167" i="15" s="1"/>
  <c r="AL311" i="15"/>
  <c r="AL56" i="15"/>
  <c r="AL76" i="15"/>
  <c r="AL110" i="15"/>
  <c r="AL144" i="15"/>
  <c r="AL222" i="15"/>
  <c r="AL238" i="15"/>
  <c r="AL265" i="15"/>
  <c r="AL325" i="15"/>
  <c r="AL346" i="15"/>
  <c r="AL373" i="15"/>
  <c r="AL389" i="15"/>
  <c r="AL416" i="15"/>
  <c r="AL432" i="15"/>
  <c r="AL103" i="15"/>
  <c r="AL127" i="15" s="1"/>
  <c r="AL153" i="15"/>
  <c r="AL54" i="15"/>
  <c r="AL73" i="15"/>
  <c r="AL60" i="15"/>
  <c r="AL94" i="15"/>
  <c r="AL61" i="15"/>
  <c r="AL77" i="15"/>
  <c r="AL95" i="15"/>
  <c r="AL111" i="15"/>
  <c r="AL145" i="15"/>
  <c r="AL283" i="15"/>
  <c r="AL317" i="15"/>
  <c r="AL176" i="15"/>
  <c r="AL177" i="15"/>
  <c r="AL193" i="15"/>
  <c r="AL211" i="15"/>
  <c r="AL221" i="15"/>
  <c r="AL237" i="15"/>
  <c r="AL264" i="15"/>
  <c r="AL342" i="15"/>
  <c r="AL359" i="15"/>
  <c r="AL324" i="15"/>
  <c r="AL345" i="15"/>
  <c r="AL372" i="15"/>
  <c r="AL388" i="15"/>
  <c r="AL415" i="15"/>
  <c r="AL431" i="15"/>
  <c r="AL282" i="15"/>
  <c r="AL303" i="15"/>
  <c r="AL327" i="15" s="1"/>
  <c r="AL313" i="15"/>
  <c r="AL178" i="15"/>
  <c r="AL179" i="15"/>
  <c r="AL195" i="15"/>
  <c r="AL212" i="15"/>
  <c r="AL223" i="15"/>
  <c r="AL247" i="15" s="1"/>
  <c r="AL266" i="15"/>
  <c r="AL331" i="15"/>
  <c r="AL347" i="15"/>
  <c r="AL374" i="15"/>
  <c r="AL390" i="15"/>
  <c r="AL417" i="15"/>
  <c r="AL433" i="15"/>
  <c r="AL192" i="15"/>
  <c r="AL180" i="15"/>
  <c r="AL196" i="15"/>
  <c r="AL224" i="15"/>
  <c r="AL267" i="15"/>
  <c r="AL284" i="15"/>
  <c r="AL332" i="15"/>
  <c r="AL348" i="15"/>
  <c r="AL375" i="15"/>
  <c r="AL391" i="15"/>
  <c r="AL418" i="15"/>
  <c r="AL434" i="15"/>
  <c r="AL483" i="15"/>
  <c r="AL297" i="15"/>
  <c r="AL181" i="15"/>
  <c r="AL197" i="15"/>
  <c r="AL213" i="15"/>
  <c r="AL225" i="15"/>
  <c r="AL252" i="15"/>
  <c r="AL268" i="15"/>
  <c r="AL285" i="15"/>
  <c r="AL306" i="15"/>
  <c r="AL333" i="15"/>
  <c r="AL349" i="15"/>
  <c r="AL376" i="15"/>
  <c r="AL392" i="15"/>
  <c r="AL419" i="15"/>
  <c r="AL182" i="15"/>
  <c r="AL198" i="15"/>
  <c r="AL226" i="15"/>
  <c r="AL253" i="15"/>
  <c r="AL269" i="15"/>
  <c r="AL291" i="15"/>
  <c r="AL307" i="15"/>
  <c r="AL334" i="15"/>
  <c r="AL350" i="15"/>
  <c r="AL377" i="15"/>
  <c r="AL393" i="15"/>
  <c r="AL442" i="15"/>
  <c r="AL214" i="15"/>
  <c r="AL227" i="15"/>
  <c r="AL254" i="15"/>
  <c r="AL270" i="15"/>
  <c r="AL292" i="15"/>
  <c r="AL308" i="15"/>
  <c r="AL335" i="15"/>
  <c r="AL351" i="15"/>
  <c r="AL378" i="15"/>
  <c r="AL394" i="15"/>
  <c r="AL443" i="15"/>
  <c r="AL194" i="15"/>
  <c r="AL184" i="15"/>
  <c r="AL228" i="15"/>
  <c r="AL255" i="15"/>
  <c r="AL271" i="15"/>
  <c r="AL293" i="15"/>
  <c r="AL309" i="15"/>
  <c r="AL336" i="15"/>
  <c r="AL352" i="15"/>
  <c r="AL379" i="15"/>
  <c r="AL395" i="15"/>
  <c r="AL444" i="15"/>
  <c r="AL215" i="15"/>
  <c r="AL229" i="15"/>
  <c r="AL256" i="15"/>
  <c r="AL272" i="15"/>
  <c r="AL304" i="15"/>
  <c r="AL445" i="15"/>
  <c r="AL387" i="15"/>
  <c r="AL381" i="15"/>
  <c r="AL397" i="15"/>
  <c r="AL446" i="15"/>
  <c r="AL302" i="15"/>
  <c r="AL421" i="15"/>
  <c r="AL437" i="15"/>
  <c r="AL404" i="15"/>
  <c r="AL425" i="15"/>
  <c r="AL318" i="15"/>
  <c r="AL422" i="15"/>
  <c r="AL438" i="15"/>
  <c r="AL405" i="15"/>
  <c r="AL426" i="15"/>
  <c r="AL519" i="15"/>
  <c r="AL427" i="15"/>
  <c r="AL454" i="15"/>
  <c r="AL470" i="15"/>
  <c r="AL520" i="15"/>
  <c r="AL386" i="15"/>
  <c r="AL428" i="15"/>
  <c r="AL413" i="15"/>
  <c r="AL429" i="15"/>
  <c r="AL456" i="15"/>
  <c r="AL414" i="15"/>
  <c r="AL430" i="15"/>
  <c r="AL384" i="15"/>
  <c r="AL409" i="15" s="1"/>
  <c r="AL383" i="15"/>
  <c r="AL398" i="15"/>
  <c r="AL382" i="15"/>
  <c r="AL400" i="15"/>
  <c r="AL399" i="15"/>
  <c r="AL396" i="15"/>
  <c r="AL498" i="15"/>
  <c r="AL504" i="15"/>
  <c r="AL380" i="15"/>
  <c r="AL489" i="15"/>
  <c r="AL505" i="15"/>
  <c r="AL464" i="15"/>
  <c r="AL465" i="15"/>
  <c r="AL403" i="15"/>
  <c r="AL503" i="15"/>
  <c r="AL558" i="15"/>
  <c r="AL467" i="15"/>
  <c r="AL466" i="15"/>
  <c r="AL554" i="15"/>
  <c r="AL557" i="15"/>
  <c r="AL455" i="15"/>
  <c r="AL471" i="15"/>
  <c r="AL452" i="15"/>
  <c r="AL472" i="15"/>
  <c r="AL543" i="15"/>
  <c r="AL457" i="15"/>
  <c r="AL473" i="15"/>
  <c r="AL479" i="15"/>
  <c r="AL555" i="15"/>
  <c r="AL542" i="15"/>
  <c r="AL482" i="15"/>
  <c r="AL458" i="15"/>
  <c r="AL474" i="15"/>
  <c r="AL480" i="15"/>
  <c r="AL501" i="15"/>
  <c r="AL459" i="15"/>
  <c r="AL475" i="15"/>
  <c r="AL481" i="15"/>
  <c r="AL460" i="15"/>
  <c r="AL476" i="15"/>
  <c r="AL556" i="15"/>
  <c r="AL462" i="15"/>
  <c r="AL485" i="15" s="1"/>
  <c r="AL463" i="15"/>
  <c r="AL490" i="15"/>
  <c r="AL506" i="15"/>
  <c r="AL468" i="15"/>
  <c r="AL502" i="15"/>
  <c r="AL538" i="15"/>
  <c r="AL516" i="15"/>
  <c r="AL500" i="15"/>
  <c r="AL499" i="15"/>
  <c r="AL522" i="15" s="1"/>
  <c r="AL518" i="15"/>
  <c r="AL461" i="15"/>
  <c r="AL513" i="15"/>
  <c r="AL497" i="15"/>
  <c r="AL517" i="15"/>
  <c r="AL512" i="15"/>
  <c r="AL496" i="15"/>
  <c r="AL511" i="15"/>
  <c r="AL495" i="15"/>
  <c r="AL510" i="15"/>
  <c r="AL494" i="15"/>
  <c r="AL509" i="15"/>
  <c r="AL493" i="15"/>
  <c r="AL508" i="15"/>
  <c r="AL492" i="15"/>
  <c r="AL507" i="15"/>
  <c r="AL491" i="15"/>
  <c r="V591" i="15"/>
  <c r="U591" i="15"/>
  <c r="AK595" i="15"/>
  <c r="AE591" i="15"/>
  <c r="R591" i="15"/>
  <c r="AG591" i="15"/>
  <c r="AH591" i="15"/>
  <c r="T591" i="15"/>
  <c r="AI595" i="15"/>
  <c r="AJ591" i="15"/>
  <c r="AL591" i="15" s="1"/>
  <c r="O591" i="15"/>
  <c r="AC591" i="15"/>
  <c r="AB591" i="15"/>
  <c r="Z591" i="15"/>
  <c r="AF591" i="15"/>
  <c r="Y591" i="15"/>
  <c r="Q591" i="15"/>
  <c r="S591" i="15"/>
  <c r="X591" i="15"/>
  <c r="AD591" i="15"/>
  <c r="P591" i="15"/>
  <c r="W591" i="15"/>
  <c r="AA591" i="15"/>
  <c r="AK594" i="15"/>
  <c r="AK597" i="15"/>
  <c r="AK591" i="15"/>
  <c r="AJ595" i="15"/>
  <c r="AL595" i="15" s="1"/>
  <c r="AI594" i="15"/>
  <c r="AJ594" i="15"/>
  <c r="AL594" i="15" s="1"/>
  <c r="AJ593" i="15"/>
  <c r="AL593" i="15" s="1"/>
  <c r="AK596" i="15"/>
  <c r="AI591" i="15"/>
  <c r="AI596" i="15"/>
  <c r="AK592" i="15"/>
  <c r="AK593" i="15"/>
  <c r="AJ596" i="15"/>
  <c r="AL596" i="15" s="1"/>
  <c r="AJ592" i="15"/>
  <c r="AL592" i="15" s="1"/>
  <c r="AJ597" i="15"/>
  <c r="AL597" i="15" s="1"/>
  <c r="AI592" i="15"/>
  <c r="AI593" i="15"/>
  <c r="AI597" i="15"/>
  <c r="Y595" i="15"/>
  <c r="AB595" i="15"/>
  <c r="T595" i="15"/>
  <c r="Y594" i="15"/>
  <c r="U596" i="15"/>
  <c r="W595" i="15"/>
  <c r="AA594" i="15"/>
  <c r="AC594" i="15"/>
  <c r="AH594" i="15"/>
  <c r="Y592" i="15"/>
  <c r="Q595" i="15"/>
  <c r="R595" i="15"/>
  <c r="AB596" i="15"/>
  <c r="P595" i="15"/>
  <c r="Q596" i="15"/>
  <c r="P596" i="15"/>
  <c r="O595" i="15"/>
  <c r="P597" i="15"/>
  <c r="O597" i="15"/>
  <c r="R597" i="15"/>
  <c r="X595" i="15"/>
  <c r="Q593" i="15"/>
  <c r="AD595" i="15"/>
  <c r="R592" i="15"/>
  <c r="AD594" i="15"/>
  <c r="Q594" i="15"/>
  <c r="R594" i="15"/>
  <c r="P592" i="15"/>
  <c r="O594" i="15"/>
  <c r="R596" i="15"/>
  <c r="Q592" i="15"/>
  <c r="X592" i="15"/>
  <c r="AC595" i="15"/>
  <c r="X594" i="15"/>
  <c r="S594" i="15"/>
  <c r="P594" i="15"/>
  <c r="U594" i="15"/>
  <c r="AA596" i="15"/>
  <c r="AG597" i="15"/>
  <c r="AF593" i="15"/>
  <c r="O592" i="15"/>
  <c r="V592" i="15"/>
  <c r="AD592" i="15"/>
  <c r="AE595" i="15"/>
  <c r="AH593" i="15"/>
  <c r="O593" i="15"/>
  <c r="S595" i="15"/>
  <c r="T594" i="15"/>
  <c r="AF594" i="15"/>
  <c r="AG592" i="15"/>
  <c r="AE597" i="15"/>
  <c r="AE594" i="15"/>
  <c r="T596" i="15"/>
  <c r="Z595" i="15"/>
  <c r="V593" i="15"/>
  <c r="W596" i="15"/>
  <c r="Z594" i="15"/>
  <c r="AA595" i="15"/>
  <c r="AG594" i="15"/>
  <c r="V596" i="15"/>
  <c r="W594" i="15"/>
  <c r="AH597" i="15"/>
  <c r="AE593" i="15"/>
  <c r="O596" i="15"/>
  <c r="R593" i="15"/>
  <c r="AF595" i="15"/>
  <c r="U592" i="15"/>
  <c r="U597" i="15"/>
  <c r="S597" i="15"/>
  <c r="V594" i="15"/>
  <c r="AB594" i="15"/>
  <c r="Q597" i="15"/>
  <c r="P593" i="15"/>
  <c r="V597" i="15"/>
  <c r="AF596" i="15"/>
  <c r="AG595" i="15"/>
  <c r="AH596" i="15"/>
  <c r="AH595" i="15"/>
  <c r="AH592" i="15"/>
  <c r="AG596" i="15"/>
  <c r="AG593" i="15"/>
  <c r="AF592" i="15"/>
  <c r="AF597" i="15"/>
  <c r="AE596" i="15"/>
  <c r="AE592" i="15"/>
  <c r="AD593" i="15"/>
  <c r="AD596" i="15"/>
  <c r="AD597" i="15"/>
  <c r="AC597" i="15"/>
  <c r="AC592" i="15"/>
  <c r="AC593" i="15"/>
  <c r="AC596" i="15"/>
  <c r="AB593" i="15"/>
  <c r="AB597" i="15"/>
  <c r="AB592" i="15"/>
  <c r="AA592" i="15"/>
  <c r="AA593" i="15"/>
  <c r="AA597" i="15"/>
  <c r="Z592" i="15"/>
  <c r="Z597" i="15"/>
  <c r="Z596" i="15"/>
  <c r="Z593" i="15"/>
  <c r="Y596" i="15"/>
  <c r="Y597" i="15"/>
  <c r="Y593" i="15"/>
  <c r="X596" i="15"/>
  <c r="X593" i="15"/>
  <c r="X597" i="15"/>
  <c r="W597" i="15"/>
  <c r="W593" i="15"/>
  <c r="W592" i="15"/>
  <c r="V595" i="15"/>
  <c r="U593" i="15"/>
  <c r="U595" i="15"/>
  <c r="T597" i="15"/>
  <c r="T593" i="15"/>
  <c r="T592" i="15"/>
  <c r="S596" i="15"/>
  <c r="S592" i="15"/>
  <c r="S593" i="15"/>
  <c r="AG26" i="19"/>
  <c r="BD14" i="19"/>
  <c r="AW14" i="19" s="1"/>
  <c r="BC32" i="19"/>
  <c r="AV32" i="19" s="1"/>
  <c r="BD32" i="19"/>
  <c r="AW32" i="19" s="1"/>
  <c r="BC10" i="19"/>
  <c r="AV10" i="19" s="1"/>
  <c r="AX12" i="19"/>
  <c r="BC25" i="19"/>
  <c r="AV25" i="19" s="1"/>
  <c r="BC24" i="19"/>
  <c r="AV24" i="19" s="1"/>
  <c r="AX32" i="19"/>
  <c r="BD31" i="19"/>
  <c r="AW31" i="19" s="1"/>
  <c r="BC9" i="19"/>
  <c r="AV9" i="19" s="1"/>
  <c r="AX13" i="19"/>
  <c r="AX20" i="19"/>
  <c r="BC38" i="19"/>
  <c r="AV38" i="19" s="1"/>
  <c r="BC13" i="19"/>
  <c r="AV13" i="19" s="1"/>
  <c r="BC20" i="19"/>
  <c r="AV20" i="19" s="1"/>
  <c r="BD38" i="19"/>
  <c r="AW38" i="19" s="1"/>
  <c r="BD13" i="19"/>
  <c r="AW13" i="19" s="1"/>
  <c r="BD20" i="19"/>
  <c r="AW20" i="19" s="1"/>
  <c r="BC19" i="19"/>
  <c r="AV19" i="19" s="1"/>
  <c r="BC31" i="19"/>
  <c r="AV31" i="19" s="1"/>
  <c r="BC33" i="19"/>
  <c r="AV33" i="19" s="1"/>
  <c r="BC37" i="19"/>
  <c r="AV37" i="19" s="1"/>
  <c r="BD19" i="19"/>
  <c r="AW19" i="19" s="1"/>
  <c r="BD25" i="19"/>
  <c r="AW25" i="19" s="1"/>
  <c r="AS39" i="19"/>
  <c r="BC36" i="19"/>
  <c r="AV36" i="19" s="1"/>
  <c r="BD10" i="19"/>
  <c r="AW10" i="19" s="1"/>
  <c r="BD12" i="19"/>
  <c r="AW12" i="19" s="1"/>
  <c r="T26" i="19"/>
  <c r="AX25" i="19"/>
  <c r="AF39" i="19"/>
  <c r="L39" i="19"/>
  <c r="AR39" i="19"/>
  <c r="L40" i="19"/>
  <c r="M26" i="19"/>
  <c r="BC34" i="19"/>
  <c r="AV34" i="19" s="1"/>
  <c r="T40" i="19"/>
  <c r="BC14" i="19"/>
  <c r="AV14" i="19" s="1"/>
  <c r="BC22" i="19"/>
  <c r="AV22" i="19" s="1"/>
  <c r="AG39" i="19"/>
  <c r="BD34" i="19"/>
  <c r="AW34" i="19" s="1"/>
  <c r="BC16" i="19"/>
  <c r="AV16" i="19" s="1"/>
  <c r="BD22" i="19"/>
  <c r="AW22" i="19" s="1"/>
  <c r="BD24" i="19"/>
  <c r="AW24" i="19" s="1"/>
  <c r="BC29" i="19"/>
  <c r="AV29" i="19" s="1"/>
  <c r="AX31" i="19"/>
  <c r="BD16" i="19"/>
  <c r="AW16" i="19" s="1"/>
  <c r="BD29" i="19"/>
  <c r="AW29" i="19" s="1"/>
  <c r="AX24" i="19"/>
  <c r="AG40" i="19"/>
  <c r="AR26" i="19"/>
  <c r="AR40" i="19"/>
  <c r="BC21" i="19"/>
  <c r="AV21" i="19" s="1"/>
  <c r="BD37" i="19"/>
  <c r="AW37" i="19" s="1"/>
  <c r="BD9" i="19"/>
  <c r="AW9" i="19" s="1"/>
  <c r="BD11" i="19"/>
  <c r="AW11" i="19" s="1"/>
  <c r="AX19" i="19"/>
  <c r="T39" i="19"/>
  <c r="BC35" i="19"/>
  <c r="AV35" i="19" s="1"/>
  <c r="BD15" i="19"/>
  <c r="AW15" i="19" s="1"/>
  <c r="BD28" i="19"/>
  <c r="AW28" i="19" s="1"/>
  <c r="BD33" i="19"/>
  <c r="AW33" i="19" s="1"/>
  <c r="BD21" i="19"/>
  <c r="AW21" i="19" s="1"/>
  <c r="AX35" i="19"/>
  <c r="BC23" i="19"/>
  <c r="AV23" i="19" s="1"/>
  <c r="BD35" i="19"/>
  <c r="AW35" i="19" s="1"/>
  <c r="U40" i="19"/>
  <c r="BC15" i="19"/>
  <c r="AV15" i="19" s="1"/>
  <c r="BC18" i="19"/>
  <c r="AV18" i="19" s="1"/>
  <c r="BD23" i="19"/>
  <c r="AW23" i="19" s="1"/>
  <c r="BC28" i="19"/>
  <c r="AV28" i="19" s="1"/>
  <c r="BC30" i="19"/>
  <c r="AV30" i="19" s="1"/>
  <c r="AX10" i="19"/>
  <c r="BD18" i="19"/>
  <c r="AW18" i="19" s="1"/>
  <c r="BD30" i="19"/>
  <c r="AW30" i="19" s="1"/>
  <c r="M39" i="19"/>
  <c r="U26" i="19"/>
  <c r="BC12" i="19"/>
  <c r="AV12" i="19" s="1"/>
  <c r="AX18" i="19"/>
  <c r="AX30" i="19"/>
  <c r="AX23" i="19"/>
  <c r="AS40" i="19"/>
  <c r="M40" i="19"/>
  <c r="AX11" i="19"/>
  <c r="AX38" i="19"/>
  <c r="AF40" i="19"/>
  <c r="BC11" i="19"/>
  <c r="AV11" i="19" s="1"/>
  <c r="AX16" i="19"/>
  <c r="AX29" i="19"/>
  <c r="AX22" i="19"/>
  <c r="L26" i="19"/>
  <c r="AX34" i="19"/>
  <c r="U39" i="19"/>
  <c r="AX37" i="19"/>
  <c r="AS26" i="19"/>
  <c r="AX15" i="19"/>
  <c r="AX28" i="19"/>
  <c r="AX21" i="19"/>
  <c r="AX33" i="19"/>
  <c r="AX9" i="19"/>
  <c r="AF26" i="19"/>
  <c r="AX36" i="19"/>
  <c r="AX14" i="19"/>
  <c r="O4" i="15"/>
  <c r="W4" i="15"/>
  <c r="AE4" i="15"/>
  <c r="AC4" i="15"/>
  <c r="U4" i="15"/>
  <c r="V4" i="15"/>
  <c r="AB557" i="15"/>
  <c r="AD4" i="15"/>
  <c r="AJ360" i="15"/>
  <c r="R556" i="15"/>
  <c r="AK240" i="15"/>
  <c r="Q4" i="15"/>
  <c r="AG4" i="15"/>
  <c r="AJ125" i="15"/>
  <c r="AJ402" i="15"/>
  <c r="Y4" i="15"/>
  <c r="AA4" i="15"/>
  <c r="S4" i="15"/>
  <c r="AI4" i="15"/>
  <c r="V555" i="15"/>
  <c r="AJ39" i="15"/>
  <c r="AJ82" i="15"/>
  <c r="AJ478" i="15"/>
  <c r="AJ514" i="15"/>
  <c r="AH555" i="15"/>
  <c r="AB558" i="15"/>
  <c r="V557" i="15"/>
  <c r="P4" i="15"/>
  <c r="AJ38" i="15"/>
  <c r="AJ239" i="15"/>
  <c r="AJ320" i="15"/>
  <c r="T4" i="15"/>
  <c r="AJ164" i="15"/>
  <c r="AJ162" i="15"/>
  <c r="AK239" i="15"/>
  <c r="AH557" i="15"/>
  <c r="AB4" i="15"/>
  <c r="AJ37" i="15"/>
  <c r="AJ240" i="15"/>
  <c r="AJ401" i="15"/>
  <c r="AJ441" i="15"/>
  <c r="R4" i="15"/>
  <c r="Z4" i="15"/>
  <c r="AH4" i="15"/>
  <c r="AJ79" i="15"/>
  <c r="X4" i="15"/>
  <c r="AF4" i="15"/>
  <c r="AJ124" i="15"/>
  <c r="AJ122" i="15"/>
  <c r="AJ204" i="15"/>
  <c r="AJ202" i="15"/>
  <c r="AL242" i="15" s="1"/>
  <c r="AJ41" i="15"/>
  <c r="AJ40" i="15"/>
  <c r="AJ83" i="15"/>
  <c r="AJ280" i="15"/>
  <c r="AL280" i="15" s="1"/>
  <c r="AB554" i="15"/>
  <c r="V556" i="15"/>
  <c r="AJ80" i="15"/>
  <c r="AJ81" i="15"/>
  <c r="AJ43" i="15"/>
  <c r="AJ440" i="15"/>
  <c r="R557" i="15"/>
  <c r="AJ42" i="15"/>
  <c r="AJ119" i="15"/>
  <c r="AJ120" i="15"/>
  <c r="AJ121" i="15"/>
  <c r="AJ123" i="15"/>
  <c r="AJ159" i="15"/>
  <c r="AJ160" i="15"/>
  <c r="AJ161" i="15"/>
  <c r="AJ163" i="15"/>
  <c r="AJ165" i="15"/>
  <c r="AJ199" i="15"/>
  <c r="AJ200" i="15"/>
  <c r="AJ201" i="15"/>
  <c r="AJ203" i="15"/>
  <c r="AJ205" i="15"/>
  <c r="AL245" i="15" s="1"/>
  <c r="AJ515" i="15"/>
  <c r="AJ84" i="15"/>
  <c r="AL84" i="15" s="1"/>
  <c r="AJ85" i="15"/>
  <c r="AJ361" i="15"/>
  <c r="AH556" i="15"/>
  <c r="AB553" i="15"/>
  <c r="AB555" i="15"/>
  <c r="R558" i="15"/>
  <c r="V558" i="15"/>
  <c r="AJ281" i="15"/>
  <c r="AL281" i="15" s="1"/>
  <c r="AJ279" i="15"/>
  <c r="AJ477" i="15"/>
  <c r="AH558" i="15"/>
  <c r="R555" i="15"/>
  <c r="AB556" i="15"/>
  <c r="R553" i="15"/>
  <c r="AH553" i="15"/>
  <c r="R554" i="15"/>
  <c r="AH554" i="15"/>
  <c r="V553" i="15"/>
  <c r="V554" i="15"/>
  <c r="AL319" i="15" l="1"/>
  <c r="AL86" i="15"/>
  <c r="AL89" i="15"/>
  <c r="AL88" i="15"/>
  <c r="AL90" i="15"/>
  <c r="AL128" i="15"/>
  <c r="AL130" i="15"/>
  <c r="AL126" i="15"/>
  <c r="AL129" i="15"/>
  <c r="AL166" i="15"/>
  <c r="AL169" i="15"/>
  <c r="AL170" i="15"/>
  <c r="AL168" i="15"/>
  <c r="AL208" i="15"/>
  <c r="AL209" i="15"/>
  <c r="AL206" i="15"/>
  <c r="AL210" i="15"/>
  <c r="AL246" i="15"/>
  <c r="AL249" i="15"/>
  <c r="AL248" i="15"/>
  <c r="AL250" i="15"/>
  <c r="AL286" i="15"/>
  <c r="AL288" i="15"/>
  <c r="AL289" i="15"/>
  <c r="AL290" i="15"/>
  <c r="AL326" i="15"/>
  <c r="AL329" i="15"/>
  <c r="AL371" i="15"/>
  <c r="AL328" i="15"/>
  <c r="AL411" i="15"/>
  <c r="AL367" i="15"/>
  <c r="AL370" i="15"/>
  <c r="AL369" i="15"/>
  <c r="AL410" i="15"/>
  <c r="AL412" i="15"/>
  <c r="AL408" i="15"/>
  <c r="AL451" i="15"/>
  <c r="AL449" i="15"/>
  <c r="AL450" i="15"/>
  <c r="AL447" i="15"/>
  <c r="AL484" i="15"/>
  <c r="AL488" i="15"/>
  <c r="AL486" i="15"/>
  <c r="AL487" i="15"/>
  <c r="AL524" i="15"/>
  <c r="AL521" i="15"/>
  <c r="AL525" i="15"/>
  <c r="AL523" i="15"/>
  <c r="AK561" i="15"/>
  <c r="AL119" i="15"/>
  <c r="AL162" i="15"/>
  <c r="AL159" i="15"/>
  <c r="AL160" i="15"/>
  <c r="AL83" i="15"/>
  <c r="AL161" i="15"/>
  <c r="AL279" i="15"/>
  <c r="AL80" i="15"/>
  <c r="AL165" i="15"/>
  <c r="AL401" i="15"/>
  <c r="AL82" i="15"/>
  <c r="AL199" i="15"/>
  <c r="AL164" i="15"/>
  <c r="AL163" i="15"/>
  <c r="AL85" i="15"/>
  <c r="AL121" i="15"/>
  <c r="AL123" i="15"/>
  <c r="AL124" i="15"/>
  <c r="AL320" i="15"/>
  <c r="AL120" i="15"/>
  <c r="AL239" i="15"/>
  <c r="AL402" i="15"/>
  <c r="AL122" i="15"/>
  <c r="AL203" i="15"/>
  <c r="AL79" i="15"/>
  <c r="AL125" i="15"/>
  <c r="AL201" i="15"/>
  <c r="AL200" i="15"/>
  <c r="AL81" i="15"/>
  <c r="AL240" i="15"/>
  <c r="AL243" i="15"/>
  <c r="AL202" i="15"/>
  <c r="AL204" i="15"/>
  <c r="AL244" i="15"/>
  <c r="AL205" i="15"/>
  <c r="AL241" i="15"/>
  <c r="AL361" i="15"/>
  <c r="AL360" i="15"/>
  <c r="AL321" i="15"/>
  <c r="AL441" i="15"/>
  <c r="AL440" i="15"/>
  <c r="AL477" i="15"/>
  <c r="AL514" i="15"/>
  <c r="AL478" i="15"/>
  <c r="AL553" i="15"/>
  <c r="AL515" i="15"/>
  <c r="BC40" i="19"/>
  <c r="AK4" i="15"/>
  <c r="AW39" i="19"/>
  <c r="AV39" i="19"/>
  <c r="AW26" i="19"/>
  <c r="BC39" i="19"/>
  <c r="AW40" i="19"/>
  <c r="AV40" i="19"/>
  <c r="BD39" i="19"/>
  <c r="AV26" i="19"/>
  <c r="AX26" i="19"/>
  <c r="AX40" i="19"/>
  <c r="BD40" i="19"/>
  <c r="AX39" i="19"/>
  <c r="AJ4" i="15"/>
  <c r="AL4" i="15" l="1"/>
  <c r="AM4" i="15"/>
</calcChain>
</file>

<file path=xl/sharedStrings.xml><?xml version="1.0" encoding="utf-8"?>
<sst xmlns="http://schemas.openxmlformats.org/spreadsheetml/2006/main" count="14912" uniqueCount="257">
  <si>
    <t>DMCs</t>
  </si>
  <si>
    <t>(Multiple Items)</t>
  </si>
  <si>
    <t>Year</t>
  </si>
  <si>
    <t>Region</t>
  </si>
  <si>
    <t>Average of Cluster A Average</t>
  </si>
  <si>
    <t>Average of Cluster B Average</t>
  </si>
  <si>
    <t>Average of Cluster C Average</t>
  </si>
  <si>
    <t>Average of Cluster D Average</t>
  </si>
  <si>
    <t>Average of 17. Portfolio</t>
  </si>
  <si>
    <t>Average of Policy Performance Scorea</t>
  </si>
  <si>
    <t>Average of Composite Country Performance Rating (CCPR)b</t>
  </si>
  <si>
    <t>Central and West Asia</t>
  </si>
  <si>
    <t>East Asia</t>
  </si>
  <si>
    <t>Pacific</t>
  </si>
  <si>
    <t>South Asia</t>
  </si>
  <si>
    <t>Southeast Asia</t>
  </si>
  <si>
    <t>Grand Total</t>
  </si>
  <si>
    <t>Country Performance Assessment (CPA) and Country Policy and Institutional Assessment (CPIA) (2006–2022)</t>
  </si>
  <si>
    <t>Note:</t>
  </si>
  <si>
    <t>aThe policy performance score is the unweighted average of the four performance indicator clusters: economic management, structural policies, policies for social inclusion/equity, and governance.</t>
  </si>
  <si>
    <t xml:space="preserve">bThe CCPR is computed as (policy and institutional rating)0.70 x (public sector management and institutions average) x (portfolio rating)0.30, where the policy and institutional rating is the unweighted average of the scores for clusters A, B, and C, which respectively covers economic management, structural policies, and policies for social inclusion/ equity. </t>
  </si>
  <si>
    <t>Cluster A: Economic Management</t>
  </si>
  <si>
    <t xml:space="preserve">Cluster B: Structural Policies </t>
  </si>
  <si>
    <t>Cluster C: Policies for Social Inclusion/Equity</t>
  </si>
  <si>
    <t>Cluster D: Public Sector Management and Institutions</t>
  </si>
  <si>
    <t>Country Group
(based on OM A1, as of 2004)</t>
  </si>
  <si>
    <t>Country Group
(based on OM A1, as of 2006)</t>
  </si>
  <si>
    <t>Country Group
(based on OM A1, as of 2007)</t>
  </si>
  <si>
    <t>Country Group
(based on OM A1, as of 2008)</t>
  </si>
  <si>
    <t>Country Group
(based on OM A1, as of 2010)</t>
  </si>
  <si>
    <t>Country Group
(based on OM A1, as of 2011)</t>
  </si>
  <si>
    <t>Country Group
(based on OM A1, as of 2013)</t>
  </si>
  <si>
    <t>Country Group
(based on OM A1, as of 2018)</t>
  </si>
  <si>
    <t>Country Group
(based on OM A1, as of 2019)</t>
  </si>
  <si>
    <t>Country Group
(based on OM A1, as of 2022)</t>
  </si>
  <si>
    <t>1. Monetary and Exchange Rate Policies</t>
  </si>
  <si>
    <t>2. Fiscal Policy</t>
  </si>
  <si>
    <t>3. Debt Policy and Management</t>
  </si>
  <si>
    <t>Cluster A Average</t>
  </si>
  <si>
    <t xml:space="preserve">4. Trade </t>
  </si>
  <si>
    <t xml:space="preserve">5. Financial Sector </t>
  </si>
  <si>
    <t xml:space="preserve">6. Business Regulatory Environment </t>
  </si>
  <si>
    <t>Cluster B Average</t>
  </si>
  <si>
    <t xml:space="preserve">7. Gender Equality </t>
  </si>
  <si>
    <t>8. Equity of Public Resource Use</t>
  </si>
  <si>
    <t>9. Building Human Resources</t>
  </si>
  <si>
    <t>10. Social Protection and Labor</t>
  </si>
  <si>
    <t>11. Policies and Institutions for Environmental Sustainability</t>
  </si>
  <si>
    <t>Cluster C Average</t>
  </si>
  <si>
    <t>12. Property Rights and Rule-based Governance</t>
  </si>
  <si>
    <t>13. Quality of Budgetary and Financial Management</t>
  </si>
  <si>
    <t>14. Efficiency of Revenue Mobilization</t>
  </si>
  <si>
    <t>15. Quality of Public Administration</t>
  </si>
  <si>
    <t>16. Transparency, Accountability and Corruption in the Public Sector</t>
  </si>
  <si>
    <t>Cluster D Average</t>
  </si>
  <si>
    <t>17. Portfolio</t>
  </si>
  <si>
    <t>Policy Performance Score Change from Previous Year</t>
  </si>
  <si>
    <t>Armenia</t>
  </si>
  <si>
    <t>—</t>
  </si>
  <si>
    <t>B1</t>
  </si>
  <si>
    <t>B</t>
  </si>
  <si>
    <t>C</t>
  </si>
  <si>
    <t>C1</t>
  </si>
  <si>
    <t>C2</t>
  </si>
  <si>
    <t>Azerbaijan</t>
  </si>
  <si>
    <t>Bangladesh</t>
  </si>
  <si>
    <t>Bhutan</t>
  </si>
  <si>
    <t>A</t>
  </si>
  <si>
    <t>Cambodia</t>
  </si>
  <si>
    <t>Cook Islands</t>
  </si>
  <si>
    <t>Indonesia</t>
  </si>
  <si>
    <t>B2</t>
  </si>
  <si>
    <t>B3</t>
  </si>
  <si>
    <t>B4</t>
  </si>
  <si>
    <t>B5</t>
  </si>
  <si>
    <t>B6</t>
  </si>
  <si>
    <t>Kiribati</t>
  </si>
  <si>
    <t>Kyrgyz Republic</t>
  </si>
  <si>
    <t>Lao PDR</t>
  </si>
  <si>
    <t>Maldives</t>
  </si>
  <si>
    <t>Marshall Islands</t>
  </si>
  <si>
    <t>Micronesia, Fed. Sts.</t>
  </si>
  <si>
    <t>Mongolia</t>
  </si>
  <si>
    <t>Nauru</t>
  </si>
  <si>
    <t>Nepal</t>
  </si>
  <si>
    <t>Pakistan</t>
  </si>
  <si>
    <t>Palau</t>
  </si>
  <si>
    <t>Papua New Guinea</t>
  </si>
  <si>
    <t>Samoa</t>
  </si>
  <si>
    <t>Solomon Islands</t>
  </si>
  <si>
    <t>Sri Lanka</t>
  </si>
  <si>
    <t>Tajikistan</t>
  </si>
  <si>
    <t>Timor-Leste</t>
  </si>
  <si>
    <t>Tonga</t>
  </si>
  <si>
    <t>Tuvalu</t>
  </si>
  <si>
    <t>Uzbekistan</t>
  </si>
  <si>
    <t>Vanuatu</t>
  </si>
  <si>
    <t>Viet Nam</t>
  </si>
  <si>
    <t>Average Group A</t>
  </si>
  <si>
    <t>not applicable</t>
  </si>
  <si>
    <t>Group A Average</t>
  </si>
  <si>
    <t>Average Group B</t>
  </si>
  <si>
    <t>Group B Average</t>
  </si>
  <si>
    <t>Average = All DMCs</t>
  </si>
  <si>
    <t>All DMCs</t>
  </si>
  <si>
    <t>Average - Pacific</t>
  </si>
  <si>
    <t>Average - Group A (non-Pacific)</t>
  </si>
  <si>
    <t>Non-Pacific</t>
  </si>
  <si>
    <t>Average - Group B (non-Pacific)</t>
  </si>
  <si>
    <t>Average - All Non-Pacific</t>
  </si>
  <si>
    <t>Georgia</t>
  </si>
  <si>
    <t>Afghanistan</t>
  </si>
  <si>
    <t>Myanmar</t>
  </si>
  <si>
    <t>Fiji</t>
  </si>
  <si>
    <t>Niue</t>
  </si>
  <si>
    <t>NOTE: In computing for the averages by country group, the following groupings were used.</t>
  </si>
  <si>
    <t>2022 CPA used 2022 Country Grouping</t>
  </si>
  <si>
    <t>2020 CPA used 2019 Country Grouping</t>
  </si>
  <si>
    <t>2016-2018 CPA used 2018 Country Grouping</t>
  </si>
  <si>
    <t>2013-2015 CPA used 2013 Cpuntry Grouping</t>
  </si>
  <si>
    <t>2011-2012 CPA used 2011 Country Grouping</t>
  </si>
  <si>
    <t>2010 CPA used 201 Country Grouping</t>
  </si>
  <si>
    <t>2009 CPA used 2008 Coutnry Grouping</t>
  </si>
  <si>
    <t>2008 CPA used 2008 Country Grouping</t>
  </si>
  <si>
    <t>2007 CPA used 2007 Country Grouping</t>
  </si>
  <si>
    <t>2006 CPA used 2006 Country Grouping</t>
  </si>
  <si>
    <t>Sum of 1. Monetary and Exchange Rate Policies</t>
  </si>
  <si>
    <t>Sum of 2. Fiscal Policy</t>
  </si>
  <si>
    <t>Sum of 3. Debt Policy and Management</t>
  </si>
  <si>
    <t>Sum of Cluster A Average</t>
  </si>
  <si>
    <t xml:space="preserve">Sum of 4. Trade </t>
  </si>
  <si>
    <t xml:space="preserve">Sum of 5. Financial Sector </t>
  </si>
  <si>
    <t xml:space="preserve">Sum of 6. Business Regulatory Environment </t>
  </si>
  <si>
    <t>Sum of Cluster B Average</t>
  </si>
  <si>
    <t xml:space="preserve">Sum of 7. Gender Equality </t>
  </si>
  <si>
    <t>Sum of 8. Equity of Public Resource Use</t>
  </si>
  <si>
    <t>Sum of 9. Building Human Resources</t>
  </si>
  <si>
    <t>Sum of 10. Social Protection and Labor</t>
  </si>
  <si>
    <t>Sum of 11. Policies and Institutions for Environmental Sustainability</t>
  </si>
  <si>
    <t>Sum of Cluster C Average</t>
  </si>
  <si>
    <t>Sum of 12. Property Rights and Rule-based Governance</t>
  </si>
  <si>
    <t>Sum of 13. Quality of Budgetary and Financial Management</t>
  </si>
  <si>
    <t>Sum of 14. Efficiency of Revenue Mobilization</t>
  </si>
  <si>
    <t>Sum of 15. Quality of Public Administration</t>
  </si>
  <si>
    <t>Sum of 16. Transparency, Accountability and Corruption in the Public Sector</t>
  </si>
  <si>
    <t>Sum of Cluster D Average</t>
  </si>
  <si>
    <t>Sum of 17. Portfolio</t>
  </si>
  <si>
    <t>Sum of Policy Performance Scorea</t>
  </si>
  <si>
    <t>Sum of Composite Country Performance Rating (CCPR)b</t>
  </si>
  <si>
    <t>Sum of Policy Performance Score Change from Previous Year</t>
  </si>
  <si>
    <t>Row Labels</t>
  </si>
  <si>
    <t>Economic Management</t>
  </si>
  <si>
    <t>Structural Policies</t>
  </si>
  <si>
    <t>Policies for Social Inclusion/Equity</t>
  </si>
  <si>
    <t>Public Sector Management</t>
  </si>
  <si>
    <t>Portfolio</t>
  </si>
  <si>
    <t>Policy Performance</t>
  </si>
  <si>
    <t>2024 COUNTRY PERFORMANCE SCORES</t>
  </si>
  <si>
    <t>A. Economic Management</t>
  </si>
  <si>
    <t>B. Structural Policies</t>
  </si>
  <si>
    <t>C. Policies for Social Inclusion/Equity</t>
  </si>
  <si>
    <t>D. Public Sector Management and Institutions</t>
  </si>
  <si>
    <t>Policy Performance Score 2024</t>
  </si>
  <si>
    <r>
      <t>Policy Performance Score 2022</t>
    </r>
    <r>
      <rPr>
        <vertAlign val="superscript"/>
        <sz val="11"/>
        <color rgb="FF000000"/>
        <rFont val="Arial"/>
        <family val="2"/>
      </rPr>
      <t xml:space="preserve"> a</t>
    </r>
  </si>
  <si>
    <r>
      <t>CCPR 2024</t>
    </r>
    <r>
      <rPr>
        <vertAlign val="superscript"/>
        <sz val="11"/>
        <color rgb="FF000000"/>
        <rFont val="Arial"/>
        <family val="2"/>
      </rPr>
      <t>b</t>
    </r>
  </si>
  <si>
    <t>CCPR 2022</t>
  </si>
  <si>
    <t>Average</t>
  </si>
  <si>
    <t>Monetary and Exchange Rate Policies</t>
  </si>
  <si>
    <t>Fiscal Policy</t>
  </si>
  <si>
    <t>Debt Policy and Management</t>
  </si>
  <si>
    <t xml:space="preserve">Trade </t>
  </si>
  <si>
    <t>Financial Sector</t>
  </si>
  <si>
    <t>Business Regulatory Environment</t>
  </si>
  <si>
    <t>Gender Equality</t>
  </si>
  <si>
    <t>Equity of Public Resource Use</t>
  </si>
  <si>
    <t>Building Human Resources</t>
  </si>
  <si>
    <t>Social Protection and Labor</t>
  </si>
  <si>
    <t>Policies and Institutions for Environmental Sustainability</t>
  </si>
  <si>
    <t>Property Rights and Rule-based Governance</t>
  </si>
  <si>
    <t>Quality of Budgetary and Financial Management</t>
  </si>
  <si>
    <t>Efficiency of Revenue Mobilization</t>
  </si>
  <si>
    <t>Quality of Public Administration</t>
  </si>
  <si>
    <t>Transparency, Accountability, and Corruption in the Public Sector</t>
  </si>
  <si>
    <t>2024
Policy Performance Scores 
(for DSA)</t>
  </si>
  <si>
    <t>2022
Policy Performance Scores 
(for DSA)</t>
  </si>
  <si>
    <t>2020
Policy Performance Scores 
(for DSA)</t>
  </si>
  <si>
    <t>2018 
Policy Performance Scores 
(for DSA)</t>
  </si>
  <si>
    <t>2016 
Policy Performance Scores 
(for DSA)</t>
  </si>
  <si>
    <t>2015 
Policy Performance Scores 
(for DSA)</t>
  </si>
  <si>
    <t>2014
Policy Performance Scores 
(for DSA)</t>
  </si>
  <si>
    <t>Group A</t>
  </si>
  <si>
    <t>FCAS</t>
  </si>
  <si>
    <r>
      <t xml:space="preserve">Afghanistan </t>
    </r>
    <r>
      <rPr>
        <b/>
        <sz val="12"/>
        <color rgb="FFC00000"/>
        <rFont val="Arial"/>
        <family val="2"/>
      </rPr>
      <t>ƒ</t>
    </r>
  </si>
  <si>
    <t>F/S</t>
  </si>
  <si>
    <r>
      <t>Kiribati</t>
    </r>
    <r>
      <rPr>
        <b/>
        <sz val="12"/>
        <color theme="8"/>
        <rFont val="Arial"/>
        <family val="2"/>
      </rPr>
      <t xml:space="preserve">  </t>
    </r>
    <r>
      <rPr>
        <b/>
        <sz val="12"/>
        <color rgb="FFFF0000"/>
        <rFont val="Arial"/>
        <family val="2"/>
      </rPr>
      <t>ƒ</t>
    </r>
    <r>
      <rPr>
        <b/>
        <sz val="12"/>
        <color theme="8"/>
        <rFont val="Arial"/>
        <family val="2"/>
      </rPr>
      <t>σ</t>
    </r>
  </si>
  <si>
    <r>
      <t xml:space="preserve">Lao PDR </t>
    </r>
    <r>
      <rPr>
        <b/>
        <sz val="12"/>
        <color rgb="FFFF0000"/>
        <rFont val="Arial"/>
        <family val="2"/>
      </rPr>
      <t>ƒ</t>
    </r>
  </si>
  <si>
    <t>SIDS</t>
  </si>
  <si>
    <r>
      <t xml:space="preserve">Maldives </t>
    </r>
    <r>
      <rPr>
        <b/>
        <sz val="12"/>
        <color rgb="FF5B9BD5"/>
        <rFont val="Arial"/>
        <family val="2"/>
      </rPr>
      <t>σ</t>
    </r>
  </si>
  <si>
    <r>
      <t>Marshall Islands</t>
    </r>
    <r>
      <rPr>
        <b/>
        <sz val="12"/>
        <color theme="8"/>
        <rFont val="Arial"/>
        <family val="2"/>
      </rPr>
      <t xml:space="preserve"> </t>
    </r>
    <r>
      <rPr>
        <b/>
        <sz val="12"/>
        <color rgb="FFFF0000"/>
        <rFont val="Arial"/>
        <family val="2"/>
      </rPr>
      <t>ƒ</t>
    </r>
    <r>
      <rPr>
        <b/>
        <sz val="12"/>
        <color theme="8"/>
        <rFont val="Arial"/>
        <family val="2"/>
      </rPr>
      <t>σ</t>
    </r>
  </si>
  <si>
    <r>
      <t>Micronesia, Fed. States of</t>
    </r>
    <r>
      <rPr>
        <b/>
        <sz val="12"/>
        <color theme="8"/>
        <rFont val="Arial"/>
        <family val="2"/>
      </rPr>
      <t xml:space="preserve">  </t>
    </r>
    <r>
      <rPr>
        <b/>
        <sz val="12"/>
        <color rgb="FFFF0000"/>
        <rFont val="Arial"/>
        <family val="2"/>
      </rPr>
      <t>ƒ</t>
    </r>
    <r>
      <rPr>
        <b/>
        <sz val="12"/>
        <color theme="8"/>
        <rFont val="Arial"/>
        <family val="2"/>
      </rPr>
      <t>σ</t>
    </r>
  </si>
  <si>
    <r>
      <t xml:space="preserve">Myanmar </t>
    </r>
    <r>
      <rPr>
        <b/>
        <sz val="12"/>
        <color rgb="FFFF0000"/>
        <rFont val="Arial"/>
        <family val="2"/>
      </rPr>
      <t>ƒ</t>
    </r>
  </si>
  <si>
    <r>
      <t xml:space="preserve">Nauru </t>
    </r>
    <r>
      <rPr>
        <b/>
        <sz val="12"/>
        <color rgb="FFC00000"/>
        <rFont val="Arial"/>
        <family val="2"/>
      </rPr>
      <t>ƒ</t>
    </r>
    <r>
      <rPr>
        <b/>
        <sz val="12"/>
        <color rgb="FF5B9BD5"/>
        <rFont val="Arial"/>
        <family val="2"/>
      </rPr>
      <t>σ</t>
    </r>
  </si>
  <si>
    <r>
      <t xml:space="preserve">Samoa </t>
    </r>
    <r>
      <rPr>
        <b/>
        <sz val="12"/>
        <color rgb="FF5B9BD5"/>
        <rFont val="Arial"/>
        <family val="2"/>
      </rPr>
      <t>σ</t>
    </r>
  </si>
  <si>
    <r>
      <t xml:space="preserve">Solomon Islands </t>
    </r>
    <r>
      <rPr>
        <b/>
        <sz val="12"/>
        <color rgb="FFC00000"/>
        <rFont val="Arial"/>
        <family val="2"/>
      </rPr>
      <t>ƒ</t>
    </r>
    <r>
      <rPr>
        <b/>
        <sz val="12"/>
        <color rgb="FF5B9BD5"/>
        <rFont val="Arial"/>
        <family val="2"/>
      </rPr>
      <t>σ</t>
    </r>
  </si>
  <si>
    <r>
      <t xml:space="preserve">Tonga </t>
    </r>
    <r>
      <rPr>
        <b/>
        <sz val="12"/>
        <color rgb="FF5B9BD5"/>
        <rFont val="Arial"/>
        <family val="2"/>
      </rPr>
      <t>σ</t>
    </r>
  </si>
  <si>
    <t>x</t>
  </si>
  <si>
    <r>
      <t xml:space="preserve">Tuvalu </t>
    </r>
    <r>
      <rPr>
        <b/>
        <sz val="12"/>
        <color rgb="FFC00000"/>
        <rFont val="Arial"/>
        <family val="2"/>
      </rPr>
      <t>ƒ</t>
    </r>
    <r>
      <rPr>
        <b/>
        <sz val="12"/>
        <color rgb="FF5B9BD5"/>
        <rFont val="Arial"/>
        <family val="2"/>
      </rPr>
      <t>σ</t>
    </r>
  </si>
  <si>
    <r>
      <t xml:space="preserve">Vanuatu </t>
    </r>
    <r>
      <rPr>
        <b/>
        <sz val="12"/>
        <color rgb="FF5B9BD5"/>
        <rFont val="Arial"/>
        <family val="2"/>
      </rPr>
      <t>σ</t>
    </r>
  </si>
  <si>
    <t>Group B</t>
  </si>
  <si>
    <r>
      <t xml:space="preserve">Cook Islands </t>
    </r>
    <r>
      <rPr>
        <b/>
        <sz val="12"/>
        <color theme="8"/>
        <rFont val="Arial"/>
        <family val="2"/>
      </rPr>
      <t>σ</t>
    </r>
  </si>
  <si>
    <r>
      <t xml:space="preserve">Fiji </t>
    </r>
    <r>
      <rPr>
        <b/>
        <sz val="12"/>
        <color theme="8"/>
        <rFont val="Arial"/>
        <family val="2"/>
      </rPr>
      <t>σ</t>
    </r>
  </si>
  <si>
    <r>
      <t xml:space="preserve">Niue </t>
    </r>
    <r>
      <rPr>
        <b/>
        <sz val="12"/>
        <color theme="8"/>
        <rFont val="Arial"/>
        <family val="2"/>
      </rPr>
      <t>σ</t>
    </r>
  </si>
  <si>
    <r>
      <t xml:space="preserve">Palau </t>
    </r>
    <r>
      <rPr>
        <b/>
        <sz val="12"/>
        <color rgb="FFC00000"/>
        <rFont val="Arial"/>
        <family val="2"/>
      </rPr>
      <t>ƒ</t>
    </r>
    <r>
      <rPr>
        <b/>
        <sz val="12"/>
        <color rgb="FF5B9BD5"/>
        <rFont val="Arial"/>
        <family val="2"/>
      </rPr>
      <t>σ</t>
    </r>
  </si>
  <si>
    <r>
      <t xml:space="preserve">Papua New Guinea </t>
    </r>
    <r>
      <rPr>
        <b/>
        <sz val="12"/>
        <color rgb="FFFF0000"/>
        <rFont val="Arial"/>
        <family val="2"/>
      </rPr>
      <t>ƒ</t>
    </r>
    <r>
      <rPr>
        <b/>
        <sz val="12"/>
        <color theme="8"/>
        <rFont val="Arial"/>
        <family val="2"/>
      </rPr>
      <t>σ</t>
    </r>
  </si>
  <si>
    <r>
      <t xml:space="preserve">Timor-Leste </t>
    </r>
    <r>
      <rPr>
        <b/>
        <sz val="12"/>
        <color rgb="FFFF0000"/>
        <rFont val="Arial"/>
        <family val="2"/>
      </rPr>
      <t>ƒ</t>
    </r>
    <r>
      <rPr>
        <b/>
        <sz val="12"/>
        <color theme="8"/>
        <rFont val="Arial"/>
        <family val="2"/>
      </rPr>
      <t>σ</t>
    </r>
  </si>
  <si>
    <t>Average (All)</t>
  </si>
  <si>
    <r>
      <rPr>
        <b/>
        <sz val="9"/>
        <color rgb="FFFF0000"/>
        <rFont val="Arial"/>
        <family val="2"/>
      </rPr>
      <t>ƒ</t>
    </r>
    <r>
      <rPr>
        <sz val="9"/>
        <color theme="1"/>
        <rFont val="Arial"/>
        <family val="2"/>
      </rPr>
      <t xml:space="preserve"> = fragile and conflict-affected situations,  </t>
    </r>
    <r>
      <rPr>
        <b/>
        <sz val="9"/>
        <color theme="1"/>
        <rFont val="Arial"/>
        <family val="2"/>
      </rPr>
      <t>σ</t>
    </r>
    <r>
      <rPr>
        <sz val="9"/>
        <color theme="1"/>
        <rFont val="Arial"/>
        <family val="2"/>
      </rPr>
      <t xml:space="preserve"> = small island developing states, CCPR = composite country performance rating, DMC = developing member country, Lao PDR = Lao People’s Democratic Republic.</t>
    </r>
  </si>
  <si>
    <t>Note: All shading are for internal reference only; shading will be removed for the final 2022 Annual CPA Report. For Afghanisan and Myanmar, it has not been feasible or practicable to update the CPA during the “cooling-off” period.</t>
  </si>
  <si>
    <r>
      <rPr>
        <vertAlign val="superscript"/>
        <sz val="9"/>
        <rFont val="Arial"/>
        <family val="2"/>
      </rPr>
      <t>a</t>
    </r>
    <r>
      <rPr>
        <sz val="9"/>
        <rFont val="Arial"/>
        <family val="2"/>
      </rPr>
      <t xml:space="preserve"> Sri Lanka and Viet Nam, while currently concessional assistance DMCs, are reclassified to Group C effective 1 January 2019 and, therefore, a CPA was not required. Accordingly, the 2016 average for Group B DMCs, Non-Pacific DMCs, and Average for All DMCs have been recomputed to exclude Sri Lanka and Viet Nam.</t>
    </r>
  </si>
  <si>
    <r>
      <rPr>
        <vertAlign val="superscript"/>
        <sz val="9"/>
        <rFont val="Arial"/>
        <family val="2"/>
      </rPr>
      <t>a</t>
    </r>
    <r>
      <rPr>
        <sz val="9"/>
        <rFont val="Arial"/>
        <family val="2"/>
      </rPr>
      <t>The policy performance score is the unweighted average of the four performance indicator clusters: economic management, structural policies, policies for social inclusion/equity, and governance.</t>
    </r>
  </si>
  <si>
    <r>
      <rPr>
        <vertAlign val="superscript"/>
        <sz val="9"/>
        <color theme="1"/>
        <rFont val="Arial"/>
        <family val="2"/>
      </rPr>
      <t>b</t>
    </r>
    <r>
      <rPr>
        <sz val="9"/>
        <color theme="1"/>
        <rFont val="Arial"/>
        <family val="2"/>
      </rPr>
      <t>The CCPR is computed as (policy and institutional rating)</t>
    </r>
    <r>
      <rPr>
        <vertAlign val="superscript"/>
        <sz val="9"/>
        <color theme="1"/>
        <rFont val="Arial"/>
        <family val="2"/>
      </rPr>
      <t>0.70</t>
    </r>
    <r>
      <rPr>
        <sz val="9"/>
        <color theme="1"/>
        <rFont val="Arial"/>
        <family val="2"/>
      </rPr>
      <t xml:space="preserve"> x (public sector management and institutions average) x (portfolio rating)</t>
    </r>
    <r>
      <rPr>
        <vertAlign val="superscript"/>
        <sz val="9"/>
        <color theme="1"/>
        <rFont val="Arial"/>
        <family val="2"/>
      </rPr>
      <t>0.30</t>
    </r>
    <r>
      <rPr>
        <sz val="9"/>
        <color theme="1"/>
        <rFont val="Arial"/>
        <family val="2"/>
      </rPr>
      <t xml:space="preserve">, where the policy and institutional rating is the unweighted average of the scores for clusters A, B, and C, which respectively covers economic management, structural policies, and policies for social inclusion/ equity. </t>
    </r>
  </si>
  <si>
    <t>Source: Asian Development Bank.</t>
  </si>
  <si>
    <t>Micronesia, Fed. States of</t>
  </si>
  <si>
    <t>Lao People's Democratic Republic</t>
  </si>
  <si>
    <t>Micronesia, Federated States of</t>
  </si>
  <si>
    <t>Myanmar ƒ</t>
  </si>
  <si>
    <t>2024 CPA used 2023 Country Grouping</t>
  </si>
  <si>
    <t>Country 
(based on OM A1, as of June 2023)</t>
  </si>
  <si>
    <t>Average CW</t>
  </si>
  <si>
    <t>Average EA</t>
  </si>
  <si>
    <t>Average PA</t>
  </si>
  <si>
    <t>Average SA</t>
  </si>
  <si>
    <t>Average SE</t>
  </si>
  <si>
    <t xml:space="preserve">Business Regulatory Environment </t>
  </si>
  <si>
    <t>Cluster A: Economic Management Average</t>
  </si>
  <si>
    <t>Cluster B: Structural Policies Average</t>
  </si>
  <si>
    <t>Cluster C: Policies for Social Inclusion/Equity Average</t>
  </si>
  <si>
    <t>Cluster D: Public Sector Management and Institutions Average</t>
  </si>
  <si>
    <t xml:space="preserve">Financial Sector </t>
  </si>
  <si>
    <t>Policy Performance Score</t>
  </si>
  <si>
    <t>Trade</t>
  </si>
  <si>
    <t>Transparency, Accountability and Corruption in the Public Sector</t>
  </si>
  <si>
    <t>Cluster B: Structural Policies</t>
  </si>
  <si>
    <t>n/a</t>
  </si>
  <si>
    <t>Cluster</t>
  </si>
  <si>
    <t>Indicator</t>
  </si>
  <si>
    <t>Value</t>
  </si>
  <si>
    <r>
      <t>Policy Performance Score</t>
    </r>
    <r>
      <rPr>
        <b/>
        <vertAlign val="superscript"/>
        <sz val="10"/>
        <rFont val="Aptos"/>
        <family val="2"/>
      </rPr>
      <t>a</t>
    </r>
  </si>
  <si>
    <r>
      <t>Composite Country Performance Rating (CCPR)</t>
    </r>
    <r>
      <rPr>
        <b/>
        <vertAlign val="superscript"/>
        <sz val="10"/>
        <rFont val="Aptos"/>
        <family val="2"/>
      </rPr>
      <t>b</t>
    </r>
  </si>
  <si>
    <t>Sum of Value</t>
  </si>
  <si>
    <t>Country Group</t>
  </si>
  <si>
    <t>Column Labels</t>
  </si>
  <si>
    <t>Average of Value</t>
  </si>
  <si>
    <t>Average of Composite Country Performance Rating (CCPR)</t>
  </si>
  <si>
    <t>Average of Policy Performance Score</t>
  </si>
  <si>
    <t>Average of Portfolio</t>
  </si>
  <si>
    <t>Sum of Average of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</si>
</sst>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
    <numFmt numFmtId="166" formatCode="_(* #,##0.0_);_(* \(#,##0.0\);_(* &quot;-&quot;??_);_(@_)"/>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MS Sans Serif"/>
      <family val="2"/>
    </font>
    <font>
      <b/>
      <sz val="12"/>
      <color rgb="FFFF0000"/>
      <name val="Arial"/>
      <family val="2"/>
    </font>
    <font>
      <sz val="8"/>
      <color theme="1"/>
      <name val="Calibri"/>
      <family val="2"/>
      <scheme val="minor"/>
    </font>
    <font>
      <sz val="12"/>
      <color theme="1"/>
      <name val="Calibri"/>
      <family val="2"/>
      <scheme val="minor"/>
    </font>
    <font>
      <b/>
      <sz val="12"/>
      <name val="Arial Narrow"/>
      <family val="2"/>
    </font>
    <font>
      <sz val="10"/>
      <color indexed="8"/>
      <name val="Arial Narrow"/>
      <family val="2"/>
    </font>
    <font>
      <sz val="11"/>
      <color indexed="8"/>
      <name val="Arial"/>
      <family val="2"/>
    </font>
    <font>
      <b/>
      <sz val="11"/>
      <color indexed="8"/>
      <name val="Arial"/>
      <family val="2"/>
    </font>
    <font>
      <vertAlign val="superscript"/>
      <sz val="11"/>
      <color rgb="FF000000"/>
      <name val="Arial"/>
      <family val="2"/>
    </font>
    <font>
      <b/>
      <sz val="12"/>
      <color indexed="8"/>
      <name val="Arial"/>
      <family val="2"/>
    </font>
    <font>
      <sz val="12"/>
      <color indexed="8"/>
      <name val="Arial"/>
      <family val="2"/>
    </font>
    <font>
      <sz val="12"/>
      <color theme="1"/>
      <name val="Arial"/>
      <family val="2"/>
    </font>
    <font>
      <b/>
      <sz val="12"/>
      <color rgb="FFC00000"/>
      <name val="Arial"/>
      <family val="2"/>
    </font>
    <font>
      <sz val="12"/>
      <name val="Arial"/>
      <family val="2"/>
    </font>
    <font>
      <b/>
      <sz val="12"/>
      <color theme="8"/>
      <name val="Arial"/>
      <family val="2"/>
    </font>
    <font>
      <b/>
      <sz val="12"/>
      <color rgb="FF5B9BD5"/>
      <name val="Arial"/>
      <family val="2"/>
    </font>
    <font>
      <b/>
      <sz val="12"/>
      <color theme="1"/>
      <name val="Calibri"/>
      <family val="2"/>
      <scheme val="minor"/>
    </font>
    <font>
      <b/>
      <sz val="12"/>
      <color theme="1"/>
      <name val="Arial"/>
      <family val="2"/>
    </font>
    <font>
      <b/>
      <sz val="12"/>
      <name val="Arial"/>
      <family val="2"/>
    </font>
    <font>
      <b/>
      <sz val="8"/>
      <color theme="1"/>
      <name val="Calibri"/>
      <family val="2"/>
      <scheme val="minor"/>
    </font>
    <font>
      <sz val="9"/>
      <color theme="1"/>
      <name val="Arial"/>
      <family val="2"/>
    </font>
    <font>
      <b/>
      <sz val="9"/>
      <color rgb="FFFF0000"/>
      <name val="Arial"/>
      <family val="2"/>
    </font>
    <font>
      <b/>
      <sz val="9"/>
      <color theme="1"/>
      <name val="Arial"/>
      <family val="2"/>
    </font>
    <font>
      <vertAlign val="superscript"/>
      <sz val="9"/>
      <color theme="1"/>
      <name val="Arial"/>
      <family val="2"/>
    </font>
    <font>
      <sz val="9"/>
      <name val="Arial"/>
      <family val="2"/>
    </font>
    <font>
      <vertAlign val="superscript"/>
      <sz val="9"/>
      <name val="Arial"/>
      <family val="2"/>
    </font>
    <font>
      <sz val="9"/>
      <color theme="1"/>
      <name val="Calibri"/>
      <family val="2"/>
      <scheme val="minor"/>
    </font>
    <font>
      <sz val="9"/>
      <color theme="1"/>
      <name val="Aptos"/>
      <family val="2"/>
    </font>
    <font>
      <sz val="11"/>
      <color theme="1"/>
      <name val="Aptos"/>
      <family val="2"/>
    </font>
    <font>
      <sz val="8"/>
      <name val="Calibri"/>
      <family val="2"/>
      <scheme val="minor"/>
    </font>
    <font>
      <sz val="10"/>
      <name val="Aptos"/>
      <family val="2"/>
    </font>
    <font>
      <b/>
      <sz val="10"/>
      <name val="Aptos"/>
      <family val="2"/>
    </font>
    <font>
      <sz val="10"/>
      <color rgb="FF0070C0"/>
      <name val="Aptos"/>
      <family val="2"/>
    </font>
    <font>
      <b/>
      <sz val="10"/>
      <color theme="1"/>
      <name val="Aptos"/>
      <family val="2"/>
    </font>
    <font>
      <sz val="10"/>
      <color theme="1"/>
      <name val="Aptos"/>
      <family val="2"/>
    </font>
    <font>
      <sz val="10"/>
      <color theme="0"/>
      <name val="Aptos"/>
      <family val="2"/>
    </font>
    <font>
      <b/>
      <vertAlign val="superscript"/>
      <sz val="10"/>
      <name val="Aptos"/>
      <family val="2"/>
    </font>
    <font>
      <sz val="9"/>
      <color theme="1"/>
      <name val="Aptos"/>
    </font>
  </fonts>
  <fills count="10">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s>
  <borders count="41">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xf numFmtId="43" fontId="1" fillId="0" borderId="0" applyFont="0" applyFill="0" applyBorder="0" applyAlignment="0" applyProtection="0"/>
    <xf numFmtId="0" fontId="3" fillId="0" borderId="0"/>
    <xf numFmtId="0" fontId="4" fillId="0" borderId="0"/>
    <xf numFmtId="0" fontId="6" fillId="0" borderId="0"/>
    <xf numFmtId="43" fontId="6" fillId="0" borderId="0" applyFont="0" applyFill="0" applyBorder="0" applyAlignment="0" applyProtection="0"/>
    <xf numFmtId="43" fontId="1" fillId="0" borderId="0" applyFont="0" applyFill="0" applyBorder="0" applyAlignment="0" applyProtection="0"/>
  </cellStyleXfs>
  <cellXfs count="221">
    <xf numFmtId="0" fontId="0" fillId="0" borderId="0" xfId="0"/>
    <xf numFmtId="0" fontId="0" fillId="0" borderId="0" xfId="0" pivotButton="1"/>
    <xf numFmtId="2" fontId="0" fillId="0" borderId="0" xfId="0" applyNumberFormat="1"/>
    <xf numFmtId="0" fontId="0" fillId="0" borderId="0" xfId="0" applyAlignment="1">
      <alignment horizontal="left"/>
    </xf>
    <xf numFmtId="0" fontId="7" fillId="0" borderId="0" xfId="4" applyFont="1"/>
    <xf numFmtId="0" fontId="8" fillId="0" borderId="0" xfId="3" applyFont="1"/>
    <xf numFmtId="0" fontId="8" fillId="0" borderId="0" xfId="3" applyFont="1" applyAlignment="1">
      <alignment horizontal="center"/>
    </xf>
    <xf numFmtId="0" fontId="8" fillId="0" borderId="0" xfId="3" applyFont="1" applyAlignment="1">
      <alignment horizontal="left"/>
    </xf>
    <xf numFmtId="0" fontId="9" fillId="0" borderId="0" xfId="3" applyFont="1"/>
    <xf numFmtId="166" fontId="9" fillId="0" borderId="0" xfId="5" applyNumberFormat="1" applyFont="1" applyFill="1"/>
    <xf numFmtId="0" fontId="6" fillId="0" borderId="0" xfId="4"/>
    <xf numFmtId="0" fontId="6" fillId="0" borderId="0" xfId="4" applyAlignment="1">
      <alignment horizontal="center"/>
    </xf>
    <xf numFmtId="0" fontId="10" fillId="0" borderId="6" xfId="3" applyFont="1" applyBorder="1" applyAlignment="1">
      <alignment horizontal="center"/>
    </xf>
    <xf numFmtId="0" fontId="10" fillId="0" borderId="5" xfId="3" applyFont="1" applyBorder="1" applyAlignment="1">
      <alignment horizontal="center" vertical="center" wrapText="1"/>
    </xf>
    <xf numFmtId="0" fontId="10" fillId="0" borderId="8" xfId="3" applyFont="1" applyBorder="1" applyAlignment="1">
      <alignment horizontal="center" vertical="center" wrapText="1"/>
    </xf>
    <xf numFmtId="0" fontId="10" fillId="0" borderId="14" xfId="3" applyFont="1" applyBorder="1" applyAlignment="1">
      <alignment horizontal="center"/>
    </xf>
    <xf numFmtId="0" fontId="10" fillId="2" borderId="14" xfId="3" applyFont="1" applyFill="1" applyBorder="1" applyAlignment="1">
      <alignment horizontal="center"/>
    </xf>
    <xf numFmtId="0" fontId="10" fillId="2" borderId="15" xfId="3" applyFont="1" applyFill="1" applyBorder="1" applyAlignment="1">
      <alignment horizontal="center"/>
    </xf>
    <xf numFmtId="0" fontId="10" fillId="2" borderId="15" xfId="3" applyFont="1" applyFill="1" applyBorder="1" applyAlignment="1">
      <alignment horizontal="center" vertical="center" textRotation="180" wrapText="1"/>
    </xf>
    <xf numFmtId="0" fontId="10" fillId="2" borderId="16" xfId="3" applyFont="1" applyFill="1" applyBorder="1" applyAlignment="1">
      <alignment horizontal="center" vertical="center" textRotation="180" wrapText="1"/>
    </xf>
    <xf numFmtId="0" fontId="10" fillId="0" borderId="17" xfId="3" applyFont="1" applyBorder="1" applyAlignment="1">
      <alignment horizontal="center"/>
    </xf>
    <xf numFmtId="0" fontId="10" fillId="0" borderId="23" xfId="3" applyFont="1" applyBorder="1" applyAlignment="1">
      <alignment horizontal="center" vertical="center" textRotation="180" wrapText="1"/>
    </xf>
    <xf numFmtId="0" fontId="10" fillId="2" borderId="23" xfId="3" applyFont="1" applyFill="1" applyBorder="1" applyAlignment="1">
      <alignment horizontal="center" vertical="center" textRotation="180" wrapText="1"/>
    </xf>
    <xf numFmtId="0" fontId="10" fillId="0" borderId="25" xfId="3" applyFont="1" applyBorder="1" applyAlignment="1">
      <alignment horizontal="center" vertical="center" textRotation="180" wrapText="1"/>
    </xf>
    <xf numFmtId="0" fontId="10" fillId="2" borderId="25" xfId="3" applyFont="1" applyFill="1" applyBorder="1" applyAlignment="1">
      <alignment horizontal="center" vertical="center" textRotation="180" wrapText="1"/>
    </xf>
    <xf numFmtId="0" fontId="2" fillId="0" borderId="0" xfId="4" applyFont="1" applyAlignment="1">
      <alignment horizontal="center" wrapText="1"/>
    </xf>
    <xf numFmtId="0" fontId="13" fillId="0" borderId="13" xfId="3" applyFont="1" applyBorder="1" applyAlignment="1">
      <alignment horizontal="left" vertical="top" wrapText="1"/>
    </xf>
    <xf numFmtId="0" fontId="14" fillId="0" borderId="29" xfId="3" applyFont="1" applyBorder="1" applyAlignment="1">
      <alignment horizontal="center" vertical="top" wrapText="1"/>
    </xf>
    <xf numFmtId="0" fontId="14" fillId="2" borderId="0" xfId="3" applyFont="1" applyFill="1" applyAlignment="1">
      <alignment horizontal="center" vertical="top" wrapText="1"/>
    </xf>
    <xf numFmtId="0" fontId="14" fillId="0" borderId="0" xfId="3" applyFont="1" applyAlignment="1">
      <alignment horizontal="center" vertical="top" wrapText="1"/>
    </xf>
    <xf numFmtId="0" fontId="14" fillId="0" borderId="19" xfId="3" applyFont="1" applyBorder="1" applyAlignment="1">
      <alignment horizontal="center" vertical="top" wrapText="1"/>
    </xf>
    <xf numFmtId="0" fontId="14" fillId="0" borderId="10" xfId="3" applyFont="1" applyBorder="1" applyAlignment="1">
      <alignment horizontal="center" vertical="top" wrapText="1"/>
    </xf>
    <xf numFmtId="0" fontId="14" fillId="0" borderId="8" xfId="3" applyFont="1" applyBorder="1" applyAlignment="1">
      <alignment horizontal="center" vertical="top" wrapText="1"/>
    </xf>
    <xf numFmtId="0" fontId="14" fillId="0" borderId="30" xfId="3" applyFont="1" applyBorder="1" applyAlignment="1">
      <alignment horizontal="center" vertical="top" wrapText="1"/>
    </xf>
    <xf numFmtId="166" fontId="14" fillId="0" borderId="29" xfId="5" applyNumberFormat="1" applyFont="1" applyFill="1" applyBorder="1" applyAlignment="1">
      <alignment horizontal="center" vertical="top" wrapText="1"/>
    </xf>
    <xf numFmtId="0" fontId="14" fillId="0" borderId="31" xfId="3" applyFont="1" applyBorder="1" applyAlignment="1">
      <alignment horizontal="center" vertical="top" wrapText="1"/>
    </xf>
    <xf numFmtId="0" fontId="14" fillId="0" borderId="21" xfId="3" applyFont="1" applyBorder="1" applyAlignment="1">
      <alignment horizontal="center" vertical="top" wrapText="1"/>
    </xf>
    <xf numFmtId="0" fontId="2" fillId="0" borderId="0" xfId="4" applyFont="1" applyAlignment="1">
      <alignment horizontal="center"/>
    </xf>
    <xf numFmtId="0" fontId="15" fillId="0" borderId="13" xfId="4" applyFont="1" applyBorder="1"/>
    <xf numFmtId="0" fontId="17" fillId="8" borderId="29" xfId="4" applyFont="1" applyFill="1" applyBorder="1" applyAlignment="1">
      <alignment horizontal="center" vertical="top"/>
    </xf>
    <xf numFmtId="164" fontId="17" fillId="2" borderId="0" xfId="3" applyNumberFormat="1" applyFont="1" applyFill="1" applyAlignment="1">
      <alignment horizontal="center" vertical="top"/>
    </xf>
    <xf numFmtId="164" fontId="17" fillId="0" borderId="0" xfId="3" applyNumberFormat="1" applyFont="1" applyAlignment="1">
      <alignment horizontal="center" vertical="top"/>
    </xf>
    <xf numFmtId="166" fontId="17" fillId="0" borderId="0" xfId="3" applyNumberFormat="1" applyFont="1" applyAlignment="1">
      <alignment horizontal="center" vertical="top"/>
    </xf>
    <xf numFmtId="164" fontId="17" fillId="0" borderId="19" xfId="3" applyNumberFormat="1" applyFont="1" applyBorder="1" applyAlignment="1">
      <alignment horizontal="center" vertical="top"/>
    </xf>
    <xf numFmtId="166" fontId="17" fillId="0" borderId="29" xfId="3" applyNumberFormat="1" applyFont="1" applyBorder="1" applyAlignment="1">
      <alignment horizontal="center" vertical="top"/>
    </xf>
    <xf numFmtId="164" fontId="17" fillId="0" borderId="29" xfId="3" applyNumberFormat="1" applyFont="1" applyBorder="1" applyAlignment="1">
      <alignment horizontal="center" vertical="top"/>
    </xf>
    <xf numFmtId="43" fontId="17" fillId="0" borderId="29" xfId="5" applyFont="1" applyFill="1" applyBorder="1" applyAlignment="1">
      <alignment horizontal="center" vertical="top"/>
    </xf>
    <xf numFmtId="43" fontId="17" fillId="0" borderId="32" xfId="5" applyFont="1" applyFill="1" applyBorder="1" applyAlignment="1">
      <alignment horizontal="center" vertical="top"/>
    </xf>
    <xf numFmtId="43" fontId="17" fillId="0" borderId="21" xfId="3" applyNumberFormat="1" applyFont="1" applyBorder="1" applyAlignment="1">
      <alignment horizontal="right" vertical="top"/>
    </xf>
    <xf numFmtId="43" fontId="2" fillId="0" borderId="0" xfId="6" applyFont="1" applyAlignment="1">
      <alignment horizontal="center"/>
    </xf>
    <xf numFmtId="43" fontId="2" fillId="0" borderId="0" xfId="5" applyFont="1" applyAlignment="1">
      <alignment horizontal="center"/>
    </xf>
    <xf numFmtId="0" fontId="17" fillId="0" borderId="13" xfId="3" applyFont="1" applyBorder="1" applyAlignment="1">
      <alignment vertical="top"/>
    </xf>
    <xf numFmtId="164" fontId="17" fillId="8" borderId="29" xfId="4" applyNumberFormat="1" applyFont="1" applyFill="1" applyBorder="1" applyAlignment="1">
      <alignment horizontal="center" vertical="top"/>
    </xf>
    <xf numFmtId="166" fontId="17" fillId="0" borderId="0" xfId="5" applyNumberFormat="1" applyFont="1" applyAlignment="1">
      <alignment horizontal="center" vertical="top"/>
    </xf>
    <xf numFmtId="0" fontId="20" fillId="0" borderId="0" xfId="4" applyFont="1"/>
    <xf numFmtId="0" fontId="21" fillId="0" borderId="33" xfId="4" applyFont="1" applyBorder="1" applyAlignment="1">
      <alignment horizontal="center"/>
    </xf>
    <xf numFmtId="164" fontId="22" fillId="8" borderId="17" xfId="4" applyNumberFormat="1" applyFont="1" applyFill="1" applyBorder="1" applyAlignment="1">
      <alignment horizontal="center" vertical="top"/>
    </xf>
    <xf numFmtId="164" fontId="22" fillId="2" borderId="2" xfId="5" applyNumberFormat="1" applyFont="1" applyFill="1" applyBorder="1" applyAlignment="1">
      <alignment horizontal="center" vertical="top"/>
    </xf>
    <xf numFmtId="164" fontId="22" fillId="0" borderId="2" xfId="3" applyNumberFormat="1" applyFont="1" applyBorder="1" applyAlignment="1">
      <alignment horizontal="center" vertical="top"/>
    </xf>
    <xf numFmtId="166" fontId="22" fillId="0" borderId="2" xfId="5" applyNumberFormat="1" applyFont="1" applyBorder="1" applyAlignment="1">
      <alignment horizontal="center" vertical="top"/>
    </xf>
    <xf numFmtId="166" fontId="22" fillId="0" borderId="2" xfId="3" applyNumberFormat="1" applyFont="1" applyBorder="1" applyAlignment="1">
      <alignment horizontal="center" vertical="top"/>
    </xf>
    <xf numFmtId="164" fontId="22" fillId="2" borderId="2" xfId="3" applyNumberFormat="1" applyFont="1" applyFill="1" applyBorder="1" applyAlignment="1">
      <alignment horizontal="center" vertical="top"/>
    </xf>
    <xf numFmtId="164" fontId="22" fillId="0" borderId="34" xfId="3" applyNumberFormat="1" applyFont="1" applyBorder="1" applyAlignment="1">
      <alignment horizontal="center" vertical="top"/>
    </xf>
    <xf numFmtId="164" fontId="22" fillId="0" borderId="17" xfId="3" applyNumberFormat="1" applyFont="1" applyBorder="1" applyAlignment="1">
      <alignment horizontal="center" vertical="top"/>
    </xf>
    <xf numFmtId="43" fontId="22" fillId="0" borderId="17" xfId="5" applyFont="1" applyFill="1" applyBorder="1" applyAlignment="1">
      <alignment horizontal="center" vertical="top"/>
    </xf>
    <xf numFmtId="43" fontId="22" fillId="0" borderId="35" xfId="5" applyFont="1" applyFill="1" applyBorder="1" applyAlignment="1">
      <alignment horizontal="center" vertical="top"/>
    </xf>
    <xf numFmtId="43" fontId="22" fillId="0" borderId="36" xfId="3" applyNumberFormat="1" applyFont="1" applyBorder="1" applyAlignment="1">
      <alignment horizontal="right" vertical="top"/>
    </xf>
    <xf numFmtId="0" fontId="23" fillId="0" borderId="0" xfId="4" applyFont="1"/>
    <xf numFmtId="0" fontId="21" fillId="0" borderId="13" xfId="4" applyFont="1" applyBorder="1"/>
    <xf numFmtId="166" fontId="17" fillId="0" borderId="29" xfId="5" applyNumberFormat="1" applyFont="1" applyFill="1" applyBorder="1" applyAlignment="1">
      <alignment horizontal="center" vertical="top"/>
    </xf>
    <xf numFmtId="166" fontId="17" fillId="0" borderId="32" xfId="5" applyNumberFormat="1" applyFont="1" applyFill="1" applyBorder="1" applyAlignment="1">
      <alignment horizontal="center" vertical="top"/>
    </xf>
    <xf numFmtId="164" fontId="17" fillId="0" borderId="21" xfId="3" applyNumberFormat="1" applyFont="1" applyBorder="1" applyAlignment="1">
      <alignment horizontal="right" vertical="top"/>
    </xf>
    <xf numFmtId="43" fontId="2" fillId="0" borderId="0" xfId="6" applyFont="1" applyFill="1" applyAlignment="1">
      <alignment horizontal="center"/>
    </xf>
    <xf numFmtId="166" fontId="6" fillId="0" borderId="0" xfId="4" applyNumberFormat="1"/>
    <xf numFmtId="0" fontId="22" fillId="0" borderId="33" xfId="3" applyFont="1" applyBorder="1" applyAlignment="1">
      <alignment horizontal="center" vertical="top"/>
    </xf>
    <xf numFmtId="164" fontId="22" fillId="0" borderId="14" xfId="3" applyNumberFormat="1" applyFont="1" applyBorder="1" applyAlignment="1">
      <alignment horizontal="center" vertical="top"/>
    </xf>
    <xf numFmtId="166" fontId="22" fillId="0" borderId="17" xfId="3" applyNumberFormat="1" applyFont="1" applyBorder="1" applyAlignment="1">
      <alignment horizontal="center" vertical="top"/>
    </xf>
    <xf numFmtId="43" fontId="2" fillId="0" borderId="0" xfId="5" applyFont="1" applyAlignment="1">
      <alignment horizontal="right"/>
    </xf>
    <xf numFmtId="0" fontId="22" fillId="0" borderId="22" xfId="3" applyFont="1" applyBorder="1" applyAlignment="1">
      <alignment horizontal="center" vertical="top"/>
    </xf>
    <xf numFmtId="164" fontId="22" fillId="8" borderId="25" xfId="4" applyNumberFormat="1" applyFont="1" applyFill="1" applyBorder="1" applyAlignment="1">
      <alignment horizontal="center" vertical="top"/>
    </xf>
    <xf numFmtId="164" fontId="22" fillId="2" borderId="37" xfId="3" applyNumberFormat="1" applyFont="1" applyFill="1" applyBorder="1" applyAlignment="1">
      <alignment horizontal="center" vertical="top"/>
    </xf>
    <xf numFmtId="164" fontId="22" fillId="0" borderId="37" xfId="3" applyNumberFormat="1" applyFont="1" applyBorder="1" applyAlignment="1">
      <alignment horizontal="center" vertical="top"/>
    </xf>
    <xf numFmtId="166" fontId="22" fillId="0" borderId="37" xfId="3" applyNumberFormat="1" applyFont="1" applyBorder="1" applyAlignment="1">
      <alignment horizontal="center" vertical="top"/>
    </xf>
    <xf numFmtId="166" fontId="22" fillId="0" borderId="25" xfId="3" applyNumberFormat="1" applyFont="1" applyBorder="1" applyAlignment="1">
      <alignment horizontal="center" vertical="top"/>
    </xf>
    <xf numFmtId="164" fontId="22" fillId="0" borderId="38" xfId="3" applyNumberFormat="1" applyFont="1" applyBorder="1" applyAlignment="1">
      <alignment horizontal="center" vertical="top"/>
    </xf>
    <xf numFmtId="164" fontId="22" fillId="0" borderId="25" xfId="3" applyNumberFormat="1" applyFont="1" applyBorder="1" applyAlignment="1">
      <alignment horizontal="center" vertical="top"/>
    </xf>
    <xf numFmtId="43" fontId="22" fillId="0" borderId="25" xfId="5" applyFont="1" applyFill="1" applyBorder="1" applyAlignment="1">
      <alignment horizontal="center" vertical="top"/>
    </xf>
    <xf numFmtId="43" fontId="22" fillId="0" borderId="39" xfId="5" applyFont="1" applyFill="1" applyBorder="1" applyAlignment="1">
      <alignment horizontal="center" vertical="top"/>
    </xf>
    <xf numFmtId="43" fontId="22" fillId="0" borderId="40" xfId="3" applyNumberFormat="1" applyFont="1" applyBorder="1" applyAlignment="1">
      <alignment horizontal="right" vertical="top"/>
    </xf>
    <xf numFmtId="0" fontId="27" fillId="0" borderId="0" xfId="4" applyFont="1" applyAlignment="1">
      <alignment horizontal="justify" vertical="top"/>
    </xf>
    <xf numFmtId="0" fontId="28" fillId="0" borderId="0" xfId="3" applyFont="1" applyAlignment="1">
      <alignment horizontal="left" vertical="top" wrapText="1"/>
    </xf>
    <xf numFmtId="0" fontId="28" fillId="0" borderId="0" xfId="3" applyFont="1" applyAlignment="1">
      <alignment horizontal="left" vertical="top"/>
    </xf>
    <xf numFmtId="164" fontId="22" fillId="0" borderId="0" xfId="3" applyNumberFormat="1" applyFont="1" applyAlignment="1">
      <alignment horizontal="center" vertical="top"/>
    </xf>
    <xf numFmtId="166" fontId="22" fillId="0" borderId="0" xfId="5" applyNumberFormat="1" applyFont="1" applyFill="1" applyBorder="1" applyAlignment="1">
      <alignment horizontal="center" vertical="top"/>
    </xf>
    <xf numFmtId="164" fontId="22" fillId="0" borderId="0" xfId="3" applyNumberFormat="1" applyFont="1" applyAlignment="1">
      <alignment horizontal="right" vertical="top"/>
    </xf>
    <xf numFmtId="0" fontId="30" fillId="0" borderId="0" xfId="4" applyFont="1" applyAlignment="1">
      <alignment vertical="top" wrapText="1"/>
    </xf>
    <xf numFmtId="0" fontId="6" fillId="0" borderId="0" xfId="4" applyAlignment="1">
      <alignment vertical="top"/>
    </xf>
    <xf numFmtId="0" fontId="6" fillId="0" borderId="0" xfId="4" applyAlignment="1">
      <alignment horizontal="center" vertical="top"/>
    </xf>
    <xf numFmtId="166" fontId="0" fillId="0" borderId="0" xfId="5" applyNumberFormat="1" applyFont="1" applyFill="1" applyAlignment="1">
      <alignment vertical="top"/>
    </xf>
    <xf numFmtId="166" fontId="0" fillId="0" borderId="0" xfId="5" applyNumberFormat="1" applyFont="1" applyFill="1"/>
    <xf numFmtId="0" fontId="31" fillId="0" borderId="0" xfId="0" applyFont="1"/>
    <xf numFmtId="0" fontId="32" fillId="0" borderId="0" xfId="0" applyFont="1"/>
    <xf numFmtId="164" fontId="0" fillId="0" borderId="0" xfId="0" applyNumberFormat="1"/>
    <xf numFmtId="0" fontId="34" fillId="0" borderId="0" xfId="0" applyFont="1" applyAlignment="1">
      <alignment horizontal="left"/>
    </xf>
    <xf numFmtId="0" fontId="34" fillId="0" borderId="0" xfId="0" applyFont="1" applyAlignment="1">
      <alignment horizontal="center"/>
    </xf>
    <xf numFmtId="0" fontId="34" fillId="0" borderId="0" xfId="2" applyFont="1" applyAlignment="1" applyProtection="1">
      <alignment horizontal="left" vertical="top"/>
      <protection locked="0" hidden="1"/>
    </xf>
    <xf numFmtId="2" fontId="34" fillId="0" borderId="0" xfId="1" applyNumberFormat="1" applyFont="1" applyAlignment="1">
      <alignment horizontal="center" vertical="top"/>
    </xf>
    <xf numFmtId="0" fontId="34" fillId="0" borderId="0" xfId="2" applyFont="1" applyAlignment="1" applyProtection="1">
      <alignment horizontal="center" vertical="top"/>
      <protection locked="0" hidden="1"/>
    </xf>
    <xf numFmtId="0" fontId="34" fillId="0" borderId="0" xfId="2" applyFont="1" applyAlignment="1">
      <alignment horizontal="left" vertical="top"/>
    </xf>
    <xf numFmtId="0" fontId="34" fillId="0" borderId="0" xfId="2" applyFont="1" applyAlignment="1" applyProtection="1">
      <alignment vertical="top"/>
      <protection locked="0" hidden="1"/>
    </xf>
    <xf numFmtId="0" fontId="34" fillId="0" borderId="0" xfId="0" applyFont="1"/>
    <xf numFmtId="0" fontId="37" fillId="0" borderId="0" xfId="1" applyNumberFormat="1" applyFont="1" applyFill="1" applyBorder="1" applyAlignment="1">
      <alignment horizontal="left" vertical="top"/>
    </xf>
    <xf numFmtId="0" fontId="38" fillId="0" borderId="0" xfId="0" applyFont="1" applyAlignment="1">
      <alignment horizontal="left" vertical="top"/>
    </xf>
    <xf numFmtId="0" fontId="38" fillId="0" borderId="0" xfId="0" applyFont="1" applyAlignment="1">
      <alignment horizontal="center" vertical="top"/>
    </xf>
    <xf numFmtId="0" fontId="38" fillId="0" borderId="0" xfId="0" applyFont="1" applyAlignment="1">
      <alignment vertical="top"/>
    </xf>
    <xf numFmtId="2" fontId="38" fillId="0" borderId="0" xfId="1" applyNumberFormat="1" applyFont="1" applyAlignment="1">
      <alignment vertical="top"/>
    </xf>
    <xf numFmtId="164" fontId="38" fillId="0" borderId="0" xfId="1" applyNumberFormat="1" applyFont="1" applyAlignment="1">
      <alignment vertical="top"/>
    </xf>
    <xf numFmtId="0" fontId="38" fillId="0" borderId="0" xfId="1" applyNumberFormat="1" applyFont="1" applyFill="1" applyBorder="1" applyAlignment="1">
      <alignment horizontal="left" vertical="top"/>
    </xf>
    <xf numFmtId="4" fontId="38" fillId="0" borderId="0" xfId="0" applyNumberFormat="1" applyFont="1" applyAlignment="1">
      <alignment vertical="top"/>
    </xf>
    <xf numFmtId="4" fontId="39" fillId="0" borderId="0" xfId="0" applyNumberFormat="1" applyFont="1" applyAlignment="1">
      <alignment horizontal="center" vertical="top"/>
    </xf>
    <xf numFmtId="2" fontId="39" fillId="0" borderId="0" xfId="1" applyNumberFormat="1" applyFont="1" applyAlignment="1">
      <alignment horizontal="center" vertical="top"/>
    </xf>
    <xf numFmtId="164" fontId="39" fillId="0" borderId="0" xfId="1" applyNumberFormat="1" applyFont="1" applyAlignment="1">
      <alignment horizontal="center" vertical="top"/>
    </xf>
    <xf numFmtId="4" fontId="39" fillId="0" borderId="0" xfId="0" applyNumberFormat="1" applyFont="1" applyAlignment="1">
      <alignment vertical="top"/>
    </xf>
    <xf numFmtId="1" fontId="38" fillId="0" borderId="0" xfId="1" applyNumberFormat="1" applyFont="1" applyFill="1" applyBorder="1" applyAlignment="1">
      <alignment horizontal="left" vertical="top"/>
    </xf>
    <xf numFmtId="0" fontId="38" fillId="0" borderId="1" xfId="1" applyNumberFormat="1" applyFont="1" applyFill="1" applyBorder="1" applyAlignment="1">
      <alignment horizontal="left" vertical="top"/>
    </xf>
    <xf numFmtId="0" fontId="38" fillId="0" borderId="1" xfId="0" applyFont="1" applyBorder="1" applyAlignment="1">
      <alignment horizontal="left" vertical="top"/>
    </xf>
    <xf numFmtId="0" fontId="38" fillId="0" borderId="1" xfId="0" applyFont="1" applyBorder="1" applyAlignment="1">
      <alignment horizontal="center" vertical="top"/>
    </xf>
    <xf numFmtId="0" fontId="37" fillId="0" borderId="1" xfId="0" applyFont="1" applyBorder="1" applyAlignment="1">
      <alignment horizontal="center" vertical="top"/>
    </xf>
    <xf numFmtId="2" fontId="37" fillId="0" borderId="1" xfId="1" applyNumberFormat="1" applyFont="1" applyBorder="1" applyAlignment="1">
      <alignment horizontal="center" vertical="top"/>
    </xf>
    <xf numFmtId="164" fontId="38" fillId="3" borderId="1" xfId="1" applyNumberFormat="1" applyFont="1" applyFill="1" applyBorder="1" applyAlignment="1">
      <alignment vertical="top"/>
    </xf>
    <xf numFmtId="0" fontId="38" fillId="4" borderId="1" xfId="0" applyFont="1" applyFill="1" applyBorder="1" applyAlignment="1">
      <alignment vertical="top"/>
    </xf>
    <xf numFmtId="0" fontId="37" fillId="0" borderId="3" xfId="1" applyNumberFormat="1" applyFont="1" applyFill="1" applyBorder="1" applyAlignment="1">
      <alignment horizontal="left" vertical="top"/>
    </xf>
    <xf numFmtId="0" fontId="35" fillId="0" borderId="3" xfId="2" applyFont="1" applyBorder="1" applyAlignment="1">
      <alignment horizontal="left" vertical="top"/>
    </xf>
    <xf numFmtId="0" fontId="35" fillId="0" borderId="3" xfId="2" applyFont="1" applyBorder="1" applyAlignment="1">
      <alignment horizontal="center" vertical="top" wrapText="1"/>
    </xf>
    <xf numFmtId="0" fontId="35" fillId="2" borderId="3" xfId="2" applyFont="1" applyFill="1" applyBorder="1" applyAlignment="1">
      <alignment horizontal="center" vertical="top" wrapText="1"/>
    </xf>
    <xf numFmtId="2" fontId="35" fillId="0" borderId="3" xfId="1" applyNumberFormat="1" applyFont="1" applyBorder="1" applyAlignment="1">
      <alignment horizontal="center" vertical="top" wrapText="1"/>
    </xf>
    <xf numFmtId="164" fontId="35" fillId="3" borderId="3" xfId="1" applyNumberFormat="1" applyFont="1" applyFill="1" applyBorder="1" applyAlignment="1">
      <alignment horizontal="center" vertical="top" wrapText="1"/>
    </xf>
    <xf numFmtId="43" fontId="35" fillId="4" borderId="3" xfId="2" applyNumberFormat="1" applyFont="1" applyFill="1" applyBorder="1" applyAlignment="1">
      <alignment horizontal="center" vertical="top" wrapText="1"/>
    </xf>
    <xf numFmtId="0" fontId="37" fillId="0" borderId="0" xfId="0" applyFont="1" applyAlignment="1">
      <alignment vertical="top"/>
    </xf>
    <xf numFmtId="164" fontId="34" fillId="0" borderId="0" xfId="2" applyNumberFormat="1" applyFont="1" applyAlignment="1">
      <alignment horizontal="center" vertical="top"/>
    </xf>
    <xf numFmtId="164" fontId="34" fillId="0" borderId="0" xfId="1" applyNumberFormat="1" applyFont="1" applyAlignment="1">
      <alignment horizontal="center" vertical="top"/>
    </xf>
    <xf numFmtId="0" fontId="34" fillId="0" borderId="0" xfId="2" applyFont="1" applyAlignment="1">
      <alignment horizontal="center" vertical="top"/>
    </xf>
    <xf numFmtId="0" fontId="38" fillId="5" borderId="0" xfId="1" applyNumberFormat="1" applyFont="1" applyFill="1" applyBorder="1" applyAlignment="1">
      <alignment horizontal="left" vertical="top"/>
    </xf>
    <xf numFmtId="0" fontId="38" fillId="5" borderId="0" xfId="0" applyFont="1" applyFill="1" applyAlignment="1">
      <alignment horizontal="left" vertical="top"/>
    </xf>
    <xf numFmtId="0" fontId="38" fillId="5" borderId="0" xfId="0" applyFont="1" applyFill="1" applyAlignment="1">
      <alignment horizontal="center" vertical="top"/>
    </xf>
    <xf numFmtId="164" fontId="34" fillId="5" borderId="0" xfId="2" applyNumberFormat="1" applyFont="1" applyFill="1" applyAlignment="1">
      <alignment horizontal="center" vertical="top"/>
    </xf>
    <xf numFmtId="2" fontId="34" fillId="5" borderId="0" xfId="1" applyNumberFormat="1" applyFont="1" applyFill="1" applyAlignment="1">
      <alignment horizontal="center" vertical="top"/>
    </xf>
    <xf numFmtId="164" fontId="34" fillId="5" borderId="0" xfId="1" applyNumberFormat="1" applyFont="1" applyFill="1" applyAlignment="1">
      <alignment horizontal="center" vertical="top"/>
    </xf>
    <xf numFmtId="0" fontId="34" fillId="5" borderId="0" xfId="2" applyFont="1" applyFill="1" applyAlignment="1" applyProtection="1">
      <alignment horizontal="center" vertical="top"/>
      <protection locked="0" hidden="1"/>
    </xf>
    <xf numFmtId="164" fontId="34" fillId="5" borderId="0" xfId="1" applyNumberFormat="1" applyFont="1" applyFill="1" applyBorder="1" applyAlignment="1" applyProtection="1">
      <alignment horizontal="center" vertical="center"/>
      <protection locked="0" hidden="1"/>
    </xf>
    <xf numFmtId="2" fontId="34" fillId="5" borderId="0" xfId="1" applyNumberFormat="1" applyFont="1" applyFill="1" applyBorder="1" applyAlignment="1" applyProtection="1">
      <alignment horizontal="center" vertical="center"/>
      <protection locked="0" hidden="1"/>
    </xf>
    <xf numFmtId="0" fontId="38" fillId="6" borderId="0" xfId="1" applyNumberFormat="1" applyFont="1" applyFill="1" applyBorder="1" applyAlignment="1">
      <alignment horizontal="left" vertical="top"/>
    </xf>
    <xf numFmtId="0" fontId="38" fillId="6" borderId="0" xfId="0" applyFont="1" applyFill="1" applyAlignment="1">
      <alignment horizontal="left" vertical="top"/>
    </xf>
    <xf numFmtId="0" fontId="34" fillId="6" borderId="0" xfId="2" applyFont="1" applyFill="1" applyAlignment="1" applyProtection="1">
      <alignment horizontal="center" vertical="top"/>
      <protection locked="0" hidden="1"/>
    </xf>
    <xf numFmtId="0" fontId="38" fillId="6" borderId="0" xfId="0" applyFont="1" applyFill="1" applyAlignment="1">
      <alignment horizontal="center" vertical="top"/>
    </xf>
    <xf numFmtId="164" fontId="34" fillId="6" borderId="0" xfId="1" applyNumberFormat="1" applyFont="1" applyFill="1" applyBorder="1" applyAlignment="1" applyProtection="1">
      <alignment horizontal="center" vertical="center"/>
      <protection locked="0" hidden="1"/>
    </xf>
    <xf numFmtId="2" fontId="34" fillId="6" borderId="0" xfId="1" applyNumberFormat="1" applyFont="1" applyFill="1" applyBorder="1" applyAlignment="1" applyProtection="1">
      <alignment horizontal="center" vertical="center"/>
      <protection locked="0" hidden="1"/>
    </xf>
    <xf numFmtId="164" fontId="34" fillId="6" borderId="0" xfId="2" applyNumberFormat="1" applyFont="1" applyFill="1" applyAlignment="1">
      <alignment horizontal="center" vertical="top"/>
    </xf>
    <xf numFmtId="164" fontId="34" fillId="7" borderId="0" xfId="2" applyNumberFormat="1" applyFont="1" applyFill="1" applyAlignment="1">
      <alignment horizontal="center" vertical="top"/>
    </xf>
    <xf numFmtId="164" fontId="38" fillId="5" borderId="0" xfId="1" applyNumberFormat="1" applyFont="1" applyFill="1" applyBorder="1" applyAlignment="1">
      <alignment horizontal="center"/>
    </xf>
    <xf numFmtId="2" fontId="38" fillId="5" borderId="0" xfId="1" applyNumberFormat="1" applyFont="1" applyFill="1" applyBorder="1" applyAlignment="1">
      <alignment horizontal="center"/>
    </xf>
    <xf numFmtId="164" fontId="38" fillId="6" borderId="0" xfId="1" applyNumberFormat="1" applyFont="1" applyFill="1" applyBorder="1" applyAlignment="1">
      <alignment horizontal="center"/>
    </xf>
    <xf numFmtId="2" fontId="38" fillId="6" borderId="0" xfId="1" applyNumberFormat="1" applyFont="1" applyFill="1" applyBorder="1" applyAlignment="1">
      <alignment horizontal="center"/>
    </xf>
    <xf numFmtId="164" fontId="34" fillId="5" borderId="0" xfId="1" applyNumberFormat="1" applyFont="1" applyFill="1" applyBorder="1" applyAlignment="1">
      <alignment horizontal="center"/>
    </xf>
    <xf numFmtId="2" fontId="34" fillId="5" borderId="0" xfId="1" applyNumberFormat="1" applyFont="1" applyFill="1" applyBorder="1" applyAlignment="1">
      <alignment horizontal="center"/>
    </xf>
    <xf numFmtId="164" fontId="34" fillId="6" borderId="0" xfId="1" applyNumberFormat="1" applyFont="1" applyFill="1" applyBorder="1" applyAlignment="1">
      <alignment horizontal="center"/>
    </xf>
    <xf numFmtId="2" fontId="34" fillId="6" borderId="0" xfId="1" applyNumberFormat="1" applyFont="1" applyFill="1" applyBorder="1" applyAlignment="1">
      <alignment horizontal="center"/>
    </xf>
    <xf numFmtId="164" fontId="34" fillId="6" borderId="0" xfId="1" applyNumberFormat="1" applyFont="1" applyFill="1" applyAlignment="1">
      <alignment horizontal="center" vertical="top"/>
    </xf>
    <xf numFmtId="165" fontId="34" fillId="0" borderId="0" xfId="1" applyNumberFormat="1" applyFont="1" applyAlignment="1">
      <alignment horizontal="center" vertical="top"/>
    </xf>
    <xf numFmtId="164" fontId="38" fillId="0" borderId="0" xfId="0" applyNumberFormat="1" applyFont="1" applyAlignment="1">
      <alignment horizontal="left" vertical="top"/>
    </xf>
    <xf numFmtId="164" fontId="38" fillId="0" borderId="0" xfId="0" applyNumberFormat="1" applyFont="1" applyAlignment="1">
      <alignment horizontal="center" vertical="top"/>
    </xf>
    <xf numFmtId="164" fontId="34" fillId="0" borderId="0" xfId="3" applyNumberFormat="1" applyFont="1" applyAlignment="1">
      <alignment horizontal="center" vertical="top"/>
    </xf>
    <xf numFmtId="164" fontId="34" fillId="5" borderId="0" xfId="3" applyNumberFormat="1" applyFont="1" applyFill="1" applyAlignment="1">
      <alignment horizontal="center" vertical="top"/>
    </xf>
    <xf numFmtId="164" fontId="34" fillId="6" borderId="0" xfId="3" applyNumberFormat="1" applyFont="1" applyFill="1" applyAlignment="1">
      <alignment horizontal="center" vertical="top"/>
    </xf>
    <xf numFmtId="164" fontId="38" fillId="0" borderId="0" xfId="1" applyNumberFormat="1" applyFont="1" applyAlignment="1">
      <alignment horizontal="center" vertical="top"/>
    </xf>
    <xf numFmtId="0" fontId="38" fillId="7" borderId="0" xfId="1" applyNumberFormat="1" applyFont="1" applyFill="1" applyBorder="1" applyAlignment="1">
      <alignment horizontal="left" vertical="top"/>
    </xf>
    <xf numFmtId="0" fontId="38" fillId="7" borderId="0" xfId="0" applyFont="1" applyFill="1" applyAlignment="1">
      <alignment horizontal="left" vertical="top"/>
    </xf>
    <xf numFmtId="0" fontId="38" fillId="7" borderId="0" xfId="0" applyFont="1" applyFill="1" applyAlignment="1">
      <alignment horizontal="center" vertical="top"/>
    </xf>
    <xf numFmtId="164" fontId="34" fillId="9" borderId="0" xfId="2" applyNumberFormat="1" applyFont="1" applyFill="1" applyAlignment="1">
      <alignment horizontal="center" vertical="top"/>
    </xf>
    <xf numFmtId="0" fontId="41" fillId="0" borderId="0" xfId="0" pivotButton="1" applyFont="1"/>
    <xf numFmtId="0" fontId="41" fillId="0" borderId="0" xfId="0" applyFont="1" applyAlignment="1">
      <alignment horizontal="left"/>
    </xf>
    <xf numFmtId="0" fontId="41" fillId="0" borderId="0" xfId="0" applyFont="1" applyAlignment="1">
      <alignment horizontal="right" vertical="top" wrapText="1"/>
    </xf>
    <xf numFmtId="164" fontId="41" fillId="0" borderId="0" xfId="0" applyNumberFormat="1" applyFont="1"/>
    <xf numFmtId="0" fontId="41" fillId="0" borderId="0" xfId="0" applyFont="1"/>
    <xf numFmtId="2" fontId="34" fillId="0" borderId="0" xfId="0" applyNumberFormat="1" applyFont="1" applyAlignment="1">
      <alignment horizontal="center"/>
    </xf>
    <xf numFmtId="0" fontId="38" fillId="0" borderId="0" xfId="0" applyFont="1"/>
    <xf numFmtId="0" fontId="36" fillId="0" borderId="0" xfId="0" applyFont="1"/>
    <xf numFmtId="0" fontId="36" fillId="0" borderId="0" xfId="0" applyFont="1" applyAlignment="1">
      <alignment horizontal="left"/>
    </xf>
    <xf numFmtId="0" fontId="36" fillId="0" borderId="0" xfId="0" applyFont="1" applyAlignment="1">
      <alignment horizontal="center"/>
    </xf>
    <xf numFmtId="2" fontId="36" fillId="0" borderId="0" xfId="0" applyNumberFormat="1" applyFont="1" applyAlignment="1">
      <alignment horizontal="center"/>
    </xf>
    <xf numFmtId="0" fontId="37" fillId="0" borderId="0" xfId="0" applyFont="1" applyAlignment="1">
      <alignment horizontal="center"/>
    </xf>
    <xf numFmtId="0" fontId="37" fillId="0" borderId="0" xfId="0" applyFont="1"/>
    <xf numFmtId="2" fontId="37" fillId="0" borderId="0" xfId="0" applyNumberFormat="1" applyFont="1" applyAlignment="1">
      <alignment horizontal="center"/>
    </xf>
    <xf numFmtId="0" fontId="38" fillId="0" borderId="0" xfId="0" applyFont="1" applyAlignment="1">
      <alignment horizontal="center"/>
    </xf>
    <xf numFmtId="2" fontId="38" fillId="0" borderId="0" xfId="0" applyNumberFormat="1" applyFont="1" applyAlignment="1">
      <alignment horizontal="center"/>
    </xf>
    <xf numFmtId="0" fontId="10" fillId="0" borderId="12" xfId="3" applyFont="1" applyBorder="1" applyAlignment="1">
      <alignment horizontal="center" vertical="center" textRotation="180" wrapText="1"/>
    </xf>
    <xf numFmtId="0" fontId="10" fillId="0" borderId="21" xfId="3" applyFont="1" applyBorder="1" applyAlignment="1">
      <alignment horizontal="center" vertical="center" textRotation="180" wrapText="1"/>
    </xf>
    <xf numFmtId="0" fontId="10" fillId="0" borderId="28" xfId="3" applyFont="1" applyBorder="1" applyAlignment="1">
      <alignment horizontal="center" vertical="center" textRotation="180" wrapText="1"/>
    </xf>
    <xf numFmtId="0" fontId="10" fillId="0" borderId="15" xfId="3" applyFont="1" applyBorder="1" applyAlignment="1">
      <alignment horizontal="center" vertical="center" textRotation="180" wrapText="1"/>
    </xf>
    <xf numFmtId="0" fontId="10" fillId="0" borderId="24" xfId="3" applyFont="1" applyBorder="1" applyAlignment="1">
      <alignment horizontal="center" vertical="center" textRotation="180" wrapText="1"/>
    </xf>
    <xf numFmtId="0" fontId="11" fillId="0" borderId="5" xfId="3" applyFont="1" applyBorder="1" applyAlignment="1">
      <alignment horizontal="center"/>
    </xf>
    <xf numFmtId="0" fontId="11" fillId="0" borderId="6" xfId="3" applyFont="1" applyBorder="1" applyAlignment="1">
      <alignment horizontal="center"/>
    </xf>
    <xf numFmtId="0" fontId="11" fillId="0" borderId="7" xfId="3" applyFont="1" applyBorder="1" applyAlignment="1">
      <alignment horizontal="center"/>
    </xf>
    <xf numFmtId="166" fontId="10" fillId="0" borderId="9" xfId="5" applyNumberFormat="1" applyFont="1" applyFill="1" applyBorder="1" applyAlignment="1">
      <alignment horizontal="center" vertical="center" textRotation="180" wrapText="1"/>
    </xf>
    <xf numFmtId="166" fontId="10" fillId="0" borderId="18" xfId="5" applyNumberFormat="1" applyFont="1" applyFill="1" applyBorder="1" applyAlignment="1">
      <alignment horizontal="center" vertical="center" textRotation="180" wrapText="1"/>
    </xf>
    <xf numFmtId="166" fontId="10" fillId="0" borderId="24" xfId="5" applyNumberFormat="1" applyFont="1" applyFill="1" applyBorder="1" applyAlignment="1">
      <alignment horizontal="center" vertical="center" textRotation="180" wrapText="1"/>
    </xf>
    <xf numFmtId="0" fontId="24" fillId="0" borderId="0" xfId="4" applyFont="1" applyAlignment="1">
      <alignment horizontal="justify" vertical="top"/>
    </xf>
    <xf numFmtId="0" fontId="27" fillId="0" borderId="0" xfId="4" applyFont="1" applyAlignment="1">
      <alignment horizontal="justify" vertical="top"/>
    </xf>
    <xf numFmtId="0" fontId="28" fillId="0" borderId="0" xfId="3" applyFont="1" applyAlignment="1">
      <alignment horizontal="left" vertical="top" wrapText="1"/>
    </xf>
    <xf numFmtId="0" fontId="24" fillId="0" borderId="0" xfId="4" applyFont="1" applyAlignment="1">
      <alignment vertical="top" wrapText="1"/>
    </xf>
    <xf numFmtId="0" fontId="10" fillId="0" borderId="4" xfId="3" applyFont="1" applyBorder="1" applyAlignment="1">
      <alignment horizontal="center" vertical="center" wrapText="1"/>
    </xf>
    <xf numFmtId="0" fontId="10" fillId="0" borderId="13" xfId="3" applyFont="1" applyBorder="1" applyAlignment="1">
      <alignment horizontal="center" vertical="center" wrapText="1"/>
    </xf>
    <xf numFmtId="0" fontId="10" fillId="0" borderId="22" xfId="3" applyFont="1" applyBorder="1" applyAlignment="1">
      <alignment horizontal="center" vertical="center" wrapText="1"/>
    </xf>
    <xf numFmtId="166" fontId="10" fillId="0" borderId="10" xfId="5" applyNumberFormat="1" applyFont="1" applyFill="1" applyBorder="1" applyAlignment="1">
      <alignment horizontal="center" vertical="center" textRotation="180" wrapText="1"/>
    </xf>
    <xf numFmtId="166" fontId="10" fillId="0" borderId="19" xfId="5" applyNumberFormat="1" applyFont="1" applyFill="1" applyBorder="1" applyAlignment="1">
      <alignment horizontal="center" vertical="center" textRotation="180" wrapText="1"/>
    </xf>
    <xf numFmtId="166" fontId="10" fillId="0" borderId="26" xfId="5" applyNumberFormat="1" applyFont="1" applyFill="1" applyBorder="1" applyAlignment="1">
      <alignment horizontal="center" vertical="center" textRotation="180" wrapText="1"/>
    </xf>
    <xf numFmtId="0" fontId="10" fillId="0" borderId="11" xfId="3" applyFont="1" applyBorder="1" applyAlignment="1">
      <alignment horizontal="center" vertical="center" textRotation="180" wrapText="1"/>
    </xf>
    <xf numFmtId="0" fontId="10" fillId="0" borderId="20" xfId="3" applyFont="1" applyBorder="1" applyAlignment="1">
      <alignment horizontal="center" vertical="center" textRotation="180" wrapText="1"/>
    </xf>
    <xf numFmtId="0" fontId="10" fillId="0" borderId="27" xfId="3" applyFont="1" applyBorder="1" applyAlignment="1">
      <alignment horizontal="center" vertical="center" textRotation="180" wrapText="1"/>
    </xf>
    <xf numFmtId="0" fontId="37" fillId="0" borderId="2" xfId="0" applyFont="1" applyBorder="1" applyAlignment="1">
      <alignment horizontal="center" vertical="top"/>
    </xf>
    <xf numFmtId="0" fontId="37" fillId="2" borderId="2" xfId="0" applyFont="1" applyFill="1" applyBorder="1" applyAlignment="1">
      <alignment horizontal="center" vertical="top"/>
    </xf>
  </cellXfs>
  <cellStyles count="7">
    <cellStyle name="Comma" xfId="1" builtinId="3"/>
    <cellStyle name="Comma 2" xfId="5" xr:uid="{77F47F15-7438-4F30-8325-53CC8A7120BD}"/>
    <cellStyle name="Comma 5 2" xfId="6" xr:uid="{1D92F491-D346-4C79-874B-FBA00BBBDAB0}"/>
    <cellStyle name="Normal" xfId="0" builtinId="0"/>
    <cellStyle name="Normal 2" xfId="4" xr:uid="{1EB1911C-88CB-4524-AD36-D33B1D2603F1}"/>
    <cellStyle name="Normal_2009 CPA Summary ratings - 06Oct clusters FINAL" xfId="3" xr:uid="{C0AADB3D-436A-4319-A173-3E90C862660D}"/>
    <cellStyle name="Normal_Revised IPF 2007-2008_CPA2006 3315" xfId="2" xr:uid="{7EBEE71D-3A49-4A7A-A798-542FCCCEFA0D}"/>
  </cellStyles>
  <dxfs count="570">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numFmt numFmtId="164" formatCode="0.0"/>
    </dxf>
    <dxf>
      <numFmt numFmtId="164" formatCode="0.0"/>
    </dxf>
    <dxf>
      <numFmt numFmtId="164" formatCode="0.0"/>
    </dxf>
    <dxf>
      <numFmt numFmtId="164" formatCode="0.0"/>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alignment horizontal="right"/>
    </dxf>
    <dxf>
      <alignment wrapText="1"/>
    </dxf>
    <dxf>
      <alignment vertical="top"/>
    </dxf>
    <dxf>
      <font>
        <sz val="9"/>
      </font>
    </dxf>
    <dxf>
      <font>
        <sz val="9"/>
      </font>
    </dxf>
    <dxf>
      <font>
        <sz val="9"/>
      </font>
    </dxf>
    <dxf>
      <font>
        <sz val="9"/>
      </font>
    </dxf>
    <dxf>
      <font>
        <sz val="9"/>
      </font>
    </dxf>
    <dxf>
      <font>
        <sz val="9"/>
      </font>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numFmt numFmtId="164" formatCode="0.0"/>
    </dxf>
    <dxf>
      <numFmt numFmtId="164" formatCode="0.0"/>
    </dxf>
    <dxf>
      <numFmt numFmtId="164" formatCode="0.0"/>
    </dxf>
    <dxf>
      <numFmt numFmtId="164" formatCode="0.0"/>
    </dxf>
    <dxf>
      <numFmt numFmtId="164" formatCode="0.0"/>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2" formatCode="0.00"/>
    </dxf>
    <dxf>
      <numFmt numFmtId="2" formatCode="0.00"/>
    </dxf>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pivotCacheDefinition" Target="pivotCache/pivotCacheDefinition6.xml"/><Relationship Id="rId21" Type="http://schemas.openxmlformats.org/officeDocument/2006/relationships/externalLink" Target="externalLinks/externalLink11.xml"/><Relationship Id="rId34" Type="http://schemas.openxmlformats.org/officeDocument/2006/relationships/pivotCacheDefinition" Target="pivotCache/pivotCacheDefinition1.xml"/><Relationship Id="rId42" Type="http://schemas.microsoft.com/office/2007/relationships/slicerCache" Target="slicerCaches/slicerCache3.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pivotCacheDefinition" Target="pivotCache/pivotCacheDefinition4.xml"/><Relationship Id="rId40" Type="http://schemas.microsoft.com/office/2007/relationships/slicerCache" Target="slicerCaches/slicerCache1.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pivotCacheDefinition" Target="pivotCache/pivotCacheDefinition3.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microsoft.com/office/2007/relationships/slicerCache" Target="slicerCaches/slicerCache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pivotCacheDefinition" Target="pivotCache/pivotCacheDefinition2.xml"/><Relationship Id="rId43" Type="http://schemas.microsoft.com/office/2007/relationships/slicerCache" Target="slicerCaches/slicerCache4.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pivotCacheDefinition" Target="pivotCache/pivotCacheDefinition5.xml"/><Relationship Id="rId46" Type="http://schemas.openxmlformats.org/officeDocument/2006/relationships/styles" Target="styles.xml"/><Relationship Id="rId20" Type="http://schemas.openxmlformats.org/officeDocument/2006/relationships/externalLink" Target="externalLinks/externalLink10.xml"/><Relationship Id="rId41" Type="http://schemas.microsoft.com/office/2007/relationships/slicerCache" Target="slicerCaches/slicerCache2.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graph!PivotTable1</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ptos" panose="020B0004020202020204" pitchFamily="34" charset="0"/>
                <a:ea typeface="+mn-ea"/>
                <a:cs typeface="+mn-cs"/>
              </a:defRPr>
            </a:pPr>
            <a:r>
              <a:rPr lang="en-US" b="1">
                <a:latin typeface="Aptos" panose="020B0004020202020204" pitchFamily="34" charset="0"/>
              </a:rPr>
              <a:t>ADB Overall CPA Scores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'Overall graph'!$AK$3</c:f>
              <c:strCache>
                <c:ptCount val="1"/>
                <c:pt idx="0">
                  <c:v>Economic Management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graph'!$AK$4:$AK$15</c:f>
              <c:numCache>
                <c:formatCode>0.0</c:formatCode>
                <c:ptCount val="11"/>
                <c:pt idx="0">
                  <c:v>4.833333333333333</c:v>
                </c:pt>
                <c:pt idx="1">
                  <c:v>3.3333333333333335</c:v>
                </c:pt>
                <c:pt idx="2">
                  <c:v>3.5</c:v>
                </c:pt>
                <c:pt idx="3">
                  <c:v>2.8333333333333335</c:v>
                </c:pt>
                <c:pt idx="4">
                  <c:v>3</c:v>
                </c:pt>
                <c:pt idx="5">
                  <c:v>3.5</c:v>
                </c:pt>
                <c:pt idx="6">
                  <c:v>2.8333333333333335</c:v>
                </c:pt>
                <c:pt idx="7">
                  <c:v>3.6666666666666665</c:v>
                </c:pt>
                <c:pt idx="8">
                  <c:v>3.6666666666666665</c:v>
                </c:pt>
                <c:pt idx="9">
                  <c:v>3.6666666666666665</c:v>
                </c:pt>
                <c:pt idx="10">
                  <c:v>4.666666666666667</c:v>
                </c:pt>
              </c:numCache>
            </c:numRef>
          </c:val>
          <c:extLst>
            <c:ext xmlns:c16="http://schemas.microsoft.com/office/drawing/2014/chart" uri="{C3380CC4-5D6E-409C-BE32-E72D297353CC}">
              <c16:uniqueId val="{00000000-092E-4CAD-87AF-B414FB2FC0B8}"/>
            </c:ext>
          </c:extLst>
        </c:ser>
        <c:ser>
          <c:idx val="1"/>
          <c:order val="1"/>
          <c:tx>
            <c:strRef>
              <c:f>'Overall graph'!$AL$3</c:f>
              <c:strCache>
                <c:ptCount val="1"/>
                <c:pt idx="0">
                  <c:v>Structural Policies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graph'!$AL$4:$AL$15</c:f>
              <c:numCache>
                <c:formatCode>0.0</c:formatCode>
                <c:ptCount val="11"/>
                <c:pt idx="0">
                  <c:v>4</c:v>
                </c:pt>
                <c:pt idx="1">
                  <c:v>3.5</c:v>
                </c:pt>
                <c:pt idx="2">
                  <c:v>3.8333333333333335</c:v>
                </c:pt>
                <c:pt idx="3">
                  <c:v>3.5</c:v>
                </c:pt>
                <c:pt idx="4">
                  <c:v>3.3333333333333335</c:v>
                </c:pt>
                <c:pt idx="5">
                  <c:v>4.166666666666667</c:v>
                </c:pt>
                <c:pt idx="6">
                  <c:v>3.1666666666666665</c:v>
                </c:pt>
                <c:pt idx="7">
                  <c:v>4</c:v>
                </c:pt>
                <c:pt idx="8">
                  <c:v>4</c:v>
                </c:pt>
                <c:pt idx="9">
                  <c:v>3.3333333333333335</c:v>
                </c:pt>
                <c:pt idx="10">
                  <c:v>4</c:v>
                </c:pt>
              </c:numCache>
            </c:numRef>
          </c:val>
          <c:extLst>
            <c:ext xmlns:c16="http://schemas.microsoft.com/office/drawing/2014/chart" uri="{C3380CC4-5D6E-409C-BE32-E72D297353CC}">
              <c16:uniqueId val="{00000001-092E-4CAD-87AF-B414FB2FC0B8}"/>
            </c:ext>
          </c:extLst>
        </c:ser>
        <c:ser>
          <c:idx val="2"/>
          <c:order val="2"/>
          <c:tx>
            <c:strRef>
              <c:f>'Overall graph'!$AM$3</c:f>
              <c:strCache>
                <c:ptCount val="1"/>
                <c:pt idx="0">
                  <c:v>Policies for Social Inclusion/Equity</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graph'!$AM$4:$AM$15</c:f>
              <c:numCache>
                <c:formatCode>0.0</c:formatCode>
                <c:ptCount val="11"/>
                <c:pt idx="0">
                  <c:v>4.5</c:v>
                </c:pt>
                <c:pt idx="1">
                  <c:v>3.2</c:v>
                </c:pt>
                <c:pt idx="2">
                  <c:v>4.5</c:v>
                </c:pt>
                <c:pt idx="3">
                  <c:v>2.7</c:v>
                </c:pt>
                <c:pt idx="4">
                  <c:v>3.6</c:v>
                </c:pt>
                <c:pt idx="5">
                  <c:v>3.9</c:v>
                </c:pt>
                <c:pt idx="6">
                  <c:v>3</c:v>
                </c:pt>
                <c:pt idx="7">
                  <c:v>4.4000000000000004</c:v>
                </c:pt>
                <c:pt idx="8">
                  <c:v>4.2</c:v>
                </c:pt>
                <c:pt idx="9">
                  <c:v>3.9</c:v>
                </c:pt>
                <c:pt idx="10">
                  <c:v>4.4000000000000004</c:v>
                </c:pt>
              </c:numCache>
            </c:numRef>
          </c:val>
          <c:extLst>
            <c:ext xmlns:c16="http://schemas.microsoft.com/office/drawing/2014/chart" uri="{C3380CC4-5D6E-409C-BE32-E72D297353CC}">
              <c16:uniqueId val="{00000002-092E-4CAD-87AF-B414FB2FC0B8}"/>
            </c:ext>
          </c:extLst>
        </c:ser>
        <c:ser>
          <c:idx val="3"/>
          <c:order val="3"/>
          <c:tx>
            <c:strRef>
              <c:f>'Overall graph'!$AN$3</c:f>
              <c:strCache>
                <c:ptCount val="1"/>
                <c:pt idx="0">
                  <c:v>Public Sector Management</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graph'!$AN$4:$AN$15</c:f>
              <c:numCache>
                <c:formatCode>0.0</c:formatCode>
                <c:ptCount val="11"/>
                <c:pt idx="0">
                  <c:v>4</c:v>
                </c:pt>
                <c:pt idx="1">
                  <c:v>3</c:v>
                </c:pt>
                <c:pt idx="2">
                  <c:v>3.6</c:v>
                </c:pt>
                <c:pt idx="3">
                  <c:v>2.5</c:v>
                </c:pt>
                <c:pt idx="4">
                  <c:v>3.3</c:v>
                </c:pt>
                <c:pt idx="5">
                  <c:v>3.6</c:v>
                </c:pt>
                <c:pt idx="6">
                  <c:v>2.8</c:v>
                </c:pt>
                <c:pt idx="7">
                  <c:v>3.8</c:v>
                </c:pt>
                <c:pt idx="8">
                  <c:v>3.3</c:v>
                </c:pt>
                <c:pt idx="9">
                  <c:v>3.5</c:v>
                </c:pt>
                <c:pt idx="10">
                  <c:v>3.9</c:v>
                </c:pt>
              </c:numCache>
            </c:numRef>
          </c:val>
          <c:extLst>
            <c:ext xmlns:c16="http://schemas.microsoft.com/office/drawing/2014/chart" uri="{C3380CC4-5D6E-409C-BE32-E72D297353CC}">
              <c16:uniqueId val="{00000003-092E-4CAD-87AF-B414FB2FC0B8}"/>
            </c:ext>
          </c:extLst>
        </c:ser>
        <c:ser>
          <c:idx val="4"/>
          <c:order val="4"/>
          <c:tx>
            <c:strRef>
              <c:f>'Overall graph'!$AO$3</c:f>
              <c:strCache>
                <c:ptCount val="1"/>
                <c:pt idx="0">
                  <c:v>Portfolio</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graph'!$AO$4:$AO$15</c:f>
              <c:numCache>
                <c:formatCode>0.0</c:formatCode>
                <c:ptCount val="11"/>
                <c:pt idx="0">
                  <c:v>3</c:v>
                </c:pt>
                <c:pt idx="1">
                  <c:v>3</c:v>
                </c:pt>
                <c:pt idx="2">
                  <c:v>3.5</c:v>
                </c:pt>
                <c:pt idx="3">
                  <c:v>3.5</c:v>
                </c:pt>
                <c:pt idx="4">
                  <c:v>4.5</c:v>
                </c:pt>
                <c:pt idx="5">
                  <c:v>3.5</c:v>
                </c:pt>
                <c:pt idx="6">
                  <c:v>3.5</c:v>
                </c:pt>
                <c:pt idx="7">
                  <c:v>3.5</c:v>
                </c:pt>
                <c:pt idx="8">
                  <c:v>4.5</c:v>
                </c:pt>
                <c:pt idx="9">
                  <c:v>4.5</c:v>
                </c:pt>
                <c:pt idx="10">
                  <c:v>3.5</c:v>
                </c:pt>
              </c:numCache>
            </c:numRef>
          </c:val>
          <c:extLst>
            <c:ext xmlns:c16="http://schemas.microsoft.com/office/drawing/2014/chart" uri="{C3380CC4-5D6E-409C-BE32-E72D297353CC}">
              <c16:uniqueId val="{00000004-092E-4CAD-87AF-B414FB2FC0B8}"/>
            </c:ext>
          </c:extLst>
        </c:ser>
        <c:ser>
          <c:idx val="5"/>
          <c:order val="5"/>
          <c:tx>
            <c:strRef>
              <c:f>'Overall graph'!$AP$3</c:f>
              <c:strCache>
                <c:ptCount val="1"/>
                <c:pt idx="0">
                  <c:v>Policy Performance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graph'!$AJ$4:$AJ$15</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graph'!$AP$4:$AP$15</c:f>
              <c:numCache>
                <c:formatCode>0.0</c:formatCode>
                <c:ptCount val="11"/>
                <c:pt idx="0">
                  <c:v>4.333333333333333</c:v>
                </c:pt>
                <c:pt idx="1">
                  <c:v>3.2583333333333333</c:v>
                </c:pt>
                <c:pt idx="2">
                  <c:v>3.8583333333333334</c:v>
                </c:pt>
                <c:pt idx="3">
                  <c:v>2.8833333333333333</c:v>
                </c:pt>
                <c:pt idx="4">
                  <c:v>3.3083333333333336</c:v>
                </c:pt>
                <c:pt idx="5">
                  <c:v>3.791666666666667</c:v>
                </c:pt>
                <c:pt idx="6">
                  <c:v>2.95</c:v>
                </c:pt>
                <c:pt idx="7">
                  <c:v>3.9666666666666663</c:v>
                </c:pt>
                <c:pt idx="8">
                  <c:v>3.7916666666666665</c:v>
                </c:pt>
                <c:pt idx="9">
                  <c:v>3.6</c:v>
                </c:pt>
                <c:pt idx="10">
                  <c:v>4.2416666666666671</c:v>
                </c:pt>
              </c:numCache>
            </c:numRef>
          </c:val>
          <c:extLst>
            <c:ext xmlns:c16="http://schemas.microsoft.com/office/drawing/2014/chart" uri="{C3380CC4-5D6E-409C-BE32-E72D297353CC}">
              <c16:uniqueId val="{00000005-092E-4CAD-87AF-B414FB2FC0B8}"/>
            </c:ext>
          </c:extLst>
        </c:ser>
        <c:dLbls>
          <c:showLegendKey val="0"/>
          <c:showVal val="0"/>
          <c:showCatName val="0"/>
          <c:showSerName val="0"/>
          <c:showPercent val="0"/>
          <c:showBubbleSize val="0"/>
        </c:dLbls>
        <c:gapWidth val="40"/>
        <c:overlap val="100"/>
        <c:axId val="1408108736"/>
        <c:axId val="1408106336"/>
      </c:barChart>
      <c:catAx>
        <c:axId val="14081087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408106336"/>
        <c:crosses val="autoZero"/>
        <c:auto val="1"/>
        <c:lblAlgn val="ctr"/>
        <c:lblOffset val="100"/>
        <c:noMultiLvlLbl val="0"/>
      </c:catAx>
      <c:valAx>
        <c:axId val="1408106336"/>
        <c:scaling>
          <c:orientation val="minMax"/>
        </c:scaling>
        <c:delete val="1"/>
        <c:axPos val="b"/>
        <c:numFmt formatCode="0.0" sourceLinked="1"/>
        <c:majorTickMark val="none"/>
        <c:minorTickMark val="none"/>
        <c:tickLblPos val="nextTo"/>
        <c:crossAx val="140810873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graph!PivotTable2</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Economic Management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'Overall graph'!$AK$45</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graph'!$AJ$46:$AJ$57</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graph'!$AK$46:$AK$57</c:f>
              <c:numCache>
                <c:formatCode>0.0</c:formatCode>
                <c:ptCount val="11"/>
                <c:pt idx="0">
                  <c:v>4.833333333333333</c:v>
                </c:pt>
                <c:pt idx="1">
                  <c:v>3.3333333333333335</c:v>
                </c:pt>
                <c:pt idx="2">
                  <c:v>3.5</c:v>
                </c:pt>
                <c:pt idx="3">
                  <c:v>2.8333333333333335</c:v>
                </c:pt>
                <c:pt idx="4">
                  <c:v>3</c:v>
                </c:pt>
                <c:pt idx="5">
                  <c:v>3.5</c:v>
                </c:pt>
                <c:pt idx="6">
                  <c:v>2.8333333333333335</c:v>
                </c:pt>
                <c:pt idx="7">
                  <c:v>3.6666666666666665</c:v>
                </c:pt>
                <c:pt idx="8">
                  <c:v>3.6666666666666665</c:v>
                </c:pt>
                <c:pt idx="9">
                  <c:v>3.6666666666666665</c:v>
                </c:pt>
                <c:pt idx="10">
                  <c:v>4.666666666666667</c:v>
                </c:pt>
              </c:numCache>
            </c:numRef>
          </c:val>
          <c:extLst>
            <c:ext xmlns:c16="http://schemas.microsoft.com/office/drawing/2014/chart" uri="{C3380CC4-5D6E-409C-BE32-E72D297353CC}">
              <c16:uniqueId val="{00000000-F253-443B-82A7-F3D19E2B6D19}"/>
            </c:ext>
          </c:extLst>
        </c:ser>
        <c:dLbls>
          <c:showLegendKey val="0"/>
          <c:showVal val="0"/>
          <c:showCatName val="0"/>
          <c:showSerName val="0"/>
          <c:showPercent val="0"/>
          <c:showBubbleSize val="0"/>
        </c:dLbls>
        <c:gapWidth val="40"/>
        <c:overlap val="100"/>
        <c:axId val="2010417824"/>
        <c:axId val="2010412064"/>
      </c:barChart>
      <c:catAx>
        <c:axId val="201041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2010412064"/>
        <c:crosses val="autoZero"/>
        <c:auto val="1"/>
        <c:lblAlgn val="ctr"/>
        <c:lblOffset val="100"/>
        <c:noMultiLvlLbl val="0"/>
      </c:catAx>
      <c:valAx>
        <c:axId val="2010412064"/>
        <c:scaling>
          <c:orientation val="minMax"/>
        </c:scaling>
        <c:delete val="1"/>
        <c:axPos val="b"/>
        <c:numFmt formatCode="0.0" sourceLinked="1"/>
        <c:majorTickMark val="none"/>
        <c:minorTickMark val="none"/>
        <c:tickLblPos val="nextTo"/>
        <c:crossAx val="2010417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graph!PivotTable4</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panose="020B0004020202020204" pitchFamily="34" charset="0"/>
                <a:ea typeface="+mn-ea"/>
                <a:cs typeface="+mn-cs"/>
              </a:defRPr>
            </a:pPr>
            <a:r>
              <a:rPr lang="en-US"/>
              <a:t>Structural Policies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1884531674428005"/>
          <c:y val="8.2707804964695292E-2"/>
          <c:w val="0.55764701164123343"/>
          <c:h val="0.8787371438645134"/>
        </c:manualLayout>
      </c:layout>
      <c:barChart>
        <c:barDir val="bar"/>
        <c:grouping val="stacked"/>
        <c:varyColors val="0"/>
        <c:ser>
          <c:idx val="0"/>
          <c:order val="0"/>
          <c:tx>
            <c:strRef>
              <c:f>'Overall graph'!$AN$45</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graph'!$AM$46:$AM$57</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graph'!$AN$46:$AN$57</c:f>
              <c:numCache>
                <c:formatCode>0.0</c:formatCode>
                <c:ptCount val="11"/>
                <c:pt idx="0">
                  <c:v>4</c:v>
                </c:pt>
                <c:pt idx="1">
                  <c:v>3.5</c:v>
                </c:pt>
                <c:pt idx="2">
                  <c:v>3.8333333333333335</c:v>
                </c:pt>
                <c:pt idx="3">
                  <c:v>3.5</c:v>
                </c:pt>
                <c:pt idx="4">
                  <c:v>3.3333333333333335</c:v>
                </c:pt>
                <c:pt idx="5">
                  <c:v>4.166666666666667</c:v>
                </c:pt>
                <c:pt idx="6">
                  <c:v>3.1666666666666665</c:v>
                </c:pt>
                <c:pt idx="7">
                  <c:v>4</c:v>
                </c:pt>
                <c:pt idx="8">
                  <c:v>4</c:v>
                </c:pt>
                <c:pt idx="9">
                  <c:v>3.3333333333333335</c:v>
                </c:pt>
                <c:pt idx="10">
                  <c:v>4</c:v>
                </c:pt>
              </c:numCache>
            </c:numRef>
          </c:val>
          <c:extLst>
            <c:ext xmlns:c16="http://schemas.microsoft.com/office/drawing/2014/chart" uri="{C3380CC4-5D6E-409C-BE32-E72D297353CC}">
              <c16:uniqueId val="{00000000-B758-4ACD-8D7F-7826DBE8DA48}"/>
            </c:ext>
          </c:extLst>
        </c:ser>
        <c:dLbls>
          <c:showLegendKey val="0"/>
          <c:showVal val="0"/>
          <c:showCatName val="0"/>
          <c:showSerName val="0"/>
          <c:showPercent val="0"/>
          <c:showBubbleSize val="0"/>
        </c:dLbls>
        <c:gapWidth val="40"/>
        <c:overlap val="100"/>
        <c:axId val="1945459200"/>
        <c:axId val="1945464960"/>
      </c:barChart>
      <c:catAx>
        <c:axId val="19454592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945464960"/>
        <c:crosses val="autoZero"/>
        <c:auto val="1"/>
        <c:lblAlgn val="ctr"/>
        <c:lblOffset val="100"/>
        <c:noMultiLvlLbl val="0"/>
      </c:catAx>
      <c:valAx>
        <c:axId val="1945464960"/>
        <c:scaling>
          <c:orientation val="minMax"/>
        </c:scaling>
        <c:delete val="1"/>
        <c:axPos val="b"/>
        <c:numFmt formatCode="0.0" sourceLinked="1"/>
        <c:majorTickMark val="none"/>
        <c:minorTickMark val="none"/>
        <c:tickLblPos val="nextTo"/>
        <c:crossAx val="19454592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graph!PivotTable5</c:name>
    <c:fmtId val="3"/>
  </c:pivotSource>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r>
              <a:rPr lang="en-US"/>
              <a:t>Policies for Social Inclusion/Equity</a:t>
            </a:r>
          </a:p>
        </c:rich>
      </c:tx>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bg1">
              <a:lumMod val="6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'Overall graph'!$AQ$45</c:f>
              <c:strCache>
                <c:ptCount val="1"/>
                <c:pt idx="0">
                  <c:v>Total</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graph'!$AP$46:$AP$57</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graph'!$AQ$46:$AQ$57</c:f>
              <c:numCache>
                <c:formatCode>0.0</c:formatCode>
                <c:ptCount val="11"/>
                <c:pt idx="0">
                  <c:v>4.5</c:v>
                </c:pt>
                <c:pt idx="1">
                  <c:v>3.2</c:v>
                </c:pt>
                <c:pt idx="2">
                  <c:v>4.5</c:v>
                </c:pt>
                <c:pt idx="3">
                  <c:v>2.7</c:v>
                </c:pt>
                <c:pt idx="4">
                  <c:v>3.6</c:v>
                </c:pt>
                <c:pt idx="5">
                  <c:v>3.9</c:v>
                </c:pt>
                <c:pt idx="6">
                  <c:v>3</c:v>
                </c:pt>
                <c:pt idx="7">
                  <c:v>4.4000000000000004</c:v>
                </c:pt>
                <c:pt idx="8">
                  <c:v>4.2</c:v>
                </c:pt>
                <c:pt idx="9">
                  <c:v>3.9</c:v>
                </c:pt>
                <c:pt idx="10">
                  <c:v>4.4000000000000004</c:v>
                </c:pt>
              </c:numCache>
            </c:numRef>
          </c:val>
          <c:extLst>
            <c:ext xmlns:c16="http://schemas.microsoft.com/office/drawing/2014/chart" uri="{C3380CC4-5D6E-409C-BE32-E72D297353CC}">
              <c16:uniqueId val="{00000000-F1DE-4695-8404-D18A1025EDBE}"/>
            </c:ext>
          </c:extLst>
        </c:ser>
        <c:dLbls>
          <c:showLegendKey val="0"/>
          <c:showVal val="0"/>
          <c:showCatName val="0"/>
          <c:showSerName val="0"/>
          <c:showPercent val="0"/>
          <c:showBubbleSize val="0"/>
        </c:dLbls>
        <c:gapWidth val="40"/>
        <c:overlap val="100"/>
        <c:axId val="1687102576"/>
        <c:axId val="1687103056"/>
      </c:barChart>
      <c:catAx>
        <c:axId val="16871025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687103056"/>
        <c:crosses val="autoZero"/>
        <c:auto val="1"/>
        <c:lblAlgn val="ctr"/>
        <c:lblOffset val="100"/>
        <c:noMultiLvlLbl val="0"/>
      </c:catAx>
      <c:valAx>
        <c:axId val="1687103056"/>
        <c:scaling>
          <c:orientation val="minMax"/>
        </c:scaling>
        <c:delete val="1"/>
        <c:axPos val="b"/>
        <c:numFmt formatCode="0.0" sourceLinked="1"/>
        <c:majorTickMark val="none"/>
        <c:minorTickMark val="none"/>
        <c:tickLblPos val="nextTo"/>
        <c:crossAx val="16871025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graph!PivotTable6</c:name>
    <c:fmtId val="3"/>
  </c:pivotSource>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r>
              <a:rPr lang="en-US"/>
              <a:t>Public Sector Management</a:t>
            </a:r>
          </a:p>
        </c:rich>
      </c:tx>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454963503236663"/>
          <c:y val="6.6234029499697283E-2"/>
          <c:w val="0.51290451584355268"/>
          <c:h val="0.90670321349892402"/>
        </c:manualLayout>
      </c:layout>
      <c:barChart>
        <c:barDir val="bar"/>
        <c:grouping val="stacked"/>
        <c:varyColors val="0"/>
        <c:ser>
          <c:idx val="0"/>
          <c:order val="0"/>
          <c:tx>
            <c:strRef>
              <c:f>'Overall graph'!$AK$80</c:f>
              <c:strCache>
                <c:ptCount val="1"/>
                <c:pt idx="0">
                  <c:v>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graph'!$AJ$81:$AJ$92</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graph'!$AK$81:$AK$92</c:f>
              <c:numCache>
                <c:formatCode>0.0</c:formatCode>
                <c:ptCount val="11"/>
                <c:pt idx="0">
                  <c:v>4</c:v>
                </c:pt>
                <c:pt idx="1">
                  <c:v>3</c:v>
                </c:pt>
                <c:pt idx="2">
                  <c:v>3.6</c:v>
                </c:pt>
                <c:pt idx="3">
                  <c:v>2.5</c:v>
                </c:pt>
                <c:pt idx="4">
                  <c:v>3.3</c:v>
                </c:pt>
                <c:pt idx="5">
                  <c:v>3.6</c:v>
                </c:pt>
                <c:pt idx="6">
                  <c:v>2.8</c:v>
                </c:pt>
                <c:pt idx="7">
                  <c:v>3.8</c:v>
                </c:pt>
                <c:pt idx="8">
                  <c:v>3.3</c:v>
                </c:pt>
                <c:pt idx="9">
                  <c:v>3.5</c:v>
                </c:pt>
                <c:pt idx="10">
                  <c:v>3.9</c:v>
                </c:pt>
              </c:numCache>
            </c:numRef>
          </c:val>
          <c:extLst>
            <c:ext xmlns:c16="http://schemas.microsoft.com/office/drawing/2014/chart" uri="{C3380CC4-5D6E-409C-BE32-E72D297353CC}">
              <c16:uniqueId val="{00000000-D7FB-458D-880B-96324B59A300}"/>
            </c:ext>
          </c:extLst>
        </c:ser>
        <c:dLbls>
          <c:showLegendKey val="0"/>
          <c:showVal val="0"/>
          <c:showCatName val="0"/>
          <c:showSerName val="0"/>
          <c:showPercent val="0"/>
          <c:showBubbleSize val="0"/>
        </c:dLbls>
        <c:gapWidth val="40"/>
        <c:overlap val="100"/>
        <c:axId val="1408099616"/>
        <c:axId val="1408095296"/>
      </c:barChart>
      <c:catAx>
        <c:axId val="1408099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408095296"/>
        <c:crosses val="autoZero"/>
        <c:auto val="1"/>
        <c:lblAlgn val="ctr"/>
        <c:lblOffset val="100"/>
        <c:noMultiLvlLbl val="0"/>
      </c:catAx>
      <c:valAx>
        <c:axId val="1408095296"/>
        <c:scaling>
          <c:orientation val="minMax"/>
        </c:scaling>
        <c:delete val="1"/>
        <c:axPos val="b"/>
        <c:numFmt formatCode="0.0" sourceLinked="1"/>
        <c:majorTickMark val="none"/>
        <c:minorTickMark val="none"/>
        <c:tickLblPos val="nextTo"/>
        <c:crossAx val="14080996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graph!PivotTable4</c:name>
    <c:fmtId val="5"/>
  </c:pivotSource>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r>
              <a:rPr lang="en-US"/>
              <a:t>Portfolio</a:t>
            </a:r>
          </a:p>
        </c:rich>
      </c:tx>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4434121895070111"/>
          <c:y val="6.3413643348340987E-2"/>
          <c:w val="0.50804857808397053"/>
          <c:h val="0.90815028589751068"/>
        </c:manualLayout>
      </c:layout>
      <c:barChart>
        <c:barDir val="bar"/>
        <c:grouping val="stacked"/>
        <c:varyColors val="0"/>
        <c:ser>
          <c:idx val="0"/>
          <c:order val="0"/>
          <c:tx>
            <c:strRef>
              <c:f>'Overall graph'!$AN$45</c:f>
              <c:strCache>
                <c:ptCount val="1"/>
                <c:pt idx="0">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graph'!$AM$46:$AM$57</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graph'!$AN$46:$AN$57</c:f>
              <c:numCache>
                <c:formatCode>0.0</c:formatCode>
                <c:ptCount val="11"/>
                <c:pt idx="0">
                  <c:v>4</c:v>
                </c:pt>
                <c:pt idx="1">
                  <c:v>3.5</c:v>
                </c:pt>
                <c:pt idx="2">
                  <c:v>3.8333333333333335</c:v>
                </c:pt>
                <c:pt idx="3">
                  <c:v>3.5</c:v>
                </c:pt>
                <c:pt idx="4">
                  <c:v>3.3333333333333335</c:v>
                </c:pt>
                <c:pt idx="5">
                  <c:v>4.166666666666667</c:v>
                </c:pt>
                <c:pt idx="6">
                  <c:v>3.1666666666666665</c:v>
                </c:pt>
                <c:pt idx="7">
                  <c:v>4</c:v>
                </c:pt>
                <c:pt idx="8">
                  <c:v>4</c:v>
                </c:pt>
                <c:pt idx="9">
                  <c:v>3.3333333333333335</c:v>
                </c:pt>
                <c:pt idx="10">
                  <c:v>4</c:v>
                </c:pt>
              </c:numCache>
            </c:numRef>
          </c:val>
          <c:extLst>
            <c:ext xmlns:c16="http://schemas.microsoft.com/office/drawing/2014/chart" uri="{C3380CC4-5D6E-409C-BE32-E72D297353CC}">
              <c16:uniqueId val="{00000000-83A3-4C88-A842-38084BD1049A}"/>
            </c:ext>
          </c:extLst>
        </c:ser>
        <c:dLbls>
          <c:showLegendKey val="0"/>
          <c:showVal val="0"/>
          <c:showCatName val="0"/>
          <c:showSerName val="0"/>
          <c:showPercent val="0"/>
          <c:showBubbleSize val="0"/>
        </c:dLbls>
        <c:gapWidth val="40"/>
        <c:overlap val="100"/>
        <c:axId val="1738522880"/>
        <c:axId val="1738523360"/>
      </c:barChart>
      <c:catAx>
        <c:axId val="17385228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738523360"/>
        <c:crosses val="autoZero"/>
        <c:auto val="1"/>
        <c:lblAlgn val="ctr"/>
        <c:lblOffset val="100"/>
        <c:noMultiLvlLbl val="0"/>
      </c:catAx>
      <c:valAx>
        <c:axId val="1738523360"/>
        <c:scaling>
          <c:orientation val="minMax"/>
        </c:scaling>
        <c:delete val="1"/>
        <c:axPos val="b"/>
        <c:numFmt formatCode="0.0" sourceLinked="1"/>
        <c:majorTickMark val="none"/>
        <c:minorTickMark val="none"/>
        <c:tickLblPos val="nextTo"/>
        <c:crossAx val="17385228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groups-regions-2006-2024.xlsx]Overall graph!PivotTable5</c:name>
    <c:fmtId val="5"/>
  </c:pivotSource>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r>
              <a:rPr lang="en-US"/>
              <a:t>Policy Performance</a:t>
            </a:r>
          </a:p>
        </c:rich>
      </c:tx>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6212869576313087"/>
          <c:y val="6.8014384849348186E-2"/>
          <c:w val="0.48835521150673183"/>
          <c:h val="0.90320700786561137"/>
        </c:manualLayout>
      </c:layout>
      <c:barChart>
        <c:barDir val="bar"/>
        <c:grouping val="stacked"/>
        <c:varyColors val="0"/>
        <c:ser>
          <c:idx val="0"/>
          <c:order val="0"/>
          <c:tx>
            <c:strRef>
              <c:f>'Overall graph'!$AQ$45</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Aptos" panose="020B0004020202020204" pitchFamily="34" charset="0"/>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'Overall graph'!$AP$46:$AP$57</c:f>
              <c:strCache>
                <c:ptCount val="11"/>
                <c:pt idx="0">
                  <c:v>Uzbekistan</c:v>
                </c:pt>
                <c:pt idx="1">
                  <c:v>Timor-Leste</c:v>
                </c:pt>
                <c:pt idx="2">
                  <c:v>Sri Lanka</c:v>
                </c:pt>
                <c:pt idx="3">
                  <c:v>Papua New Guinea</c:v>
                </c:pt>
                <c:pt idx="4">
                  <c:v>Palau</c:v>
                </c:pt>
                <c:pt idx="5">
                  <c:v>Pakistan</c:v>
                </c:pt>
                <c:pt idx="6">
                  <c:v>Niue</c:v>
                </c:pt>
                <c:pt idx="7">
                  <c:v>Mongolia</c:v>
                </c:pt>
                <c:pt idx="8">
                  <c:v>Fiji</c:v>
                </c:pt>
                <c:pt idx="9">
                  <c:v>Cook Islands</c:v>
                </c:pt>
                <c:pt idx="10">
                  <c:v>Bangladesh</c:v>
                </c:pt>
              </c:strCache>
            </c:strRef>
          </c:cat>
          <c:val>
            <c:numRef>
              <c:f>'Overall graph'!$AQ$46:$AQ$57</c:f>
              <c:numCache>
                <c:formatCode>0.0</c:formatCode>
                <c:ptCount val="11"/>
                <c:pt idx="0">
                  <c:v>4.5</c:v>
                </c:pt>
                <c:pt idx="1">
                  <c:v>3.2</c:v>
                </c:pt>
                <c:pt idx="2">
                  <c:v>4.5</c:v>
                </c:pt>
                <c:pt idx="3">
                  <c:v>2.7</c:v>
                </c:pt>
                <c:pt idx="4">
                  <c:v>3.6</c:v>
                </c:pt>
                <c:pt idx="5">
                  <c:v>3.9</c:v>
                </c:pt>
                <c:pt idx="6">
                  <c:v>3</c:v>
                </c:pt>
                <c:pt idx="7">
                  <c:v>4.4000000000000004</c:v>
                </c:pt>
                <c:pt idx="8">
                  <c:v>4.2</c:v>
                </c:pt>
                <c:pt idx="9">
                  <c:v>3.9</c:v>
                </c:pt>
                <c:pt idx="10">
                  <c:v>4.4000000000000004</c:v>
                </c:pt>
              </c:numCache>
            </c:numRef>
          </c:val>
          <c:extLst>
            <c:ext xmlns:c16="http://schemas.microsoft.com/office/drawing/2014/chart" uri="{C3380CC4-5D6E-409C-BE32-E72D297353CC}">
              <c16:uniqueId val="{00000000-A73A-4E99-AB9E-7F98A66D41BB}"/>
            </c:ext>
          </c:extLst>
        </c:ser>
        <c:dLbls>
          <c:showLegendKey val="0"/>
          <c:showVal val="0"/>
          <c:showCatName val="0"/>
          <c:showSerName val="0"/>
          <c:showPercent val="0"/>
          <c:showBubbleSize val="0"/>
        </c:dLbls>
        <c:gapWidth val="40"/>
        <c:overlap val="100"/>
        <c:axId val="1565753664"/>
        <c:axId val="1565742144"/>
      </c:barChart>
      <c:catAx>
        <c:axId val="1565753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565742144"/>
        <c:crosses val="autoZero"/>
        <c:auto val="1"/>
        <c:lblAlgn val="ctr"/>
        <c:lblOffset val="100"/>
        <c:noMultiLvlLbl val="0"/>
      </c:catAx>
      <c:valAx>
        <c:axId val="1565742144"/>
        <c:scaling>
          <c:orientation val="minMax"/>
        </c:scaling>
        <c:delete val="1"/>
        <c:axPos val="b"/>
        <c:numFmt formatCode="0.0" sourceLinked="1"/>
        <c:majorTickMark val="none"/>
        <c:minorTickMark val="none"/>
        <c:tickLblPos val="nextTo"/>
        <c:crossAx val="1565753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groups-regions-2006-2024.xlsx]Graph by Country Group!PivotTable6</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Aptos" panose="020B0004020202020204" pitchFamily="34" charset="0"/>
                <a:ea typeface="+mn-ea"/>
                <a:cs typeface="+mn-cs"/>
              </a:defRPr>
            </a:pPr>
            <a:r>
              <a:rPr lang="en-US" sz="1600"/>
              <a:t>Average Scores by Country Group</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w="28575" cap="rnd">
            <a:solidFill>
              <a:schemeClr val="accent1"/>
            </a:solidFill>
            <a:round/>
          </a:ln>
          <a:effectLst/>
        </c:spPr>
        <c:marker>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ln w="28575" cap="rnd">
            <a:solidFill>
              <a:schemeClr val="accent1"/>
            </a:solidFill>
            <a:round/>
          </a:ln>
          <a:effectLst/>
        </c:spPr>
        <c:marker>
          <c:symbol val="circle"/>
          <c:size val="1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2"/>
        <c:spPr>
          <a:ln w="28575" cap="rnd">
            <a:solidFill>
              <a:schemeClr val="accent1"/>
            </a:solidFill>
            <a:round/>
          </a:ln>
          <a:effectLst/>
        </c:spPr>
        <c:marker>
          <c:symbol val="circle"/>
          <c:size val="1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3"/>
        <c:spPr>
          <a:ln w="28575" cap="rnd">
            <a:solidFill>
              <a:schemeClr val="accent1"/>
            </a:solidFill>
            <a:round/>
          </a:ln>
          <a:effectLst/>
        </c:spPr>
        <c:marker>
          <c:symbol val="circle"/>
          <c:size val="14"/>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4"/>
        <c:spPr>
          <a:ln w="28575" cap="rnd">
            <a:solidFill>
              <a:schemeClr val="accent1"/>
            </a:solidFill>
            <a:round/>
          </a:ln>
          <a:effectLst/>
        </c:spPr>
        <c:marker>
          <c:symbol val="circle"/>
          <c:size val="16"/>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5"/>
        <c:spPr>
          <a:ln w="28575" cap="rnd">
            <a:solidFill>
              <a:schemeClr val="accent1"/>
            </a:solidFill>
            <a:round/>
          </a:ln>
          <a:effectLst/>
        </c:spPr>
        <c:marker>
          <c:symbol val="circle"/>
          <c:size val="1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6"/>
        <c:spPr>
          <a:ln w="28575" cap="rnd">
            <a:solidFill>
              <a:schemeClr val="accent1"/>
            </a:solidFill>
            <a:round/>
          </a:ln>
          <a:effectLst/>
        </c:spPr>
        <c:marker>
          <c:symbol val="circle"/>
          <c:size val="15"/>
          <c:spPr>
            <a:solidFill>
              <a:schemeClr val="accent6"/>
            </a:solidFill>
            <a:ln w="9525">
              <a:solidFill>
                <a:schemeClr val="accent6"/>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7"/>
        <c:spPr>
          <a:ln w="28575" cap="rnd">
            <a:solidFill>
              <a:schemeClr val="accent1"/>
            </a:solidFill>
            <a:round/>
          </a:ln>
          <a:effectLst/>
        </c:spPr>
        <c:marker>
          <c:symbol val="circle"/>
          <c:size val="15"/>
          <c:spPr>
            <a:solidFill>
              <a:schemeClr val="accent1">
                <a:lumMod val="60000"/>
              </a:schemeClr>
            </a:solidFill>
            <a:ln w="9525">
              <a:solidFill>
                <a:schemeClr val="accent1">
                  <a:lumMod val="60000"/>
                </a:schemeClr>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158056988091572E-2"/>
          <c:y val="0.20266065532131064"/>
          <c:w val="0.96118477268488922"/>
          <c:h val="0.69787380408094146"/>
        </c:manualLayout>
      </c:layout>
      <c:lineChart>
        <c:grouping val="standard"/>
        <c:varyColors val="0"/>
        <c:ser>
          <c:idx val="0"/>
          <c:order val="0"/>
          <c:tx>
            <c:strRef>
              <c:f>'Graph by Country Group'!$B$37:$B$38</c:f>
              <c:strCache>
                <c:ptCount val="1"/>
                <c:pt idx="0">
                  <c:v>Average - All Non-Pacific</c:v>
                </c:pt>
              </c:strCache>
            </c:strRef>
          </c:tx>
          <c:spPr>
            <a:ln w="28575" cap="rnd">
              <a:solidFill>
                <a:schemeClr val="accent1"/>
              </a:solidFill>
              <a:round/>
            </a:ln>
            <a:effectLst/>
          </c:spPr>
          <c:marker>
            <c:symbol val="circle"/>
            <c:size val="1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Group'!$B$39:$B$54</c:f>
              <c:numCache>
                <c:formatCode>0.0</c:formatCode>
                <c:ptCount val="15"/>
                <c:pt idx="0">
                  <c:v>3.71875</c:v>
                </c:pt>
                <c:pt idx="1">
                  <c:v>3.6388888888888888</c:v>
                </c:pt>
                <c:pt idx="2">
                  <c:v>3.8125</c:v>
                </c:pt>
                <c:pt idx="3">
                  <c:v>4</c:v>
                </c:pt>
                <c:pt idx="4">
                  <c:v>4.0625</c:v>
                </c:pt>
                <c:pt idx="5">
                  <c:v>4.1349206349206344</c:v>
                </c:pt>
                <c:pt idx="6">
                  <c:v>4.3125</c:v>
                </c:pt>
                <c:pt idx="7">
                  <c:v>4.375</c:v>
                </c:pt>
                <c:pt idx="8">
                  <c:v>4.5</c:v>
                </c:pt>
                <c:pt idx="9">
                  <c:v>4.4705882352941178</c:v>
                </c:pt>
                <c:pt idx="10">
                  <c:v>4.4666666666666668</c:v>
                </c:pt>
                <c:pt idx="11">
                  <c:v>4.4615384615384617</c:v>
                </c:pt>
                <c:pt idx="12">
                  <c:v>4.4615384615384617</c:v>
                </c:pt>
                <c:pt idx="13">
                  <c:v>4.4615384615384617</c:v>
                </c:pt>
                <c:pt idx="14">
                  <c:v>4.5769230769230766</c:v>
                </c:pt>
              </c:numCache>
            </c:numRef>
          </c:val>
          <c:smooth val="0"/>
          <c:extLst>
            <c:ext xmlns:c16="http://schemas.microsoft.com/office/drawing/2014/chart" uri="{C3380CC4-5D6E-409C-BE32-E72D297353CC}">
              <c16:uniqueId val="{00000000-C3F6-4829-8A19-EBFBC707B094}"/>
            </c:ext>
          </c:extLst>
        </c:ser>
        <c:ser>
          <c:idx val="1"/>
          <c:order val="1"/>
          <c:tx>
            <c:strRef>
              <c:f>'Graph by Country Group'!$C$37:$C$38</c:f>
              <c:strCache>
                <c:ptCount val="1"/>
                <c:pt idx="0">
                  <c:v>Average - Group A (non-Pacific)</c:v>
                </c:pt>
              </c:strCache>
            </c:strRef>
          </c:tx>
          <c:spPr>
            <a:ln w="28575" cap="rnd">
              <a:solidFill>
                <a:schemeClr val="accent2"/>
              </a:solidFill>
              <a:round/>
            </a:ln>
            <a:effectLst/>
          </c:spPr>
          <c:marker>
            <c:symbol val="circle"/>
            <c:size val="1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Group'!$C$39:$C$54</c:f>
              <c:numCache>
                <c:formatCode>0.0</c:formatCode>
                <c:ptCount val="15"/>
                <c:pt idx="0">
                  <c:v>3.625</c:v>
                </c:pt>
                <c:pt idx="1">
                  <c:v>3.8125</c:v>
                </c:pt>
                <c:pt idx="2">
                  <c:v>3.7222222222222223</c:v>
                </c:pt>
                <c:pt idx="3">
                  <c:v>3.9444444444444446</c:v>
                </c:pt>
                <c:pt idx="4">
                  <c:v>4</c:v>
                </c:pt>
                <c:pt idx="5">
                  <c:v>4.0555555555555554</c:v>
                </c:pt>
                <c:pt idx="6">
                  <c:v>4.25</c:v>
                </c:pt>
                <c:pt idx="7">
                  <c:v>4.1875</c:v>
                </c:pt>
                <c:pt idx="8">
                  <c:v>4.2777777777777777</c:v>
                </c:pt>
                <c:pt idx="9">
                  <c:v>4.2777777777777777</c:v>
                </c:pt>
                <c:pt idx="10">
                  <c:v>4.333333333333333</c:v>
                </c:pt>
                <c:pt idx="11">
                  <c:v>4.4444444444444446</c:v>
                </c:pt>
                <c:pt idx="12">
                  <c:v>4.4444444444444446</c:v>
                </c:pt>
                <c:pt idx="13">
                  <c:v>4.5999999999999996</c:v>
                </c:pt>
                <c:pt idx="14">
                  <c:v>4.7142857142857144</c:v>
                </c:pt>
              </c:numCache>
            </c:numRef>
          </c:val>
          <c:smooth val="0"/>
          <c:extLst>
            <c:ext xmlns:c16="http://schemas.microsoft.com/office/drawing/2014/chart" uri="{C3380CC4-5D6E-409C-BE32-E72D297353CC}">
              <c16:uniqueId val="{00000001-C3F6-4829-8A19-EBFBC707B094}"/>
            </c:ext>
          </c:extLst>
        </c:ser>
        <c:ser>
          <c:idx val="2"/>
          <c:order val="2"/>
          <c:tx>
            <c:strRef>
              <c:f>'Graph by Country Group'!$D$37:$D$38</c:f>
              <c:strCache>
                <c:ptCount val="1"/>
                <c:pt idx="0">
                  <c:v>Average - Group B (non-Pacific)</c:v>
                </c:pt>
              </c:strCache>
            </c:strRef>
          </c:tx>
          <c:spPr>
            <a:ln w="28575" cap="rnd">
              <a:solidFill>
                <a:schemeClr val="accent3"/>
              </a:solidFill>
              <a:round/>
            </a:ln>
            <a:effectLst/>
          </c:spPr>
          <c:marker>
            <c:symbol val="circle"/>
            <c:size val="14"/>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Group'!$D$39:$D$54</c:f>
              <c:numCache>
                <c:formatCode>0.0</c:formatCode>
                <c:ptCount val="15"/>
                <c:pt idx="0">
                  <c:v>3.7857142857142856</c:v>
                </c:pt>
                <c:pt idx="1">
                  <c:v>3.7857142857142856</c:v>
                </c:pt>
                <c:pt idx="2">
                  <c:v>3.9285714285714284</c:v>
                </c:pt>
                <c:pt idx="3">
                  <c:v>4.0714285714285712</c:v>
                </c:pt>
                <c:pt idx="4">
                  <c:v>4.1428571428571432</c:v>
                </c:pt>
                <c:pt idx="5">
                  <c:v>4.2142857142857144</c:v>
                </c:pt>
                <c:pt idx="6">
                  <c:v>4.375</c:v>
                </c:pt>
                <c:pt idx="7">
                  <c:v>4.5625</c:v>
                </c:pt>
                <c:pt idx="8">
                  <c:v>4.75</c:v>
                </c:pt>
                <c:pt idx="9">
                  <c:v>4.6875</c:v>
                </c:pt>
                <c:pt idx="10">
                  <c:v>4.666666666666667</c:v>
                </c:pt>
                <c:pt idx="11">
                  <c:v>4.5</c:v>
                </c:pt>
                <c:pt idx="12">
                  <c:v>4.5</c:v>
                </c:pt>
                <c:pt idx="13">
                  <c:v>4.125</c:v>
                </c:pt>
                <c:pt idx="14">
                  <c:v>4.7</c:v>
                </c:pt>
              </c:numCache>
            </c:numRef>
          </c:val>
          <c:smooth val="0"/>
          <c:extLst>
            <c:ext xmlns:c16="http://schemas.microsoft.com/office/drawing/2014/chart" uri="{C3380CC4-5D6E-409C-BE32-E72D297353CC}">
              <c16:uniqueId val="{00000002-C3F6-4829-8A19-EBFBC707B094}"/>
            </c:ext>
          </c:extLst>
        </c:ser>
        <c:ser>
          <c:idx val="3"/>
          <c:order val="3"/>
          <c:tx>
            <c:strRef>
              <c:f>'Graph by Country Group'!$E$37:$E$38</c:f>
              <c:strCache>
                <c:ptCount val="1"/>
                <c:pt idx="0">
                  <c:v>Average - Pacific</c:v>
                </c:pt>
              </c:strCache>
            </c:strRef>
          </c:tx>
          <c:spPr>
            <a:ln w="28575" cap="rnd">
              <a:solidFill>
                <a:schemeClr val="accent4"/>
              </a:solidFill>
              <a:round/>
            </a:ln>
            <a:effectLst/>
          </c:spPr>
          <c:marker>
            <c:symbol val="circle"/>
            <c:size val="16"/>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Group'!$E$39:$E$54</c:f>
              <c:numCache>
                <c:formatCode>0.0</c:formatCode>
                <c:ptCount val="15"/>
                <c:pt idx="0">
                  <c:v>3.35</c:v>
                </c:pt>
                <c:pt idx="1">
                  <c:v>3.1666666666666665</c:v>
                </c:pt>
                <c:pt idx="2">
                  <c:v>3.125</c:v>
                </c:pt>
                <c:pt idx="3">
                  <c:v>3.0416666666666665</c:v>
                </c:pt>
                <c:pt idx="4">
                  <c:v>3.125</c:v>
                </c:pt>
                <c:pt idx="5">
                  <c:v>3.1666666666666665</c:v>
                </c:pt>
                <c:pt idx="6">
                  <c:v>3.2083333333333335</c:v>
                </c:pt>
                <c:pt idx="7">
                  <c:v>3.3333333333333335</c:v>
                </c:pt>
                <c:pt idx="8">
                  <c:v>3.4166666666666665</c:v>
                </c:pt>
                <c:pt idx="9">
                  <c:v>3.4166666666666665</c:v>
                </c:pt>
                <c:pt idx="10">
                  <c:v>3.4583333333333335</c:v>
                </c:pt>
                <c:pt idx="11">
                  <c:v>3.5</c:v>
                </c:pt>
                <c:pt idx="12">
                  <c:v>3.5416666666666665</c:v>
                </c:pt>
                <c:pt idx="13">
                  <c:v>3.5384615384615383</c:v>
                </c:pt>
                <c:pt idx="14">
                  <c:v>3.6428571428571428</c:v>
                </c:pt>
              </c:numCache>
            </c:numRef>
          </c:val>
          <c:smooth val="0"/>
          <c:extLst>
            <c:ext xmlns:c16="http://schemas.microsoft.com/office/drawing/2014/chart" uri="{C3380CC4-5D6E-409C-BE32-E72D297353CC}">
              <c16:uniqueId val="{00000003-C3F6-4829-8A19-EBFBC707B094}"/>
            </c:ext>
          </c:extLst>
        </c:ser>
        <c:ser>
          <c:idx val="4"/>
          <c:order val="4"/>
          <c:tx>
            <c:strRef>
              <c:f>'Graph by Country Group'!$F$37:$F$38</c:f>
              <c:strCache>
                <c:ptCount val="1"/>
                <c:pt idx="0">
                  <c:v>Average = All DMCs</c:v>
                </c:pt>
              </c:strCache>
            </c:strRef>
          </c:tx>
          <c:spPr>
            <a:ln w="28575" cap="rnd">
              <a:solidFill>
                <a:schemeClr val="accent5"/>
              </a:solidFill>
              <a:round/>
            </a:ln>
            <a:effectLst/>
          </c:spPr>
          <c:marker>
            <c:symbol val="circle"/>
            <c:size val="1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Group'!$F$39:$F$54</c:f>
              <c:numCache>
                <c:formatCode>0.0</c:formatCode>
                <c:ptCount val="15"/>
                <c:pt idx="0">
                  <c:v>3.5769230769230771</c:v>
                </c:pt>
                <c:pt idx="1">
                  <c:v>3.5689655172413794</c:v>
                </c:pt>
                <c:pt idx="2">
                  <c:v>3.5178571428571428</c:v>
                </c:pt>
                <c:pt idx="3">
                  <c:v>3.5892857142857144</c:v>
                </c:pt>
                <c:pt idx="4">
                  <c:v>3.6607142857142856</c:v>
                </c:pt>
                <c:pt idx="5">
                  <c:v>3.8121693121693121</c:v>
                </c:pt>
                <c:pt idx="6">
                  <c:v>3.8392857142857144</c:v>
                </c:pt>
                <c:pt idx="7">
                  <c:v>3.9285714285714284</c:v>
                </c:pt>
                <c:pt idx="8">
                  <c:v>4.0517241379310347</c:v>
                </c:pt>
                <c:pt idx="9">
                  <c:v>4.0344827586206895</c:v>
                </c:pt>
                <c:pt idx="10">
                  <c:v>4.0185185185185182</c:v>
                </c:pt>
                <c:pt idx="11">
                  <c:v>4</c:v>
                </c:pt>
                <c:pt idx="12">
                  <c:v>4.0199999999999996</c:v>
                </c:pt>
                <c:pt idx="13">
                  <c:v>4</c:v>
                </c:pt>
                <c:pt idx="14">
                  <c:v>4.0925925925925926</c:v>
                </c:pt>
              </c:numCache>
            </c:numRef>
          </c:val>
          <c:smooth val="0"/>
          <c:extLst>
            <c:ext xmlns:c16="http://schemas.microsoft.com/office/drawing/2014/chart" uri="{C3380CC4-5D6E-409C-BE32-E72D297353CC}">
              <c16:uniqueId val="{00000004-C3F6-4829-8A19-EBFBC707B094}"/>
            </c:ext>
          </c:extLst>
        </c:ser>
        <c:ser>
          <c:idx val="5"/>
          <c:order val="5"/>
          <c:tx>
            <c:strRef>
              <c:f>'Graph by Country Group'!$G$37:$G$38</c:f>
              <c:strCache>
                <c:ptCount val="1"/>
                <c:pt idx="0">
                  <c:v>Average Group A</c:v>
                </c:pt>
              </c:strCache>
            </c:strRef>
          </c:tx>
          <c:spPr>
            <a:ln w="28575" cap="rnd">
              <a:solidFill>
                <a:schemeClr val="accent6"/>
              </a:solidFill>
              <a:round/>
            </a:ln>
            <a:effectLst/>
          </c:spPr>
          <c:marker>
            <c:symbol val="circle"/>
            <c:size val="15"/>
            <c:spPr>
              <a:solidFill>
                <a:schemeClr val="accent6"/>
              </a:solidFill>
              <a:ln w="9525">
                <a:solidFill>
                  <a:schemeClr val="accent6"/>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Group'!$G$39:$G$54</c:f>
              <c:numCache>
                <c:formatCode>0.0</c:formatCode>
                <c:ptCount val="15"/>
                <c:pt idx="0">
                  <c:v>3.3000000000000003</c:v>
                </c:pt>
                <c:pt idx="1">
                  <c:v>3.5</c:v>
                </c:pt>
                <c:pt idx="2">
                  <c:v>3.5</c:v>
                </c:pt>
                <c:pt idx="3">
                  <c:v>3.6</c:v>
                </c:pt>
                <c:pt idx="4">
                  <c:v>3.6</c:v>
                </c:pt>
                <c:pt idx="5">
                  <c:v>4</c:v>
                </c:pt>
                <c:pt idx="6">
                  <c:v>4</c:v>
                </c:pt>
                <c:pt idx="7">
                  <c:v>3.8000000000000003</c:v>
                </c:pt>
                <c:pt idx="8">
                  <c:v>3.9000000000000004</c:v>
                </c:pt>
                <c:pt idx="9">
                  <c:v>3.9000000000000004</c:v>
                </c:pt>
                <c:pt idx="10">
                  <c:v>3.9000000000000004</c:v>
                </c:pt>
                <c:pt idx="11">
                  <c:v>3.9000000000000004</c:v>
                </c:pt>
                <c:pt idx="12">
                  <c:v>4</c:v>
                </c:pt>
                <c:pt idx="13">
                  <c:v>4</c:v>
                </c:pt>
                <c:pt idx="14">
                  <c:v>4.03125</c:v>
                </c:pt>
              </c:numCache>
            </c:numRef>
          </c:val>
          <c:smooth val="0"/>
          <c:extLst>
            <c:ext xmlns:c16="http://schemas.microsoft.com/office/drawing/2014/chart" uri="{C3380CC4-5D6E-409C-BE32-E72D297353CC}">
              <c16:uniqueId val="{00000005-C3F6-4829-8A19-EBFBC707B094}"/>
            </c:ext>
          </c:extLst>
        </c:ser>
        <c:ser>
          <c:idx val="6"/>
          <c:order val="6"/>
          <c:tx>
            <c:strRef>
              <c:f>'Graph by Country Group'!$H$37:$H$38</c:f>
              <c:strCache>
                <c:ptCount val="1"/>
                <c:pt idx="0">
                  <c:v>Average Group B</c:v>
                </c:pt>
              </c:strCache>
            </c:strRef>
          </c:tx>
          <c:spPr>
            <a:ln w="28575" cap="rnd">
              <a:solidFill>
                <a:schemeClr val="accent1">
                  <a:lumMod val="60000"/>
                </a:schemeClr>
              </a:solidFill>
              <a:round/>
            </a:ln>
            <a:effectLst/>
          </c:spPr>
          <c:marker>
            <c:symbol val="circle"/>
            <c:size val="15"/>
            <c:spPr>
              <a:solidFill>
                <a:schemeClr val="accent1">
                  <a:lumMod val="60000"/>
                </a:schemeClr>
              </a:solidFill>
              <a:ln w="9525">
                <a:solidFill>
                  <a:schemeClr val="accent1">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Country Group'!$A$39:$A$54</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Country Group'!$H$39:$H$54</c:f>
              <c:numCache>
                <c:formatCode>0.0</c:formatCode>
                <c:ptCount val="15"/>
                <c:pt idx="0">
                  <c:v>3.1</c:v>
                </c:pt>
                <c:pt idx="1">
                  <c:v>3.3000000000000003</c:v>
                </c:pt>
                <c:pt idx="2">
                  <c:v>3.5</c:v>
                </c:pt>
                <c:pt idx="3">
                  <c:v>3.6</c:v>
                </c:pt>
                <c:pt idx="4">
                  <c:v>3.7</c:v>
                </c:pt>
                <c:pt idx="5">
                  <c:v>3.7</c:v>
                </c:pt>
                <c:pt idx="6">
                  <c:v>3.8000000000000003</c:v>
                </c:pt>
                <c:pt idx="7">
                  <c:v>4.1000000000000005</c:v>
                </c:pt>
                <c:pt idx="8">
                  <c:v>4.3</c:v>
                </c:pt>
                <c:pt idx="9">
                  <c:v>4.2</c:v>
                </c:pt>
                <c:pt idx="10">
                  <c:v>4.1000000000000005</c:v>
                </c:pt>
                <c:pt idx="11">
                  <c:v>4</c:v>
                </c:pt>
                <c:pt idx="12">
                  <c:v>4.1000000000000005</c:v>
                </c:pt>
                <c:pt idx="13">
                  <c:v>4</c:v>
                </c:pt>
                <c:pt idx="14">
                  <c:v>4.1818181818181817</c:v>
                </c:pt>
              </c:numCache>
            </c:numRef>
          </c:val>
          <c:smooth val="0"/>
          <c:extLst>
            <c:ext xmlns:c16="http://schemas.microsoft.com/office/drawing/2014/chart" uri="{C3380CC4-5D6E-409C-BE32-E72D297353CC}">
              <c16:uniqueId val="{00000006-C3F6-4829-8A19-EBFBC707B094}"/>
            </c:ext>
          </c:extLst>
        </c:ser>
        <c:dLbls>
          <c:showLegendKey val="0"/>
          <c:showVal val="0"/>
          <c:showCatName val="0"/>
          <c:showSerName val="0"/>
          <c:showPercent val="0"/>
          <c:showBubbleSize val="0"/>
        </c:dLbls>
        <c:marker val="1"/>
        <c:smooth val="0"/>
        <c:axId val="1999740240"/>
        <c:axId val="1999743120"/>
      </c:lineChart>
      <c:catAx>
        <c:axId val="1999740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1999743120"/>
        <c:crosses val="autoZero"/>
        <c:auto val="1"/>
        <c:lblAlgn val="ctr"/>
        <c:lblOffset val="100"/>
        <c:noMultiLvlLbl val="0"/>
      </c:catAx>
      <c:valAx>
        <c:axId val="1999743120"/>
        <c:scaling>
          <c:orientation val="minMax"/>
          <c:min val="2"/>
        </c:scaling>
        <c:delete val="1"/>
        <c:axPos val="l"/>
        <c:numFmt formatCode="0.0" sourceLinked="1"/>
        <c:majorTickMark val="none"/>
        <c:minorTickMark val="none"/>
        <c:tickLblPos val="nextTo"/>
        <c:crossAx val="1999740240"/>
        <c:crosses val="autoZero"/>
        <c:crossBetween val="between"/>
      </c:valAx>
      <c:spPr>
        <a:noFill/>
        <a:ln>
          <a:noFill/>
        </a:ln>
        <a:effectLst/>
      </c:spPr>
    </c:plotArea>
    <c:legend>
      <c:legendPos val="t"/>
      <c:layout>
        <c:manualLayout>
          <c:xMode val="edge"/>
          <c:yMode val="edge"/>
          <c:x val="2.9111853124525387E-2"/>
          <c:y val="7.9309118618237237E-2"/>
          <c:w val="0.92455391372200668"/>
          <c:h val="8.5801794936923206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[Updated_performance assessment-country-country groups-regions-2006-2024.xlsx]Graph by Region!PivotTable8</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Aptos" panose="020B0004020202020204" pitchFamily="34" charset="0"/>
                <a:ea typeface="+mn-ea"/>
                <a:cs typeface="+mn-cs"/>
              </a:defRPr>
            </a:pPr>
            <a:r>
              <a:rPr lang="en-US" sz="1600"/>
              <a:t>Scores by Region</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Aptos" panose="020B0004020202020204" pitchFamily="34" charset="0"/>
              <a:ea typeface="+mn-ea"/>
              <a:cs typeface="+mn-cs"/>
            </a:defRPr>
          </a:pPr>
          <a:endParaRPr lang="en-US"/>
        </a:p>
      </c:txPr>
    </c:title>
    <c:autoTitleDeleted val="0"/>
    <c:pivotFmts>
      <c:pivotFmt>
        <c:idx val="0"/>
        <c:spPr>
          <a:ln w="28575" cap="rnd">
            <a:solidFill>
              <a:schemeClr val="accent1"/>
            </a:solidFill>
            <a:round/>
          </a:ln>
          <a:effectLst/>
        </c:spPr>
        <c:marker>
          <c:symbol val="circle"/>
          <c:size val="1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1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circle"/>
          <c:size val="1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circle"/>
          <c:size val="15"/>
          <c:spPr>
            <a:solidFill>
              <a:schemeClr val="accent4"/>
            </a:solidFill>
            <a:ln w="9525">
              <a:solidFill>
                <a:schemeClr val="accent4"/>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15"/>
          <c:spPr>
            <a:solidFill>
              <a:schemeClr val="accent5"/>
            </a:solidFill>
            <a:ln w="9525">
              <a:solidFill>
                <a:schemeClr val="accent5"/>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'Graph by Region'!$B$32:$B$33</c:f>
              <c:strCache>
                <c:ptCount val="1"/>
                <c:pt idx="0">
                  <c:v>Central and West Asia</c:v>
                </c:pt>
              </c:strCache>
            </c:strRef>
          </c:tx>
          <c:spPr>
            <a:ln w="28575" cap="rnd">
              <a:solidFill>
                <a:schemeClr val="accent1"/>
              </a:solidFill>
              <a:round/>
            </a:ln>
            <a:effectLst/>
          </c:spPr>
          <c:marker>
            <c:symbol val="circle"/>
            <c:size val="1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Region'!$A$34:$A$49</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Region'!$B$34:$B$49</c:f>
              <c:numCache>
                <c:formatCode>0.0</c:formatCode>
                <c:ptCount val="15"/>
                <c:pt idx="0">
                  <c:v>3.5333333333333332</c:v>
                </c:pt>
                <c:pt idx="1">
                  <c:v>3.7571428571428567</c:v>
                </c:pt>
                <c:pt idx="2">
                  <c:v>3.6571428571428575</c:v>
                </c:pt>
                <c:pt idx="3">
                  <c:v>3.7</c:v>
                </c:pt>
                <c:pt idx="4">
                  <c:v>3.7714285714285714</c:v>
                </c:pt>
                <c:pt idx="5">
                  <c:v>3.8</c:v>
                </c:pt>
                <c:pt idx="6">
                  <c:v>3.8857142857142861</c:v>
                </c:pt>
                <c:pt idx="7">
                  <c:v>3.842857142857143</c:v>
                </c:pt>
                <c:pt idx="8">
                  <c:v>3.8999999999999995</c:v>
                </c:pt>
                <c:pt idx="9">
                  <c:v>3.8857142857142861</c:v>
                </c:pt>
                <c:pt idx="10">
                  <c:v>3.6799999999999997</c:v>
                </c:pt>
                <c:pt idx="11">
                  <c:v>3.6800000000000006</c:v>
                </c:pt>
                <c:pt idx="12">
                  <c:v>3.8</c:v>
                </c:pt>
                <c:pt idx="13">
                  <c:v>4.0999999999999996</c:v>
                </c:pt>
                <c:pt idx="14">
                  <c:v>4.25</c:v>
                </c:pt>
              </c:numCache>
            </c:numRef>
          </c:val>
          <c:smooth val="0"/>
          <c:extLst>
            <c:ext xmlns:c16="http://schemas.microsoft.com/office/drawing/2014/chart" uri="{C3380CC4-5D6E-409C-BE32-E72D297353CC}">
              <c16:uniqueId val="{00000000-C5C9-48C0-AF7A-34EEA5BDE418}"/>
            </c:ext>
          </c:extLst>
        </c:ser>
        <c:ser>
          <c:idx val="1"/>
          <c:order val="1"/>
          <c:tx>
            <c:strRef>
              <c:f>'Graph by Region'!$C$32:$C$33</c:f>
              <c:strCache>
                <c:ptCount val="1"/>
                <c:pt idx="0">
                  <c:v>East Asia</c:v>
                </c:pt>
              </c:strCache>
            </c:strRef>
          </c:tx>
          <c:spPr>
            <a:ln w="28575" cap="rnd">
              <a:solidFill>
                <a:schemeClr val="accent2"/>
              </a:solidFill>
              <a:round/>
            </a:ln>
            <a:effectLst/>
          </c:spPr>
          <c:marker>
            <c:symbol val="circle"/>
            <c:size val="1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Region'!$A$34:$A$49</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Region'!$C$34:$C$49</c:f>
              <c:numCache>
                <c:formatCode>0.0</c:formatCode>
                <c:ptCount val="15"/>
                <c:pt idx="0">
                  <c:v>3.3</c:v>
                </c:pt>
                <c:pt idx="1">
                  <c:v>3.6</c:v>
                </c:pt>
                <c:pt idx="2">
                  <c:v>3.8</c:v>
                </c:pt>
                <c:pt idx="3">
                  <c:v>3.7</c:v>
                </c:pt>
                <c:pt idx="4">
                  <c:v>3.8</c:v>
                </c:pt>
                <c:pt idx="5">
                  <c:v>3.8</c:v>
                </c:pt>
                <c:pt idx="6">
                  <c:v>3.8</c:v>
                </c:pt>
                <c:pt idx="7">
                  <c:v>4.0999999999999996</c:v>
                </c:pt>
                <c:pt idx="8">
                  <c:v>4.2</c:v>
                </c:pt>
                <c:pt idx="9">
                  <c:v>4.0999999999999996</c:v>
                </c:pt>
                <c:pt idx="10">
                  <c:v>4.2</c:v>
                </c:pt>
                <c:pt idx="11">
                  <c:v>4.2</c:v>
                </c:pt>
                <c:pt idx="12">
                  <c:v>4.4000000000000004</c:v>
                </c:pt>
                <c:pt idx="13">
                  <c:v>4.4000000000000004</c:v>
                </c:pt>
                <c:pt idx="14">
                  <c:v>4.4000000000000004</c:v>
                </c:pt>
              </c:numCache>
            </c:numRef>
          </c:val>
          <c:smooth val="0"/>
          <c:extLst>
            <c:ext xmlns:c16="http://schemas.microsoft.com/office/drawing/2014/chart" uri="{C3380CC4-5D6E-409C-BE32-E72D297353CC}">
              <c16:uniqueId val="{00000001-C5C9-48C0-AF7A-34EEA5BDE418}"/>
            </c:ext>
          </c:extLst>
        </c:ser>
        <c:ser>
          <c:idx val="2"/>
          <c:order val="2"/>
          <c:tx>
            <c:strRef>
              <c:f>'Graph by Region'!$D$32:$D$33</c:f>
              <c:strCache>
                <c:ptCount val="1"/>
                <c:pt idx="0">
                  <c:v>Pacific</c:v>
                </c:pt>
              </c:strCache>
            </c:strRef>
          </c:tx>
          <c:spPr>
            <a:ln w="28575" cap="rnd">
              <a:solidFill>
                <a:schemeClr val="accent3"/>
              </a:solidFill>
              <a:round/>
            </a:ln>
            <a:effectLst/>
          </c:spPr>
          <c:marker>
            <c:symbol val="circle"/>
            <c:size val="1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Region'!$A$34:$A$49</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Region'!$D$34:$D$49</c:f>
              <c:numCache>
                <c:formatCode>0.0</c:formatCode>
                <c:ptCount val="15"/>
                <c:pt idx="0">
                  <c:v>2.4153846153846157</c:v>
                </c:pt>
                <c:pt idx="1">
                  <c:v>2.7538461538461538</c:v>
                </c:pt>
                <c:pt idx="2">
                  <c:v>2.9499999999999997</c:v>
                </c:pt>
                <c:pt idx="3">
                  <c:v>2.9916666666666667</c:v>
                </c:pt>
                <c:pt idx="4">
                  <c:v>3.0166666666666662</c:v>
                </c:pt>
                <c:pt idx="5">
                  <c:v>3.0583333333333331</c:v>
                </c:pt>
                <c:pt idx="6">
                  <c:v>3.15</c:v>
                </c:pt>
                <c:pt idx="7">
                  <c:v>3.1999999999999997</c:v>
                </c:pt>
                <c:pt idx="8">
                  <c:v>3.1500000000000004</c:v>
                </c:pt>
                <c:pt idx="9">
                  <c:v>3.1500000000000004</c:v>
                </c:pt>
                <c:pt idx="10">
                  <c:v>3.125</c:v>
                </c:pt>
                <c:pt idx="11">
                  <c:v>3.0545454545454547</c:v>
                </c:pt>
                <c:pt idx="12">
                  <c:v>3.1363636363636362</c:v>
                </c:pt>
                <c:pt idx="13">
                  <c:v>3.2461538461538462</c:v>
                </c:pt>
                <c:pt idx="14">
                  <c:v>3.342857142857143</c:v>
                </c:pt>
              </c:numCache>
            </c:numRef>
          </c:val>
          <c:smooth val="0"/>
          <c:extLst>
            <c:ext xmlns:c16="http://schemas.microsoft.com/office/drawing/2014/chart" uri="{C3380CC4-5D6E-409C-BE32-E72D297353CC}">
              <c16:uniqueId val="{00000002-C5C9-48C0-AF7A-34EEA5BDE418}"/>
            </c:ext>
          </c:extLst>
        </c:ser>
        <c:ser>
          <c:idx val="3"/>
          <c:order val="3"/>
          <c:tx>
            <c:strRef>
              <c:f>'Graph by Region'!$E$32:$E$33</c:f>
              <c:strCache>
                <c:ptCount val="1"/>
                <c:pt idx="0">
                  <c:v>South Asia</c:v>
                </c:pt>
              </c:strCache>
            </c:strRef>
          </c:tx>
          <c:spPr>
            <a:ln w="28575" cap="rnd">
              <a:solidFill>
                <a:schemeClr val="accent4"/>
              </a:solidFill>
              <a:round/>
            </a:ln>
            <a:effectLst/>
          </c:spPr>
          <c:marker>
            <c:symbol val="circle"/>
            <c:size val="15"/>
            <c:spPr>
              <a:solidFill>
                <a:schemeClr val="accent4"/>
              </a:solidFill>
              <a:ln w="9525">
                <a:solidFill>
                  <a:schemeClr val="accent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Region'!$A$34:$A$49</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Region'!$E$34:$E$49</c:f>
              <c:numCache>
                <c:formatCode>0.0</c:formatCode>
                <c:ptCount val="15"/>
                <c:pt idx="0">
                  <c:v>3.7800000000000002</c:v>
                </c:pt>
                <c:pt idx="1">
                  <c:v>3.84</c:v>
                </c:pt>
                <c:pt idx="2">
                  <c:v>3.9</c:v>
                </c:pt>
                <c:pt idx="3">
                  <c:v>3.9800000000000004</c:v>
                </c:pt>
                <c:pt idx="4">
                  <c:v>4.04</c:v>
                </c:pt>
                <c:pt idx="5">
                  <c:v>4.0999999999999996</c:v>
                </c:pt>
                <c:pt idx="6">
                  <c:v>4.38</c:v>
                </c:pt>
                <c:pt idx="7">
                  <c:v>4.34</c:v>
                </c:pt>
                <c:pt idx="8">
                  <c:v>4.38</c:v>
                </c:pt>
                <c:pt idx="9">
                  <c:v>4.38</c:v>
                </c:pt>
                <c:pt idx="10">
                  <c:v>4.3800000000000008</c:v>
                </c:pt>
                <c:pt idx="11">
                  <c:v>4.375</c:v>
                </c:pt>
                <c:pt idx="12">
                  <c:v>4.45</c:v>
                </c:pt>
                <c:pt idx="13">
                  <c:v>4.5250000000000004</c:v>
                </c:pt>
                <c:pt idx="14">
                  <c:v>4.5</c:v>
                </c:pt>
              </c:numCache>
            </c:numRef>
          </c:val>
          <c:smooth val="0"/>
          <c:extLst>
            <c:ext xmlns:c16="http://schemas.microsoft.com/office/drawing/2014/chart" uri="{C3380CC4-5D6E-409C-BE32-E72D297353CC}">
              <c16:uniqueId val="{00000003-C5C9-48C0-AF7A-34EEA5BDE418}"/>
            </c:ext>
          </c:extLst>
        </c:ser>
        <c:ser>
          <c:idx val="4"/>
          <c:order val="4"/>
          <c:tx>
            <c:strRef>
              <c:f>'Graph by Region'!$F$32:$F$33</c:f>
              <c:strCache>
                <c:ptCount val="1"/>
                <c:pt idx="0">
                  <c:v>Southeast Asia</c:v>
                </c:pt>
              </c:strCache>
            </c:strRef>
          </c:tx>
          <c:spPr>
            <a:ln w="28575" cap="rnd">
              <a:solidFill>
                <a:schemeClr val="accent5"/>
              </a:solidFill>
              <a:round/>
            </a:ln>
            <a:effectLst/>
          </c:spPr>
          <c:marker>
            <c:symbol val="circle"/>
            <c:size val="15"/>
            <c:spPr>
              <a:solidFill>
                <a:schemeClr val="accent5"/>
              </a:solidFill>
              <a:ln w="9525">
                <a:solidFill>
                  <a:schemeClr val="accent5"/>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ptos" panose="020B0004020202020204" pitchFamily="34"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 by Region'!$A$34:$A$49</c:f>
              <c:strCache>
                <c:ptCount val="15"/>
                <c:pt idx="0">
                  <c:v>2006</c:v>
                </c:pt>
                <c:pt idx="1">
                  <c:v>2007</c:v>
                </c:pt>
                <c:pt idx="2">
                  <c:v>2008</c:v>
                </c:pt>
                <c:pt idx="3">
                  <c:v>2009</c:v>
                </c:pt>
                <c:pt idx="4">
                  <c:v>2010</c:v>
                </c:pt>
                <c:pt idx="5">
                  <c:v>2011</c:v>
                </c:pt>
                <c:pt idx="6">
                  <c:v>2012</c:v>
                </c:pt>
                <c:pt idx="7">
                  <c:v>2013</c:v>
                </c:pt>
                <c:pt idx="8">
                  <c:v>2014</c:v>
                </c:pt>
                <c:pt idx="9">
                  <c:v>2015</c:v>
                </c:pt>
                <c:pt idx="10">
                  <c:v>2016</c:v>
                </c:pt>
                <c:pt idx="11">
                  <c:v>2018</c:v>
                </c:pt>
                <c:pt idx="12">
                  <c:v>2020</c:v>
                </c:pt>
                <c:pt idx="13">
                  <c:v>2022</c:v>
                </c:pt>
                <c:pt idx="14">
                  <c:v>2024</c:v>
                </c:pt>
              </c:strCache>
            </c:strRef>
          </c:cat>
          <c:val>
            <c:numRef>
              <c:f>'Graph by Region'!$F$34:$F$49</c:f>
              <c:numCache>
                <c:formatCode>0.0</c:formatCode>
                <c:ptCount val="15"/>
                <c:pt idx="0">
                  <c:v>3.7250000000000001</c:v>
                </c:pt>
                <c:pt idx="1">
                  <c:v>3.85</c:v>
                </c:pt>
                <c:pt idx="2">
                  <c:v>3.9666666666666663</c:v>
                </c:pt>
                <c:pt idx="3">
                  <c:v>4.2</c:v>
                </c:pt>
                <c:pt idx="4">
                  <c:v>4.2333333333333334</c:v>
                </c:pt>
                <c:pt idx="5">
                  <c:v>4.3</c:v>
                </c:pt>
                <c:pt idx="6">
                  <c:v>4.4000000000000004</c:v>
                </c:pt>
                <c:pt idx="7">
                  <c:v>4.3</c:v>
                </c:pt>
                <c:pt idx="8">
                  <c:v>4</c:v>
                </c:pt>
                <c:pt idx="9">
                  <c:v>4</c:v>
                </c:pt>
                <c:pt idx="10">
                  <c:v>4.05</c:v>
                </c:pt>
                <c:pt idx="11">
                  <c:v>3.6750000000000003</c:v>
                </c:pt>
                <c:pt idx="12">
                  <c:v>3.75</c:v>
                </c:pt>
                <c:pt idx="13">
                  <c:v>3.7750000000000004</c:v>
                </c:pt>
                <c:pt idx="14">
                  <c:v>3.7333333333333329</c:v>
                </c:pt>
              </c:numCache>
            </c:numRef>
          </c:val>
          <c:smooth val="0"/>
          <c:extLst>
            <c:ext xmlns:c16="http://schemas.microsoft.com/office/drawing/2014/chart" uri="{C3380CC4-5D6E-409C-BE32-E72D297353CC}">
              <c16:uniqueId val="{00000004-C5C9-48C0-AF7A-34EEA5BDE418}"/>
            </c:ext>
          </c:extLst>
        </c:ser>
        <c:dLbls>
          <c:showLegendKey val="0"/>
          <c:showVal val="0"/>
          <c:showCatName val="0"/>
          <c:showSerName val="0"/>
          <c:showPercent val="0"/>
          <c:showBubbleSize val="0"/>
        </c:dLbls>
        <c:marker val="1"/>
        <c:smooth val="0"/>
        <c:axId val="732169296"/>
        <c:axId val="732169776"/>
      </c:lineChart>
      <c:catAx>
        <c:axId val="732169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crossAx val="732169776"/>
        <c:crosses val="autoZero"/>
        <c:auto val="1"/>
        <c:lblAlgn val="ctr"/>
        <c:lblOffset val="100"/>
        <c:noMultiLvlLbl val="0"/>
      </c:catAx>
      <c:valAx>
        <c:axId val="732169776"/>
        <c:scaling>
          <c:orientation val="minMax"/>
          <c:min val="2"/>
        </c:scaling>
        <c:delete val="1"/>
        <c:axPos val="l"/>
        <c:numFmt formatCode="0.0" sourceLinked="1"/>
        <c:majorTickMark val="none"/>
        <c:minorTickMark val="none"/>
        <c:tickLblPos val="nextTo"/>
        <c:crossAx val="73216929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Aptos" panose="020B0004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47</xdr:col>
      <xdr:colOff>142484</xdr:colOff>
      <xdr:row>5</xdr:row>
      <xdr:rowOff>654290</xdr:rowOff>
    </xdr:from>
    <xdr:ext cx="224998" cy="248851"/>
    <xdr:sp macro="" textlink="">
      <xdr:nvSpPr>
        <xdr:cNvPr id="2" name="TextBox 1">
          <a:extLst>
            <a:ext uri="{FF2B5EF4-FFF2-40B4-BE49-F238E27FC236}">
              <a16:creationId xmlns:a16="http://schemas.microsoft.com/office/drawing/2014/main" id="{D099E2FB-F894-4B01-875B-B746FDF31E39}"/>
            </a:ext>
          </a:extLst>
        </xdr:cNvPr>
        <xdr:cNvSpPr txBox="1"/>
      </xdr:nvSpPr>
      <xdr:spPr>
        <a:xfrm rot="5400000">
          <a:off x="13549377" y="1527277"/>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a:latin typeface="Arial" panose="020B0604020202020204" pitchFamily="34" charset="0"/>
              <a:cs typeface="Arial" panose="020B0604020202020204" pitchFamily="34" charset="0"/>
            </a:rPr>
            <a:t>a</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7</xdr:col>
      <xdr:colOff>601980</xdr:colOff>
      <xdr:row>0</xdr:row>
      <xdr:rowOff>83820</xdr:rowOff>
    </xdr:from>
    <xdr:to>
      <xdr:col>10</xdr:col>
      <xdr:colOff>605790</xdr:colOff>
      <xdr:row>11</xdr:row>
      <xdr:rowOff>93617</xdr:rowOff>
    </xdr:to>
    <mc:AlternateContent xmlns:mc="http://schemas.openxmlformats.org/markup-compatibility/2006" xmlns:a14="http://schemas.microsoft.com/office/drawing/2010/main">
      <mc:Choice Requires="a14">
        <xdr:graphicFrame macro="">
          <xdr:nvGraphicFramePr>
            <xdr:cNvPr id="2" name="Year 3">
              <a:extLst>
                <a:ext uri="{FF2B5EF4-FFF2-40B4-BE49-F238E27FC236}">
                  <a16:creationId xmlns:a16="http://schemas.microsoft.com/office/drawing/2014/main" id="{856FB535-352E-4150-2816-4D0725D42B57}"/>
                </a:ext>
              </a:extLst>
            </xdr:cNvPr>
            <xdr:cNvGraphicFramePr/>
          </xdr:nvGraphicFramePr>
          <xdr:xfrm>
            <a:off x="0" y="0"/>
            <a:ext cx="0" cy="0"/>
          </xdr:xfrm>
          <a:graphic>
            <a:graphicData uri="http://schemas.microsoft.com/office/drawing/2010/slicer">
              <sle:slicer xmlns:sle="http://schemas.microsoft.com/office/drawing/2010/slicer" name="Year 3"/>
            </a:graphicData>
          </a:graphic>
        </xdr:graphicFrame>
      </mc:Choice>
      <mc:Fallback xmlns="">
        <xdr:sp macro="" textlink="">
          <xdr:nvSpPr>
            <xdr:cNvPr id="0" name=""/>
            <xdr:cNvSpPr>
              <a:spLocks noTextEdit="1"/>
            </xdr:cNvSpPr>
          </xdr:nvSpPr>
          <xdr:spPr>
            <a:xfrm>
              <a:off x="10914289" y="85725"/>
              <a:ext cx="1842680" cy="239295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598170</xdr:colOff>
      <xdr:row>13</xdr:row>
      <xdr:rowOff>175804</xdr:rowOff>
    </xdr:from>
    <xdr:to>
      <xdr:col>10</xdr:col>
      <xdr:colOff>590550</xdr:colOff>
      <xdr:row>27</xdr:row>
      <xdr:rowOff>133893</xdr:rowOff>
    </xdr:to>
    <mc:AlternateContent xmlns:mc="http://schemas.openxmlformats.org/markup-compatibility/2006" xmlns:a14="http://schemas.microsoft.com/office/drawing/2010/main">
      <mc:Choice Requires="a14">
        <xdr:graphicFrame macro="">
          <xdr:nvGraphicFramePr>
            <xdr:cNvPr id="3" name="Country Group&#10;(based on OM A1, as of 2024)">
              <a:extLst>
                <a:ext uri="{FF2B5EF4-FFF2-40B4-BE49-F238E27FC236}">
                  <a16:creationId xmlns:a16="http://schemas.microsoft.com/office/drawing/2014/main" id="{C300E173-C11A-512F-DFE0-B68548C63325}"/>
                </a:ext>
              </a:extLst>
            </xdr:cNvPr>
            <xdr:cNvGraphicFramePr/>
          </xdr:nvGraphicFramePr>
          <xdr:xfrm>
            <a:off x="0" y="0"/>
            <a:ext cx="0" cy="0"/>
          </xdr:xfrm>
          <a:graphic>
            <a:graphicData uri="http://schemas.microsoft.com/office/drawing/2010/slicer">
              <sle:slicer xmlns:sle="http://schemas.microsoft.com/office/drawing/2010/slicer" name="Country Group&#10;(based on OM A1, as of 2024)"/>
            </a:graphicData>
          </a:graphic>
        </xdr:graphicFrame>
      </mc:Choice>
      <mc:Fallback xmlns="">
        <xdr:sp macro="" textlink="">
          <xdr:nvSpPr>
            <xdr:cNvPr id="0" name=""/>
            <xdr:cNvSpPr>
              <a:spLocks noTextEdit="1"/>
            </xdr:cNvSpPr>
          </xdr:nvSpPr>
          <xdr:spPr>
            <a:xfrm>
              <a:off x="10910479" y="2907030"/>
              <a:ext cx="1827440" cy="243458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110490</xdr:colOff>
      <xdr:row>0</xdr:row>
      <xdr:rowOff>95250</xdr:rowOff>
    </xdr:from>
    <xdr:to>
      <xdr:col>14</xdr:col>
      <xdr:colOff>110490</xdr:colOff>
      <xdr:row>11</xdr:row>
      <xdr:rowOff>135527</xdr:rowOff>
    </xdr:to>
    <mc:AlternateContent xmlns:mc="http://schemas.openxmlformats.org/markup-compatibility/2006" xmlns:a14="http://schemas.microsoft.com/office/drawing/2010/main">
      <mc:Choice Requires="a14">
        <xdr:graphicFrame macro="">
          <xdr:nvGraphicFramePr>
            <xdr:cNvPr id="4" name="Region 2">
              <a:extLst>
                <a:ext uri="{FF2B5EF4-FFF2-40B4-BE49-F238E27FC236}">
                  <a16:creationId xmlns:a16="http://schemas.microsoft.com/office/drawing/2014/main" id="{19A16BD1-83A5-A80A-31D2-79AC0BF3AC59}"/>
                </a:ext>
              </a:extLst>
            </xdr:cNvPr>
            <xdr:cNvGraphicFramePr/>
          </xdr:nvGraphicFramePr>
          <xdr:xfrm>
            <a:off x="0" y="0"/>
            <a:ext cx="0" cy="0"/>
          </xdr:xfrm>
          <a:graphic>
            <a:graphicData uri="http://schemas.microsoft.com/office/drawing/2010/slicer">
              <sle:slicer xmlns:sle="http://schemas.microsoft.com/office/drawing/2010/slicer" name="Region 2"/>
            </a:graphicData>
          </a:graphic>
        </xdr:graphicFrame>
      </mc:Choice>
      <mc:Fallback xmlns="">
        <xdr:sp macro="" textlink="">
          <xdr:nvSpPr>
            <xdr:cNvPr id="0" name=""/>
            <xdr:cNvSpPr>
              <a:spLocks noTextEdit="1"/>
            </xdr:cNvSpPr>
          </xdr:nvSpPr>
          <xdr:spPr>
            <a:xfrm>
              <a:off x="12873990" y="91440"/>
              <a:ext cx="1836964" cy="242152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360997</xdr:colOff>
      <xdr:row>0</xdr:row>
      <xdr:rowOff>91440</xdr:rowOff>
    </xdr:from>
    <xdr:to>
      <xdr:col>6</xdr:col>
      <xdr:colOff>1034143</xdr:colOff>
      <xdr:row>42</xdr:row>
      <xdr:rowOff>0</xdr:rowOff>
    </xdr:to>
    <xdr:graphicFrame macro="">
      <xdr:nvGraphicFramePr>
        <xdr:cNvPr id="5" name="Chart 4">
          <a:extLst>
            <a:ext uri="{FF2B5EF4-FFF2-40B4-BE49-F238E27FC236}">
              <a16:creationId xmlns:a16="http://schemas.microsoft.com/office/drawing/2014/main" id="{3BB9E761-5FEE-7385-038B-53E42363B1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358717</xdr:colOff>
      <xdr:row>46</xdr:row>
      <xdr:rowOff>25477</xdr:rowOff>
    </xdr:from>
    <xdr:to>
      <xdr:col>1</xdr:col>
      <xdr:colOff>1432559</xdr:colOff>
      <xdr:row>80</xdr:row>
      <xdr:rowOff>35106</xdr:rowOff>
    </xdr:to>
    <xdr:graphicFrame macro="">
      <xdr:nvGraphicFramePr>
        <xdr:cNvPr id="6" name="Chart 5">
          <a:extLst>
            <a:ext uri="{FF2B5EF4-FFF2-40B4-BE49-F238E27FC236}">
              <a16:creationId xmlns:a16="http://schemas.microsoft.com/office/drawing/2014/main" id="{A4FDD90D-540F-633C-61F2-84BA284B85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173082</xdr:colOff>
      <xdr:row>46</xdr:row>
      <xdr:rowOff>29936</xdr:rowOff>
    </xdr:from>
    <xdr:to>
      <xdr:col>4</xdr:col>
      <xdr:colOff>124369</xdr:colOff>
      <xdr:row>80</xdr:row>
      <xdr:rowOff>11430</xdr:rowOff>
    </xdr:to>
    <xdr:graphicFrame macro="">
      <xdr:nvGraphicFramePr>
        <xdr:cNvPr id="7" name="Chart 6">
          <a:extLst>
            <a:ext uri="{FF2B5EF4-FFF2-40B4-BE49-F238E27FC236}">
              <a16:creationId xmlns:a16="http://schemas.microsoft.com/office/drawing/2014/main" id="{A1EA0E64-1175-D460-D429-805B862944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267245</xdr:colOff>
      <xdr:row>46</xdr:row>
      <xdr:rowOff>53340</xdr:rowOff>
    </xdr:from>
    <xdr:to>
      <xdr:col>7</xdr:col>
      <xdr:colOff>105049</xdr:colOff>
      <xdr:row>80</xdr:row>
      <xdr:rowOff>13607</xdr:rowOff>
    </xdr:to>
    <xdr:graphicFrame macro="">
      <xdr:nvGraphicFramePr>
        <xdr:cNvPr id="8" name="Chart 7">
          <a:extLst>
            <a:ext uri="{FF2B5EF4-FFF2-40B4-BE49-F238E27FC236}">
              <a16:creationId xmlns:a16="http://schemas.microsoft.com/office/drawing/2014/main" id="{855EF4CA-3FFA-BB66-2D8F-7EF6512DF0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245746</xdr:colOff>
      <xdr:row>46</xdr:row>
      <xdr:rowOff>72662</xdr:rowOff>
    </xdr:from>
    <xdr:to>
      <xdr:col>12</xdr:col>
      <xdr:colOff>544287</xdr:colOff>
      <xdr:row>80</xdr:row>
      <xdr:rowOff>13607</xdr:rowOff>
    </xdr:to>
    <xdr:graphicFrame macro="">
      <xdr:nvGraphicFramePr>
        <xdr:cNvPr id="9" name="Chart 8">
          <a:extLst>
            <a:ext uri="{FF2B5EF4-FFF2-40B4-BE49-F238E27FC236}">
              <a16:creationId xmlns:a16="http://schemas.microsoft.com/office/drawing/2014/main" id="{43DF201A-BBF7-1A6D-638C-AD28CEE1F9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111851</xdr:colOff>
      <xdr:row>46</xdr:row>
      <xdr:rowOff>59054</xdr:rowOff>
    </xdr:from>
    <xdr:to>
      <xdr:col>17</xdr:col>
      <xdr:colOff>598715</xdr:colOff>
      <xdr:row>79</xdr:row>
      <xdr:rowOff>163286</xdr:rowOff>
    </xdr:to>
    <xdr:graphicFrame macro="">
      <xdr:nvGraphicFramePr>
        <xdr:cNvPr id="10" name="Chart 9">
          <a:extLst>
            <a:ext uri="{FF2B5EF4-FFF2-40B4-BE49-F238E27FC236}">
              <a16:creationId xmlns:a16="http://schemas.microsoft.com/office/drawing/2014/main" id="{BB72BFDD-65C4-0B6D-39FB-FFC8C676C4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174171</xdr:colOff>
      <xdr:row>46</xdr:row>
      <xdr:rowOff>53340</xdr:rowOff>
    </xdr:from>
    <xdr:to>
      <xdr:col>23</xdr:col>
      <xdr:colOff>176893</xdr:colOff>
      <xdr:row>79</xdr:row>
      <xdr:rowOff>165191</xdr:rowOff>
    </xdr:to>
    <xdr:graphicFrame macro="">
      <xdr:nvGraphicFramePr>
        <xdr:cNvPr id="11" name="Chart 10">
          <a:extLst>
            <a:ext uri="{FF2B5EF4-FFF2-40B4-BE49-F238E27FC236}">
              <a16:creationId xmlns:a16="http://schemas.microsoft.com/office/drawing/2014/main" id="{2DDD6ADA-4864-C847-551E-D1563D7487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495299</xdr:colOff>
      <xdr:row>1</xdr:row>
      <xdr:rowOff>104775</xdr:rowOff>
    </xdr:from>
    <xdr:to>
      <xdr:col>7</xdr:col>
      <xdr:colOff>9525</xdr:colOff>
      <xdr:row>27</xdr:row>
      <xdr:rowOff>123825</xdr:rowOff>
    </xdr:to>
    <xdr:graphicFrame macro="">
      <xdr:nvGraphicFramePr>
        <xdr:cNvPr id="2" name="Chart 1">
          <a:extLst>
            <a:ext uri="{FF2B5EF4-FFF2-40B4-BE49-F238E27FC236}">
              <a16:creationId xmlns:a16="http://schemas.microsoft.com/office/drawing/2014/main" id="{7BBD4138-53D0-3D86-9C45-3A836ED4E0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371475</xdr:colOff>
      <xdr:row>2</xdr:row>
      <xdr:rowOff>34290</xdr:rowOff>
    </xdr:from>
    <xdr:to>
      <xdr:col>8</xdr:col>
      <xdr:colOff>238125</xdr:colOff>
      <xdr:row>15</xdr:row>
      <xdr:rowOff>148590</xdr:rowOff>
    </xdr:to>
    <mc:AlternateContent xmlns:mc="http://schemas.openxmlformats.org/markup-compatibility/2006" xmlns:a14="http://schemas.microsoft.com/office/drawing/2010/main">
      <mc:Choice Requires="a14">
        <xdr:graphicFrame macro="">
          <xdr:nvGraphicFramePr>
            <xdr:cNvPr id="3" name="Indicator">
              <a:extLst>
                <a:ext uri="{FF2B5EF4-FFF2-40B4-BE49-F238E27FC236}">
                  <a16:creationId xmlns:a16="http://schemas.microsoft.com/office/drawing/2014/main" id="{D9F3DFC3-001B-D1D4-9270-769A1811B664}"/>
                </a:ext>
              </a:extLst>
            </xdr:cNvPr>
            <xdr:cNvGraphicFramePr/>
          </xdr:nvGraphicFramePr>
          <xdr:xfrm>
            <a:off x="0" y="0"/>
            <a:ext cx="0" cy="0"/>
          </xdr:xfrm>
          <a:graphic>
            <a:graphicData uri="http://schemas.microsoft.com/office/drawing/2010/slicer">
              <sle:slicer xmlns:sle="http://schemas.microsoft.com/office/drawing/2010/slicer" name="Indicator"/>
            </a:graphicData>
          </a:graphic>
        </xdr:graphicFrame>
      </mc:Choice>
      <mc:Fallback xmlns="">
        <xdr:sp macro="" textlink="">
          <xdr:nvSpPr>
            <xdr:cNvPr id="0" name=""/>
            <xdr:cNvSpPr>
              <a:spLocks noTextEdit="1"/>
            </xdr:cNvSpPr>
          </xdr:nvSpPr>
          <xdr:spPr>
            <a:xfrm>
              <a:off x="12992100" y="39624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373380</xdr:colOff>
      <xdr:row>2</xdr:row>
      <xdr:rowOff>137160</xdr:rowOff>
    </xdr:from>
    <xdr:to>
      <xdr:col>10</xdr:col>
      <xdr:colOff>464820</xdr:colOff>
      <xdr:row>23</xdr:row>
      <xdr:rowOff>152400</xdr:rowOff>
    </xdr:to>
    <xdr:graphicFrame macro="">
      <xdr:nvGraphicFramePr>
        <xdr:cNvPr id="2" name="Chart 1">
          <a:extLst>
            <a:ext uri="{FF2B5EF4-FFF2-40B4-BE49-F238E27FC236}">
              <a16:creationId xmlns:a16="http://schemas.microsoft.com/office/drawing/2014/main" id="{703469CF-D915-169C-BE5C-1DE5860B75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137160</xdr:colOff>
      <xdr:row>2</xdr:row>
      <xdr:rowOff>129540</xdr:rowOff>
    </xdr:from>
    <xdr:to>
      <xdr:col>14</xdr:col>
      <xdr:colOff>137160</xdr:colOff>
      <xdr:row>16</xdr:row>
      <xdr:rowOff>36195</xdr:rowOff>
    </xdr:to>
    <mc:AlternateContent xmlns:mc="http://schemas.openxmlformats.org/markup-compatibility/2006" xmlns:a14="http://schemas.microsoft.com/office/drawing/2010/main">
      <mc:Choice Requires="a14">
        <xdr:graphicFrame macro="">
          <xdr:nvGraphicFramePr>
            <xdr:cNvPr id="3" name="Cluster">
              <a:extLst>
                <a:ext uri="{FF2B5EF4-FFF2-40B4-BE49-F238E27FC236}">
                  <a16:creationId xmlns:a16="http://schemas.microsoft.com/office/drawing/2014/main" id="{3084725C-1DED-0F91-CA7E-4325FEE93885}"/>
                </a:ext>
              </a:extLst>
            </xdr:cNvPr>
            <xdr:cNvGraphicFramePr/>
          </xdr:nvGraphicFramePr>
          <xdr:xfrm>
            <a:off x="0" y="0"/>
            <a:ext cx="0" cy="0"/>
          </xdr:xfrm>
          <a:graphic>
            <a:graphicData uri="http://schemas.microsoft.com/office/drawing/2010/slicer">
              <sle:slicer xmlns:sle="http://schemas.microsoft.com/office/drawing/2010/slicer" name="Cluster"/>
            </a:graphicData>
          </a:graphic>
        </xdr:graphicFrame>
      </mc:Choice>
      <mc:Fallback xmlns="">
        <xdr:sp macro="" textlink="">
          <xdr:nvSpPr>
            <xdr:cNvPr id="0" name=""/>
            <xdr:cNvSpPr>
              <a:spLocks noTextEdit="1"/>
            </xdr:cNvSpPr>
          </xdr:nvSpPr>
          <xdr:spPr>
            <a:xfrm>
              <a:off x="10073640" y="495300"/>
              <a:ext cx="1828800" cy="2466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Documents%20and%20Settings\mg1\My%20Documents\SOL%20Dec0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o&amp;an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TLA-TA/CTLA%20TA%20(System%20Group)/REPORTS/M.%20Checking_Petterjun/A.%20SLS/YTD%20SLS%20template_2018_.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Documents%20and%20Settings\osj\My%20Documents\MFR\07-02\ocr\MFR\1998\Sep'98\OCRNR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1/p57/LOCALS~1/Temp/notesB8E105/CTLA5%20-%20Loan%20Monitoring%20SL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teams/org_ctla/CTLA_LGPM_SPMG_Docs/Portfolio%20Reporting%20and%20Monitoring/Statement%20of%20Loans/05%20May%2019/OCR/2019%2005%20CLASS%20Statement%20of%20Loan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Documents%20and%20Settings\g1o\My%20Documents\PBA%202009-10\functions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SPRA\CPA\2009%20CPA\11.WG%20Meeting\2009%20CPA%20Summary%20ratings%20-%2006Oct%20clusters%20FINA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SLS%20Log/01%20September%202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CTOC-SSG/CTOC-SSG2/CSPM%20(old)/SLS/2017/General%20Templates/RM%20eStar%20SLS%20General%20Template.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CTLA-LGD/CTLA-LGPM/SLS/2017/09%20SEP%202017/Original%20File/LGD1%20-%20Manual%20SLS%20(Direct%20Payment%20&amp;%20C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TLA-2/LOGBOOK-TA-LOAN%20Claims/SLS%20LOG/LOAN%20DISB/SLS_LOAN_NC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CTLA_Share/CTLA-2/CTLA-2/SLS%202010/CTLA2-%20Loan%20Monitoring.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3aj/Application%20Data/Microsoft/Excel/LGD1-SLS%20(Direct%20Payment%20&amp;%20CL)%20OKAY.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CTLA_Share\CTLA-FIS\SLS\2011\Apr%202011\Loans-FINAL\FTM%20APR%202011\FTM%20Consolidated%20Monthly%20SLS%20Report_Loan-%20MAR%202011-AUTOMATED.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teams/org_spop/_vti_history/46/Shared%20Documents/04%20ADF/17%20-%20CPA/CPA%20tables%20for%20adb.org/2109%20CPA%20Scores%202008-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AMG/My%20Documents/1CTLA-FIS/SLS%2015%20SEPT08/CTLA1%20-%20BRM%20Loan%20Monitoring%20Process%20&amp;%20SLS%20with%20date%20release%20by%20FC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ADFLNSE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AMG/My%20Documents/1CTLA-FIS/SLS%20new/CTLA5-Loans_IRM_delegate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TLA/CTLA-CSSC/SLS/2010/Jun%2010/TA/CTLA4%20-%20SPSO%20-%20TA%20eStar%20Monitoring.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2%20OSFMD/NRT_Aug201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AMG/My%20Documents/1CTLA-FIS/SLS%2015%20SEPT08/CTLA5-Loans_IRM_delegated%20as%20of%2024Sep0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ocuments%20and%20Settings/AMG/My%20Documents/1CTLA-FIS/SLS%20new/CTLA1-Loans_SLRM_delegated_w_received_d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10"/>
      <sheetName val="Latest SOL"/>
      <sheetName val="Nov10"/>
      <sheetName val="Oct10 YTD"/>
      <sheetName val="Oct10"/>
      <sheetName val="Sep10"/>
      <sheetName val="Sep10 YTD"/>
      <sheetName val="Eff"/>
      <sheetName val="Aug10 YTD"/>
      <sheetName val="Aug10"/>
      <sheetName val="Jul10"/>
      <sheetName val="Jul10 YTD"/>
      <sheetName val="Jun10 YTD"/>
      <sheetName val="Jun10"/>
      <sheetName val="6mos2010ByCtry"/>
      <sheetName val="Jun10 Dec09 JunOnly"/>
      <sheetName val="6mos 2010 by Ctry"/>
      <sheetName val="May10"/>
      <sheetName val="Sheet2"/>
      <sheetName val="Apr10 CTRY"/>
      <sheetName val="Notes"/>
      <sheetName val="Mar10  Dec09 All"/>
      <sheetName val="Mar10  Dec09 Active"/>
      <sheetName val="Dec09"/>
      <sheetName val="Feb2010"/>
      <sheetName val="Jan2010"/>
      <sheetName val="Oct09TEST 92B"/>
      <sheetName val="Sep09Dec08"/>
      <sheetName val="Dec09 &amp;Dec08"/>
      <sheetName val="Dec09 &amp;Dec08 Active"/>
      <sheetName val="Dec08Ctry"/>
      <sheetName val="cancel 2009 (2)"/>
      <sheetName val="Dec09Back"/>
      <sheetName val="LaniDec09"/>
      <sheetName val="Dec09MFF"/>
      <sheetName val="cancel 2009"/>
      <sheetName val="delete...."/>
      <sheetName val="Vlook2009"/>
      <sheetName val="2009 Canceln"/>
      <sheetName val="Dec09 Type"/>
      <sheetName val="Dec09 YTD past 5yrs"/>
      <sheetName val="SOL Nov09"/>
      <sheetName val="SOL Nov09 (2)"/>
      <sheetName val="Sheet3"/>
      <sheetName val="Oct09Ctry"/>
      <sheetName val="Jan09 Disb"/>
      <sheetName val="Sep09"/>
      <sheetName val="R Salvino"/>
      <sheetName val="Aug09Divn"/>
      <sheetName val="Aug09. (5)"/>
      <sheetName val="Aug09. (2)"/>
      <sheetName val="Aug09. (3)"/>
      <sheetName val="Jul09Ctry (2)"/>
      <sheetName val="Aug09"/>
      <sheetName val="delete.."/>
      <sheetName val="Aug09 (2)"/>
      <sheetName val="Vlookup"/>
      <sheetName val="Portal"/>
      <sheetName val="Term ALL"/>
      <sheetName val="Term"/>
      <sheetName val="Jul09Ctry"/>
      <sheetName val="Jul09Ctry (3)"/>
      <sheetName val="Jun09Ctry"/>
      <sheetName val="del"/>
      <sheetName val="del (2)"/>
      <sheetName val="Jun09Ctry (2)"/>
      <sheetName val="Jun09CtryNYE"/>
      <sheetName val="ClosingSoon"/>
      <sheetName val="delete"/>
      <sheetName val="ClosingSoon (2)"/>
      <sheetName val="May09CTRY"/>
      <sheetName val="Jan09 Disb-orig before 2174 adj"/>
      <sheetName val="Sheet1"/>
      <sheetName val="Dec08Ctry (2)"/>
      <sheetName val="for DL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8">
          <cell r="A8" t="str">
            <v>#DTIT</v>
          </cell>
          <cell r="B8" t="str">
            <v>#DLNO</v>
          </cell>
          <cell r="E8" t="str">
            <v>#DFND</v>
          </cell>
          <cell r="F8" t="str">
            <v>#DCTY</v>
          </cell>
          <cell r="G8" t="str">
            <v>#DSEC</v>
          </cell>
          <cell r="H8" t="str">
            <v>Sector</v>
          </cell>
          <cell r="I8" t="str">
            <v>#DOFC</v>
          </cell>
          <cell r="J8" t="str">
            <v>Divn</v>
          </cell>
          <cell r="K8" t="str">
            <v>#DAPD</v>
          </cell>
          <cell r="L8" t="str">
            <v>#DSID</v>
          </cell>
          <cell r="M8" t="str">
            <v>#DEFD</v>
          </cell>
          <cell r="N8" t="str">
            <v>#DCLS</v>
          </cell>
          <cell r="O8" t="str">
            <v>#DMAT1</v>
          </cell>
          <cell r="P8" t="str">
            <v>#DMAT2</v>
          </cell>
          <cell r="Q8" t="str">
            <v>#DTER</v>
          </cell>
          <cell r="R8" t="str">
            <v>#DGRA</v>
          </cell>
          <cell r="S8" t="str">
            <v>#DINT</v>
          </cell>
          <cell r="T8" t="str">
            <v>#DAINT</v>
          </cell>
          <cell r="U8" t="str">
            <v>#DPRAMT</v>
          </cell>
          <cell r="V8" t="str">
            <v>#DCAN</v>
          </cell>
          <cell r="W8" t="str">
            <v>#DNET</v>
          </cell>
          <cell r="X8" t="str">
            <v>#DTWD</v>
          </cell>
          <cell r="Y8" t="str">
            <v>#DCON</v>
          </cell>
          <cell r="Z8" t="str">
            <v>#DDISB</v>
          </cell>
          <cell r="AA8" t="str">
            <v>#DREP</v>
          </cell>
        </row>
        <row r="9">
          <cell r="A9" t="str">
            <v>FIRST INDUSTRIAL FINANCE CORPORATION OF THAILAND</v>
          </cell>
          <cell r="B9" t="str">
            <v>0001</v>
          </cell>
          <cell r="C9">
            <v>1</v>
          </cell>
          <cell r="D9" t="str">
            <v>CLOSED</v>
          </cell>
          <cell r="E9" t="str">
            <v>01</v>
          </cell>
          <cell r="F9" t="str">
            <v>THA</v>
          </cell>
          <cell r="G9">
            <v>3301</v>
          </cell>
          <cell r="H9" t="str">
            <v>Banking Systems</v>
          </cell>
          <cell r="I9">
            <v>2145</v>
          </cell>
          <cell r="J9" t="str">
            <v>SEGF</v>
          </cell>
          <cell r="K9" t="str">
            <v>23JAN68</v>
          </cell>
          <cell r="L9" t="str">
            <v>25JAN68</v>
          </cell>
          <cell r="M9" t="str">
            <v>26APR68</v>
          </cell>
          <cell r="N9" t="str">
            <v>16NOV72</v>
          </cell>
          <cell r="O9" t="str">
            <v>31JUL69</v>
          </cell>
          <cell r="P9" t="str">
            <v>31JUL78</v>
          </cell>
          <cell r="Q9">
            <v>12</v>
          </cell>
          <cell r="R9">
            <v>2</v>
          </cell>
          <cell r="S9">
            <v>6.875</v>
          </cell>
          <cell r="U9">
            <v>5000</v>
          </cell>
          <cell r="V9">
            <v>88</v>
          </cell>
          <cell r="W9">
            <v>4912</v>
          </cell>
          <cell r="X9">
            <v>4912</v>
          </cell>
          <cell r="Y9">
            <v>4912</v>
          </cell>
          <cell r="Z9">
            <v>4912</v>
          </cell>
          <cell r="AA9">
            <v>4912</v>
          </cell>
        </row>
        <row r="10">
          <cell r="A10" t="str">
            <v>FIRST MODERNIZATION OF TEA FACTORIES</v>
          </cell>
          <cell r="B10" t="str">
            <v>0002</v>
          </cell>
          <cell r="C10">
            <v>2</v>
          </cell>
          <cell r="D10" t="str">
            <v>CLOSED</v>
          </cell>
          <cell r="E10" t="str">
            <v>01</v>
          </cell>
          <cell r="F10" t="str">
            <v>SRI</v>
          </cell>
          <cell r="G10">
            <v>3001</v>
          </cell>
          <cell r="H10" t="str">
            <v>Agriculture Production, Agroprocessing, &amp; Agrobusiness</v>
          </cell>
          <cell r="I10">
            <v>2035</v>
          </cell>
          <cell r="J10" t="str">
            <v>SANS</v>
          </cell>
          <cell r="K10" t="str">
            <v>02JUL68</v>
          </cell>
          <cell r="L10" t="str">
            <v>17JUL68</v>
          </cell>
          <cell r="M10" t="str">
            <v>18SEP68</v>
          </cell>
          <cell r="N10" t="str">
            <v>15JAN71</v>
          </cell>
          <cell r="O10" t="str">
            <v>31JUL71</v>
          </cell>
          <cell r="P10" t="str">
            <v>31JAN83</v>
          </cell>
          <cell r="Q10">
            <v>15</v>
          </cell>
          <cell r="R10">
            <v>3</v>
          </cell>
          <cell r="S10">
            <v>6.875</v>
          </cell>
          <cell r="U10">
            <v>2000</v>
          </cell>
          <cell r="V10">
            <v>0</v>
          </cell>
          <cell r="W10">
            <v>2000</v>
          </cell>
          <cell r="X10">
            <v>2000</v>
          </cell>
          <cell r="Y10">
            <v>2000</v>
          </cell>
          <cell r="Z10">
            <v>2000</v>
          </cell>
          <cell r="AA10">
            <v>2000</v>
          </cell>
        </row>
        <row r="11">
          <cell r="A11" t="str">
            <v>SEOUL-INCHON EXPRESSWAY</v>
          </cell>
          <cell r="B11" t="str">
            <v>0003</v>
          </cell>
          <cell r="C11">
            <v>3</v>
          </cell>
          <cell r="D11" t="str">
            <v>CLOSED</v>
          </cell>
          <cell r="E11" t="str">
            <v>01</v>
          </cell>
          <cell r="F11" t="str">
            <v>KOR</v>
          </cell>
          <cell r="G11">
            <v>3701</v>
          </cell>
          <cell r="H11" t="str">
            <v>Roads &amp; Highways</v>
          </cell>
          <cell r="I11">
            <v>4715</v>
          </cell>
          <cell r="J11" t="str">
            <v>EATC</v>
          </cell>
          <cell r="K11" t="str">
            <v>03SEP68</v>
          </cell>
          <cell r="L11" t="str">
            <v>16SEP68</v>
          </cell>
          <cell r="M11" t="str">
            <v>29OCT68</v>
          </cell>
          <cell r="N11" t="str">
            <v>10JAN72</v>
          </cell>
          <cell r="O11" t="str">
            <v>29FEB72</v>
          </cell>
          <cell r="P11" t="str">
            <v>29AUG83</v>
          </cell>
          <cell r="Q11">
            <v>15</v>
          </cell>
          <cell r="R11">
            <v>3</v>
          </cell>
          <cell r="S11">
            <v>6.875</v>
          </cell>
          <cell r="U11">
            <v>6800</v>
          </cell>
          <cell r="V11">
            <v>488</v>
          </cell>
          <cell r="W11">
            <v>6312</v>
          </cell>
          <cell r="X11">
            <v>6312</v>
          </cell>
          <cell r="Y11">
            <v>6312</v>
          </cell>
          <cell r="Z11">
            <v>6312</v>
          </cell>
          <cell r="AA11">
            <v>6312</v>
          </cell>
        </row>
        <row r="12">
          <cell r="A12" t="str">
            <v>PENANG WATER SUPPLY</v>
          </cell>
          <cell r="B12" t="str">
            <v>0004</v>
          </cell>
          <cell r="C12">
            <v>4</v>
          </cell>
          <cell r="D12" t="str">
            <v>CLOSED</v>
          </cell>
          <cell r="E12" t="str">
            <v>01</v>
          </cell>
          <cell r="F12" t="str">
            <v>MAL</v>
          </cell>
          <cell r="G12">
            <v>3801</v>
          </cell>
          <cell r="H12" t="str">
            <v>Water Supply &amp; Sanitation</v>
          </cell>
          <cell r="I12">
            <v>2135</v>
          </cell>
          <cell r="J12" t="str">
            <v>SESS</v>
          </cell>
          <cell r="K12" t="str">
            <v>19SEP68</v>
          </cell>
          <cell r="L12" t="str">
            <v>23SEP68</v>
          </cell>
          <cell r="M12" t="str">
            <v>23DEC68</v>
          </cell>
          <cell r="N12" t="str">
            <v>07DEC76</v>
          </cell>
          <cell r="O12" t="str">
            <v>31AUG73</v>
          </cell>
          <cell r="P12" t="str">
            <v>28FEB88</v>
          </cell>
          <cell r="Q12">
            <v>20</v>
          </cell>
          <cell r="R12">
            <v>5</v>
          </cell>
          <cell r="S12">
            <v>6.875</v>
          </cell>
          <cell r="U12">
            <v>7200</v>
          </cell>
          <cell r="V12">
            <v>960</v>
          </cell>
          <cell r="W12">
            <v>6240</v>
          </cell>
          <cell r="X12">
            <v>6240</v>
          </cell>
          <cell r="Y12">
            <v>6240</v>
          </cell>
          <cell r="Z12">
            <v>6240</v>
          </cell>
          <cell r="AA12">
            <v>6240</v>
          </cell>
        </row>
        <row r="13">
          <cell r="A13" t="str">
            <v>FEASIBILITY STUDY OF NORTH SOUTH FREEWAY</v>
          </cell>
          <cell r="B13" t="str">
            <v>0005</v>
          </cell>
          <cell r="C13">
            <v>5</v>
          </cell>
          <cell r="D13" t="str">
            <v>CLOSED</v>
          </cell>
          <cell r="E13" t="str">
            <v>01</v>
          </cell>
          <cell r="F13" t="str">
            <v>TAP</v>
          </cell>
          <cell r="G13">
            <v>3701</v>
          </cell>
          <cell r="H13" t="str">
            <v>Roads &amp; Highways</v>
          </cell>
          <cell r="I13">
            <v>4715</v>
          </cell>
          <cell r="J13" t="str">
            <v>EATC</v>
          </cell>
          <cell r="K13" t="str">
            <v>19NOV68</v>
          </cell>
          <cell r="L13" t="str">
            <v>30NOV68</v>
          </cell>
          <cell r="M13" t="str">
            <v>21JAN69</v>
          </cell>
          <cell r="N13" t="str">
            <v>02JUL70</v>
          </cell>
          <cell r="Q13">
            <v>10</v>
          </cell>
          <cell r="R13">
            <v>2</v>
          </cell>
          <cell r="S13">
            <v>6.875</v>
          </cell>
          <cell r="U13">
            <v>400</v>
          </cell>
          <cell r="V13">
            <v>400</v>
          </cell>
          <cell r="W13">
            <v>0</v>
          </cell>
          <cell r="X13">
            <v>0</v>
          </cell>
          <cell r="Y13">
            <v>0</v>
          </cell>
          <cell r="Z13">
            <v>0</v>
          </cell>
          <cell r="AA13">
            <v>0</v>
          </cell>
        </row>
        <row r="14">
          <cell r="A14" t="str">
            <v>FIRST INDUSTRIAL DEVELOPMENT BANK OF PAKISTAN</v>
          </cell>
          <cell r="B14" t="str">
            <v>0006</v>
          </cell>
          <cell r="C14">
            <v>6</v>
          </cell>
          <cell r="D14" t="str">
            <v>CLOSED</v>
          </cell>
          <cell r="E14" t="str">
            <v>01</v>
          </cell>
          <cell r="F14" t="str">
            <v>PAK</v>
          </cell>
          <cell r="G14">
            <v>3503</v>
          </cell>
          <cell r="H14" t="str">
            <v>Small &amp; Medium Scale Enterprises</v>
          </cell>
          <cell r="I14">
            <v>4630</v>
          </cell>
          <cell r="J14" t="str">
            <v>CWGF</v>
          </cell>
          <cell r="K14" t="str">
            <v>12DEC68</v>
          </cell>
          <cell r="L14" t="str">
            <v>16DEC68</v>
          </cell>
          <cell r="M14" t="str">
            <v>13FEB69</v>
          </cell>
          <cell r="N14" t="str">
            <v>31MAR73</v>
          </cell>
          <cell r="O14" t="str">
            <v>01JUL72</v>
          </cell>
          <cell r="P14" t="str">
            <v>01JUL84</v>
          </cell>
          <cell r="Q14">
            <v>15</v>
          </cell>
          <cell r="R14">
            <v>3</v>
          </cell>
          <cell r="S14">
            <v>6.875</v>
          </cell>
          <cell r="U14">
            <v>10000</v>
          </cell>
          <cell r="V14">
            <v>5433</v>
          </cell>
          <cell r="W14">
            <v>4567</v>
          </cell>
          <cell r="X14">
            <v>4567</v>
          </cell>
          <cell r="Y14">
            <v>4567</v>
          </cell>
          <cell r="Z14">
            <v>4567</v>
          </cell>
          <cell r="AA14">
            <v>4567</v>
          </cell>
        </row>
        <row r="15">
          <cell r="A15" t="str">
            <v>DMT MANUFACTURE</v>
          </cell>
          <cell r="B15" t="str">
            <v>0007</v>
          </cell>
          <cell r="C15">
            <v>7</v>
          </cell>
          <cell r="D15" t="str">
            <v>CLOSED</v>
          </cell>
          <cell r="E15" t="str">
            <v>01</v>
          </cell>
          <cell r="F15" t="str">
            <v>TAP</v>
          </cell>
          <cell r="G15">
            <v>3502</v>
          </cell>
          <cell r="H15" t="str">
            <v>Industry</v>
          </cell>
          <cell r="I15">
            <v>4710</v>
          </cell>
          <cell r="J15" t="str">
            <v>EARG</v>
          </cell>
          <cell r="K15" t="str">
            <v>19DEC68</v>
          </cell>
          <cell r="L15" t="str">
            <v>27DEC68</v>
          </cell>
          <cell r="M15" t="str">
            <v>02MAY69</v>
          </cell>
          <cell r="N15" t="str">
            <v>01OCT73</v>
          </cell>
          <cell r="O15" t="str">
            <v>01APR72</v>
          </cell>
          <cell r="P15" t="str">
            <v>01OCT80</v>
          </cell>
          <cell r="Q15">
            <v>12</v>
          </cell>
          <cell r="R15">
            <v>3</v>
          </cell>
          <cell r="S15">
            <v>6.875</v>
          </cell>
          <cell r="U15">
            <v>10200</v>
          </cell>
          <cell r="V15">
            <v>260</v>
          </cell>
          <cell r="W15">
            <v>9940</v>
          </cell>
          <cell r="X15">
            <v>9940</v>
          </cell>
          <cell r="Y15">
            <v>9940</v>
          </cell>
          <cell r="Z15">
            <v>9940</v>
          </cell>
          <cell r="AA15">
            <v>9940</v>
          </cell>
        </row>
        <row r="16">
          <cell r="A16" t="str">
            <v>BUKIT MENDI AND BUKIT GOH PALM OIL MILLS</v>
          </cell>
          <cell r="B16" t="str">
            <v>0008</v>
          </cell>
          <cell r="C16">
            <v>8</v>
          </cell>
          <cell r="D16" t="str">
            <v>CLOSED</v>
          </cell>
          <cell r="E16" t="str">
            <v>01</v>
          </cell>
          <cell r="F16" t="str">
            <v>MAL</v>
          </cell>
          <cell r="G16">
            <v>3001</v>
          </cell>
          <cell r="H16" t="str">
            <v>Agriculture Production, Agroprocessing, &amp; Agrobusiness</v>
          </cell>
          <cell r="I16">
            <v>2125</v>
          </cell>
          <cell r="J16" t="str">
            <v>SEAE</v>
          </cell>
          <cell r="K16" t="str">
            <v>11FEB69</v>
          </cell>
          <cell r="L16" t="str">
            <v>15FEB69</v>
          </cell>
          <cell r="M16" t="str">
            <v>02JUN69</v>
          </cell>
          <cell r="N16" t="str">
            <v>02AUG74</v>
          </cell>
          <cell r="O16" t="str">
            <v>01MAY74</v>
          </cell>
          <cell r="P16" t="str">
            <v>01NOV88</v>
          </cell>
          <cell r="Q16">
            <v>20</v>
          </cell>
          <cell r="R16">
            <v>5</v>
          </cell>
          <cell r="S16">
            <v>6.875</v>
          </cell>
          <cell r="U16">
            <v>2800</v>
          </cell>
          <cell r="V16">
            <v>0</v>
          </cell>
          <cell r="W16">
            <v>2800</v>
          </cell>
          <cell r="X16">
            <v>2800</v>
          </cell>
          <cell r="Y16">
            <v>2800</v>
          </cell>
          <cell r="Z16">
            <v>2800</v>
          </cell>
          <cell r="AA16">
            <v>2800</v>
          </cell>
        </row>
        <row r="17">
          <cell r="A17" t="str">
            <v>FIRST PRIVATE DEVELOPMENT CORPORATION OF THE PHILIPPINES</v>
          </cell>
          <cell r="B17" t="str">
            <v>0009</v>
          </cell>
          <cell r="C17">
            <v>9</v>
          </cell>
          <cell r="D17" t="str">
            <v>CLOSED</v>
          </cell>
          <cell r="E17" t="str">
            <v>01</v>
          </cell>
          <cell r="F17" t="str">
            <v>PHI</v>
          </cell>
          <cell r="G17">
            <v>3301</v>
          </cell>
          <cell r="H17" t="str">
            <v>Banking Systems</v>
          </cell>
          <cell r="I17">
            <v>2145</v>
          </cell>
          <cell r="J17" t="str">
            <v>SEGF</v>
          </cell>
          <cell r="K17" t="str">
            <v>04MAR69</v>
          </cell>
          <cell r="L17" t="str">
            <v>05MAR69</v>
          </cell>
          <cell r="M17" t="str">
            <v>05JUN69</v>
          </cell>
          <cell r="N17" t="str">
            <v>07FEB73</v>
          </cell>
          <cell r="O17" t="str">
            <v>01OCT70</v>
          </cell>
          <cell r="P17" t="str">
            <v>01OCT83</v>
          </cell>
          <cell r="Q17">
            <v>12</v>
          </cell>
          <cell r="R17">
            <v>2</v>
          </cell>
          <cell r="S17">
            <v>6.875</v>
          </cell>
          <cell r="U17">
            <v>5000</v>
          </cell>
          <cell r="V17">
            <v>25</v>
          </cell>
          <cell r="W17">
            <v>4975</v>
          </cell>
          <cell r="X17">
            <v>4975</v>
          </cell>
          <cell r="Y17">
            <v>4975</v>
          </cell>
          <cell r="Z17">
            <v>4975</v>
          </cell>
          <cell r="AA17">
            <v>4975</v>
          </cell>
        </row>
        <row r="18">
          <cell r="A18" t="str">
            <v>COLD STORAGE</v>
          </cell>
          <cell r="B18" t="str">
            <v>0010</v>
          </cell>
          <cell r="C18">
            <v>10</v>
          </cell>
          <cell r="D18" t="str">
            <v>CLOSED</v>
          </cell>
          <cell r="E18" t="str">
            <v>01</v>
          </cell>
          <cell r="F18" t="str">
            <v>KOR</v>
          </cell>
          <cell r="G18">
            <v>3003</v>
          </cell>
          <cell r="H18" t="str">
            <v>Fishery</v>
          </cell>
          <cell r="I18">
            <v>4710</v>
          </cell>
          <cell r="J18" t="str">
            <v>EARG</v>
          </cell>
          <cell r="K18" t="str">
            <v>13MAR69</v>
          </cell>
          <cell r="L18" t="str">
            <v>22MAR69</v>
          </cell>
          <cell r="M18" t="str">
            <v>18AUG69</v>
          </cell>
          <cell r="N18" t="str">
            <v>31MAR72</v>
          </cell>
          <cell r="O18" t="str">
            <v>01MAR73</v>
          </cell>
          <cell r="P18" t="str">
            <v>01SEP84</v>
          </cell>
          <cell r="Q18">
            <v>15</v>
          </cell>
          <cell r="R18">
            <v>4</v>
          </cell>
          <cell r="S18">
            <v>6.875</v>
          </cell>
          <cell r="U18">
            <v>7000</v>
          </cell>
          <cell r="V18">
            <v>2201</v>
          </cell>
          <cell r="W18">
            <v>4799</v>
          </cell>
          <cell r="X18">
            <v>4799</v>
          </cell>
          <cell r="Y18">
            <v>4799</v>
          </cell>
          <cell r="Z18">
            <v>4799</v>
          </cell>
          <cell r="AA18">
            <v>4799</v>
          </cell>
        </row>
        <row r="19">
          <cell r="A19" t="str">
            <v>DEEP SEA FISHERIES DEVELOPMENT</v>
          </cell>
          <cell r="B19" t="str">
            <v>0011</v>
          </cell>
          <cell r="C19">
            <v>11</v>
          </cell>
          <cell r="D19" t="str">
            <v>CLOSED</v>
          </cell>
          <cell r="E19" t="str">
            <v>01</v>
          </cell>
          <cell r="F19" t="str">
            <v>TAP</v>
          </cell>
          <cell r="G19">
            <v>3003</v>
          </cell>
          <cell r="H19" t="str">
            <v>Fishery</v>
          </cell>
          <cell r="I19">
            <v>4725</v>
          </cell>
          <cell r="J19" t="str">
            <v>EAAE</v>
          </cell>
          <cell r="K19" t="str">
            <v>28MAR69</v>
          </cell>
          <cell r="L19" t="str">
            <v>10APR69</v>
          </cell>
          <cell r="M19" t="str">
            <v>09JUN69</v>
          </cell>
          <cell r="N19" t="str">
            <v>30AUG72</v>
          </cell>
          <cell r="O19" t="str">
            <v>01JUN72</v>
          </cell>
          <cell r="P19" t="str">
            <v>01DEC81</v>
          </cell>
          <cell r="Q19">
            <v>13</v>
          </cell>
          <cell r="R19">
            <v>3</v>
          </cell>
          <cell r="S19">
            <v>6.875</v>
          </cell>
          <cell r="U19">
            <v>10000</v>
          </cell>
          <cell r="V19">
            <v>3739</v>
          </cell>
          <cell r="W19">
            <v>6261</v>
          </cell>
          <cell r="X19">
            <v>6261</v>
          </cell>
          <cell r="Y19">
            <v>6261</v>
          </cell>
          <cell r="Z19">
            <v>6261</v>
          </cell>
          <cell r="AA19">
            <v>6261</v>
          </cell>
        </row>
        <row r="20">
          <cell r="A20" t="str">
            <v>TADJUM IRRIGATION</v>
          </cell>
          <cell r="B20" t="str">
            <v>0012</v>
          </cell>
          <cell r="C20">
            <v>12</v>
          </cell>
          <cell r="D20" t="str">
            <v>CLOSED</v>
          </cell>
          <cell r="E20" t="str">
            <v>03</v>
          </cell>
          <cell r="F20" t="str">
            <v>INO</v>
          </cell>
          <cell r="G20">
            <v>3005</v>
          </cell>
          <cell r="H20" t="str">
            <v>Irrigation &amp; Drainage</v>
          </cell>
          <cell r="I20">
            <v>2125</v>
          </cell>
          <cell r="J20" t="str">
            <v>SEAE</v>
          </cell>
          <cell r="K20" t="str">
            <v>17JUN69</v>
          </cell>
          <cell r="L20" t="str">
            <v>02JUL69</v>
          </cell>
          <cell r="M20" t="str">
            <v>24SEP69</v>
          </cell>
          <cell r="N20" t="str">
            <v>07FEB73</v>
          </cell>
          <cell r="O20" t="str">
            <v>01FEB76</v>
          </cell>
          <cell r="P20" t="str">
            <v>01AUG93</v>
          </cell>
          <cell r="Q20">
            <v>24</v>
          </cell>
          <cell r="R20">
            <v>7</v>
          </cell>
          <cell r="S20">
            <v>3</v>
          </cell>
          <cell r="U20">
            <v>990</v>
          </cell>
          <cell r="V20">
            <v>0</v>
          </cell>
          <cell r="W20">
            <v>990</v>
          </cell>
          <cell r="X20">
            <v>990</v>
          </cell>
          <cell r="Y20">
            <v>990</v>
          </cell>
          <cell r="Z20">
            <v>990</v>
          </cell>
          <cell r="AA20">
            <v>990</v>
          </cell>
        </row>
        <row r="21">
          <cell r="A21" t="str">
            <v>FIRST DEVELOPMENT BANK OF SINGAPORE</v>
          </cell>
          <cell r="B21" t="str">
            <v>0013</v>
          </cell>
          <cell r="C21">
            <v>13</v>
          </cell>
          <cell r="D21" t="str">
            <v>CLOSED</v>
          </cell>
          <cell r="E21" t="str">
            <v>01</v>
          </cell>
          <cell r="F21" t="str">
            <v>SIN</v>
          </cell>
          <cell r="G21">
            <v>3301</v>
          </cell>
          <cell r="H21" t="str">
            <v>Banking Systems</v>
          </cell>
          <cell r="I21">
            <v>2145</v>
          </cell>
          <cell r="J21" t="str">
            <v>SEGF</v>
          </cell>
          <cell r="K21" t="str">
            <v>26JUN69</v>
          </cell>
          <cell r="L21" t="str">
            <v>16JUL69</v>
          </cell>
          <cell r="M21" t="str">
            <v>19AUG69</v>
          </cell>
          <cell r="N21" t="str">
            <v>29AUG74</v>
          </cell>
          <cell r="O21" t="str">
            <v>01MAY72</v>
          </cell>
          <cell r="P21" t="str">
            <v>01NOV86</v>
          </cell>
          <cell r="Q21">
            <v>14</v>
          </cell>
          <cell r="R21">
            <v>2</v>
          </cell>
          <cell r="S21">
            <v>6.875</v>
          </cell>
          <cell r="U21">
            <v>10000</v>
          </cell>
          <cell r="V21">
            <v>0</v>
          </cell>
          <cell r="W21">
            <v>10000</v>
          </cell>
          <cell r="X21">
            <v>10000</v>
          </cell>
          <cell r="Y21">
            <v>10000</v>
          </cell>
          <cell r="Z21">
            <v>10000</v>
          </cell>
          <cell r="AA21">
            <v>10000</v>
          </cell>
        </row>
        <row r="22">
          <cell r="A22" t="str">
            <v>TRANSPORTATION AND STEVEDORING</v>
          </cell>
          <cell r="B22" t="str">
            <v>0014</v>
          </cell>
          <cell r="C22">
            <v>14</v>
          </cell>
          <cell r="D22" t="str">
            <v>CLOSED</v>
          </cell>
          <cell r="E22" t="str">
            <v>01</v>
          </cell>
          <cell r="F22" t="str">
            <v>KOR</v>
          </cell>
          <cell r="G22">
            <v>3701</v>
          </cell>
          <cell r="H22" t="str">
            <v>Roads &amp; Highways</v>
          </cell>
          <cell r="I22">
            <v>4715</v>
          </cell>
          <cell r="J22" t="str">
            <v>EATC</v>
          </cell>
          <cell r="K22" t="str">
            <v>04SEP69</v>
          </cell>
          <cell r="L22" t="str">
            <v>17SEP69</v>
          </cell>
          <cell r="M22" t="str">
            <v>19JAN71</v>
          </cell>
          <cell r="N22" t="str">
            <v>30JUL73</v>
          </cell>
          <cell r="O22" t="str">
            <v>01OCT72</v>
          </cell>
          <cell r="P22" t="str">
            <v>01APR80</v>
          </cell>
          <cell r="Q22">
            <v>10</v>
          </cell>
          <cell r="R22">
            <v>2</v>
          </cell>
          <cell r="S22">
            <v>6.875</v>
          </cell>
          <cell r="U22">
            <v>7500</v>
          </cell>
          <cell r="V22">
            <v>652</v>
          </cell>
          <cell r="W22">
            <v>6848</v>
          </cell>
          <cell r="X22">
            <v>6848</v>
          </cell>
          <cell r="Y22">
            <v>6848</v>
          </cell>
          <cell r="Z22">
            <v>6848</v>
          </cell>
          <cell r="AA22">
            <v>6848</v>
          </cell>
        </row>
        <row r="23">
          <cell r="A23" t="str">
            <v>SAWIT SEBARANG OIL PALM ESTATE</v>
          </cell>
          <cell r="B23" t="str">
            <v>0015</v>
          </cell>
          <cell r="C23">
            <v>15</v>
          </cell>
          <cell r="D23" t="str">
            <v>CLOSED</v>
          </cell>
          <cell r="E23" t="str">
            <v>03</v>
          </cell>
          <cell r="F23" t="str">
            <v>INO</v>
          </cell>
          <cell r="G23">
            <v>3001</v>
          </cell>
          <cell r="H23" t="str">
            <v>Agriculture Production, Agroprocessing, &amp; Agrobusiness</v>
          </cell>
          <cell r="I23">
            <v>2125</v>
          </cell>
          <cell r="J23" t="str">
            <v>SEAE</v>
          </cell>
          <cell r="K23" t="str">
            <v>21OCT69</v>
          </cell>
          <cell r="L23" t="str">
            <v>24OCT69</v>
          </cell>
          <cell r="M23" t="str">
            <v>31MAR70</v>
          </cell>
          <cell r="N23" t="str">
            <v>31DEC73</v>
          </cell>
          <cell r="O23" t="str">
            <v>15AUG76</v>
          </cell>
          <cell r="P23" t="str">
            <v>15FEB94</v>
          </cell>
          <cell r="Q23">
            <v>24</v>
          </cell>
          <cell r="R23">
            <v>7</v>
          </cell>
          <cell r="S23">
            <v>3</v>
          </cell>
          <cell r="U23">
            <v>2400</v>
          </cell>
          <cell r="V23">
            <v>0</v>
          </cell>
          <cell r="W23">
            <v>2400</v>
          </cell>
          <cell r="X23">
            <v>2400</v>
          </cell>
          <cell r="Y23">
            <v>2400</v>
          </cell>
          <cell r="Z23">
            <v>2400</v>
          </cell>
          <cell r="AA23">
            <v>2400</v>
          </cell>
        </row>
        <row r="24">
          <cell r="A24" t="str">
            <v>WALAWEDEVELOPMENT</v>
          </cell>
          <cell r="B24" t="str">
            <v>0016</v>
          </cell>
          <cell r="C24">
            <v>16</v>
          </cell>
          <cell r="D24" t="str">
            <v>CLOSED</v>
          </cell>
          <cell r="E24" t="str">
            <v>03</v>
          </cell>
          <cell r="F24" t="str">
            <v>SRI</v>
          </cell>
          <cell r="G24">
            <v>3005</v>
          </cell>
          <cell r="H24" t="str">
            <v>Irrigation &amp; Drainage</v>
          </cell>
          <cell r="I24">
            <v>2035</v>
          </cell>
          <cell r="J24" t="str">
            <v>SANS</v>
          </cell>
          <cell r="K24" t="str">
            <v>23OCT69</v>
          </cell>
          <cell r="L24" t="str">
            <v>06NOV69</v>
          </cell>
          <cell r="M24" t="str">
            <v>10FEB70</v>
          </cell>
          <cell r="N24" t="str">
            <v>31MAY76</v>
          </cell>
          <cell r="O24" t="str">
            <v>01NOV76</v>
          </cell>
          <cell r="P24" t="str">
            <v>01MAY94</v>
          </cell>
          <cell r="Q24">
            <v>25</v>
          </cell>
          <cell r="R24">
            <v>7</v>
          </cell>
          <cell r="S24">
            <v>3</v>
          </cell>
          <cell r="U24">
            <v>7705</v>
          </cell>
          <cell r="V24">
            <v>110</v>
          </cell>
          <cell r="W24">
            <v>7595</v>
          </cell>
          <cell r="X24">
            <v>7595</v>
          </cell>
          <cell r="Y24">
            <v>7595</v>
          </cell>
          <cell r="Z24">
            <v>7595</v>
          </cell>
          <cell r="AA24">
            <v>7595</v>
          </cell>
        </row>
        <row r="25">
          <cell r="A25" t="str">
            <v>WALAWE DEVELOPMENT</v>
          </cell>
          <cell r="B25" t="str">
            <v>0017</v>
          </cell>
          <cell r="C25">
            <v>17</v>
          </cell>
          <cell r="D25" t="str">
            <v>CLOSED</v>
          </cell>
          <cell r="E25" t="str">
            <v>01</v>
          </cell>
          <cell r="F25" t="str">
            <v>SRI</v>
          </cell>
          <cell r="G25">
            <v>3005</v>
          </cell>
          <cell r="H25" t="str">
            <v>Irrigation &amp; Drainage</v>
          </cell>
          <cell r="I25">
            <v>2035</v>
          </cell>
          <cell r="J25" t="str">
            <v>SANS</v>
          </cell>
          <cell r="K25" t="str">
            <v>23OCT69</v>
          </cell>
          <cell r="L25" t="str">
            <v>06NOV69</v>
          </cell>
          <cell r="M25" t="str">
            <v>10FEB70</v>
          </cell>
          <cell r="N25" t="str">
            <v>29SEP76</v>
          </cell>
          <cell r="O25" t="str">
            <v>01NOV74</v>
          </cell>
          <cell r="P25" t="str">
            <v>01MAY84</v>
          </cell>
          <cell r="Q25">
            <v>15</v>
          </cell>
          <cell r="R25">
            <v>5</v>
          </cell>
          <cell r="S25">
            <v>6.875</v>
          </cell>
          <cell r="U25">
            <v>885</v>
          </cell>
          <cell r="V25">
            <v>13</v>
          </cell>
          <cell r="W25">
            <v>872</v>
          </cell>
          <cell r="X25">
            <v>872</v>
          </cell>
          <cell r="Y25">
            <v>872</v>
          </cell>
          <cell r="Z25">
            <v>872</v>
          </cell>
          <cell r="AA25">
            <v>872</v>
          </cell>
        </row>
        <row r="26">
          <cell r="A26" t="str">
            <v>KUCHING PORT EXPANSION</v>
          </cell>
          <cell r="B26" t="str">
            <v>0018</v>
          </cell>
          <cell r="C26">
            <v>18</v>
          </cell>
          <cell r="D26" t="str">
            <v>CLOSED</v>
          </cell>
          <cell r="E26" t="str">
            <v>01</v>
          </cell>
          <cell r="F26" t="str">
            <v>MAL</v>
          </cell>
          <cell r="G26">
            <v>3702</v>
          </cell>
          <cell r="H26" t="str">
            <v>Ports, Waterways, &amp; Shipping</v>
          </cell>
          <cell r="I26">
            <v>2115</v>
          </cell>
          <cell r="J26" t="str">
            <v>SEID</v>
          </cell>
          <cell r="K26" t="str">
            <v>13NOV69</v>
          </cell>
          <cell r="L26" t="str">
            <v>16NOV69</v>
          </cell>
          <cell r="M26" t="str">
            <v>26FEB70</v>
          </cell>
          <cell r="N26" t="str">
            <v>12OCT76</v>
          </cell>
          <cell r="O26" t="str">
            <v>01NOV75</v>
          </cell>
          <cell r="P26" t="str">
            <v>01NOV93</v>
          </cell>
          <cell r="Q26">
            <v>25</v>
          </cell>
          <cell r="R26">
            <v>5</v>
          </cell>
          <cell r="S26">
            <v>6.875</v>
          </cell>
          <cell r="U26">
            <v>5000</v>
          </cell>
          <cell r="V26">
            <v>1</v>
          </cell>
          <cell r="W26">
            <v>4999</v>
          </cell>
          <cell r="X26">
            <v>4999</v>
          </cell>
          <cell r="Y26">
            <v>4999</v>
          </cell>
          <cell r="Z26">
            <v>4999</v>
          </cell>
          <cell r="AA26">
            <v>4999</v>
          </cell>
        </row>
        <row r="27">
          <cell r="A27" t="str">
            <v>COTABATO IRRIGATION</v>
          </cell>
          <cell r="B27" t="str">
            <v>0019</v>
          </cell>
          <cell r="C27">
            <v>19</v>
          </cell>
          <cell r="D27" t="str">
            <v>CLOSED</v>
          </cell>
          <cell r="E27" t="str">
            <v>03</v>
          </cell>
          <cell r="F27" t="str">
            <v>PHI</v>
          </cell>
          <cell r="G27">
            <v>3005</v>
          </cell>
          <cell r="H27" t="str">
            <v>Irrigation &amp; Drainage</v>
          </cell>
          <cell r="I27">
            <v>2125</v>
          </cell>
          <cell r="J27" t="str">
            <v>SEAE</v>
          </cell>
          <cell r="K27" t="str">
            <v>18NOV69</v>
          </cell>
          <cell r="L27" t="str">
            <v>21NOV69</v>
          </cell>
          <cell r="M27" t="str">
            <v>20JAN70</v>
          </cell>
          <cell r="N27" t="str">
            <v>03JUL74</v>
          </cell>
          <cell r="O27" t="str">
            <v>01MAY75</v>
          </cell>
          <cell r="P27" t="str">
            <v>01NOV94</v>
          </cell>
          <cell r="Q27">
            <v>25</v>
          </cell>
          <cell r="R27">
            <v>5</v>
          </cell>
          <cell r="S27">
            <v>3</v>
          </cell>
          <cell r="U27">
            <v>2500</v>
          </cell>
          <cell r="V27">
            <v>373</v>
          </cell>
          <cell r="W27">
            <v>2127</v>
          </cell>
          <cell r="X27">
            <v>2127</v>
          </cell>
          <cell r="Y27">
            <v>2127</v>
          </cell>
          <cell r="Z27">
            <v>2127</v>
          </cell>
          <cell r="AA27">
            <v>2127</v>
          </cell>
        </row>
        <row r="28">
          <cell r="A28" t="str">
            <v>ALUMINUM PLANT EXPANSION</v>
          </cell>
          <cell r="B28" t="str">
            <v>0020</v>
          </cell>
          <cell r="C28">
            <v>20</v>
          </cell>
          <cell r="D28" t="str">
            <v>CLOSED</v>
          </cell>
          <cell r="E28" t="str">
            <v>01</v>
          </cell>
          <cell r="F28" t="str">
            <v>TAP</v>
          </cell>
          <cell r="G28">
            <v>3502</v>
          </cell>
          <cell r="H28" t="str">
            <v>Industry</v>
          </cell>
          <cell r="I28">
            <v>4710</v>
          </cell>
          <cell r="J28" t="str">
            <v>EARG</v>
          </cell>
          <cell r="K28" t="str">
            <v>20NOV69</v>
          </cell>
          <cell r="L28" t="str">
            <v>15DEC69</v>
          </cell>
          <cell r="M28" t="str">
            <v>10FEB70</v>
          </cell>
          <cell r="N28" t="str">
            <v>24APR74</v>
          </cell>
          <cell r="O28" t="str">
            <v>01MAY73</v>
          </cell>
          <cell r="P28" t="str">
            <v>01NOV82</v>
          </cell>
          <cell r="Q28">
            <v>13</v>
          </cell>
          <cell r="R28">
            <v>3</v>
          </cell>
          <cell r="S28">
            <v>6.875</v>
          </cell>
          <cell r="U28">
            <v>2670</v>
          </cell>
          <cell r="V28">
            <v>8</v>
          </cell>
          <cell r="W28">
            <v>2662</v>
          </cell>
          <cell r="X28">
            <v>2662</v>
          </cell>
          <cell r="Y28">
            <v>2662</v>
          </cell>
          <cell r="Z28">
            <v>2662</v>
          </cell>
          <cell r="AA28">
            <v>2662</v>
          </cell>
        </row>
        <row r="29">
          <cell r="A29" t="str">
            <v>COPPER FABRICATION PLANT</v>
          </cell>
          <cell r="B29" t="str">
            <v>0021</v>
          </cell>
          <cell r="C29">
            <v>21</v>
          </cell>
          <cell r="D29" t="str">
            <v>CLOSED</v>
          </cell>
          <cell r="E29" t="str">
            <v>01</v>
          </cell>
          <cell r="F29" t="str">
            <v>TAP</v>
          </cell>
          <cell r="G29">
            <v>3502</v>
          </cell>
          <cell r="H29" t="str">
            <v>Industry</v>
          </cell>
          <cell r="I29">
            <v>4710</v>
          </cell>
          <cell r="J29" t="str">
            <v>EARG</v>
          </cell>
          <cell r="K29" t="str">
            <v>20NOV69</v>
          </cell>
          <cell r="L29" t="str">
            <v>15DEC69</v>
          </cell>
          <cell r="M29" t="str">
            <v>13FEB70</v>
          </cell>
          <cell r="N29" t="str">
            <v>17NOV70</v>
          </cell>
          <cell r="O29" t="str">
            <v>01MAY73</v>
          </cell>
          <cell r="P29" t="str">
            <v>01MAY73</v>
          </cell>
          <cell r="Q29">
            <v>12</v>
          </cell>
          <cell r="R29">
            <v>3</v>
          </cell>
          <cell r="S29">
            <v>6.875</v>
          </cell>
          <cell r="U29">
            <v>1150</v>
          </cell>
          <cell r="V29">
            <v>1133</v>
          </cell>
          <cell r="W29">
            <v>17</v>
          </cell>
          <cell r="X29">
            <v>17</v>
          </cell>
          <cell r="Y29">
            <v>17</v>
          </cell>
          <cell r="Z29">
            <v>17</v>
          </cell>
          <cell r="AA29">
            <v>17</v>
          </cell>
        </row>
        <row r="30">
          <cell r="A30" t="str">
            <v>HUALIEN HARBOR DEVELOPMENT</v>
          </cell>
          <cell r="B30" t="str">
            <v>0022</v>
          </cell>
          <cell r="C30">
            <v>22</v>
          </cell>
          <cell r="D30" t="str">
            <v>CLOSED</v>
          </cell>
          <cell r="E30" t="str">
            <v>01</v>
          </cell>
          <cell r="F30" t="str">
            <v>TAP</v>
          </cell>
          <cell r="G30">
            <v>3702</v>
          </cell>
          <cell r="H30" t="str">
            <v>Ports, Waterways, &amp; Shipping</v>
          </cell>
          <cell r="I30">
            <v>4715</v>
          </cell>
          <cell r="J30" t="str">
            <v>EATC</v>
          </cell>
          <cell r="K30" t="str">
            <v>04DEC69</v>
          </cell>
          <cell r="L30" t="str">
            <v>15DEC69</v>
          </cell>
          <cell r="M30" t="str">
            <v>13FEB70</v>
          </cell>
          <cell r="N30" t="str">
            <v>05JUN72</v>
          </cell>
          <cell r="O30" t="str">
            <v>01OCT72</v>
          </cell>
          <cell r="P30" t="str">
            <v>01APR82</v>
          </cell>
          <cell r="Q30">
            <v>13</v>
          </cell>
          <cell r="R30">
            <v>3</v>
          </cell>
          <cell r="S30">
            <v>6.875</v>
          </cell>
          <cell r="U30">
            <v>990</v>
          </cell>
          <cell r="V30">
            <v>1</v>
          </cell>
          <cell r="W30">
            <v>989</v>
          </cell>
          <cell r="X30">
            <v>989</v>
          </cell>
          <cell r="Y30">
            <v>989</v>
          </cell>
          <cell r="Z30">
            <v>989</v>
          </cell>
          <cell r="AA30">
            <v>989</v>
          </cell>
        </row>
        <row r="31">
          <cell r="A31" t="str">
            <v>FIRST MEDIUM INDUSTRY BANK</v>
          </cell>
          <cell r="B31" t="str">
            <v>0023</v>
          </cell>
          <cell r="C31">
            <v>23</v>
          </cell>
          <cell r="D31" t="str">
            <v>CLOSED</v>
          </cell>
          <cell r="E31" t="str">
            <v>01</v>
          </cell>
          <cell r="F31" t="str">
            <v>KOR</v>
          </cell>
          <cell r="G31">
            <v>3503</v>
          </cell>
          <cell r="H31" t="str">
            <v>Small &amp; Medium Scale Enterprises</v>
          </cell>
          <cell r="I31">
            <v>4710</v>
          </cell>
          <cell r="J31" t="str">
            <v>EARG</v>
          </cell>
          <cell r="K31" t="str">
            <v>16DEC69</v>
          </cell>
          <cell r="L31" t="str">
            <v>19DEC69</v>
          </cell>
          <cell r="M31" t="str">
            <v>18MAR70</v>
          </cell>
          <cell r="N31" t="str">
            <v>02DEC73</v>
          </cell>
          <cell r="O31" t="str">
            <v>01JUN72</v>
          </cell>
          <cell r="P31" t="str">
            <v>01JUN84</v>
          </cell>
          <cell r="Q31">
            <v>15</v>
          </cell>
          <cell r="R31">
            <v>3</v>
          </cell>
          <cell r="S31">
            <v>6.875</v>
          </cell>
          <cell r="U31">
            <v>10000</v>
          </cell>
          <cell r="V31">
            <v>42</v>
          </cell>
          <cell r="W31">
            <v>9958</v>
          </cell>
          <cell r="X31">
            <v>9958</v>
          </cell>
          <cell r="Y31">
            <v>9958</v>
          </cell>
          <cell r="Z31">
            <v>9958</v>
          </cell>
          <cell r="AA31">
            <v>9958</v>
          </cell>
        </row>
        <row r="32">
          <cell r="A32" t="str">
            <v>SECOND INDUSTRIAL FINANCE CORPORATION OF THAILAND</v>
          </cell>
          <cell r="B32" t="str">
            <v>0024</v>
          </cell>
          <cell r="C32">
            <v>24</v>
          </cell>
          <cell r="D32" t="str">
            <v>CLOSED</v>
          </cell>
          <cell r="E32" t="str">
            <v>01</v>
          </cell>
          <cell r="F32" t="str">
            <v>THA</v>
          </cell>
          <cell r="G32">
            <v>3301</v>
          </cell>
          <cell r="H32" t="str">
            <v>Banking Systems</v>
          </cell>
          <cell r="I32">
            <v>2145</v>
          </cell>
          <cell r="J32" t="str">
            <v>SEGF</v>
          </cell>
          <cell r="K32" t="str">
            <v>16DEC69</v>
          </cell>
          <cell r="L32" t="str">
            <v>30JAN70</v>
          </cell>
          <cell r="M32" t="str">
            <v>30APR70</v>
          </cell>
          <cell r="N32" t="str">
            <v>30MAY75</v>
          </cell>
          <cell r="O32" t="str">
            <v>01FEB72</v>
          </cell>
          <cell r="P32" t="str">
            <v>01FEB85</v>
          </cell>
          <cell r="Q32">
            <v>12</v>
          </cell>
          <cell r="R32">
            <v>2</v>
          </cell>
          <cell r="S32">
            <v>6.875</v>
          </cell>
          <cell r="U32">
            <v>10000</v>
          </cell>
          <cell r="V32">
            <v>2573</v>
          </cell>
          <cell r="W32">
            <v>7427</v>
          </cell>
          <cell r="X32">
            <v>7427</v>
          </cell>
          <cell r="Y32">
            <v>7427</v>
          </cell>
          <cell r="Z32">
            <v>7427</v>
          </cell>
          <cell r="AA32">
            <v>7427</v>
          </cell>
        </row>
        <row r="33">
          <cell r="A33" t="str">
            <v>FALEOLO AIRPORT AND ROAD</v>
          </cell>
          <cell r="B33" t="str">
            <v>0025</v>
          </cell>
          <cell r="C33">
            <v>25</v>
          </cell>
          <cell r="D33" t="str">
            <v>CLOSED</v>
          </cell>
          <cell r="E33" t="str">
            <v>03</v>
          </cell>
          <cell r="F33" t="str">
            <v>SAM</v>
          </cell>
          <cell r="G33">
            <v>3704</v>
          </cell>
          <cell r="H33" t="str">
            <v>Civil Aviation</v>
          </cell>
          <cell r="I33">
            <v>3610</v>
          </cell>
          <cell r="J33" t="str">
            <v>PAHQ</v>
          </cell>
          <cell r="K33" t="str">
            <v>16DEC69</v>
          </cell>
          <cell r="L33" t="str">
            <v>17DEC69</v>
          </cell>
          <cell r="M33" t="str">
            <v>19DEC69</v>
          </cell>
          <cell r="N33" t="str">
            <v>21DEC73</v>
          </cell>
          <cell r="O33" t="str">
            <v>01APR80</v>
          </cell>
          <cell r="P33" t="str">
            <v>01OCT99</v>
          </cell>
          <cell r="Q33">
            <v>30</v>
          </cell>
          <cell r="R33">
            <v>10</v>
          </cell>
          <cell r="S33">
            <v>1.5</v>
          </cell>
          <cell r="U33">
            <v>2400</v>
          </cell>
          <cell r="V33">
            <v>0</v>
          </cell>
          <cell r="W33">
            <v>2400</v>
          </cell>
          <cell r="X33">
            <v>2400</v>
          </cell>
          <cell r="Y33">
            <v>2400</v>
          </cell>
          <cell r="Z33">
            <v>2400</v>
          </cell>
          <cell r="AA33">
            <v>2400</v>
          </cell>
        </row>
        <row r="34">
          <cell r="A34" t="str">
            <v>AIR TRANSPORT DEVELOPMENT</v>
          </cell>
          <cell r="B34" t="str">
            <v>0026</v>
          </cell>
          <cell r="C34">
            <v>26</v>
          </cell>
          <cell r="D34" t="str">
            <v>CLOSED</v>
          </cell>
          <cell r="E34" t="str">
            <v>03</v>
          </cell>
          <cell r="F34" t="str">
            <v>NEP</v>
          </cell>
          <cell r="G34">
            <v>3704</v>
          </cell>
          <cell r="H34" t="str">
            <v>Civil Aviation</v>
          </cell>
          <cell r="I34">
            <v>2015</v>
          </cell>
          <cell r="J34" t="str">
            <v>SATC</v>
          </cell>
          <cell r="K34" t="str">
            <v>18DEC69</v>
          </cell>
          <cell r="L34" t="str">
            <v>20JAN70</v>
          </cell>
          <cell r="M34" t="str">
            <v>11MAR70</v>
          </cell>
          <cell r="N34" t="str">
            <v>30APR82</v>
          </cell>
          <cell r="O34" t="str">
            <v>01MAR77</v>
          </cell>
          <cell r="P34" t="str">
            <v>01SEP99</v>
          </cell>
          <cell r="Q34">
            <v>30</v>
          </cell>
          <cell r="R34">
            <v>7</v>
          </cell>
          <cell r="S34">
            <v>2</v>
          </cell>
          <cell r="U34">
            <v>6010</v>
          </cell>
          <cell r="V34">
            <v>525</v>
          </cell>
          <cell r="W34">
            <v>5485</v>
          </cell>
          <cell r="X34">
            <v>5485</v>
          </cell>
          <cell r="Y34">
            <v>5485</v>
          </cell>
          <cell r="Z34">
            <v>5485</v>
          </cell>
          <cell r="AA34">
            <v>5485</v>
          </cell>
        </row>
        <row r="35">
          <cell r="A35" t="str">
            <v>SARAWAK ELECTRICITY SUPPLY</v>
          </cell>
          <cell r="B35" t="str">
            <v>0027</v>
          </cell>
          <cell r="C35">
            <v>27</v>
          </cell>
          <cell r="D35" t="str">
            <v>CLOSED</v>
          </cell>
          <cell r="E35" t="str">
            <v>01</v>
          </cell>
          <cell r="F35" t="str">
            <v>MAL</v>
          </cell>
          <cell r="G35">
            <v>3205</v>
          </cell>
          <cell r="H35" t="str">
            <v>Energy Sector Development</v>
          </cell>
          <cell r="I35">
            <v>2115</v>
          </cell>
          <cell r="J35" t="str">
            <v>SEID</v>
          </cell>
          <cell r="K35" t="str">
            <v>18DEC69</v>
          </cell>
          <cell r="L35" t="str">
            <v>19DEC69</v>
          </cell>
          <cell r="M35" t="str">
            <v>19MAR70</v>
          </cell>
          <cell r="N35" t="str">
            <v>01MAR74</v>
          </cell>
          <cell r="O35" t="str">
            <v>01MAR75</v>
          </cell>
          <cell r="P35" t="str">
            <v>01SEP89</v>
          </cell>
          <cell r="Q35">
            <v>20</v>
          </cell>
          <cell r="R35">
            <v>5</v>
          </cell>
          <cell r="S35">
            <v>6.875</v>
          </cell>
          <cell r="U35">
            <v>3100</v>
          </cell>
          <cell r="V35">
            <v>0</v>
          </cell>
          <cell r="W35">
            <v>3100</v>
          </cell>
          <cell r="X35">
            <v>3100</v>
          </cell>
          <cell r="Y35">
            <v>3100</v>
          </cell>
          <cell r="Z35">
            <v>3100</v>
          </cell>
          <cell r="AA35">
            <v>3100</v>
          </cell>
        </row>
        <row r="36">
          <cell r="A36" t="str">
            <v>THA NGON AGRICULTURAL DEVELOPMENT</v>
          </cell>
          <cell r="B36" t="str">
            <v>0028</v>
          </cell>
          <cell r="C36">
            <v>28</v>
          </cell>
          <cell r="D36" t="str">
            <v>CLOSED</v>
          </cell>
          <cell r="E36" t="str">
            <v>03</v>
          </cell>
          <cell r="F36" t="str">
            <v>LAO</v>
          </cell>
          <cell r="G36">
            <v>3900</v>
          </cell>
          <cell r="H36" t="str">
            <v>Multisector</v>
          </cell>
          <cell r="I36">
            <v>2125</v>
          </cell>
          <cell r="J36" t="str">
            <v>SEAE</v>
          </cell>
          <cell r="K36" t="str">
            <v>10MAR70</v>
          </cell>
          <cell r="L36" t="str">
            <v>23MAR70</v>
          </cell>
          <cell r="M36" t="str">
            <v>24JUL70</v>
          </cell>
          <cell r="N36" t="str">
            <v>03APR74</v>
          </cell>
          <cell r="O36" t="str">
            <v>01MAY80</v>
          </cell>
          <cell r="P36" t="str">
            <v>01NOV09</v>
          </cell>
          <cell r="Q36">
            <v>40</v>
          </cell>
          <cell r="R36">
            <v>10</v>
          </cell>
          <cell r="S36">
            <v>1.5</v>
          </cell>
          <cell r="U36">
            <v>973</v>
          </cell>
          <cell r="V36">
            <v>6</v>
          </cell>
          <cell r="W36">
            <v>967</v>
          </cell>
          <cell r="X36">
            <v>967</v>
          </cell>
          <cell r="Y36">
            <v>967</v>
          </cell>
          <cell r="Z36">
            <v>967</v>
          </cell>
          <cell r="AA36">
            <v>932</v>
          </cell>
        </row>
        <row r="37">
          <cell r="A37" t="str">
            <v>TAIPEI YANGMEI FREEWAY</v>
          </cell>
          <cell r="B37" t="str">
            <v>0029</v>
          </cell>
          <cell r="C37">
            <v>29</v>
          </cell>
          <cell r="D37" t="str">
            <v>CLOSED</v>
          </cell>
          <cell r="E37" t="str">
            <v>01</v>
          </cell>
          <cell r="F37" t="str">
            <v>TAP</v>
          </cell>
          <cell r="G37">
            <v>3701</v>
          </cell>
          <cell r="H37" t="str">
            <v>Roads &amp; Highways</v>
          </cell>
          <cell r="I37">
            <v>4715</v>
          </cell>
          <cell r="J37" t="str">
            <v>EATC</v>
          </cell>
          <cell r="K37" t="str">
            <v>30MAR70</v>
          </cell>
          <cell r="L37" t="str">
            <v>03APR70</v>
          </cell>
          <cell r="M37" t="str">
            <v>02JUL70</v>
          </cell>
          <cell r="N37" t="str">
            <v>31JAN77</v>
          </cell>
          <cell r="O37" t="str">
            <v>01DEC73</v>
          </cell>
          <cell r="P37" t="str">
            <v>01DEC89</v>
          </cell>
          <cell r="Q37">
            <v>20</v>
          </cell>
          <cell r="R37">
            <v>3</v>
          </cell>
          <cell r="S37">
            <v>6.875</v>
          </cell>
          <cell r="U37">
            <v>18000</v>
          </cell>
          <cell r="V37">
            <v>3264</v>
          </cell>
          <cell r="W37">
            <v>14736</v>
          </cell>
          <cell r="X37">
            <v>14736</v>
          </cell>
          <cell r="Y37">
            <v>14736</v>
          </cell>
          <cell r="Z37">
            <v>14736</v>
          </cell>
          <cell r="AA37">
            <v>14736</v>
          </cell>
        </row>
        <row r="38">
          <cell r="A38" t="str">
            <v>ELEVATED RAILWAY PROJECT</v>
          </cell>
          <cell r="B38" t="str">
            <v>0030</v>
          </cell>
          <cell r="C38">
            <v>30</v>
          </cell>
          <cell r="D38" t="str">
            <v>CLOSED</v>
          </cell>
          <cell r="E38" t="str">
            <v>01</v>
          </cell>
          <cell r="F38" t="str">
            <v>TAP</v>
          </cell>
          <cell r="G38">
            <v>3703</v>
          </cell>
          <cell r="H38" t="str">
            <v>Railways</v>
          </cell>
          <cell r="I38">
            <v>4715</v>
          </cell>
          <cell r="J38" t="str">
            <v>EATC</v>
          </cell>
          <cell r="K38" t="str">
            <v>30MAR70</v>
          </cell>
          <cell r="N38" t="str">
            <v>20OCT70</v>
          </cell>
          <cell r="Q38">
            <v>10</v>
          </cell>
          <cell r="R38">
            <v>2</v>
          </cell>
          <cell r="S38">
            <v>6.875</v>
          </cell>
          <cell r="U38">
            <v>0</v>
          </cell>
          <cell r="V38">
            <v>0</v>
          </cell>
          <cell r="W38">
            <v>0</v>
          </cell>
          <cell r="X38">
            <v>0</v>
          </cell>
          <cell r="Y38">
            <v>0</v>
          </cell>
          <cell r="Z38">
            <v>0</v>
          </cell>
          <cell r="AA38">
            <v>0</v>
          </cell>
        </row>
        <row r="39">
          <cell r="A39" t="str">
            <v>COLOMBO PORT TANKER BERTH</v>
          </cell>
          <cell r="B39" t="str">
            <v>0031</v>
          </cell>
          <cell r="C39">
            <v>31</v>
          </cell>
          <cell r="D39" t="str">
            <v>CLOSED</v>
          </cell>
          <cell r="E39" t="str">
            <v>01</v>
          </cell>
          <cell r="F39" t="str">
            <v>SRI</v>
          </cell>
          <cell r="G39">
            <v>3702</v>
          </cell>
          <cell r="H39" t="str">
            <v>Ports, Waterways, &amp; Shipping</v>
          </cell>
          <cell r="I39">
            <v>2015</v>
          </cell>
          <cell r="J39" t="str">
            <v>SATC</v>
          </cell>
          <cell r="K39" t="str">
            <v>30MAR70</v>
          </cell>
          <cell r="L39" t="str">
            <v>05MAY70</v>
          </cell>
          <cell r="M39" t="str">
            <v>03AUG70</v>
          </cell>
          <cell r="N39" t="str">
            <v>19APR73</v>
          </cell>
          <cell r="O39" t="str">
            <v>01JUN75</v>
          </cell>
          <cell r="P39" t="str">
            <v>01DEC84</v>
          </cell>
          <cell r="Q39">
            <v>15</v>
          </cell>
          <cell r="R39">
            <v>5</v>
          </cell>
          <cell r="S39">
            <v>6.875</v>
          </cell>
          <cell r="U39">
            <v>2600</v>
          </cell>
          <cell r="V39">
            <v>273</v>
          </cell>
          <cell r="W39">
            <v>2327</v>
          </cell>
          <cell r="X39">
            <v>2327</v>
          </cell>
          <cell r="Y39">
            <v>2327</v>
          </cell>
          <cell r="Z39">
            <v>2327</v>
          </cell>
          <cell r="AA39">
            <v>2327</v>
          </cell>
        </row>
        <row r="40">
          <cell r="A40" t="str">
            <v>PHNOM PENH HIGH VOLTAGE TRANSMISSION</v>
          </cell>
          <cell r="B40" t="str">
            <v>0032</v>
          </cell>
          <cell r="C40">
            <v>32</v>
          </cell>
          <cell r="D40" t="str">
            <v>CLOSED</v>
          </cell>
          <cell r="E40" t="str">
            <v>03</v>
          </cell>
          <cell r="F40" t="str">
            <v>CAM</v>
          </cell>
          <cell r="G40">
            <v>3204</v>
          </cell>
          <cell r="H40" t="str">
            <v>Transmission &amp; Distribution</v>
          </cell>
          <cell r="I40">
            <v>2115</v>
          </cell>
          <cell r="J40" t="str">
            <v>SEID</v>
          </cell>
          <cell r="K40" t="str">
            <v>02APR70</v>
          </cell>
          <cell r="L40" t="str">
            <v>15JUN70</v>
          </cell>
          <cell r="M40" t="str">
            <v>28JUL71</v>
          </cell>
          <cell r="N40" t="str">
            <v>24AUG93</v>
          </cell>
          <cell r="O40" t="str">
            <v>01NOV76</v>
          </cell>
          <cell r="P40" t="str">
            <v>01MAY80</v>
          </cell>
          <cell r="Q40">
            <v>16</v>
          </cell>
          <cell r="R40">
            <v>4</v>
          </cell>
          <cell r="S40">
            <v>3</v>
          </cell>
          <cell r="U40">
            <v>1670</v>
          </cell>
          <cell r="V40">
            <v>1027</v>
          </cell>
          <cell r="W40">
            <v>643</v>
          </cell>
          <cell r="X40">
            <v>643</v>
          </cell>
          <cell r="Y40">
            <v>643</v>
          </cell>
          <cell r="Z40">
            <v>643</v>
          </cell>
          <cell r="AA40">
            <v>643</v>
          </cell>
        </row>
        <row r="41">
          <cell r="A41" t="str">
            <v>PUSRI FERTILIZER PLANT EXPANSION</v>
          </cell>
          <cell r="B41" t="str">
            <v>0033</v>
          </cell>
          <cell r="C41">
            <v>33</v>
          </cell>
          <cell r="D41" t="str">
            <v>CLOSED</v>
          </cell>
          <cell r="E41" t="str">
            <v>03</v>
          </cell>
          <cell r="F41" t="str">
            <v>INO</v>
          </cell>
          <cell r="G41">
            <v>3502</v>
          </cell>
          <cell r="H41" t="str">
            <v>Industry</v>
          </cell>
          <cell r="I41">
            <v>2145</v>
          </cell>
          <cell r="J41" t="str">
            <v>SEGF</v>
          </cell>
          <cell r="K41" t="str">
            <v>04JUN70</v>
          </cell>
          <cell r="L41" t="str">
            <v>05JUN70</v>
          </cell>
          <cell r="M41" t="str">
            <v>15JAN71</v>
          </cell>
          <cell r="N41" t="str">
            <v>05JUL76</v>
          </cell>
          <cell r="O41" t="str">
            <v>01OCT78</v>
          </cell>
          <cell r="P41" t="str">
            <v>01APR00</v>
          </cell>
          <cell r="Q41">
            <v>30</v>
          </cell>
          <cell r="R41">
            <v>8</v>
          </cell>
          <cell r="S41">
            <v>2.5</v>
          </cell>
          <cell r="U41">
            <v>10000</v>
          </cell>
          <cell r="V41">
            <v>0</v>
          </cell>
          <cell r="W41">
            <v>10000</v>
          </cell>
          <cell r="X41">
            <v>10000</v>
          </cell>
          <cell r="Y41">
            <v>10000</v>
          </cell>
          <cell r="Z41">
            <v>10000</v>
          </cell>
          <cell r="AA41">
            <v>10000</v>
          </cell>
        </row>
        <row r="42">
          <cell r="A42" t="str">
            <v>RICE MILLING</v>
          </cell>
          <cell r="B42" t="str">
            <v>0034</v>
          </cell>
          <cell r="C42">
            <v>34</v>
          </cell>
          <cell r="D42" t="str">
            <v>CLOSED</v>
          </cell>
          <cell r="E42" t="str">
            <v>01</v>
          </cell>
          <cell r="F42" t="str">
            <v>PAK</v>
          </cell>
          <cell r="G42">
            <v>3001</v>
          </cell>
          <cell r="H42" t="str">
            <v>Agriculture Production, Agroprocessing, &amp; Agrobusiness</v>
          </cell>
          <cell r="I42">
            <v>4620</v>
          </cell>
          <cell r="J42" t="str">
            <v>CWAE</v>
          </cell>
          <cell r="K42" t="str">
            <v>25AUG70</v>
          </cell>
          <cell r="L42" t="str">
            <v>09OCT70</v>
          </cell>
          <cell r="M42" t="str">
            <v>21JAN71</v>
          </cell>
          <cell r="N42" t="str">
            <v>02MAY78</v>
          </cell>
          <cell r="O42" t="str">
            <v>15JAN74</v>
          </cell>
          <cell r="P42" t="str">
            <v>15JAN88</v>
          </cell>
          <cell r="Q42">
            <v>18</v>
          </cell>
          <cell r="R42">
            <v>3</v>
          </cell>
          <cell r="S42">
            <v>7.5</v>
          </cell>
          <cell r="U42">
            <v>3120</v>
          </cell>
          <cell r="V42">
            <v>0</v>
          </cell>
          <cell r="W42">
            <v>3120</v>
          </cell>
          <cell r="X42">
            <v>3120</v>
          </cell>
          <cell r="Y42">
            <v>3120</v>
          </cell>
          <cell r="Z42">
            <v>3120</v>
          </cell>
          <cell r="AA42">
            <v>3120</v>
          </cell>
        </row>
        <row r="43">
          <cell r="A43" t="str">
            <v>JURONG WHARVES EXPANSION</v>
          </cell>
          <cell r="B43" t="str">
            <v>0035</v>
          </cell>
          <cell r="C43">
            <v>35</v>
          </cell>
          <cell r="D43" t="str">
            <v>CLOSED</v>
          </cell>
          <cell r="E43" t="str">
            <v>01</v>
          </cell>
          <cell r="F43" t="str">
            <v>SIN</v>
          </cell>
          <cell r="G43">
            <v>3702</v>
          </cell>
          <cell r="H43" t="str">
            <v>Ports, Waterways, &amp; Shipping</v>
          </cell>
          <cell r="I43">
            <v>2115</v>
          </cell>
          <cell r="J43" t="str">
            <v>SEID</v>
          </cell>
          <cell r="K43" t="str">
            <v>03SEP70</v>
          </cell>
          <cell r="L43" t="str">
            <v>05SEP70</v>
          </cell>
          <cell r="M43" t="str">
            <v>03MAR71</v>
          </cell>
          <cell r="N43" t="str">
            <v>29DEC77</v>
          </cell>
          <cell r="O43" t="str">
            <v>01SEP75</v>
          </cell>
          <cell r="P43" t="str">
            <v>01SEP92</v>
          </cell>
          <cell r="Q43">
            <v>25</v>
          </cell>
          <cell r="R43">
            <v>5</v>
          </cell>
          <cell r="S43">
            <v>7.5</v>
          </cell>
          <cell r="U43">
            <v>8310</v>
          </cell>
          <cell r="V43">
            <v>0</v>
          </cell>
          <cell r="W43">
            <v>8310</v>
          </cell>
          <cell r="X43">
            <v>8310</v>
          </cell>
          <cell r="Y43">
            <v>8310</v>
          </cell>
          <cell r="Z43">
            <v>8310</v>
          </cell>
          <cell r="AA43">
            <v>8310</v>
          </cell>
        </row>
        <row r="44">
          <cell r="A44" t="str">
            <v>BESUT AGRICULTURAL DEVELOPMENT</v>
          </cell>
          <cell r="B44" t="str">
            <v>0036</v>
          </cell>
          <cell r="C44">
            <v>36</v>
          </cell>
          <cell r="D44" t="str">
            <v>CLOSED</v>
          </cell>
          <cell r="E44" t="str">
            <v>03</v>
          </cell>
          <cell r="F44" t="str">
            <v>MAL</v>
          </cell>
          <cell r="G44">
            <v>3008</v>
          </cell>
          <cell r="H44" t="str">
            <v>Agriculture Sector Development</v>
          </cell>
          <cell r="I44">
            <v>2125</v>
          </cell>
          <cell r="J44" t="str">
            <v>SEAE</v>
          </cell>
          <cell r="K44" t="str">
            <v>22SEP70</v>
          </cell>
          <cell r="L44" t="str">
            <v>14OCT70</v>
          </cell>
          <cell r="M44" t="str">
            <v>23MAR71</v>
          </cell>
          <cell r="N44" t="str">
            <v>08AUG78</v>
          </cell>
          <cell r="O44" t="str">
            <v>01NOV77</v>
          </cell>
          <cell r="P44" t="str">
            <v>01MAY95</v>
          </cell>
          <cell r="Q44">
            <v>25</v>
          </cell>
          <cell r="R44">
            <v>7</v>
          </cell>
          <cell r="S44">
            <v>3</v>
          </cell>
          <cell r="U44">
            <v>3300</v>
          </cell>
          <cell r="V44">
            <v>0</v>
          </cell>
          <cell r="W44">
            <v>3300</v>
          </cell>
          <cell r="X44">
            <v>3300</v>
          </cell>
          <cell r="Y44">
            <v>3300</v>
          </cell>
          <cell r="Z44">
            <v>3300</v>
          </cell>
          <cell r="AA44">
            <v>3300</v>
          </cell>
        </row>
        <row r="45">
          <cell r="A45" t="str">
            <v>BESUT AGRICULTURAL DEVELOPMENT</v>
          </cell>
          <cell r="B45" t="str">
            <v>0037</v>
          </cell>
          <cell r="C45">
            <v>37</v>
          </cell>
          <cell r="D45" t="str">
            <v>CLOSED</v>
          </cell>
          <cell r="E45" t="str">
            <v>01</v>
          </cell>
          <cell r="F45" t="str">
            <v>MAL</v>
          </cell>
          <cell r="G45">
            <v>3008</v>
          </cell>
          <cell r="H45" t="str">
            <v>Agriculture Sector Development</v>
          </cell>
          <cell r="I45">
            <v>2125</v>
          </cell>
          <cell r="J45" t="str">
            <v>SEAE</v>
          </cell>
          <cell r="K45" t="str">
            <v>22SEP70</v>
          </cell>
          <cell r="L45" t="str">
            <v>14OCT70</v>
          </cell>
          <cell r="M45" t="str">
            <v>23MAR71</v>
          </cell>
          <cell r="N45" t="str">
            <v>11JUL78</v>
          </cell>
          <cell r="O45" t="str">
            <v>01MAY76</v>
          </cell>
          <cell r="P45" t="str">
            <v>01MAY85</v>
          </cell>
          <cell r="Q45">
            <v>15</v>
          </cell>
          <cell r="R45">
            <v>5</v>
          </cell>
          <cell r="S45">
            <v>7.5</v>
          </cell>
          <cell r="U45">
            <v>900</v>
          </cell>
          <cell r="V45">
            <v>370</v>
          </cell>
          <cell r="W45">
            <v>530</v>
          </cell>
          <cell r="X45">
            <v>530</v>
          </cell>
          <cell r="Y45">
            <v>530</v>
          </cell>
          <cell r="Z45">
            <v>530</v>
          </cell>
          <cell r="AA45">
            <v>530</v>
          </cell>
        </row>
        <row r="46">
          <cell r="A46" t="str">
            <v>ANDONG DAM MULTI PURPOSE DEVELOPMENT</v>
          </cell>
          <cell r="B46" t="str">
            <v>0038</v>
          </cell>
          <cell r="C46">
            <v>38</v>
          </cell>
          <cell r="D46" t="str">
            <v>CLOSED</v>
          </cell>
          <cell r="E46" t="str">
            <v>01</v>
          </cell>
          <cell r="F46" t="str">
            <v>KOR</v>
          </cell>
          <cell r="G46">
            <v>3900</v>
          </cell>
          <cell r="H46" t="str">
            <v>Multisector</v>
          </cell>
          <cell r="I46">
            <v>4725</v>
          </cell>
          <cell r="J46" t="str">
            <v>EAAE</v>
          </cell>
          <cell r="K46" t="str">
            <v>06OCT70</v>
          </cell>
          <cell r="L46" t="str">
            <v>26OCT70</v>
          </cell>
          <cell r="M46" t="str">
            <v>12FEB71</v>
          </cell>
          <cell r="N46" t="str">
            <v>26OCT72</v>
          </cell>
          <cell r="Q46">
            <v>10</v>
          </cell>
          <cell r="R46">
            <v>2</v>
          </cell>
          <cell r="S46">
            <v>7.5</v>
          </cell>
          <cell r="U46">
            <v>500</v>
          </cell>
          <cell r="V46">
            <v>500</v>
          </cell>
          <cell r="W46">
            <v>0</v>
          </cell>
          <cell r="X46">
            <v>0</v>
          </cell>
          <cell r="Y46">
            <v>0</v>
          </cell>
          <cell r="Z46">
            <v>0</v>
          </cell>
          <cell r="AA46">
            <v>0</v>
          </cell>
        </row>
        <row r="47">
          <cell r="A47" t="str">
            <v>SECOND MODERNIZATION OF TEA FACTORIES</v>
          </cell>
          <cell r="B47" t="str">
            <v>0039</v>
          </cell>
          <cell r="C47">
            <v>39</v>
          </cell>
          <cell r="D47" t="str">
            <v>CLOSED</v>
          </cell>
          <cell r="E47" t="str">
            <v>01</v>
          </cell>
          <cell r="F47" t="str">
            <v>SRI</v>
          </cell>
          <cell r="G47">
            <v>3001</v>
          </cell>
          <cell r="H47" t="str">
            <v>Agriculture Production, Agroprocessing, &amp; Agrobusiness</v>
          </cell>
          <cell r="I47">
            <v>2035</v>
          </cell>
          <cell r="J47" t="str">
            <v>SANS</v>
          </cell>
          <cell r="K47" t="str">
            <v>29OCT70</v>
          </cell>
          <cell r="L47" t="str">
            <v>01DEC70</v>
          </cell>
          <cell r="M47" t="str">
            <v>01FEB71</v>
          </cell>
          <cell r="N47" t="str">
            <v>09DEC76</v>
          </cell>
          <cell r="O47" t="str">
            <v>01FEB74</v>
          </cell>
          <cell r="P47" t="str">
            <v>01AUG85</v>
          </cell>
          <cell r="Q47">
            <v>15</v>
          </cell>
          <cell r="R47">
            <v>3</v>
          </cell>
          <cell r="S47">
            <v>7.5</v>
          </cell>
          <cell r="U47">
            <v>3500</v>
          </cell>
          <cell r="V47">
            <v>7</v>
          </cell>
          <cell r="W47">
            <v>3493</v>
          </cell>
          <cell r="X47">
            <v>3493</v>
          </cell>
          <cell r="Y47">
            <v>3493</v>
          </cell>
          <cell r="Z47">
            <v>3493</v>
          </cell>
          <cell r="AA47">
            <v>3493</v>
          </cell>
        </row>
        <row r="48">
          <cell r="A48" t="str">
            <v>POWER TRANSMISSION AND DISTRIBUTION</v>
          </cell>
          <cell r="B48" t="str">
            <v>0040</v>
          </cell>
          <cell r="C48">
            <v>40</v>
          </cell>
          <cell r="D48" t="str">
            <v>CLOSED</v>
          </cell>
          <cell r="E48" t="str">
            <v>01</v>
          </cell>
          <cell r="F48" t="str">
            <v>KOR</v>
          </cell>
          <cell r="G48">
            <v>3204</v>
          </cell>
          <cell r="H48" t="str">
            <v>Transmission &amp; Distribution</v>
          </cell>
          <cell r="I48">
            <v>4720</v>
          </cell>
          <cell r="J48" t="str">
            <v>EAEN</v>
          </cell>
          <cell r="K48" t="str">
            <v>29OCT70</v>
          </cell>
          <cell r="L48" t="str">
            <v>23NOV70</v>
          </cell>
          <cell r="M48" t="str">
            <v>18FEB71</v>
          </cell>
          <cell r="N48" t="str">
            <v>21SEP76</v>
          </cell>
          <cell r="O48" t="str">
            <v>01NOV73</v>
          </cell>
          <cell r="P48" t="str">
            <v>01NOV88</v>
          </cell>
          <cell r="Q48">
            <v>20</v>
          </cell>
          <cell r="R48">
            <v>3</v>
          </cell>
          <cell r="S48">
            <v>7.5</v>
          </cell>
          <cell r="U48">
            <v>9500</v>
          </cell>
          <cell r="V48">
            <v>0</v>
          </cell>
          <cell r="W48">
            <v>9500</v>
          </cell>
          <cell r="X48">
            <v>9500</v>
          </cell>
          <cell r="Y48">
            <v>9500</v>
          </cell>
          <cell r="Z48">
            <v>9500</v>
          </cell>
          <cell r="AA48">
            <v>9500</v>
          </cell>
        </row>
        <row r="49">
          <cell r="A49" t="str">
            <v>MALACCA WATER SUPPLY</v>
          </cell>
          <cell r="B49" t="str">
            <v>0041</v>
          </cell>
          <cell r="C49">
            <v>41</v>
          </cell>
          <cell r="D49" t="str">
            <v>CLOSED</v>
          </cell>
          <cell r="E49" t="str">
            <v>01</v>
          </cell>
          <cell r="F49" t="str">
            <v>MAL</v>
          </cell>
          <cell r="G49">
            <v>3801</v>
          </cell>
          <cell r="H49" t="str">
            <v>Water Supply &amp; Sanitation</v>
          </cell>
          <cell r="I49">
            <v>2135</v>
          </cell>
          <cell r="J49" t="str">
            <v>SESS</v>
          </cell>
          <cell r="K49" t="str">
            <v>12NOV70</v>
          </cell>
          <cell r="L49" t="str">
            <v>11DEC70</v>
          </cell>
          <cell r="M49" t="str">
            <v>29APR71</v>
          </cell>
          <cell r="N49" t="str">
            <v>14DEC77</v>
          </cell>
          <cell r="O49" t="str">
            <v>01MAY76</v>
          </cell>
          <cell r="P49" t="str">
            <v>01NOV95</v>
          </cell>
          <cell r="Q49">
            <v>25</v>
          </cell>
          <cell r="R49">
            <v>5</v>
          </cell>
          <cell r="S49">
            <v>7.5</v>
          </cell>
          <cell r="U49">
            <v>5000</v>
          </cell>
          <cell r="V49">
            <v>0</v>
          </cell>
          <cell r="W49">
            <v>5000</v>
          </cell>
          <cell r="X49">
            <v>5000</v>
          </cell>
          <cell r="Y49">
            <v>5000</v>
          </cell>
          <cell r="Z49">
            <v>5000</v>
          </cell>
          <cell r="AA49">
            <v>5000</v>
          </cell>
        </row>
        <row r="50">
          <cell r="A50" t="str">
            <v>FIRST KOREA DEVELOPMENT BANK</v>
          </cell>
          <cell r="B50" t="str">
            <v>0042</v>
          </cell>
          <cell r="C50">
            <v>42</v>
          </cell>
          <cell r="D50" t="str">
            <v>CLOSED</v>
          </cell>
          <cell r="E50" t="str">
            <v>01</v>
          </cell>
          <cell r="F50" t="str">
            <v>KOR</v>
          </cell>
          <cell r="G50">
            <v>3301</v>
          </cell>
          <cell r="H50" t="str">
            <v>Banking Systems</v>
          </cell>
          <cell r="I50">
            <v>4710</v>
          </cell>
          <cell r="J50" t="str">
            <v>EARG</v>
          </cell>
          <cell r="K50" t="str">
            <v>17NOV70</v>
          </cell>
          <cell r="L50" t="str">
            <v>23NOV70</v>
          </cell>
          <cell r="M50" t="str">
            <v>09MAR71</v>
          </cell>
          <cell r="N50" t="str">
            <v>20JUN74</v>
          </cell>
          <cell r="O50" t="str">
            <v>01DEC72</v>
          </cell>
          <cell r="P50" t="str">
            <v>01DEC85</v>
          </cell>
          <cell r="Q50">
            <v>15</v>
          </cell>
          <cell r="R50">
            <v>3</v>
          </cell>
          <cell r="S50">
            <v>7.5</v>
          </cell>
          <cell r="U50">
            <v>10000</v>
          </cell>
          <cell r="V50">
            <v>0</v>
          </cell>
          <cell r="W50">
            <v>10000</v>
          </cell>
          <cell r="X50">
            <v>10000</v>
          </cell>
          <cell r="Y50">
            <v>10000</v>
          </cell>
          <cell r="Z50">
            <v>10000</v>
          </cell>
          <cell r="AA50">
            <v>10000</v>
          </cell>
        </row>
        <row r="51">
          <cell r="A51" t="str">
            <v>SINGAPORE INTERNATIONAL AIRPORT DEVELOPMENT</v>
          </cell>
          <cell r="B51" t="str">
            <v>0043</v>
          </cell>
          <cell r="C51">
            <v>43</v>
          </cell>
          <cell r="D51" t="str">
            <v>CLOSED</v>
          </cell>
          <cell r="E51" t="str">
            <v>01</v>
          </cell>
          <cell r="F51" t="str">
            <v>SIN</v>
          </cell>
          <cell r="G51">
            <v>3704</v>
          </cell>
          <cell r="H51" t="str">
            <v>Civil Aviation</v>
          </cell>
          <cell r="I51">
            <v>2115</v>
          </cell>
          <cell r="J51" t="str">
            <v>SEID</v>
          </cell>
          <cell r="K51" t="str">
            <v>24NOV70</v>
          </cell>
          <cell r="L51" t="str">
            <v>04DEC70</v>
          </cell>
          <cell r="M51" t="str">
            <v>12FEB71</v>
          </cell>
          <cell r="N51" t="str">
            <v>01MAR76</v>
          </cell>
          <cell r="O51" t="str">
            <v>01MAR76</v>
          </cell>
          <cell r="P51" t="str">
            <v>01SEP81</v>
          </cell>
          <cell r="Q51">
            <v>20</v>
          </cell>
          <cell r="R51">
            <v>5</v>
          </cell>
          <cell r="S51">
            <v>7.5</v>
          </cell>
          <cell r="U51">
            <v>20500</v>
          </cell>
          <cell r="V51">
            <v>16815</v>
          </cell>
          <cell r="W51">
            <v>3685</v>
          </cell>
          <cell r="X51">
            <v>3685</v>
          </cell>
          <cell r="Y51">
            <v>3685</v>
          </cell>
          <cell r="Z51">
            <v>3685</v>
          </cell>
          <cell r="AA51">
            <v>3685</v>
          </cell>
        </row>
        <row r="52">
          <cell r="A52" t="str">
            <v>FIRST POWER TRANSMISSION AND DISTRIBUTION</v>
          </cell>
          <cell r="B52" t="str">
            <v>0044</v>
          </cell>
          <cell r="C52">
            <v>44</v>
          </cell>
          <cell r="D52" t="str">
            <v>CLOSED</v>
          </cell>
          <cell r="E52" t="str">
            <v>01</v>
          </cell>
          <cell r="F52" t="str">
            <v>TAP</v>
          </cell>
          <cell r="G52">
            <v>3204</v>
          </cell>
          <cell r="H52" t="str">
            <v>Transmission &amp; Distribution</v>
          </cell>
          <cell r="I52">
            <v>4720</v>
          </cell>
          <cell r="J52" t="str">
            <v>EAEN</v>
          </cell>
          <cell r="K52" t="str">
            <v>10DEC70</v>
          </cell>
          <cell r="L52" t="str">
            <v>16DEC70</v>
          </cell>
          <cell r="M52" t="str">
            <v>05MAR71</v>
          </cell>
          <cell r="N52" t="str">
            <v>10JUN74</v>
          </cell>
          <cell r="O52" t="str">
            <v>01DEC74</v>
          </cell>
          <cell r="P52" t="str">
            <v>01DEC89</v>
          </cell>
          <cell r="Q52">
            <v>19</v>
          </cell>
          <cell r="R52">
            <v>3</v>
          </cell>
          <cell r="S52">
            <v>7.5</v>
          </cell>
          <cell r="U52">
            <v>12880</v>
          </cell>
          <cell r="V52">
            <v>0</v>
          </cell>
          <cell r="W52">
            <v>12880</v>
          </cell>
          <cell r="X52">
            <v>12880</v>
          </cell>
          <cell r="Y52">
            <v>12880</v>
          </cell>
          <cell r="Z52">
            <v>12880</v>
          </cell>
          <cell r="AA52">
            <v>12880</v>
          </cell>
        </row>
        <row r="53">
          <cell r="A53" t="str">
            <v>JUTE DEVELOPMENT</v>
          </cell>
          <cell r="B53" t="str">
            <v>0045</v>
          </cell>
          <cell r="C53">
            <v>45</v>
          </cell>
          <cell r="D53" t="str">
            <v>CLOSED</v>
          </cell>
          <cell r="E53" t="str">
            <v>03</v>
          </cell>
          <cell r="F53" t="str">
            <v>NEP</v>
          </cell>
          <cell r="G53">
            <v>3001</v>
          </cell>
          <cell r="H53" t="str">
            <v>Agriculture Production, Agroprocessing, &amp; Agrobusiness</v>
          </cell>
          <cell r="I53">
            <v>2035</v>
          </cell>
          <cell r="J53" t="str">
            <v>SANS</v>
          </cell>
          <cell r="K53" t="str">
            <v>10DEC70</v>
          </cell>
          <cell r="L53" t="str">
            <v>29DEC70</v>
          </cell>
          <cell r="M53" t="str">
            <v>28APR71</v>
          </cell>
          <cell r="N53" t="str">
            <v>09MAR79</v>
          </cell>
          <cell r="O53" t="str">
            <v>01APR74</v>
          </cell>
          <cell r="P53" t="str">
            <v>01OCT82</v>
          </cell>
          <cell r="Q53">
            <v>12</v>
          </cell>
          <cell r="R53">
            <v>3</v>
          </cell>
          <cell r="S53">
            <v>3</v>
          </cell>
          <cell r="U53">
            <v>2000</v>
          </cell>
          <cell r="V53">
            <v>193</v>
          </cell>
          <cell r="W53">
            <v>1807</v>
          </cell>
          <cell r="X53">
            <v>1807</v>
          </cell>
          <cell r="Y53">
            <v>1807</v>
          </cell>
          <cell r="Z53">
            <v>1807</v>
          </cell>
          <cell r="AA53">
            <v>1807</v>
          </cell>
        </row>
        <row r="54">
          <cell r="A54" t="str">
            <v>JUTE DEVELOPMENT PROJECT</v>
          </cell>
          <cell r="B54" t="str">
            <v>0046</v>
          </cell>
          <cell r="C54">
            <v>46</v>
          </cell>
          <cell r="D54" t="str">
            <v>CLOSED</v>
          </cell>
          <cell r="E54" t="str">
            <v>01</v>
          </cell>
          <cell r="F54" t="str">
            <v>NEP</v>
          </cell>
          <cell r="G54">
            <v>3001</v>
          </cell>
          <cell r="H54" t="str">
            <v>Agriculture Production, Agroprocessing, &amp; Agrobusiness</v>
          </cell>
          <cell r="I54">
            <v>2035</v>
          </cell>
          <cell r="J54" t="str">
            <v>SANS</v>
          </cell>
          <cell r="K54" t="str">
            <v>10DEC70</v>
          </cell>
          <cell r="L54" t="str">
            <v>29DEC70</v>
          </cell>
          <cell r="M54" t="str">
            <v>28APR71</v>
          </cell>
          <cell r="N54" t="str">
            <v>28FEB77</v>
          </cell>
          <cell r="O54" t="str">
            <v>01APR74</v>
          </cell>
          <cell r="P54" t="str">
            <v>01OCT82</v>
          </cell>
          <cell r="Q54">
            <v>12</v>
          </cell>
          <cell r="R54">
            <v>3</v>
          </cell>
          <cell r="S54">
            <v>7.5</v>
          </cell>
          <cell r="U54">
            <v>2000</v>
          </cell>
          <cell r="V54">
            <v>0</v>
          </cell>
          <cell r="W54">
            <v>2000</v>
          </cell>
          <cell r="X54">
            <v>2000</v>
          </cell>
          <cell r="Y54">
            <v>2000</v>
          </cell>
          <cell r="Z54">
            <v>2000</v>
          </cell>
          <cell r="AA54">
            <v>2000</v>
          </cell>
        </row>
        <row r="55">
          <cell r="A55" t="str">
            <v>SIBU PORT EXPANSION</v>
          </cell>
          <cell r="B55" t="str">
            <v>0047</v>
          </cell>
          <cell r="C55">
            <v>47</v>
          </cell>
          <cell r="D55" t="str">
            <v>CLOSED</v>
          </cell>
          <cell r="E55" t="str">
            <v>01</v>
          </cell>
          <cell r="F55" t="str">
            <v>MAL</v>
          </cell>
          <cell r="G55">
            <v>3702</v>
          </cell>
          <cell r="H55" t="str">
            <v>Ports, Waterways, &amp; Shipping</v>
          </cell>
          <cell r="I55">
            <v>2115</v>
          </cell>
          <cell r="J55" t="str">
            <v>SEID</v>
          </cell>
          <cell r="K55" t="str">
            <v>10DEC70</v>
          </cell>
          <cell r="L55" t="str">
            <v>11DEC70</v>
          </cell>
          <cell r="M55" t="str">
            <v>10JUN71</v>
          </cell>
          <cell r="N55" t="str">
            <v>03JAN78</v>
          </cell>
          <cell r="O55" t="str">
            <v>01FEB76</v>
          </cell>
          <cell r="P55" t="str">
            <v>01AUG95</v>
          </cell>
          <cell r="Q55">
            <v>25</v>
          </cell>
          <cell r="R55">
            <v>5</v>
          </cell>
          <cell r="S55">
            <v>7.5</v>
          </cell>
          <cell r="U55">
            <v>3500</v>
          </cell>
          <cell r="V55">
            <v>107</v>
          </cell>
          <cell r="W55">
            <v>3393</v>
          </cell>
          <cell r="X55">
            <v>3393</v>
          </cell>
          <cell r="Y55">
            <v>3393</v>
          </cell>
          <cell r="Z55">
            <v>3393</v>
          </cell>
          <cell r="AA55">
            <v>3393</v>
          </cell>
        </row>
        <row r="56">
          <cell r="A56" t="str">
            <v>FISHERIES DEVELOPMENT</v>
          </cell>
          <cell r="B56" t="str">
            <v>0048</v>
          </cell>
          <cell r="C56">
            <v>48</v>
          </cell>
          <cell r="D56" t="str">
            <v>CLOSED</v>
          </cell>
          <cell r="E56" t="str">
            <v>03</v>
          </cell>
          <cell r="F56" t="str">
            <v>VIE</v>
          </cell>
          <cell r="G56">
            <v>3003</v>
          </cell>
          <cell r="H56" t="str">
            <v>Fishery</v>
          </cell>
          <cell r="I56">
            <v>2125</v>
          </cell>
          <cell r="J56" t="str">
            <v>SEAE</v>
          </cell>
          <cell r="K56" t="str">
            <v>15DEC70</v>
          </cell>
          <cell r="L56" t="str">
            <v>16DEC70</v>
          </cell>
          <cell r="M56" t="str">
            <v>29JUN71</v>
          </cell>
          <cell r="N56" t="str">
            <v>08JAN74</v>
          </cell>
          <cell r="O56" t="str">
            <v>01MAY76</v>
          </cell>
          <cell r="P56" t="str">
            <v>01NOV95</v>
          </cell>
          <cell r="Q56">
            <v>25</v>
          </cell>
          <cell r="R56">
            <v>5</v>
          </cell>
          <cell r="S56">
            <v>2.5</v>
          </cell>
          <cell r="U56">
            <v>2500</v>
          </cell>
          <cell r="V56">
            <v>245</v>
          </cell>
          <cell r="W56">
            <v>2255</v>
          </cell>
          <cell r="X56">
            <v>2255</v>
          </cell>
          <cell r="Y56">
            <v>2255</v>
          </cell>
          <cell r="Z56">
            <v>2255</v>
          </cell>
          <cell r="AA56">
            <v>2255</v>
          </cell>
        </row>
        <row r="57">
          <cell r="A57" t="str">
            <v>GAWARGAN AND CHARDARRAH AGRICULTURAL DEVELOPMENT</v>
          </cell>
          <cell r="B57" t="str">
            <v>0049</v>
          </cell>
          <cell r="C57">
            <v>49</v>
          </cell>
          <cell r="D57" t="str">
            <v>CLOSED</v>
          </cell>
          <cell r="E57" t="str">
            <v>03</v>
          </cell>
          <cell r="F57" t="str">
            <v>AFG</v>
          </cell>
          <cell r="G57">
            <v>3005</v>
          </cell>
          <cell r="H57" t="str">
            <v>Irrigation &amp; Drainage</v>
          </cell>
          <cell r="I57">
            <v>4620</v>
          </cell>
          <cell r="J57" t="str">
            <v>CWAE</v>
          </cell>
          <cell r="K57" t="str">
            <v>15DEC70</v>
          </cell>
          <cell r="L57" t="str">
            <v>29DEC70</v>
          </cell>
          <cell r="M57" t="str">
            <v>20DEC72</v>
          </cell>
          <cell r="N57" t="str">
            <v>30SEP93</v>
          </cell>
          <cell r="O57" t="str">
            <v>01JAN78</v>
          </cell>
          <cell r="P57" t="str">
            <v>01JUL00</v>
          </cell>
          <cell r="Q57">
            <v>30</v>
          </cell>
          <cell r="R57">
            <v>7</v>
          </cell>
          <cell r="S57">
            <v>1.5</v>
          </cell>
          <cell r="U57">
            <v>5150</v>
          </cell>
          <cell r="V57">
            <v>29</v>
          </cell>
          <cell r="W57">
            <v>5121</v>
          </cell>
          <cell r="X57">
            <v>5121</v>
          </cell>
          <cell r="Y57">
            <v>5121</v>
          </cell>
          <cell r="Z57">
            <v>5121</v>
          </cell>
          <cell r="AA57">
            <v>5121</v>
          </cell>
        </row>
        <row r="58">
          <cell r="A58" t="str">
            <v>POWER TRANSMISSION AND SUBSTATION EXPANSION</v>
          </cell>
          <cell r="B58" t="str">
            <v>0050</v>
          </cell>
          <cell r="C58">
            <v>50</v>
          </cell>
          <cell r="D58" t="str">
            <v>CLOSED</v>
          </cell>
          <cell r="E58" t="str">
            <v>01</v>
          </cell>
          <cell r="F58" t="str">
            <v>THA</v>
          </cell>
          <cell r="G58">
            <v>3204</v>
          </cell>
          <cell r="H58" t="str">
            <v>Transmission &amp; Distribution</v>
          </cell>
          <cell r="I58">
            <v>2115</v>
          </cell>
          <cell r="J58" t="str">
            <v>SEID</v>
          </cell>
          <cell r="K58" t="str">
            <v>17DEC70</v>
          </cell>
          <cell r="L58" t="str">
            <v>21DEC70</v>
          </cell>
          <cell r="M58" t="str">
            <v>22FEB71</v>
          </cell>
          <cell r="N58" t="str">
            <v>11AUG76</v>
          </cell>
          <cell r="O58" t="str">
            <v>01FEB75</v>
          </cell>
          <cell r="P58" t="str">
            <v>01AUG92</v>
          </cell>
          <cell r="Q58">
            <v>22</v>
          </cell>
          <cell r="R58">
            <v>4</v>
          </cell>
          <cell r="S58">
            <v>7.5</v>
          </cell>
          <cell r="U58">
            <v>19000</v>
          </cell>
          <cell r="V58">
            <v>4500</v>
          </cell>
          <cell r="W58">
            <v>14500</v>
          </cell>
          <cell r="X58">
            <v>14500</v>
          </cell>
          <cell r="Y58">
            <v>14500</v>
          </cell>
          <cell r="Z58">
            <v>14500</v>
          </cell>
          <cell r="AA58">
            <v>14500</v>
          </cell>
        </row>
        <row r="59">
          <cell r="A59" t="str">
            <v>SECOND PRIVATE DEVELOPMENT CORPORATION OF THE PHILIPPINES</v>
          </cell>
          <cell r="B59" t="str">
            <v>0051</v>
          </cell>
          <cell r="C59">
            <v>51</v>
          </cell>
          <cell r="D59" t="str">
            <v>CLOSED</v>
          </cell>
          <cell r="E59" t="str">
            <v>01</v>
          </cell>
          <cell r="F59" t="str">
            <v>PHI</v>
          </cell>
          <cell r="G59">
            <v>3301</v>
          </cell>
          <cell r="H59" t="str">
            <v>Banking Systems</v>
          </cell>
          <cell r="I59">
            <v>2145</v>
          </cell>
          <cell r="J59" t="str">
            <v>SEGF</v>
          </cell>
          <cell r="K59" t="str">
            <v>17DEC70</v>
          </cell>
          <cell r="L59" t="str">
            <v>28DEC70</v>
          </cell>
          <cell r="M59" t="str">
            <v>12MAY71</v>
          </cell>
          <cell r="N59" t="str">
            <v>09JUN76</v>
          </cell>
          <cell r="O59" t="str">
            <v>01OCT74</v>
          </cell>
          <cell r="P59" t="str">
            <v>01OCT86</v>
          </cell>
          <cell r="Q59">
            <v>15</v>
          </cell>
          <cell r="R59">
            <v>3</v>
          </cell>
          <cell r="S59">
            <v>7.5</v>
          </cell>
          <cell r="U59">
            <v>15000</v>
          </cell>
          <cell r="V59">
            <v>235</v>
          </cell>
          <cell r="W59">
            <v>14765</v>
          </cell>
          <cell r="X59">
            <v>14765</v>
          </cell>
          <cell r="Y59">
            <v>14765</v>
          </cell>
          <cell r="Z59">
            <v>14765</v>
          </cell>
          <cell r="AA59">
            <v>14765</v>
          </cell>
        </row>
        <row r="60">
          <cell r="A60" t="str">
            <v>COTTON SPINNING MILLS</v>
          </cell>
          <cell r="B60" t="str">
            <v>0052</v>
          </cell>
          <cell r="C60">
            <v>52</v>
          </cell>
          <cell r="D60" t="str">
            <v>CLOSED</v>
          </cell>
          <cell r="E60" t="str">
            <v>01</v>
          </cell>
          <cell r="F60" t="str">
            <v>PAK</v>
          </cell>
          <cell r="G60">
            <v>3502</v>
          </cell>
          <cell r="H60" t="str">
            <v>Industry</v>
          </cell>
          <cell r="I60">
            <v>4630</v>
          </cell>
          <cell r="J60" t="str">
            <v>CWGF</v>
          </cell>
          <cell r="K60" t="str">
            <v>17DEC70</v>
          </cell>
          <cell r="L60" t="str">
            <v>24DEC70</v>
          </cell>
          <cell r="M60" t="str">
            <v>16FEB71</v>
          </cell>
          <cell r="N60" t="str">
            <v>08SEP72</v>
          </cell>
          <cell r="Q60">
            <v>15</v>
          </cell>
          <cell r="R60">
            <v>3</v>
          </cell>
          <cell r="S60">
            <v>7.5</v>
          </cell>
          <cell r="U60">
            <v>12000</v>
          </cell>
          <cell r="V60">
            <v>12000</v>
          </cell>
          <cell r="W60">
            <v>0</v>
          </cell>
          <cell r="X60">
            <v>0</v>
          </cell>
          <cell r="Y60">
            <v>0</v>
          </cell>
          <cell r="Z60">
            <v>0</v>
          </cell>
          <cell r="AA60">
            <v>0</v>
          </cell>
        </row>
        <row r="61">
          <cell r="A61" t="str">
            <v>SECOND INDUSTRIAL DEVELOPMENT BANK OF PAKISTAN</v>
          </cell>
          <cell r="B61" t="str">
            <v>0053</v>
          </cell>
          <cell r="C61">
            <v>53</v>
          </cell>
          <cell r="D61" t="str">
            <v>CLOSED</v>
          </cell>
          <cell r="E61" t="str">
            <v>01</v>
          </cell>
          <cell r="F61" t="str">
            <v>PAK</v>
          </cell>
          <cell r="G61">
            <v>3503</v>
          </cell>
          <cell r="H61" t="str">
            <v>Small &amp; Medium Scale Enterprises</v>
          </cell>
          <cell r="I61">
            <v>4630</v>
          </cell>
          <cell r="J61" t="str">
            <v>CWGF</v>
          </cell>
          <cell r="K61" t="str">
            <v>22DEC70</v>
          </cell>
          <cell r="L61" t="str">
            <v>24DEC70</v>
          </cell>
          <cell r="M61" t="str">
            <v>16FEB71</v>
          </cell>
          <cell r="N61" t="str">
            <v>26MAY76</v>
          </cell>
          <cell r="O61" t="str">
            <v>01JUL72</v>
          </cell>
          <cell r="P61" t="str">
            <v>01JUL86</v>
          </cell>
          <cell r="Q61">
            <v>15</v>
          </cell>
          <cell r="R61">
            <v>3</v>
          </cell>
          <cell r="S61">
            <v>7.5</v>
          </cell>
          <cell r="U61">
            <v>15000</v>
          </cell>
          <cell r="V61">
            <v>460</v>
          </cell>
          <cell r="W61">
            <v>14540</v>
          </cell>
          <cell r="X61">
            <v>14540</v>
          </cell>
          <cell r="Y61">
            <v>14540</v>
          </cell>
          <cell r="Z61">
            <v>14540</v>
          </cell>
          <cell r="AA61">
            <v>14540</v>
          </cell>
        </row>
        <row r="62">
          <cell r="A62" t="str">
            <v>FISHERIES DEVELOPMENT</v>
          </cell>
          <cell r="B62" t="str">
            <v>0054</v>
          </cell>
          <cell r="C62">
            <v>54</v>
          </cell>
          <cell r="D62" t="str">
            <v>CLOSED</v>
          </cell>
          <cell r="E62" t="str">
            <v>01</v>
          </cell>
          <cell r="F62" t="str">
            <v>PAK</v>
          </cell>
          <cell r="G62">
            <v>3003</v>
          </cell>
          <cell r="H62" t="str">
            <v>Fishery</v>
          </cell>
          <cell r="I62">
            <v>4620</v>
          </cell>
          <cell r="J62" t="str">
            <v>CWAE</v>
          </cell>
          <cell r="K62" t="str">
            <v>22DEC70</v>
          </cell>
          <cell r="L62" t="str">
            <v>24DEC70</v>
          </cell>
          <cell r="M62" t="str">
            <v>22FEB71</v>
          </cell>
          <cell r="N62" t="str">
            <v>29JAN76</v>
          </cell>
          <cell r="O62" t="str">
            <v>01JUN75</v>
          </cell>
          <cell r="P62" t="str">
            <v>01JAN85</v>
          </cell>
          <cell r="Q62">
            <v>12</v>
          </cell>
          <cell r="R62">
            <v>2</v>
          </cell>
          <cell r="S62">
            <v>7.5</v>
          </cell>
          <cell r="U62">
            <v>6730</v>
          </cell>
          <cell r="V62">
            <v>1597</v>
          </cell>
          <cell r="W62">
            <v>5133</v>
          </cell>
          <cell r="X62">
            <v>5133</v>
          </cell>
          <cell r="Y62">
            <v>5133</v>
          </cell>
          <cell r="Z62">
            <v>5133</v>
          </cell>
          <cell r="AA62">
            <v>5133</v>
          </cell>
        </row>
        <row r="63">
          <cell r="A63" t="str">
            <v>CAPROLACTAM PLANT</v>
          </cell>
          <cell r="B63" t="str">
            <v>0055</v>
          </cell>
          <cell r="C63">
            <v>55</v>
          </cell>
          <cell r="D63" t="str">
            <v>CLOSED</v>
          </cell>
          <cell r="E63" t="str">
            <v>01</v>
          </cell>
          <cell r="F63" t="str">
            <v>KOR</v>
          </cell>
          <cell r="G63">
            <v>3502</v>
          </cell>
          <cell r="H63" t="str">
            <v>Industry</v>
          </cell>
          <cell r="I63">
            <v>4710</v>
          </cell>
          <cell r="J63" t="str">
            <v>EARG</v>
          </cell>
          <cell r="K63" t="str">
            <v>22DEC70</v>
          </cell>
          <cell r="L63" t="str">
            <v>07JAN71</v>
          </cell>
          <cell r="M63" t="str">
            <v>10MAR71</v>
          </cell>
          <cell r="N63" t="str">
            <v>18FEB76</v>
          </cell>
          <cell r="O63" t="str">
            <v>01MAR75</v>
          </cell>
          <cell r="P63" t="str">
            <v>01SEP85</v>
          </cell>
          <cell r="Q63">
            <v>15</v>
          </cell>
          <cell r="R63">
            <v>4</v>
          </cell>
          <cell r="S63">
            <v>7.5</v>
          </cell>
          <cell r="U63">
            <v>25000</v>
          </cell>
          <cell r="V63">
            <v>75</v>
          </cell>
          <cell r="W63">
            <v>24925</v>
          </cell>
          <cell r="X63">
            <v>24925</v>
          </cell>
          <cell r="Y63">
            <v>24925</v>
          </cell>
          <cell r="Z63">
            <v>24925</v>
          </cell>
          <cell r="AA63">
            <v>24925</v>
          </cell>
        </row>
        <row r="64">
          <cell r="A64" t="str">
            <v>COTABATO-GENERAL SANTOS ROAD</v>
          </cell>
          <cell r="B64" t="str">
            <v>0056</v>
          </cell>
          <cell r="C64">
            <v>56</v>
          </cell>
          <cell r="D64" t="str">
            <v>CLOSED</v>
          </cell>
          <cell r="E64" t="str">
            <v>01</v>
          </cell>
          <cell r="F64" t="str">
            <v>PHI</v>
          </cell>
          <cell r="G64">
            <v>3701</v>
          </cell>
          <cell r="H64" t="str">
            <v>Roads &amp; Highways</v>
          </cell>
          <cell r="I64">
            <v>2115</v>
          </cell>
          <cell r="J64" t="str">
            <v>SEID</v>
          </cell>
          <cell r="K64" t="str">
            <v>23DEC70</v>
          </cell>
          <cell r="L64" t="str">
            <v>28DEC70</v>
          </cell>
          <cell r="M64" t="str">
            <v>26MAR71</v>
          </cell>
          <cell r="N64" t="str">
            <v>12OCT78</v>
          </cell>
          <cell r="O64" t="str">
            <v>01FEB76</v>
          </cell>
          <cell r="P64" t="str">
            <v>01AUG95</v>
          </cell>
          <cell r="Q64">
            <v>25</v>
          </cell>
          <cell r="R64">
            <v>5</v>
          </cell>
          <cell r="S64">
            <v>7.5</v>
          </cell>
          <cell r="U64">
            <v>10600</v>
          </cell>
          <cell r="V64">
            <v>0</v>
          </cell>
          <cell r="W64">
            <v>10600</v>
          </cell>
          <cell r="X64">
            <v>10600</v>
          </cell>
          <cell r="Y64">
            <v>10600</v>
          </cell>
          <cell r="Z64">
            <v>10600</v>
          </cell>
          <cell r="AA64">
            <v>10600</v>
          </cell>
        </row>
        <row r="65">
          <cell r="A65" t="str">
            <v>WATER SUPPLY</v>
          </cell>
          <cell r="B65" t="str">
            <v>0057</v>
          </cell>
          <cell r="C65">
            <v>57</v>
          </cell>
          <cell r="D65" t="str">
            <v>CLOSED</v>
          </cell>
          <cell r="E65" t="str">
            <v>01</v>
          </cell>
          <cell r="F65" t="str">
            <v>SIN</v>
          </cell>
          <cell r="G65">
            <v>3801</v>
          </cell>
          <cell r="H65" t="str">
            <v>Water Supply &amp; Sanitation</v>
          </cell>
          <cell r="I65">
            <v>2135</v>
          </cell>
          <cell r="J65" t="str">
            <v>SESS</v>
          </cell>
          <cell r="K65" t="str">
            <v>23DEC70</v>
          </cell>
          <cell r="L65" t="str">
            <v>28DEC70</v>
          </cell>
          <cell r="M65" t="str">
            <v>23FEB71</v>
          </cell>
          <cell r="N65" t="str">
            <v>01JUN75</v>
          </cell>
          <cell r="O65" t="str">
            <v>01DEC75</v>
          </cell>
          <cell r="P65" t="str">
            <v>01DEC90</v>
          </cell>
          <cell r="Q65">
            <v>20</v>
          </cell>
          <cell r="R65">
            <v>4</v>
          </cell>
          <cell r="S65">
            <v>7.5</v>
          </cell>
          <cell r="U65">
            <v>8300</v>
          </cell>
          <cell r="V65">
            <v>0</v>
          </cell>
          <cell r="W65">
            <v>8300</v>
          </cell>
          <cell r="X65">
            <v>8300</v>
          </cell>
          <cell r="Y65">
            <v>8300</v>
          </cell>
          <cell r="Z65">
            <v>8300</v>
          </cell>
          <cell r="AA65">
            <v>8300</v>
          </cell>
        </row>
        <row r="66">
          <cell r="A66" t="str">
            <v>GAMBARSARI-PESANGGRAHAN IRRIGATION  REHABILITATION</v>
          </cell>
          <cell r="B66" t="str">
            <v>0058</v>
          </cell>
          <cell r="C66">
            <v>58</v>
          </cell>
          <cell r="D66" t="str">
            <v>CLOSED</v>
          </cell>
          <cell r="E66" t="str">
            <v>03</v>
          </cell>
          <cell r="F66" t="str">
            <v>INO</v>
          </cell>
          <cell r="G66">
            <v>3005</v>
          </cell>
          <cell r="H66" t="str">
            <v>Irrigation &amp; Drainage</v>
          </cell>
          <cell r="I66">
            <v>2125</v>
          </cell>
          <cell r="J66" t="str">
            <v>SEAE</v>
          </cell>
          <cell r="K66" t="str">
            <v>23DEC70</v>
          </cell>
          <cell r="L66" t="str">
            <v>28DEC70</v>
          </cell>
          <cell r="M66" t="str">
            <v>03MAR71</v>
          </cell>
          <cell r="N66" t="str">
            <v>11MAY77</v>
          </cell>
          <cell r="O66" t="str">
            <v>01MAY78</v>
          </cell>
          <cell r="P66" t="str">
            <v>01NOV95</v>
          </cell>
          <cell r="Q66">
            <v>25</v>
          </cell>
          <cell r="R66">
            <v>7</v>
          </cell>
          <cell r="S66">
            <v>2.5</v>
          </cell>
          <cell r="U66">
            <v>2700</v>
          </cell>
          <cell r="V66">
            <v>30</v>
          </cell>
          <cell r="W66">
            <v>2670</v>
          </cell>
          <cell r="X66">
            <v>2670</v>
          </cell>
          <cell r="Y66">
            <v>2670</v>
          </cell>
          <cell r="Z66">
            <v>2670</v>
          </cell>
          <cell r="AA66">
            <v>2670</v>
          </cell>
        </row>
        <row r="67">
          <cell r="A67" t="str">
            <v>AGRICULTURAL CREDIT</v>
          </cell>
          <cell r="B67" t="str">
            <v>0059</v>
          </cell>
          <cell r="C67">
            <v>59</v>
          </cell>
          <cell r="D67" t="str">
            <v>CLOSED</v>
          </cell>
          <cell r="E67" t="str">
            <v>03</v>
          </cell>
          <cell r="F67" t="str">
            <v>NEP</v>
          </cell>
          <cell r="G67">
            <v>3008</v>
          </cell>
          <cell r="H67" t="str">
            <v>Agriculture Sector Development</v>
          </cell>
          <cell r="I67">
            <v>2035</v>
          </cell>
          <cell r="J67" t="str">
            <v>SANS</v>
          </cell>
          <cell r="K67" t="str">
            <v>23DEC70</v>
          </cell>
          <cell r="L67" t="str">
            <v>29DEC70</v>
          </cell>
          <cell r="M67" t="str">
            <v>23JUN71</v>
          </cell>
          <cell r="N67" t="str">
            <v>12DEC75</v>
          </cell>
          <cell r="O67" t="str">
            <v>01APR75</v>
          </cell>
          <cell r="P67" t="str">
            <v>01OCT86</v>
          </cell>
          <cell r="Q67">
            <v>16</v>
          </cell>
          <cell r="R67">
            <v>4</v>
          </cell>
          <cell r="S67">
            <v>3</v>
          </cell>
          <cell r="U67">
            <v>2400</v>
          </cell>
          <cell r="V67">
            <v>0</v>
          </cell>
          <cell r="W67">
            <v>2400</v>
          </cell>
          <cell r="X67">
            <v>2400</v>
          </cell>
          <cell r="Y67">
            <v>2400</v>
          </cell>
          <cell r="Z67">
            <v>2400</v>
          </cell>
          <cell r="AA67">
            <v>2400</v>
          </cell>
        </row>
        <row r="68">
          <cell r="A68" t="str">
            <v>NGEE ANN TECHNICAL COLLEGE EXPANSION</v>
          </cell>
          <cell r="B68" t="str">
            <v>0060</v>
          </cell>
          <cell r="C68">
            <v>60</v>
          </cell>
          <cell r="D68" t="str">
            <v>CLOSED</v>
          </cell>
          <cell r="E68" t="str">
            <v>03</v>
          </cell>
          <cell r="F68" t="str">
            <v>SIN</v>
          </cell>
          <cell r="G68">
            <v>3104</v>
          </cell>
          <cell r="H68" t="str">
            <v>Tertiary Education</v>
          </cell>
          <cell r="I68">
            <v>2135</v>
          </cell>
          <cell r="J68" t="str">
            <v>SESS</v>
          </cell>
          <cell r="K68" t="str">
            <v>23DEC70</v>
          </cell>
          <cell r="L68" t="str">
            <v>28DEC70</v>
          </cell>
          <cell r="M68" t="str">
            <v>26MAY71</v>
          </cell>
          <cell r="N68" t="str">
            <v>19DEC77</v>
          </cell>
          <cell r="O68" t="str">
            <v>01MAR81</v>
          </cell>
          <cell r="P68" t="str">
            <v>01MAR90</v>
          </cell>
          <cell r="Q68">
            <v>25</v>
          </cell>
          <cell r="R68">
            <v>10</v>
          </cell>
          <cell r="S68">
            <v>3</v>
          </cell>
          <cell r="U68">
            <v>3000</v>
          </cell>
          <cell r="V68">
            <v>0</v>
          </cell>
          <cell r="W68">
            <v>3000</v>
          </cell>
          <cell r="X68">
            <v>3000</v>
          </cell>
          <cell r="Y68">
            <v>3000</v>
          </cell>
          <cell r="Z68">
            <v>3000</v>
          </cell>
          <cell r="AA68">
            <v>3000</v>
          </cell>
        </row>
        <row r="69">
          <cell r="A69" t="str">
            <v>FISHERIES PORT</v>
          </cell>
          <cell r="B69" t="str">
            <v>0061</v>
          </cell>
          <cell r="C69">
            <v>61</v>
          </cell>
          <cell r="D69" t="str">
            <v>CLOSED</v>
          </cell>
          <cell r="E69" t="str">
            <v>03</v>
          </cell>
          <cell r="F69" t="str">
            <v>PHI</v>
          </cell>
          <cell r="G69">
            <v>3702</v>
          </cell>
          <cell r="H69" t="str">
            <v>Ports, Waterways, &amp; Shipping</v>
          </cell>
          <cell r="I69">
            <v>2115</v>
          </cell>
          <cell r="J69" t="str">
            <v>SEID</v>
          </cell>
          <cell r="K69" t="str">
            <v>04MAR71</v>
          </cell>
          <cell r="L69" t="str">
            <v>12MAR71</v>
          </cell>
          <cell r="M69" t="str">
            <v>09JUL71</v>
          </cell>
          <cell r="N69" t="str">
            <v>02FEB76</v>
          </cell>
          <cell r="O69" t="str">
            <v>01MAY75</v>
          </cell>
          <cell r="P69" t="str">
            <v>01NOV88</v>
          </cell>
          <cell r="Q69">
            <v>18</v>
          </cell>
          <cell r="R69">
            <v>4</v>
          </cell>
          <cell r="S69">
            <v>3</v>
          </cell>
          <cell r="U69">
            <v>1000</v>
          </cell>
          <cell r="V69">
            <v>0</v>
          </cell>
          <cell r="W69">
            <v>1000</v>
          </cell>
          <cell r="X69">
            <v>1000</v>
          </cell>
          <cell r="Y69">
            <v>1000</v>
          </cell>
          <cell r="Z69">
            <v>1000</v>
          </cell>
          <cell r="AA69">
            <v>1000</v>
          </cell>
        </row>
        <row r="70">
          <cell r="A70" t="str">
            <v>FISHERIES PORT</v>
          </cell>
          <cell r="B70" t="str">
            <v>0062</v>
          </cell>
          <cell r="C70">
            <v>62</v>
          </cell>
          <cell r="D70" t="str">
            <v>CLOSED</v>
          </cell>
          <cell r="E70" t="str">
            <v>01</v>
          </cell>
          <cell r="F70" t="str">
            <v>PHI</v>
          </cell>
          <cell r="G70">
            <v>3702</v>
          </cell>
          <cell r="H70" t="str">
            <v>Ports, Waterways, &amp; Shipping</v>
          </cell>
          <cell r="I70">
            <v>2115</v>
          </cell>
          <cell r="J70" t="str">
            <v>SEID</v>
          </cell>
          <cell r="K70" t="str">
            <v>04MAR71</v>
          </cell>
          <cell r="L70" t="str">
            <v>12MAR71</v>
          </cell>
          <cell r="M70" t="str">
            <v>09JUL71</v>
          </cell>
          <cell r="N70" t="str">
            <v>29DEC76</v>
          </cell>
          <cell r="O70" t="str">
            <v>01MAY75</v>
          </cell>
          <cell r="P70" t="str">
            <v>01NOV88</v>
          </cell>
          <cell r="Q70">
            <v>18</v>
          </cell>
          <cell r="R70">
            <v>4</v>
          </cell>
          <cell r="S70">
            <v>7.5</v>
          </cell>
          <cell r="U70">
            <v>4500</v>
          </cell>
          <cell r="V70">
            <v>0</v>
          </cell>
          <cell r="W70">
            <v>4500</v>
          </cell>
          <cell r="X70">
            <v>4500</v>
          </cell>
          <cell r="Y70">
            <v>4500</v>
          </cell>
          <cell r="Z70">
            <v>4500</v>
          </cell>
          <cell r="AA70">
            <v>4500</v>
          </cell>
        </row>
        <row r="71">
          <cell r="A71" t="str">
            <v>NORTH SUMATRA RUBBER AND OIL PALM</v>
          </cell>
          <cell r="B71" t="str">
            <v>0063</v>
          </cell>
          <cell r="C71">
            <v>63</v>
          </cell>
          <cell r="D71" t="str">
            <v>CLOSED</v>
          </cell>
          <cell r="E71" t="str">
            <v>03</v>
          </cell>
          <cell r="F71" t="str">
            <v>INO</v>
          </cell>
          <cell r="G71">
            <v>3001</v>
          </cell>
          <cell r="H71" t="str">
            <v>Agriculture Production, Agroprocessing, &amp; Agrobusiness</v>
          </cell>
          <cell r="I71">
            <v>2125</v>
          </cell>
          <cell r="J71" t="str">
            <v>SEAE</v>
          </cell>
          <cell r="K71" t="str">
            <v>25MAR71</v>
          </cell>
          <cell r="L71" t="str">
            <v>26MAR71</v>
          </cell>
          <cell r="M71" t="str">
            <v>30AUG71</v>
          </cell>
          <cell r="N71" t="str">
            <v>21DEC77</v>
          </cell>
          <cell r="O71" t="str">
            <v>01FEB78</v>
          </cell>
          <cell r="P71" t="str">
            <v>01AUG00</v>
          </cell>
          <cell r="Q71">
            <v>30</v>
          </cell>
          <cell r="R71">
            <v>7</v>
          </cell>
          <cell r="S71">
            <v>2.5</v>
          </cell>
          <cell r="U71">
            <v>7410</v>
          </cell>
          <cell r="V71">
            <v>0</v>
          </cell>
          <cell r="W71">
            <v>7410</v>
          </cell>
          <cell r="X71">
            <v>7410</v>
          </cell>
          <cell r="Y71">
            <v>7410</v>
          </cell>
          <cell r="Z71">
            <v>7410</v>
          </cell>
          <cell r="AA71">
            <v>7410</v>
          </cell>
        </row>
        <row r="72">
          <cell r="A72" t="str">
            <v>SEOUL WATER SUPPLY</v>
          </cell>
          <cell r="B72" t="str">
            <v>0064</v>
          </cell>
          <cell r="C72">
            <v>64</v>
          </cell>
          <cell r="D72" t="str">
            <v>CLOSED</v>
          </cell>
          <cell r="E72" t="str">
            <v>01</v>
          </cell>
          <cell r="F72" t="str">
            <v>KOR</v>
          </cell>
          <cell r="G72">
            <v>3801</v>
          </cell>
          <cell r="H72" t="str">
            <v>Water Supply &amp; Sanitation</v>
          </cell>
          <cell r="I72">
            <v>4730</v>
          </cell>
          <cell r="J72" t="str">
            <v>EASS</v>
          </cell>
          <cell r="K72" t="str">
            <v>30MAR71</v>
          </cell>
          <cell r="L72" t="str">
            <v>02APR71</v>
          </cell>
          <cell r="M72" t="str">
            <v>03JAN72</v>
          </cell>
          <cell r="N72" t="str">
            <v>31DEC77</v>
          </cell>
          <cell r="O72" t="str">
            <v>01JUN74</v>
          </cell>
          <cell r="P72" t="str">
            <v>01DEC90</v>
          </cell>
          <cell r="Q72">
            <v>20</v>
          </cell>
          <cell r="R72">
            <v>3</v>
          </cell>
          <cell r="S72">
            <v>7.5</v>
          </cell>
          <cell r="U72">
            <v>8800</v>
          </cell>
          <cell r="V72">
            <v>63</v>
          </cell>
          <cell r="W72">
            <v>8737</v>
          </cell>
          <cell r="X72">
            <v>8737</v>
          </cell>
          <cell r="Y72">
            <v>8737</v>
          </cell>
          <cell r="Z72">
            <v>8737</v>
          </cell>
          <cell r="AA72">
            <v>8737</v>
          </cell>
        </row>
        <row r="73">
          <cell r="A73" t="str">
            <v>VIENTIANE POWER DISTRIBUTION</v>
          </cell>
          <cell r="B73" t="str">
            <v>0065</v>
          </cell>
          <cell r="C73">
            <v>65</v>
          </cell>
          <cell r="D73" t="str">
            <v>CLOSED</v>
          </cell>
          <cell r="E73" t="str">
            <v>03</v>
          </cell>
          <cell r="F73" t="str">
            <v>LAO</v>
          </cell>
          <cell r="G73">
            <v>3204</v>
          </cell>
          <cell r="H73" t="str">
            <v>Transmission &amp; Distribution</v>
          </cell>
          <cell r="I73">
            <v>2115</v>
          </cell>
          <cell r="J73" t="str">
            <v>SEID</v>
          </cell>
          <cell r="K73" t="str">
            <v>06MAY71</v>
          </cell>
          <cell r="L73" t="str">
            <v>26MAY71</v>
          </cell>
          <cell r="M73" t="str">
            <v>23SEP71</v>
          </cell>
          <cell r="N73" t="str">
            <v>24JUN75</v>
          </cell>
          <cell r="O73" t="str">
            <v>01NOV76</v>
          </cell>
          <cell r="P73" t="str">
            <v>01MAY96</v>
          </cell>
          <cell r="Q73">
            <v>25</v>
          </cell>
          <cell r="R73">
            <v>5</v>
          </cell>
          <cell r="S73">
            <v>1.5</v>
          </cell>
          <cell r="U73">
            <v>3370</v>
          </cell>
          <cell r="V73">
            <v>0</v>
          </cell>
          <cell r="W73">
            <v>3370</v>
          </cell>
          <cell r="X73">
            <v>3370</v>
          </cell>
          <cell r="Y73">
            <v>3370</v>
          </cell>
          <cell r="Z73">
            <v>3370</v>
          </cell>
          <cell r="AA73">
            <v>3370</v>
          </cell>
        </row>
        <row r="74">
          <cell r="A74" t="str">
            <v>BANK RAKJAT INDONESIA MODERNIZATION</v>
          </cell>
          <cell r="B74" t="str">
            <v>0066</v>
          </cell>
          <cell r="C74">
            <v>66</v>
          </cell>
          <cell r="D74" t="str">
            <v>CLOSED</v>
          </cell>
          <cell r="E74" t="str">
            <v>03</v>
          </cell>
          <cell r="F74" t="str">
            <v>INO</v>
          </cell>
          <cell r="G74">
            <v>3301</v>
          </cell>
          <cell r="H74" t="str">
            <v>Banking Systems</v>
          </cell>
          <cell r="I74">
            <v>2125</v>
          </cell>
          <cell r="J74" t="str">
            <v>SEAE</v>
          </cell>
          <cell r="K74" t="str">
            <v>11MAY71</v>
          </cell>
          <cell r="L74" t="str">
            <v>28MAY71</v>
          </cell>
          <cell r="M74" t="str">
            <v>24AUG71</v>
          </cell>
          <cell r="N74" t="str">
            <v>27MAY77</v>
          </cell>
          <cell r="O74" t="str">
            <v>01AUG78</v>
          </cell>
          <cell r="P74" t="str">
            <v>01FEB96</v>
          </cell>
          <cell r="Q74">
            <v>25</v>
          </cell>
          <cell r="R74">
            <v>7</v>
          </cell>
          <cell r="S74">
            <v>2.5</v>
          </cell>
          <cell r="U74">
            <v>3400</v>
          </cell>
          <cell r="V74">
            <v>896</v>
          </cell>
          <cell r="W74">
            <v>2504</v>
          </cell>
          <cell r="X74">
            <v>2504</v>
          </cell>
          <cell r="Y74">
            <v>2504</v>
          </cell>
          <cell r="Z74">
            <v>2504</v>
          </cell>
          <cell r="AA74">
            <v>2504</v>
          </cell>
        </row>
        <row r="75">
          <cell r="A75" t="str">
            <v>LI-WU CHI HYDROELECTRIC POWER DEVELOPMENT</v>
          </cell>
          <cell r="B75" t="str">
            <v>0067</v>
          </cell>
          <cell r="C75">
            <v>67</v>
          </cell>
          <cell r="D75" t="str">
            <v>CLOSED</v>
          </cell>
          <cell r="E75" t="str">
            <v>01</v>
          </cell>
          <cell r="F75" t="str">
            <v>TAP</v>
          </cell>
          <cell r="G75">
            <v>3202</v>
          </cell>
          <cell r="H75" t="str">
            <v>Hydropower Generation</v>
          </cell>
          <cell r="I75">
            <v>4720</v>
          </cell>
          <cell r="J75" t="str">
            <v>EAEN</v>
          </cell>
          <cell r="K75" t="str">
            <v>18MAY71</v>
          </cell>
          <cell r="L75" t="str">
            <v>24MAY71</v>
          </cell>
          <cell r="M75" t="str">
            <v>19AUG71</v>
          </cell>
          <cell r="N75" t="str">
            <v>10OCT74</v>
          </cell>
          <cell r="O75" t="str">
            <v>01JUN73</v>
          </cell>
          <cell r="P75" t="str">
            <v>01DEC80</v>
          </cell>
          <cell r="Q75">
            <v>10</v>
          </cell>
          <cell r="R75">
            <v>2</v>
          </cell>
          <cell r="S75">
            <v>7.5</v>
          </cell>
          <cell r="U75">
            <v>500</v>
          </cell>
          <cell r="V75">
            <v>11</v>
          </cell>
          <cell r="W75">
            <v>489</v>
          </cell>
          <cell r="X75">
            <v>489</v>
          </cell>
          <cell r="Y75">
            <v>489</v>
          </cell>
          <cell r="Z75">
            <v>489</v>
          </cell>
          <cell r="AA75">
            <v>489</v>
          </cell>
        </row>
        <row r="76">
          <cell r="A76" t="str">
            <v>BEEF CATTLE PILOT FARM</v>
          </cell>
          <cell r="B76" t="str">
            <v>0068</v>
          </cell>
          <cell r="C76">
            <v>68</v>
          </cell>
          <cell r="D76" t="str">
            <v>CLOSED</v>
          </cell>
          <cell r="E76" t="str">
            <v>03</v>
          </cell>
          <cell r="F76" t="str">
            <v>SAM</v>
          </cell>
          <cell r="G76">
            <v>3006</v>
          </cell>
          <cell r="H76" t="str">
            <v>Livestock</v>
          </cell>
          <cell r="I76">
            <v>3610</v>
          </cell>
          <cell r="J76" t="str">
            <v>PAHQ</v>
          </cell>
          <cell r="K76" t="str">
            <v>27MAY71</v>
          </cell>
          <cell r="L76" t="str">
            <v>10AUG71</v>
          </cell>
          <cell r="M76" t="str">
            <v>25AUG71</v>
          </cell>
          <cell r="N76" t="str">
            <v>14MAR78</v>
          </cell>
          <cell r="O76" t="str">
            <v>01APR81</v>
          </cell>
          <cell r="P76" t="str">
            <v>01OCT00</v>
          </cell>
          <cell r="Q76">
            <v>30</v>
          </cell>
          <cell r="R76">
            <v>10</v>
          </cell>
          <cell r="S76">
            <v>1.5</v>
          </cell>
          <cell r="U76">
            <v>330</v>
          </cell>
          <cell r="V76">
            <v>1</v>
          </cell>
          <cell r="W76">
            <v>329</v>
          </cell>
          <cell r="X76">
            <v>329</v>
          </cell>
          <cell r="Y76">
            <v>329</v>
          </cell>
          <cell r="Z76">
            <v>329</v>
          </cell>
          <cell r="AA76">
            <v>329</v>
          </cell>
        </row>
        <row r="77">
          <cell r="A77" t="str">
            <v>PONTIANAK POWER</v>
          </cell>
          <cell r="B77" t="str">
            <v>0069</v>
          </cell>
          <cell r="C77">
            <v>69</v>
          </cell>
          <cell r="D77" t="str">
            <v>CLOSED</v>
          </cell>
          <cell r="E77" t="str">
            <v>03</v>
          </cell>
          <cell r="F77" t="str">
            <v>INO</v>
          </cell>
          <cell r="G77">
            <v>3204</v>
          </cell>
          <cell r="H77" t="str">
            <v>Transmission &amp; Distribution</v>
          </cell>
          <cell r="I77">
            <v>2115</v>
          </cell>
          <cell r="J77" t="str">
            <v>SEID</v>
          </cell>
          <cell r="K77" t="str">
            <v>06JUL71</v>
          </cell>
          <cell r="L77" t="str">
            <v>04AUG71</v>
          </cell>
          <cell r="M77" t="str">
            <v>09NOV71</v>
          </cell>
          <cell r="N77" t="str">
            <v>26OCT79</v>
          </cell>
          <cell r="O77" t="str">
            <v>01SEP78</v>
          </cell>
          <cell r="P77" t="str">
            <v>01MAR96</v>
          </cell>
          <cell r="Q77">
            <v>25</v>
          </cell>
          <cell r="R77">
            <v>7</v>
          </cell>
          <cell r="S77">
            <v>2.5</v>
          </cell>
          <cell r="U77">
            <v>4600</v>
          </cell>
          <cell r="V77">
            <v>0</v>
          </cell>
          <cell r="W77">
            <v>4600</v>
          </cell>
          <cell r="X77">
            <v>4600</v>
          </cell>
          <cell r="Y77">
            <v>4600</v>
          </cell>
          <cell r="Z77">
            <v>4600</v>
          </cell>
          <cell r="AA77">
            <v>4600</v>
          </cell>
        </row>
        <row r="78">
          <cell r="A78" t="str">
            <v>SECOND MEDIUM INDUSTRY BANK</v>
          </cell>
          <cell r="B78" t="str">
            <v>0070</v>
          </cell>
          <cell r="C78">
            <v>70</v>
          </cell>
          <cell r="D78" t="str">
            <v>CLOSED</v>
          </cell>
          <cell r="E78" t="str">
            <v>01</v>
          </cell>
          <cell r="F78" t="str">
            <v>KOR</v>
          </cell>
          <cell r="G78">
            <v>3503</v>
          </cell>
          <cell r="H78" t="str">
            <v>Small &amp; Medium Scale Enterprises</v>
          </cell>
          <cell r="I78">
            <v>4710</v>
          </cell>
          <cell r="J78" t="str">
            <v>EARG</v>
          </cell>
          <cell r="K78" t="str">
            <v>12AUG71</v>
          </cell>
          <cell r="L78" t="str">
            <v>03SEP71</v>
          </cell>
          <cell r="M78" t="str">
            <v>13JAN72</v>
          </cell>
          <cell r="N78" t="str">
            <v>21MAY76</v>
          </cell>
          <cell r="O78" t="str">
            <v>01JUN74</v>
          </cell>
          <cell r="P78" t="str">
            <v>01DEC86</v>
          </cell>
          <cell r="Q78">
            <v>15</v>
          </cell>
          <cell r="R78">
            <v>3</v>
          </cell>
          <cell r="S78">
            <v>0</v>
          </cell>
          <cell r="T78" t="str">
            <v>VAR'US</v>
          </cell>
          <cell r="U78">
            <v>15000</v>
          </cell>
          <cell r="V78">
            <v>22</v>
          </cell>
          <cell r="W78">
            <v>14978</v>
          </cell>
          <cell r="X78">
            <v>14978</v>
          </cell>
          <cell r="Y78">
            <v>14978</v>
          </cell>
          <cell r="Z78">
            <v>14978</v>
          </cell>
          <cell r="AA78">
            <v>14978</v>
          </cell>
        </row>
        <row r="79">
          <cell r="A79" t="str">
            <v>COMMUNICATIONS SATELLITE EARTH STATION</v>
          </cell>
          <cell r="B79" t="str">
            <v>0071</v>
          </cell>
          <cell r="C79">
            <v>71</v>
          </cell>
          <cell r="D79" t="str">
            <v>CLOSED</v>
          </cell>
          <cell r="E79" t="str">
            <v>03</v>
          </cell>
          <cell r="F79" t="str">
            <v>SRI</v>
          </cell>
          <cell r="G79">
            <v>3706</v>
          </cell>
          <cell r="H79" t="str">
            <v>Telecommunications &amp; Communications</v>
          </cell>
          <cell r="I79">
            <v>2015</v>
          </cell>
          <cell r="J79" t="str">
            <v>SATC</v>
          </cell>
          <cell r="K79" t="str">
            <v>19AUG71</v>
          </cell>
          <cell r="L79" t="str">
            <v>10SEP71</v>
          </cell>
          <cell r="M79" t="str">
            <v>07DEC71</v>
          </cell>
          <cell r="N79" t="str">
            <v>11JAN78</v>
          </cell>
          <cell r="O79" t="str">
            <v>01OCT75</v>
          </cell>
          <cell r="P79" t="str">
            <v>01APR91</v>
          </cell>
          <cell r="Q79">
            <v>20</v>
          </cell>
          <cell r="R79">
            <v>4</v>
          </cell>
          <cell r="S79">
            <v>3</v>
          </cell>
          <cell r="U79">
            <v>3600</v>
          </cell>
          <cell r="V79">
            <v>0</v>
          </cell>
          <cell r="W79">
            <v>3600</v>
          </cell>
          <cell r="X79">
            <v>3600</v>
          </cell>
          <cell r="Y79">
            <v>3600</v>
          </cell>
          <cell r="Z79">
            <v>3600</v>
          </cell>
          <cell r="AA79">
            <v>3600</v>
          </cell>
        </row>
        <row r="80">
          <cell r="A80" t="str">
            <v>SECOND POWER TRANSMISSION AND DISTRIBUTION</v>
          </cell>
          <cell r="B80" t="str">
            <v>0072</v>
          </cell>
          <cell r="C80">
            <v>72</v>
          </cell>
          <cell r="D80" t="str">
            <v>CLOSED</v>
          </cell>
          <cell r="E80" t="str">
            <v>01</v>
          </cell>
          <cell r="F80" t="str">
            <v>KOR</v>
          </cell>
          <cell r="G80">
            <v>3204</v>
          </cell>
          <cell r="H80" t="str">
            <v>Transmission &amp; Distribution</v>
          </cell>
          <cell r="I80">
            <v>4720</v>
          </cell>
          <cell r="J80" t="str">
            <v>EAEN</v>
          </cell>
          <cell r="K80" t="str">
            <v>26AUG71</v>
          </cell>
          <cell r="L80" t="str">
            <v>13SEP71</v>
          </cell>
          <cell r="M80" t="str">
            <v>18JAN72</v>
          </cell>
          <cell r="N80" t="str">
            <v>08FEB77</v>
          </cell>
          <cell r="O80" t="str">
            <v>01NOV74</v>
          </cell>
          <cell r="P80" t="str">
            <v>01MAY91</v>
          </cell>
          <cell r="Q80">
            <v>20</v>
          </cell>
          <cell r="R80">
            <v>3</v>
          </cell>
          <cell r="S80">
            <v>7.5</v>
          </cell>
          <cell r="U80">
            <v>10600</v>
          </cell>
          <cell r="V80">
            <v>1052</v>
          </cell>
          <cell r="W80">
            <v>9548</v>
          </cell>
          <cell r="X80">
            <v>9548</v>
          </cell>
          <cell r="Y80">
            <v>9548</v>
          </cell>
          <cell r="Z80">
            <v>9548</v>
          </cell>
          <cell r="AA80">
            <v>9548</v>
          </cell>
        </row>
        <row r="81">
          <cell r="A81" t="str">
            <v>SINGAPORE PORT EXPANSION AND WAREHOUSING</v>
          </cell>
          <cell r="B81" t="str">
            <v>0073</v>
          </cell>
          <cell r="C81">
            <v>73</v>
          </cell>
          <cell r="D81" t="str">
            <v>CLOSED</v>
          </cell>
          <cell r="E81" t="str">
            <v>01</v>
          </cell>
          <cell r="F81" t="str">
            <v>SIN</v>
          </cell>
          <cell r="G81">
            <v>3702</v>
          </cell>
          <cell r="H81" t="str">
            <v>Ports, Waterways, &amp; Shipping</v>
          </cell>
          <cell r="I81">
            <v>2115</v>
          </cell>
          <cell r="J81" t="str">
            <v>SEID</v>
          </cell>
          <cell r="K81" t="str">
            <v>02SEP71</v>
          </cell>
          <cell r="L81" t="str">
            <v>15SEP71</v>
          </cell>
          <cell r="M81" t="str">
            <v>17DEC71</v>
          </cell>
          <cell r="N81" t="str">
            <v>15NOV79</v>
          </cell>
          <cell r="O81" t="str">
            <v>01APR77</v>
          </cell>
          <cell r="P81" t="str">
            <v>01APR93</v>
          </cell>
          <cell r="Q81">
            <v>22</v>
          </cell>
          <cell r="R81">
            <v>5</v>
          </cell>
          <cell r="S81">
            <v>7.5</v>
          </cell>
          <cell r="U81">
            <v>8100</v>
          </cell>
          <cell r="V81">
            <v>8</v>
          </cell>
          <cell r="W81">
            <v>8092</v>
          </cell>
          <cell r="X81">
            <v>8092</v>
          </cell>
          <cell r="Y81">
            <v>8092</v>
          </cell>
          <cell r="Z81">
            <v>8092</v>
          </cell>
          <cell r="AA81">
            <v>8092</v>
          </cell>
        </row>
        <row r="82">
          <cell r="A82" t="str">
            <v>POWER TRANSMISSION AND DISTRIBUTION</v>
          </cell>
          <cell r="B82" t="str">
            <v>0074</v>
          </cell>
          <cell r="C82">
            <v>74</v>
          </cell>
          <cell r="D82" t="str">
            <v>CLOSED</v>
          </cell>
          <cell r="E82" t="str">
            <v>01</v>
          </cell>
          <cell r="F82" t="str">
            <v>SIN</v>
          </cell>
          <cell r="G82">
            <v>3204</v>
          </cell>
          <cell r="H82" t="str">
            <v>Transmission &amp; Distribution</v>
          </cell>
          <cell r="I82">
            <v>2115</v>
          </cell>
          <cell r="J82" t="str">
            <v>SEID</v>
          </cell>
          <cell r="K82" t="str">
            <v>07SEP71</v>
          </cell>
          <cell r="L82" t="str">
            <v>15SEP71</v>
          </cell>
          <cell r="M82" t="str">
            <v>19OCT71</v>
          </cell>
          <cell r="N82" t="str">
            <v>09DEC75</v>
          </cell>
          <cell r="O82" t="str">
            <v>01FEB75</v>
          </cell>
          <cell r="P82" t="str">
            <v>01AUG86</v>
          </cell>
          <cell r="Q82">
            <v>15</v>
          </cell>
          <cell r="R82">
            <v>3</v>
          </cell>
          <cell r="S82">
            <v>7.5</v>
          </cell>
          <cell r="U82">
            <v>15470</v>
          </cell>
          <cell r="V82">
            <v>0</v>
          </cell>
          <cell r="W82">
            <v>15470</v>
          </cell>
          <cell r="X82">
            <v>15470</v>
          </cell>
          <cell r="Y82">
            <v>15470</v>
          </cell>
          <cell r="Z82">
            <v>15470</v>
          </cell>
          <cell r="AA82">
            <v>15470</v>
          </cell>
        </row>
        <row r="83">
          <cell r="A83" t="str">
            <v>CHINA DEVELOPMENT CORPORATION</v>
          </cell>
          <cell r="B83" t="str">
            <v>0075</v>
          </cell>
          <cell r="C83">
            <v>75</v>
          </cell>
          <cell r="D83" t="str">
            <v>CLOSED</v>
          </cell>
          <cell r="E83" t="str">
            <v>01</v>
          </cell>
          <cell r="F83" t="str">
            <v>TAP</v>
          </cell>
          <cell r="G83">
            <v>3301</v>
          </cell>
          <cell r="H83" t="str">
            <v>Banking Systems</v>
          </cell>
          <cell r="I83">
            <v>4710</v>
          </cell>
          <cell r="J83" t="str">
            <v>EARG</v>
          </cell>
          <cell r="K83" t="str">
            <v>28SEP71</v>
          </cell>
          <cell r="L83" t="str">
            <v>15OCT71</v>
          </cell>
          <cell r="M83" t="str">
            <v>28DEC71</v>
          </cell>
          <cell r="N83" t="str">
            <v>14APR75</v>
          </cell>
          <cell r="O83" t="str">
            <v>01DEC73</v>
          </cell>
          <cell r="P83" t="str">
            <v>01JUN83</v>
          </cell>
          <cell r="Q83">
            <v>15</v>
          </cell>
          <cell r="R83">
            <v>3</v>
          </cell>
          <cell r="S83">
            <v>0</v>
          </cell>
          <cell r="T83" t="str">
            <v>VAR'US</v>
          </cell>
          <cell r="U83">
            <v>7500</v>
          </cell>
          <cell r="V83">
            <v>399</v>
          </cell>
          <cell r="W83">
            <v>7101</v>
          </cell>
          <cell r="X83">
            <v>7101</v>
          </cell>
          <cell r="Y83">
            <v>7101</v>
          </cell>
          <cell r="Z83">
            <v>7101</v>
          </cell>
          <cell r="AA83">
            <v>7101</v>
          </cell>
        </row>
        <row r="84">
          <cell r="A84" t="str">
            <v>KUALA LUMPUR-KARAK HIGHWAY</v>
          </cell>
          <cell r="B84" t="str">
            <v>0076</v>
          </cell>
          <cell r="C84">
            <v>76</v>
          </cell>
          <cell r="D84" t="str">
            <v>CLOSED</v>
          </cell>
          <cell r="E84" t="str">
            <v>01</v>
          </cell>
          <cell r="F84" t="str">
            <v>MAL</v>
          </cell>
          <cell r="G84">
            <v>3701</v>
          </cell>
          <cell r="H84" t="str">
            <v>Roads &amp; Highways</v>
          </cell>
          <cell r="I84">
            <v>2115</v>
          </cell>
          <cell r="J84" t="str">
            <v>SEID</v>
          </cell>
          <cell r="K84" t="str">
            <v>02NOV71</v>
          </cell>
          <cell r="L84" t="str">
            <v>20DEC71</v>
          </cell>
          <cell r="M84" t="str">
            <v>02MAR72</v>
          </cell>
          <cell r="N84" t="str">
            <v>22FEB77</v>
          </cell>
          <cell r="O84" t="str">
            <v>01FEB77</v>
          </cell>
          <cell r="P84" t="str">
            <v>01AUG96</v>
          </cell>
          <cell r="Q84">
            <v>25</v>
          </cell>
          <cell r="R84">
            <v>5</v>
          </cell>
          <cell r="S84">
            <v>7.5</v>
          </cell>
          <cell r="U84">
            <v>13400</v>
          </cell>
          <cell r="V84">
            <v>0</v>
          </cell>
          <cell r="W84">
            <v>13400</v>
          </cell>
          <cell r="X84">
            <v>13400</v>
          </cell>
          <cell r="Y84">
            <v>13400</v>
          </cell>
          <cell r="Z84">
            <v>13400</v>
          </cell>
          <cell r="AA84">
            <v>13400</v>
          </cell>
        </row>
        <row r="85">
          <cell r="A85" t="str">
            <v>MINDANAO POWER</v>
          </cell>
          <cell r="B85" t="str">
            <v>0077</v>
          </cell>
          <cell r="C85">
            <v>77</v>
          </cell>
          <cell r="D85" t="str">
            <v>CLOSED</v>
          </cell>
          <cell r="E85" t="str">
            <v>01</v>
          </cell>
          <cell r="F85" t="str">
            <v>PHI</v>
          </cell>
          <cell r="G85">
            <v>3202</v>
          </cell>
          <cell r="H85" t="str">
            <v>Hydropower Generation</v>
          </cell>
          <cell r="I85">
            <v>2115</v>
          </cell>
          <cell r="J85" t="str">
            <v>SEID</v>
          </cell>
          <cell r="K85" t="str">
            <v>02NOV71</v>
          </cell>
          <cell r="L85" t="str">
            <v>03NOV71</v>
          </cell>
          <cell r="M85" t="str">
            <v>11JAN72</v>
          </cell>
          <cell r="N85" t="str">
            <v>18JAN79</v>
          </cell>
          <cell r="O85" t="str">
            <v>01MAY77</v>
          </cell>
          <cell r="P85" t="str">
            <v>01NOV96</v>
          </cell>
          <cell r="Q85">
            <v>25</v>
          </cell>
          <cell r="R85">
            <v>5</v>
          </cell>
          <cell r="S85">
            <v>7.5</v>
          </cell>
          <cell r="U85">
            <v>23400</v>
          </cell>
          <cell r="V85">
            <v>0</v>
          </cell>
          <cell r="W85">
            <v>23400</v>
          </cell>
          <cell r="X85">
            <v>23400</v>
          </cell>
          <cell r="Y85">
            <v>23400</v>
          </cell>
          <cell r="Z85">
            <v>23400</v>
          </cell>
          <cell r="AA85">
            <v>23400</v>
          </cell>
        </row>
        <row r="86">
          <cell r="A86" t="str">
            <v>MINERAL SANDS</v>
          </cell>
          <cell r="B86" t="str">
            <v>0078</v>
          </cell>
          <cell r="C86">
            <v>78</v>
          </cell>
          <cell r="D86" t="str">
            <v>CLOSED</v>
          </cell>
          <cell r="E86" t="str">
            <v>01</v>
          </cell>
          <cell r="F86" t="str">
            <v>SRI</v>
          </cell>
          <cell r="G86">
            <v>3502</v>
          </cell>
          <cell r="H86" t="str">
            <v>Industry</v>
          </cell>
          <cell r="I86">
            <v>2050</v>
          </cell>
          <cell r="J86" t="str">
            <v>SAGF</v>
          </cell>
          <cell r="K86" t="str">
            <v>11NOV71</v>
          </cell>
          <cell r="L86" t="str">
            <v>21DEC71</v>
          </cell>
          <cell r="M86" t="str">
            <v>03APR72</v>
          </cell>
          <cell r="N86" t="str">
            <v>20MAR79</v>
          </cell>
          <cell r="O86" t="str">
            <v>01NOV76</v>
          </cell>
          <cell r="P86" t="str">
            <v>01NOV86</v>
          </cell>
          <cell r="Q86">
            <v>15</v>
          </cell>
          <cell r="R86">
            <v>5</v>
          </cell>
          <cell r="S86">
            <v>7.5</v>
          </cell>
          <cell r="U86">
            <v>4150</v>
          </cell>
          <cell r="V86">
            <v>78</v>
          </cell>
          <cell r="W86">
            <v>4072</v>
          </cell>
          <cell r="X86">
            <v>4072</v>
          </cell>
          <cell r="Y86">
            <v>4072</v>
          </cell>
          <cell r="Z86">
            <v>4072</v>
          </cell>
          <cell r="AA86">
            <v>4072</v>
          </cell>
        </row>
        <row r="87">
          <cell r="A87" t="str">
            <v>TAIPEI YANGMEI FREEWAY (TERMINUS SECTIONS)</v>
          </cell>
          <cell r="B87" t="str">
            <v>0079</v>
          </cell>
          <cell r="C87">
            <v>79</v>
          </cell>
          <cell r="D87" t="str">
            <v>CLOSED</v>
          </cell>
          <cell r="E87" t="str">
            <v>01</v>
          </cell>
          <cell r="F87" t="str">
            <v>TAP</v>
          </cell>
          <cell r="G87">
            <v>3701</v>
          </cell>
          <cell r="H87" t="str">
            <v>Roads &amp; Highways</v>
          </cell>
          <cell r="I87">
            <v>4715</v>
          </cell>
          <cell r="J87" t="str">
            <v>EATC</v>
          </cell>
          <cell r="K87" t="str">
            <v>25NOV71</v>
          </cell>
          <cell r="L87" t="str">
            <v>15DEC71</v>
          </cell>
          <cell r="M87" t="str">
            <v>08MAR72</v>
          </cell>
          <cell r="N87" t="str">
            <v>08AUG78</v>
          </cell>
          <cell r="O87" t="str">
            <v>01JUN75</v>
          </cell>
          <cell r="P87" t="str">
            <v>01DEC91</v>
          </cell>
          <cell r="Q87">
            <v>20</v>
          </cell>
          <cell r="R87">
            <v>3</v>
          </cell>
          <cell r="S87">
            <v>7.5</v>
          </cell>
          <cell r="U87">
            <v>13600</v>
          </cell>
          <cell r="V87">
            <v>36</v>
          </cell>
          <cell r="W87">
            <v>13564</v>
          </cell>
          <cell r="X87">
            <v>13564</v>
          </cell>
          <cell r="Y87">
            <v>13564</v>
          </cell>
          <cell r="Z87">
            <v>13564</v>
          </cell>
          <cell r="AA87">
            <v>13564</v>
          </cell>
        </row>
        <row r="88">
          <cell r="A88" t="str">
            <v>POWER DISTRIBUTION</v>
          </cell>
          <cell r="B88" t="str">
            <v>0080</v>
          </cell>
          <cell r="C88">
            <v>80</v>
          </cell>
          <cell r="D88" t="str">
            <v>CLOSED</v>
          </cell>
          <cell r="E88" t="str">
            <v>01</v>
          </cell>
          <cell r="F88" t="str">
            <v>THA</v>
          </cell>
          <cell r="G88">
            <v>3204</v>
          </cell>
          <cell r="H88" t="str">
            <v>Transmission &amp; Distribution</v>
          </cell>
          <cell r="I88">
            <v>2115</v>
          </cell>
          <cell r="J88" t="str">
            <v>SEID</v>
          </cell>
          <cell r="K88" t="str">
            <v>02DEC71</v>
          </cell>
          <cell r="L88" t="str">
            <v>17DEC71</v>
          </cell>
          <cell r="M88" t="str">
            <v>29FEB72</v>
          </cell>
          <cell r="N88" t="str">
            <v>26DEC78</v>
          </cell>
          <cell r="O88" t="str">
            <v>01SEP75</v>
          </cell>
          <cell r="P88" t="str">
            <v>01MAR92</v>
          </cell>
          <cell r="Q88">
            <v>20</v>
          </cell>
          <cell r="R88">
            <v>3</v>
          </cell>
          <cell r="S88">
            <v>7.5</v>
          </cell>
          <cell r="U88">
            <v>18000</v>
          </cell>
          <cell r="V88">
            <v>0</v>
          </cell>
          <cell r="W88">
            <v>18000</v>
          </cell>
          <cell r="X88">
            <v>18000</v>
          </cell>
          <cell r="Y88">
            <v>18000</v>
          </cell>
          <cell r="Z88">
            <v>18000</v>
          </cell>
          <cell r="AA88">
            <v>18000</v>
          </cell>
        </row>
        <row r="89">
          <cell r="A89" t="str">
            <v>SEMPOR DAM AND IRRIGATION</v>
          </cell>
          <cell r="B89" t="str">
            <v>0081</v>
          </cell>
          <cell r="C89">
            <v>81</v>
          </cell>
          <cell r="D89" t="str">
            <v>CLOSED</v>
          </cell>
          <cell r="E89" t="str">
            <v>03</v>
          </cell>
          <cell r="F89" t="str">
            <v>INO</v>
          </cell>
          <cell r="G89">
            <v>3005</v>
          </cell>
          <cell r="H89" t="str">
            <v>Irrigation &amp; Drainage</v>
          </cell>
          <cell r="I89">
            <v>2125</v>
          </cell>
          <cell r="J89" t="str">
            <v>SEAE</v>
          </cell>
          <cell r="K89" t="str">
            <v>02DEC71</v>
          </cell>
          <cell r="L89" t="str">
            <v>13DEC71</v>
          </cell>
          <cell r="M89" t="str">
            <v>10MAR72</v>
          </cell>
          <cell r="N89" t="str">
            <v>09OCT78</v>
          </cell>
          <cell r="O89" t="str">
            <v>01FEB79</v>
          </cell>
          <cell r="P89" t="str">
            <v>01AUG96</v>
          </cell>
          <cell r="Q89">
            <v>25</v>
          </cell>
          <cell r="R89">
            <v>7</v>
          </cell>
          <cell r="S89">
            <v>2.5</v>
          </cell>
          <cell r="U89">
            <v>9200</v>
          </cell>
          <cell r="V89">
            <v>0</v>
          </cell>
          <cell r="W89">
            <v>9200</v>
          </cell>
          <cell r="X89">
            <v>9200</v>
          </cell>
          <cell r="Y89">
            <v>9200</v>
          </cell>
          <cell r="Z89">
            <v>9200</v>
          </cell>
          <cell r="AA89">
            <v>9200</v>
          </cell>
        </row>
        <row r="90">
          <cell r="A90" t="str">
            <v>SECOND POWER TRANSMISSION AND DISTRIBUTION</v>
          </cell>
          <cell r="B90" t="str">
            <v>0082</v>
          </cell>
          <cell r="C90">
            <v>82</v>
          </cell>
          <cell r="D90" t="str">
            <v>CLOSED</v>
          </cell>
          <cell r="E90" t="str">
            <v>01</v>
          </cell>
          <cell r="F90" t="str">
            <v>TAP</v>
          </cell>
          <cell r="G90">
            <v>3204</v>
          </cell>
          <cell r="H90" t="str">
            <v>Transmission &amp; Distribution</v>
          </cell>
          <cell r="I90">
            <v>4720</v>
          </cell>
          <cell r="J90" t="str">
            <v>EAEN</v>
          </cell>
          <cell r="K90" t="str">
            <v>07DEC71</v>
          </cell>
          <cell r="L90" t="str">
            <v>15DEC71</v>
          </cell>
          <cell r="M90" t="str">
            <v>25FEB72</v>
          </cell>
          <cell r="N90" t="str">
            <v>09JUL75</v>
          </cell>
          <cell r="O90" t="str">
            <v>01DEC75</v>
          </cell>
          <cell r="P90" t="str">
            <v>01DEC90</v>
          </cell>
          <cell r="Q90">
            <v>19</v>
          </cell>
          <cell r="R90">
            <v>3</v>
          </cell>
          <cell r="S90">
            <v>7.5</v>
          </cell>
          <cell r="U90">
            <v>22500</v>
          </cell>
          <cell r="V90">
            <v>0</v>
          </cell>
          <cell r="W90">
            <v>22500</v>
          </cell>
          <cell r="X90">
            <v>22500</v>
          </cell>
          <cell r="Y90">
            <v>22500</v>
          </cell>
          <cell r="Z90">
            <v>22500</v>
          </cell>
          <cell r="AA90">
            <v>22500</v>
          </cell>
        </row>
        <row r="91">
          <cell r="A91" t="str">
            <v>WEST SUMATRA POWER SUPPLY</v>
          </cell>
          <cell r="B91" t="str">
            <v>0083</v>
          </cell>
          <cell r="C91">
            <v>83</v>
          </cell>
          <cell r="D91" t="str">
            <v>CLOSED</v>
          </cell>
          <cell r="E91" t="str">
            <v>03</v>
          </cell>
          <cell r="F91" t="str">
            <v>INO</v>
          </cell>
          <cell r="G91">
            <v>3204</v>
          </cell>
          <cell r="H91" t="str">
            <v>Transmission &amp; Distribution</v>
          </cell>
          <cell r="I91">
            <v>2115</v>
          </cell>
          <cell r="J91" t="str">
            <v>SEID</v>
          </cell>
          <cell r="K91" t="str">
            <v>07DEC71</v>
          </cell>
          <cell r="L91" t="str">
            <v>13DEC71</v>
          </cell>
          <cell r="M91" t="str">
            <v>24MAR72</v>
          </cell>
          <cell r="N91" t="str">
            <v>12APR78</v>
          </cell>
          <cell r="O91" t="str">
            <v>01JUN79</v>
          </cell>
          <cell r="P91" t="str">
            <v>01DEC96</v>
          </cell>
          <cell r="Q91">
            <v>25</v>
          </cell>
          <cell r="R91">
            <v>7</v>
          </cell>
          <cell r="S91">
            <v>2.5</v>
          </cell>
          <cell r="U91">
            <v>7100</v>
          </cell>
          <cell r="V91">
            <v>0</v>
          </cell>
          <cell r="W91">
            <v>7100</v>
          </cell>
          <cell r="X91">
            <v>7100</v>
          </cell>
          <cell r="Y91">
            <v>7100</v>
          </cell>
          <cell r="Z91">
            <v>7100</v>
          </cell>
          <cell r="AA91">
            <v>7100</v>
          </cell>
        </row>
        <row r="92">
          <cell r="A92" t="str">
            <v>PAPUA NEW GUINEA DEVELOPMENT BANK</v>
          </cell>
          <cell r="B92" t="str">
            <v>0084</v>
          </cell>
          <cell r="C92">
            <v>84</v>
          </cell>
          <cell r="D92" t="str">
            <v>CLOSED</v>
          </cell>
          <cell r="E92" t="str">
            <v>03</v>
          </cell>
          <cell r="F92" t="str">
            <v>PNG</v>
          </cell>
          <cell r="G92">
            <v>3301</v>
          </cell>
          <cell r="H92" t="str">
            <v>Banking Systems</v>
          </cell>
          <cell r="I92">
            <v>3610</v>
          </cell>
          <cell r="J92" t="str">
            <v>PAHQ</v>
          </cell>
          <cell r="K92" t="str">
            <v>14DEC71</v>
          </cell>
          <cell r="L92" t="str">
            <v>21DEC71</v>
          </cell>
          <cell r="M92" t="str">
            <v>10AUG72</v>
          </cell>
          <cell r="N92" t="str">
            <v>04AUG77</v>
          </cell>
          <cell r="O92" t="str">
            <v>01SEP75</v>
          </cell>
          <cell r="P92" t="str">
            <v>01MAR87</v>
          </cell>
          <cell r="Q92">
            <v>15</v>
          </cell>
          <cell r="R92">
            <v>3</v>
          </cell>
          <cell r="S92">
            <v>3</v>
          </cell>
          <cell r="U92">
            <v>4500</v>
          </cell>
          <cell r="V92">
            <v>0</v>
          </cell>
          <cell r="W92">
            <v>4500</v>
          </cell>
          <cell r="X92">
            <v>4500</v>
          </cell>
          <cell r="Y92">
            <v>4500</v>
          </cell>
          <cell r="Z92">
            <v>4500</v>
          </cell>
          <cell r="AA92">
            <v>4500</v>
          </cell>
        </row>
        <row r="93">
          <cell r="A93" t="str">
            <v>KANKAI IRRIGATION</v>
          </cell>
          <cell r="B93" t="str">
            <v>0085</v>
          </cell>
          <cell r="C93">
            <v>85</v>
          </cell>
          <cell r="D93" t="str">
            <v>CLOSED</v>
          </cell>
          <cell r="E93" t="str">
            <v>03</v>
          </cell>
          <cell r="F93" t="str">
            <v>NEP</v>
          </cell>
          <cell r="G93">
            <v>3005</v>
          </cell>
          <cell r="H93" t="str">
            <v>Irrigation &amp; Drainage</v>
          </cell>
          <cell r="I93">
            <v>2035</v>
          </cell>
          <cell r="J93" t="str">
            <v>SANS</v>
          </cell>
          <cell r="K93" t="str">
            <v>14DEC71</v>
          </cell>
          <cell r="L93" t="str">
            <v>30DEC71</v>
          </cell>
          <cell r="M93" t="str">
            <v>10MAR72</v>
          </cell>
          <cell r="N93" t="str">
            <v>22JUN79</v>
          </cell>
          <cell r="O93" t="str">
            <v>01MAR79</v>
          </cell>
          <cell r="P93" t="str">
            <v>01SEP96</v>
          </cell>
          <cell r="Q93">
            <v>25</v>
          </cell>
          <cell r="R93">
            <v>7</v>
          </cell>
          <cell r="S93">
            <v>2.5</v>
          </cell>
          <cell r="U93">
            <v>4500</v>
          </cell>
          <cell r="V93">
            <v>0</v>
          </cell>
          <cell r="W93">
            <v>4500</v>
          </cell>
          <cell r="X93">
            <v>4500</v>
          </cell>
          <cell r="Y93">
            <v>4500</v>
          </cell>
          <cell r="Z93">
            <v>4500</v>
          </cell>
          <cell r="AA93">
            <v>4500</v>
          </cell>
        </row>
        <row r="94">
          <cell r="A94" t="str">
            <v>ANDONG DAM MULTI-PURPOSE DEVELOPMENT</v>
          </cell>
          <cell r="B94" t="str">
            <v>0086</v>
          </cell>
          <cell r="C94">
            <v>86</v>
          </cell>
          <cell r="D94" t="str">
            <v>CLOSED</v>
          </cell>
          <cell r="E94" t="str">
            <v>01</v>
          </cell>
          <cell r="F94" t="str">
            <v>KOR</v>
          </cell>
          <cell r="G94">
            <v>3005</v>
          </cell>
          <cell r="H94" t="str">
            <v>Irrigation &amp; Drainage</v>
          </cell>
          <cell r="I94">
            <v>4725</v>
          </cell>
          <cell r="J94" t="str">
            <v>EAAE</v>
          </cell>
          <cell r="K94" t="str">
            <v>16DEC71</v>
          </cell>
          <cell r="L94" t="str">
            <v>29DEC71</v>
          </cell>
          <cell r="M94" t="str">
            <v>21SEP72</v>
          </cell>
          <cell r="N94" t="str">
            <v>31MAY79</v>
          </cell>
          <cell r="O94" t="str">
            <v>01JUN79</v>
          </cell>
          <cell r="P94" t="str">
            <v>01DEC98</v>
          </cell>
          <cell r="Q94">
            <v>27</v>
          </cell>
          <cell r="R94">
            <v>7</v>
          </cell>
          <cell r="S94">
            <v>7.5</v>
          </cell>
          <cell r="U94">
            <v>22000</v>
          </cell>
          <cell r="V94">
            <v>5096</v>
          </cell>
          <cell r="W94">
            <v>16904</v>
          </cell>
          <cell r="X94">
            <v>16904</v>
          </cell>
          <cell r="Y94">
            <v>16904</v>
          </cell>
          <cell r="Z94">
            <v>16904</v>
          </cell>
          <cell r="AA94">
            <v>16904</v>
          </cell>
        </row>
        <row r="95">
          <cell r="A95" t="str">
            <v>MALAYSIAN INDUSTRIAL DEVELOPMENT FINANCE BERHAD</v>
          </cell>
          <cell r="B95" t="str">
            <v>0087</v>
          </cell>
          <cell r="C95">
            <v>87</v>
          </cell>
          <cell r="D95" t="str">
            <v>CLOSED</v>
          </cell>
          <cell r="E95" t="str">
            <v>01</v>
          </cell>
          <cell r="F95" t="str">
            <v>MAL</v>
          </cell>
          <cell r="G95">
            <v>3301</v>
          </cell>
          <cell r="H95" t="str">
            <v>Banking Systems</v>
          </cell>
          <cell r="I95">
            <v>2145</v>
          </cell>
          <cell r="J95" t="str">
            <v>SEGF</v>
          </cell>
          <cell r="K95" t="str">
            <v>16DEC71</v>
          </cell>
          <cell r="L95" t="str">
            <v>20DEC71</v>
          </cell>
          <cell r="M95" t="str">
            <v>20APR72</v>
          </cell>
          <cell r="N95" t="str">
            <v>27APR77</v>
          </cell>
          <cell r="O95" t="str">
            <v>01SEP73</v>
          </cell>
          <cell r="P95" t="str">
            <v>01MAR83</v>
          </cell>
          <cell r="Q95">
            <v>15</v>
          </cell>
          <cell r="R95">
            <v>3</v>
          </cell>
          <cell r="S95">
            <v>0</v>
          </cell>
          <cell r="T95" t="str">
            <v>VAR'US</v>
          </cell>
          <cell r="U95">
            <v>15000</v>
          </cell>
          <cell r="V95">
            <v>262</v>
          </cell>
          <cell r="W95">
            <v>14738</v>
          </cell>
          <cell r="X95">
            <v>14738</v>
          </cell>
          <cell r="Y95">
            <v>14738</v>
          </cell>
          <cell r="Z95">
            <v>14738</v>
          </cell>
          <cell r="AA95">
            <v>14738</v>
          </cell>
        </row>
        <row r="96">
          <cell r="A96" t="str">
            <v>BINH-DINH IRRIGATION</v>
          </cell>
          <cell r="B96" t="str">
            <v>0088</v>
          </cell>
          <cell r="C96">
            <v>88</v>
          </cell>
          <cell r="D96" t="str">
            <v>CLOSED</v>
          </cell>
          <cell r="E96" t="str">
            <v>03</v>
          </cell>
          <cell r="F96" t="str">
            <v>VIE</v>
          </cell>
          <cell r="G96">
            <v>3005</v>
          </cell>
          <cell r="H96" t="str">
            <v>Irrigation &amp; Drainage</v>
          </cell>
          <cell r="I96">
            <v>2125</v>
          </cell>
          <cell r="J96" t="str">
            <v>SEAE</v>
          </cell>
          <cell r="K96" t="str">
            <v>16DEC71</v>
          </cell>
          <cell r="L96" t="str">
            <v>20DEC71</v>
          </cell>
          <cell r="M96" t="str">
            <v>20JUN72</v>
          </cell>
          <cell r="N96" t="str">
            <v>05NOV85</v>
          </cell>
          <cell r="O96" t="str">
            <v>01MAY84</v>
          </cell>
          <cell r="P96" t="str">
            <v>01NOV01</v>
          </cell>
          <cell r="Q96">
            <v>30</v>
          </cell>
          <cell r="R96">
            <v>7</v>
          </cell>
          <cell r="S96">
            <v>2.5</v>
          </cell>
          <cell r="U96">
            <v>2500</v>
          </cell>
          <cell r="V96">
            <v>5</v>
          </cell>
          <cell r="W96">
            <v>2495</v>
          </cell>
          <cell r="X96">
            <v>2495</v>
          </cell>
          <cell r="Y96">
            <v>2495</v>
          </cell>
          <cell r="Z96">
            <v>2495</v>
          </cell>
          <cell r="AA96">
            <v>2495</v>
          </cell>
        </row>
        <row r="97">
          <cell r="A97" t="str">
            <v>POWER EXPANSION</v>
          </cell>
          <cell r="B97" t="str">
            <v>0089</v>
          </cell>
          <cell r="C97">
            <v>89</v>
          </cell>
          <cell r="D97" t="str">
            <v>CLOSED</v>
          </cell>
          <cell r="E97" t="str">
            <v>01</v>
          </cell>
          <cell r="F97" t="str">
            <v>FIJ</v>
          </cell>
          <cell r="G97">
            <v>3201</v>
          </cell>
          <cell r="H97" t="str">
            <v>Conventional Energy Generation (other than hydropower)</v>
          </cell>
          <cell r="I97">
            <v>3610</v>
          </cell>
          <cell r="J97" t="str">
            <v>PAHQ</v>
          </cell>
          <cell r="K97" t="str">
            <v>10FEB72</v>
          </cell>
          <cell r="L97" t="str">
            <v>25FEB72</v>
          </cell>
          <cell r="M97" t="str">
            <v>19MAY72</v>
          </cell>
          <cell r="N97" t="str">
            <v>28MAR77</v>
          </cell>
          <cell r="O97" t="str">
            <v>01AUG76</v>
          </cell>
          <cell r="P97" t="str">
            <v>01FEB92</v>
          </cell>
          <cell r="Q97">
            <v>20</v>
          </cell>
          <cell r="R97">
            <v>4</v>
          </cell>
          <cell r="S97">
            <v>7.5</v>
          </cell>
          <cell r="U97">
            <v>4700</v>
          </cell>
          <cell r="V97">
            <v>0</v>
          </cell>
          <cell r="W97">
            <v>4700</v>
          </cell>
          <cell r="X97">
            <v>4700</v>
          </cell>
          <cell r="Y97">
            <v>4700</v>
          </cell>
          <cell r="Z97">
            <v>4700</v>
          </cell>
          <cell r="AA97">
            <v>4700</v>
          </cell>
        </row>
        <row r="98">
          <cell r="A98" t="str">
            <v>VOCATIONAL TRAINING INSTITUTES</v>
          </cell>
          <cell r="B98" t="str">
            <v>0090</v>
          </cell>
          <cell r="C98">
            <v>90</v>
          </cell>
          <cell r="D98" t="str">
            <v>CLOSED</v>
          </cell>
          <cell r="E98" t="str">
            <v>03</v>
          </cell>
          <cell r="F98" t="str">
            <v>KOR</v>
          </cell>
          <cell r="G98">
            <v>3105</v>
          </cell>
          <cell r="H98" t="str">
            <v>Technical, Vocational Training &amp; Skills Development</v>
          </cell>
          <cell r="I98">
            <v>4730</v>
          </cell>
          <cell r="J98" t="str">
            <v>EASS</v>
          </cell>
          <cell r="K98" t="str">
            <v>23MAR72</v>
          </cell>
          <cell r="L98" t="str">
            <v>19MAY72</v>
          </cell>
          <cell r="M98" t="str">
            <v>11OCT72</v>
          </cell>
          <cell r="N98" t="str">
            <v>15MAR78</v>
          </cell>
          <cell r="O98" t="str">
            <v>01JUN77</v>
          </cell>
          <cell r="P98" t="str">
            <v>01DEC91</v>
          </cell>
          <cell r="Q98">
            <v>20</v>
          </cell>
          <cell r="R98">
            <v>5</v>
          </cell>
          <cell r="S98">
            <v>3</v>
          </cell>
          <cell r="U98">
            <v>3700</v>
          </cell>
          <cell r="V98">
            <v>102</v>
          </cell>
          <cell r="W98">
            <v>3598</v>
          </cell>
          <cell r="X98">
            <v>3598</v>
          </cell>
          <cell r="Y98">
            <v>3598</v>
          </cell>
          <cell r="Z98">
            <v>3598</v>
          </cell>
          <cell r="AA98">
            <v>3598</v>
          </cell>
        </row>
        <row r="99">
          <cell r="A99" t="str">
            <v>TANDJUNG PRIOK PORT DEVELOPMENT</v>
          </cell>
          <cell r="B99" t="str">
            <v>0091</v>
          </cell>
          <cell r="C99">
            <v>91</v>
          </cell>
          <cell r="D99" t="str">
            <v>CLOSED</v>
          </cell>
          <cell r="E99" t="str">
            <v>03</v>
          </cell>
          <cell r="F99" t="str">
            <v>INO</v>
          </cell>
          <cell r="G99">
            <v>3702</v>
          </cell>
          <cell r="H99" t="str">
            <v>Ports, Waterways, &amp; Shipping</v>
          </cell>
          <cell r="I99">
            <v>2115</v>
          </cell>
          <cell r="J99" t="str">
            <v>SEID</v>
          </cell>
          <cell r="K99" t="str">
            <v>04APR72</v>
          </cell>
          <cell r="L99" t="str">
            <v>07APR72</v>
          </cell>
          <cell r="M99" t="str">
            <v>31MAY72</v>
          </cell>
          <cell r="N99" t="str">
            <v>16MAR78</v>
          </cell>
          <cell r="O99" t="str">
            <v>01AUG79</v>
          </cell>
          <cell r="P99" t="str">
            <v>01FEB97</v>
          </cell>
          <cell r="Q99">
            <v>25</v>
          </cell>
          <cell r="R99">
            <v>7</v>
          </cell>
          <cell r="S99">
            <v>2.5</v>
          </cell>
          <cell r="U99">
            <v>5300</v>
          </cell>
          <cell r="V99">
            <v>28</v>
          </cell>
          <cell r="W99">
            <v>5272</v>
          </cell>
          <cell r="X99">
            <v>5272</v>
          </cell>
          <cell r="Y99">
            <v>5272</v>
          </cell>
          <cell r="Z99">
            <v>5272</v>
          </cell>
          <cell r="AA99">
            <v>5272</v>
          </cell>
        </row>
        <row r="100">
          <cell r="A100" t="str">
            <v>WAMPU RIVER FLOOD CONTROL AND DEVELOPMENT</v>
          </cell>
          <cell r="B100" t="str">
            <v>0092</v>
          </cell>
          <cell r="C100">
            <v>92</v>
          </cell>
          <cell r="D100" t="str">
            <v>CLOSED</v>
          </cell>
          <cell r="E100" t="str">
            <v>03</v>
          </cell>
          <cell r="F100" t="str">
            <v>INO</v>
          </cell>
          <cell r="G100">
            <v>3008</v>
          </cell>
          <cell r="H100" t="str">
            <v>Agriculture Sector Development</v>
          </cell>
          <cell r="I100">
            <v>2125</v>
          </cell>
          <cell r="J100" t="str">
            <v>SEAE</v>
          </cell>
          <cell r="K100" t="str">
            <v>04APR72</v>
          </cell>
          <cell r="L100" t="str">
            <v>07APR72</v>
          </cell>
          <cell r="M100" t="str">
            <v>31MAY72</v>
          </cell>
          <cell r="N100" t="str">
            <v>13MAR79</v>
          </cell>
          <cell r="O100" t="str">
            <v>01FEB80</v>
          </cell>
          <cell r="P100" t="str">
            <v>01AUG02</v>
          </cell>
          <cell r="Q100">
            <v>30</v>
          </cell>
          <cell r="R100">
            <v>7</v>
          </cell>
          <cell r="S100">
            <v>2.5</v>
          </cell>
          <cell r="U100">
            <v>5940</v>
          </cell>
          <cell r="V100">
            <v>0</v>
          </cell>
          <cell r="W100">
            <v>5940</v>
          </cell>
          <cell r="X100">
            <v>5940</v>
          </cell>
          <cell r="Y100">
            <v>5940</v>
          </cell>
          <cell r="Z100">
            <v>5940</v>
          </cell>
          <cell r="AA100">
            <v>5940</v>
          </cell>
        </row>
        <row r="101">
          <cell r="A101" t="str">
            <v>SEA WATER DESALTING</v>
          </cell>
          <cell r="B101" t="str">
            <v>0093</v>
          </cell>
          <cell r="C101">
            <v>93</v>
          </cell>
          <cell r="D101" t="str">
            <v>CLOSED</v>
          </cell>
          <cell r="E101" t="str">
            <v>01</v>
          </cell>
          <cell r="F101" t="str">
            <v>HKG</v>
          </cell>
          <cell r="G101">
            <v>3801</v>
          </cell>
          <cell r="H101" t="str">
            <v>Water Supply &amp; Sanitation</v>
          </cell>
          <cell r="I101">
            <v>4730</v>
          </cell>
          <cell r="J101" t="str">
            <v>EASS</v>
          </cell>
          <cell r="K101" t="str">
            <v>06APR72</v>
          </cell>
          <cell r="L101" t="str">
            <v>01AUG72</v>
          </cell>
          <cell r="M101" t="str">
            <v>29AUG72</v>
          </cell>
          <cell r="N101" t="str">
            <v>08DEC76</v>
          </cell>
          <cell r="O101" t="str">
            <v>01JAN76</v>
          </cell>
          <cell r="P101" t="str">
            <v>01JAN81</v>
          </cell>
          <cell r="Q101">
            <v>13</v>
          </cell>
          <cell r="R101">
            <v>3</v>
          </cell>
          <cell r="S101">
            <v>7.5</v>
          </cell>
          <cell r="U101">
            <v>21500</v>
          </cell>
          <cell r="V101">
            <v>0</v>
          </cell>
          <cell r="W101">
            <v>21500</v>
          </cell>
          <cell r="X101">
            <v>21500</v>
          </cell>
          <cell r="Y101">
            <v>21500</v>
          </cell>
          <cell r="Z101">
            <v>21500</v>
          </cell>
          <cell r="AA101">
            <v>21500</v>
          </cell>
        </row>
        <row r="102">
          <cell r="A102" t="str">
            <v>RIAU FISHERIES DEVELOPMENT</v>
          </cell>
          <cell r="B102" t="str">
            <v>0094</v>
          </cell>
          <cell r="C102">
            <v>94</v>
          </cell>
          <cell r="D102" t="str">
            <v>CLOSED</v>
          </cell>
          <cell r="E102" t="str">
            <v>03</v>
          </cell>
          <cell r="F102" t="str">
            <v>INO</v>
          </cell>
          <cell r="G102">
            <v>3003</v>
          </cell>
          <cell r="H102" t="str">
            <v>Fishery</v>
          </cell>
          <cell r="I102">
            <v>2125</v>
          </cell>
          <cell r="J102" t="str">
            <v>SEAE</v>
          </cell>
          <cell r="K102" t="str">
            <v>06APR72</v>
          </cell>
          <cell r="L102" t="str">
            <v>18JUL72</v>
          </cell>
          <cell r="M102" t="str">
            <v>12DEC72</v>
          </cell>
          <cell r="N102" t="str">
            <v>17AUG77</v>
          </cell>
          <cell r="O102" t="str">
            <v>01AUG79</v>
          </cell>
          <cell r="P102" t="str">
            <v>01FEB97</v>
          </cell>
          <cell r="Q102">
            <v>25</v>
          </cell>
          <cell r="R102">
            <v>7</v>
          </cell>
          <cell r="S102">
            <v>2.5</v>
          </cell>
          <cell r="U102">
            <v>2500</v>
          </cell>
          <cell r="V102">
            <v>12</v>
          </cell>
          <cell r="W102">
            <v>2488</v>
          </cell>
          <cell r="X102">
            <v>2488</v>
          </cell>
          <cell r="Y102">
            <v>2488</v>
          </cell>
          <cell r="Z102">
            <v>2488</v>
          </cell>
          <cell r="AA102">
            <v>2488</v>
          </cell>
        </row>
        <row r="103">
          <cell r="A103" t="str">
            <v>BUSAN AND DAEGU WATER SUPPLY</v>
          </cell>
          <cell r="B103" t="str">
            <v>0095</v>
          </cell>
          <cell r="C103">
            <v>95</v>
          </cell>
          <cell r="D103" t="str">
            <v>CLOSED</v>
          </cell>
          <cell r="E103" t="str">
            <v>01</v>
          </cell>
          <cell r="F103" t="str">
            <v>KOR</v>
          </cell>
          <cell r="G103">
            <v>3801</v>
          </cell>
          <cell r="H103" t="str">
            <v>Water Supply &amp; Sanitation</v>
          </cell>
          <cell r="I103">
            <v>4730</v>
          </cell>
          <cell r="J103" t="str">
            <v>EASS</v>
          </cell>
          <cell r="K103" t="str">
            <v>16JUN72</v>
          </cell>
          <cell r="L103" t="str">
            <v>10JUL72</v>
          </cell>
          <cell r="M103" t="str">
            <v>01DEC72</v>
          </cell>
          <cell r="N103" t="str">
            <v>28FEB79</v>
          </cell>
          <cell r="O103" t="str">
            <v>01DEC76</v>
          </cell>
          <cell r="P103" t="str">
            <v>01JUN92</v>
          </cell>
          <cell r="Q103">
            <v>20</v>
          </cell>
          <cell r="R103">
            <v>4</v>
          </cell>
          <cell r="S103">
            <v>7.5</v>
          </cell>
          <cell r="U103">
            <v>5700</v>
          </cell>
          <cell r="V103">
            <v>207</v>
          </cell>
          <cell r="W103">
            <v>5493</v>
          </cell>
          <cell r="X103">
            <v>5493</v>
          </cell>
          <cell r="Y103">
            <v>5493</v>
          </cell>
          <cell r="Z103">
            <v>5493</v>
          </cell>
          <cell r="AA103">
            <v>5493</v>
          </cell>
        </row>
        <row r="104">
          <cell r="A104" t="str">
            <v>SECOND MINDANAO POWER</v>
          </cell>
          <cell r="B104" t="str">
            <v>0096</v>
          </cell>
          <cell r="C104">
            <v>96</v>
          </cell>
          <cell r="D104" t="str">
            <v>CLOSED</v>
          </cell>
          <cell r="E104" t="str">
            <v>01</v>
          </cell>
          <cell r="F104" t="str">
            <v>PHI</v>
          </cell>
          <cell r="G104">
            <v>3202</v>
          </cell>
          <cell r="H104" t="str">
            <v>Hydropower Generation</v>
          </cell>
          <cell r="I104">
            <v>2115</v>
          </cell>
          <cell r="J104" t="str">
            <v>SEID</v>
          </cell>
          <cell r="K104" t="str">
            <v>13JUL72</v>
          </cell>
          <cell r="L104" t="str">
            <v>28JUL72</v>
          </cell>
          <cell r="M104" t="str">
            <v>11SEP72</v>
          </cell>
          <cell r="N104" t="str">
            <v>09AUG79</v>
          </cell>
          <cell r="O104" t="str">
            <v>01MAY77</v>
          </cell>
          <cell r="P104" t="str">
            <v>01MAY97</v>
          </cell>
          <cell r="Q104">
            <v>25</v>
          </cell>
          <cell r="R104">
            <v>4</v>
          </cell>
          <cell r="S104">
            <v>7.5</v>
          </cell>
          <cell r="U104">
            <v>21000</v>
          </cell>
          <cell r="V104">
            <v>0</v>
          </cell>
          <cell r="W104">
            <v>21000</v>
          </cell>
          <cell r="X104">
            <v>21000</v>
          </cell>
          <cell r="Y104">
            <v>21000</v>
          </cell>
          <cell r="Z104">
            <v>21000</v>
          </cell>
          <cell r="AA104">
            <v>21000</v>
          </cell>
        </row>
        <row r="105">
          <cell r="A105" t="str">
            <v>SECOND SARAWAK ELECTRICITY SUPPLY</v>
          </cell>
          <cell r="B105" t="str">
            <v>0097</v>
          </cell>
          <cell r="C105">
            <v>97</v>
          </cell>
          <cell r="D105" t="str">
            <v>CLOSED</v>
          </cell>
          <cell r="E105" t="str">
            <v>01</v>
          </cell>
          <cell r="F105" t="str">
            <v>MAL</v>
          </cell>
          <cell r="G105">
            <v>3205</v>
          </cell>
          <cell r="H105" t="str">
            <v>Energy Sector Development</v>
          </cell>
          <cell r="I105">
            <v>2115</v>
          </cell>
          <cell r="J105" t="str">
            <v>SEID</v>
          </cell>
          <cell r="K105" t="str">
            <v>21SEP72</v>
          </cell>
          <cell r="L105" t="str">
            <v>16OCT72</v>
          </cell>
          <cell r="M105" t="str">
            <v>14FEB73</v>
          </cell>
          <cell r="N105" t="str">
            <v>31OCT77</v>
          </cell>
          <cell r="O105" t="str">
            <v>01MAR78</v>
          </cell>
          <cell r="P105" t="str">
            <v>01SEP92</v>
          </cell>
          <cell r="Q105">
            <v>20</v>
          </cell>
          <cell r="R105">
            <v>5</v>
          </cell>
          <cell r="S105">
            <v>7.5</v>
          </cell>
          <cell r="U105">
            <v>6700</v>
          </cell>
          <cell r="V105">
            <v>2200</v>
          </cell>
          <cell r="W105">
            <v>4500</v>
          </cell>
          <cell r="X105">
            <v>4500</v>
          </cell>
          <cell r="Y105">
            <v>4500</v>
          </cell>
          <cell r="Z105">
            <v>4500</v>
          </cell>
          <cell r="AA105">
            <v>4500</v>
          </cell>
        </row>
        <row r="106">
          <cell r="A106" t="str">
            <v>FISHERIES DEVELOPMENT</v>
          </cell>
          <cell r="B106" t="str">
            <v>0098</v>
          </cell>
          <cell r="C106">
            <v>98</v>
          </cell>
          <cell r="D106" t="str">
            <v>CLOSED</v>
          </cell>
          <cell r="E106" t="str">
            <v>01</v>
          </cell>
          <cell r="F106" t="str">
            <v>KOR</v>
          </cell>
          <cell r="G106">
            <v>3003</v>
          </cell>
          <cell r="H106" t="str">
            <v>Fishery</v>
          </cell>
          <cell r="I106">
            <v>4725</v>
          </cell>
          <cell r="J106" t="str">
            <v>EAAE</v>
          </cell>
          <cell r="K106" t="str">
            <v>21SEP72</v>
          </cell>
          <cell r="L106" t="str">
            <v>10OCT72</v>
          </cell>
          <cell r="M106" t="str">
            <v>14MAR73</v>
          </cell>
          <cell r="N106" t="str">
            <v>01DEC75</v>
          </cell>
          <cell r="O106" t="str">
            <v>01JUN76</v>
          </cell>
          <cell r="P106" t="str">
            <v>01DEC87</v>
          </cell>
          <cell r="Q106">
            <v>15</v>
          </cell>
          <cell r="R106">
            <v>3</v>
          </cell>
          <cell r="S106">
            <v>7.5</v>
          </cell>
          <cell r="U106">
            <v>13300</v>
          </cell>
          <cell r="V106">
            <v>0</v>
          </cell>
          <cell r="W106">
            <v>13300</v>
          </cell>
          <cell r="X106">
            <v>13300</v>
          </cell>
          <cell r="Y106">
            <v>13300</v>
          </cell>
          <cell r="Z106">
            <v>13300</v>
          </cell>
          <cell r="AA106">
            <v>13300</v>
          </cell>
        </row>
        <row r="107">
          <cell r="A107" t="str">
            <v>POWER GENERATION,TRANSMISSION AND DISTRIBUTION</v>
          </cell>
          <cell r="B107" t="str">
            <v>0099</v>
          </cell>
          <cell r="C107">
            <v>99</v>
          </cell>
          <cell r="D107" t="str">
            <v>CLOSED</v>
          </cell>
          <cell r="E107" t="str">
            <v>01</v>
          </cell>
          <cell r="F107" t="str">
            <v>PAK</v>
          </cell>
          <cell r="G107">
            <v>3201</v>
          </cell>
          <cell r="H107" t="str">
            <v>Conventional Energy Generation (other than hydropower)</v>
          </cell>
          <cell r="I107">
            <v>4615</v>
          </cell>
          <cell r="J107" t="str">
            <v>CWID</v>
          </cell>
          <cell r="K107" t="str">
            <v>12OCT72</v>
          </cell>
          <cell r="L107" t="str">
            <v>15DEC72</v>
          </cell>
          <cell r="M107" t="str">
            <v>06FEB73</v>
          </cell>
          <cell r="N107" t="str">
            <v>28JUL78</v>
          </cell>
          <cell r="O107" t="str">
            <v>01OCT77</v>
          </cell>
          <cell r="P107" t="str">
            <v>01APR97</v>
          </cell>
          <cell r="Q107">
            <v>25</v>
          </cell>
          <cell r="R107">
            <v>5</v>
          </cell>
          <cell r="S107">
            <v>7.5</v>
          </cell>
          <cell r="U107">
            <v>14300</v>
          </cell>
          <cell r="V107">
            <v>0</v>
          </cell>
          <cell r="W107">
            <v>14300</v>
          </cell>
          <cell r="X107">
            <v>14300</v>
          </cell>
          <cell r="Y107">
            <v>14300</v>
          </cell>
          <cell r="Z107">
            <v>14300</v>
          </cell>
          <cell r="AA107">
            <v>14300</v>
          </cell>
        </row>
        <row r="108">
          <cell r="A108" t="str">
            <v>POWER GENERATION, TRANSMISSION AND DISTRIBUTION</v>
          </cell>
          <cell r="B108" t="str">
            <v>0100</v>
          </cell>
          <cell r="C108">
            <v>100</v>
          </cell>
          <cell r="D108" t="str">
            <v>CLOSED</v>
          </cell>
          <cell r="E108" t="str">
            <v>03</v>
          </cell>
          <cell r="F108" t="str">
            <v>PAK</v>
          </cell>
          <cell r="G108">
            <v>3201</v>
          </cell>
          <cell r="H108" t="str">
            <v>Conventional Energy Generation (other than hydropower)</v>
          </cell>
          <cell r="I108">
            <v>4615</v>
          </cell>
          <cell r="J108" t="str">
            <v>CWID</v>
          </cell>
          <cell r="K108" t="str">
            <v>12OCT72</v>
          </cell>
          <cell r="L108" t="str">
            <v>15DEC72</v>
          </cell>
          <cell r="M108" t="str">
            <v>06FEB73</v>
          </cell>
          <cell r="N108" t="str">
            <v>21DEC78</v>
          </cell>
          <cell r="O108" t="str">
            <v>01DEC77</v>
          </cell>
          <cell r="P108" t="str">
            <v>01JUN97</v>
          </cell>
          <cell r="Q108">
            <v>25</v>
          </cell>
          <cell r="R108">
            <v>5</v>
          </cell>
          <cell r="S108">
            <v>2</v>
          </cell>
          <cell r="U108">
            <v>12200</v>
          </cell>
          <cell r="V108">
            <v>0</v>
          </cell>
          <cell r="W108">
            <v>12200</v>
          </cell>
          <cell r="X108">
            <v>12200</v>
          </cell>
          <cell r="Y108">
            <v>12200</v>
          </cell>
          <cell r="Z108">
            <v>12200</v>
          </cell>
          <cell r="AA108">
            <v>12200</v>
          </cell>
        </row>
        <row r="109">
          <cell r="A109" t="str">
            <v>PENANG AIRPORT DEVELOPMENT</v>
          </cell>
          <cell r="B109" t="str">
            <v>0101</v>
          </cell>
          <cell r="C109">
            <v>101</v>
          </cell>
          <cell r="D109" t="str">
            <v>CLOSED</v>
          </cell>
          <cell r="E109" t="str">
            <v>01</v>
          </cell>
          <cell r="F109" t="str">
            <v>MAL</v>
          </cell>
          <cell r="G109">
            <v>3704</v>
          </cell>
          <cell r="H109" t="str">
            <v>Civil Aviation</v>
          </cell>
          <cell r="I109">
            <v>2115</v>
          </cell>
          <cell r="J109" t="str">
            <v>SEID</v>
          </cell>
          <cell r="K109" t="str">
            <v>19OCT72</v>
          </cell>
          <cell r="L109" t="str">
            <v>10NOV72</v>
          </cell>
          <cell r="M109" t="str">
            <v>13FEB73</v>
          </cell>
          <cell r="N109" t="str">
            <v>11JAN79</v>
          </cell>
          <cell r="O109" t="str">
            <v>01FEB78</v>
          </cell>
          <cell r="P109" t="str">
            <v>01AUG92</v>
          </cell>
          <cell r="Q109">
            <v>20</v>
          </cell>
          <cell r="R109">
            <v>5</v>
          </cell>
          <cell r="S109">
            <v>7.5</v>
          </cell>
          <cell r="U109">
            <v>10900</v>
          </cell>
          <cell r="V109">
            <v>0</v>
          </cell>
          <cell r="W109">
            <v>10900</v>
          </cell>
          <cell r="X109">
            <v>10900</v>
          </cell>
          <cell r="Y109">
            <v>10900</v>
          </cell>
          <cell r="Z109">
            <v>10900</v>
          </cell>
          <cell r="AA109">
            <v>10900</v>
          </cell>
        </row>
        <row r="110">
          <cell r="A110" t="str">
            <v>GANDAK-HETAUDA POWER</v>
          </cell>
          <cell r="B110" t="str">
            <v>0102</v>
          </cell>
          <cell r="C110">
            <v>102</v>
          </cell>
          <cell r="D110" t="str">
            <v>CLOSED</v>
          </cell>
          <cell r="E110" t="str">
            <v>03</v>
          </cell>
          <cell r="F110" t="str">
            <v>NEP</v>
          </cell>
          <cell r="G110">
            <v>3204</v>
          </cell>
          <cell r="H110" t="str">
            <v>Transmission &amp; Distribution</v>
          </cell>
          <cell r="I110">
            <v>2025</v>
          </cell>
          <cell r="J110" t="str">
            <v>SAEN</v>
          </cell>
          <cell r="K110" t="str">
            <v>24OCT72</v>
          </cell>
          <cell r="L110" t="str">
            <v>27DEC72</v>
          </cell>
          <cell r="M110" t="str">
            <v>08FEB73</v>
          </cell>
          <cell r="N110" t="str">
            <v>22AUG80</v>
          </cell>
          <cell r="O110" t="str">
            <v>01FEB78</v>
          </cell>
          <cell r="P110" t="str">
            <v>01AUG97</v>
          </cell>
          <cell r="Q110">
            <v>25</v>
          </cell>
          <cell r="R110">
            <v>5</v>
          </cell>
          <cell r="S110">
            <v>2</v>
          </cell>
          <cell r="U110">
            <v>2700</v>
          </cell>
          <cell r="V110">
            <v>0</v>
          </cell>
          <cell r="W110">
            <v>2700</v>
          </cell>
          <cell r="X110">
            <v>2700</v>
          </cell>
          <cell r="Y110">
            <v>2700</v>
          </cell>
          <cell r="Z110">
            <v>2700</v>
          </cell>
          <cell r="AA110">
            <v>2700</v>
          </cell>
        </row>
        <row r="111">
          <cell r="A111" t="str">
            <v>SURABAYA PORT DEVELOPMENT</v>
          </cell>
          <cell r="B111" t="str">
            <v>0103</v>
          </cell>
          <cell r="C111">
            <v>103</v>
          </cell>
          <cell r="D111" t="str">
            <v>CLOSED</v>
          </cell>
          <cell r="E111" t="str">
            <v>03</v>
          </cell>
          <cell r="F111" t="str">
            <v>INO</v>
          </cell>
          <cell r="G111">
            <v>3702</v>
          </cell>
          <cell r="H111" t="str">
            <v>Ports, Waterways, &amp; Shipping</v>
          </cell>
          <cell r="I111">
            <v>2115</v>
          </cell>
          <cell r="J111" t="str">
            <v>SEID</v>
          </cell>
          <cell r="K111" t="str">
            <v>24OCT72</v>
          </cell>
          <cell r="L111" t="str">
            <v>17NOV72</v>
          </cell>
          <cell r="M111" t="str">
            <v>20FEB73</v>
          </cell>
          <cell r="N111" t="str">
            <v>09DEC76</v>
          </cell>
          <cell r="O111" t="str">
            <v>01AUG80</v>
          </cell>
          <cell r="P111" t="str">
            <v>01FEB98</v>
          </cell>
          <cell r="Q111">
            <v>25</v>
          </cell>
          <cell r="R111">
            <v>7</v>
          </cell>
          <cell r="S111">
            <v>2.5</v>
          </cell>
          <cell r="U111">
            <v>5500</v>
          </cell>
          <cell r="V111">
            <v>0</v>
          </cell>
          <cell r="W111">
            <v>5500</v>
          </cell>
          <cell r="X111">
            <v>5500</v>
          </cell>
          <cell r="Y111">
            <v>5500</v>
          </cell>
          <cell r="Z111">
            <v>5500</v>
          </cell>
          <cell r="AA111">
            <v>5500</v>
          </cell>
        </row>
        <row r="112">
          <cell r="A112" t="str">
            <v>PEKANBARU POWER</v>
          </cell>
          <cell r="B112" t="str">
            <v>0104</v>
          </cell>
          <cell r="C112">
            <v>104</v>
          </cell>
          <cell r="D112" t="str">
            <v>CLOSED</v>
          </cell>
          <cell r="E112" t="str">
            <v>03</v>
          </cell>
          <cell r="F112" t="str">
            <v>INO</v>
          </cell>
          <cell r="G112">
            <v>3204</v>
          </cell>
          <cell r="H112" t="str">
            <v>Transmission &amp; Distribution</v>
          </cell>
          <cell r="I112">
            <v>2115</v>
          </cell>
          <cell r="J112" t="str">
            <v>SEID</v>
          </cell>
          <cell r="K112" t="str">
            <v>02NOV72</v>
          </cell>
          <cell r="L112" t="str">
            <v>17NOV72</v>
          </cell>
          <cell r="M112" t="str">
            <v>13MAR73</v>
          </cell>
          <cell r="N112" t="str">
            <v>14SEP78</v>
          </cell>
          <cell r="O112" t="str">
            <v>01FEB80</v>
          </cell>
          <cell r="P112" t="str">
            <v>01AUG97</v>
          </cell>
          <cell r="Q112">
            <v>25</v>
          </cell>
          <cell r="R112">
            <v>7</v>
          </cell>
          <cell r="S112">
            <v>2.5</v>
          </cell>
          <cell r="U112">
            <v>2600</v>
          </cell>
          <cell r="V112">
            <v>0</v>
          </cell>
          <cell r="W112">
            <v>2600</v>
          </cell>
          <cell r="X112">
            <v>2600</v>
          </cell>
          <cell r="Y112">
            <v>2600</v>
          </cell>
          <cell r="Z112">
            <v>2600</v>
          </cell>
          <cell r="AA112">
            <v>2600</v>
          </cell>
        </row>
        <row r="113">
          <cell r="A113" t="str">
            <v>TELECOMMUNICATION PROJECT</v>
          </cell>
          <cell r="B113" t="str">
            <v>0105</v>
          </cell>
          <cell r="C113">
            <v>105</v>
          </cell>
          <cell r="D113" t="str">
            <v>CLOSED</v>
          </cell>
          <cell r="E113" t="str">
            <v>01</v>
          </cell>
          <cell r="F113" t="str">
            <v>SIN</v>
          </cell>
          <cell r="G113">
            <v>3706</v>
          </cell>
          <cell r="H113" t="str">
            <v>Telecommunications &amp; Communications</v>
          </cell>
          <cell r="I113">
            <v>2115</v>
          </cell>
          <cell r="J113" t="str">
            <v>SEID</v>
          </cell>
          <cell r="K113" t="str">
            <v>09NOV72</v>
          </cell>
          <cell r="N113" t="str">
            <v>15FEB73</v>
          </cell>
          <cell r="Q113">
            <v>15</v>
          </cell>
          <cell r="R113">
            <v>4</v>
          </cell>
          <cell r="S113">
            <v>7.5</v>
          </cell>
          <cell r="U113">
            <v>0</v>
          </cell>
          <cell r="V113">
            <v>0</v>
          </cell>
          <cell r="W113">
            <v>0</v>
          </cell>
          <cell r="X113">
            <v>0</v>
          </cell>
          <cell r="Y113">
            <v>0</v>
          </cell>
          <cell r="Z113">
            <v>0</v>
          </cell>
          <cell r="AA113">
            <v>0</v>
          </cell>
        </row>
        <row r="114">
          <cell r="A114" t="str">
            <v>ILIGAN-CAGAYAN DE ORO-BUTUAN ROAD</v>
          </cell>
          <cell r="B114" t="str">
            <v>0106</v>
          </cell>
          <cell r="C114">
            <v>106</v>
          </cell>
          <cell r="D114" t="str">
            <v>CLOSED</v>
          </cell>
          <cell r="E114" t="str">
            <v>01</v>
          </cell>
          <cell r="F114" t="str">
            <v>PHI</v>
          </cell>
          <cell r="G114">
            <v>3701</v>
          </cell>
          <cell r="H114" t="str">
            <v>Roads &amp; Highways</v>
          </cell>
          <cell r="I114">
            <v>2115</v>
          </cell>
          <cell r="J114" t="str">
            <v>SEID</v>
          </cell>
          <cell r="K114" t="str">
            <v>09NOV72</v>
          </cell>
          <cell r="L114" t="str">
            <v>18NOV72</v>
          </cell>
          <cell r="M114" t="str">
            <v>28DEC72</v>
          </cell>
          <cell r="N114" t="str">
            <v>14OCT82</v>
          </cell>
          <cell r="O114" t="str">
            <v>01MAR78</v>
          </cell>
          <cell r="P114" t="str">
            <v>01SEP97</v>
          </cell>
          <cell r="Q114">
            <v>25</v>
          </cell>
          <cell r="R114">
            <v>5</v>
          </cell>
          <cell r="S114">
            <v>7.5</v>
          </cell>
          <cell r="U114">
            <v>22250</v>
          </cell>
          <cell r="V114">
            <v>0</v>
          </cell>
          <cell r="W114">
            <v>22250</v>
          </cell>
          <cell r="X114">
            <v>22250</v>
          </cell>
          <cell r="Y114">
            <v>22250</v>
          </cell>
          <cell r="Z114">
            <v>22250</v>
          </cell>
          <cell r="AA114">
            <v>22250</v>
          </cell>
        </row>
        <row r="115">
          <cell r="A115" t="str">
            <v>GREATER IPOH WATER SUPPLY</v>
          </cell>
          <cell r="B115" t="str">
            <v>0107</v>
          </cell>
          <cell r="C115">
            <v>107</v>
          </cell>
          <cell r="D115" t="str">
            <v>CLOSED</v>
          </cell>
          <cell r="E115" t="str">
            <v>01</v>
          </cell>
          <cell r="F115" t="str">
            <v>MAL</v>
          </cell>
          <cell r="G115">
            <v>3801</v>
          </cell>
          <cell r="H115" t="str">
            <v>Water Supply &amp; Sanitation</v>
          </cell>
          <cell r="I115">
            <v>2135</v>
          </cell>
          <cell r="J115" t="str">
            <v>SESS</v>
          </cell>
          <cell r="K115" t="str">
            <v>09NOV72</v>
          </cell>
          <cell r="L115" t="str">
            <v>18DEC72</v>
          </cell>
          <cell r="M115" t="str">
            <v>17APR73</v>
          </cell>
          <cell r="N115" t="str">
            <v>19NOV76</v>
          </cell>
          <cell r="O115" t="str">
            <v>01MAR78</v>
          </cell>
          <cell r="P115" t="str">
            <v>01SEP92</v>
          </cell>
          <cell r="Q115">
            <v>20</v>
          </cell>
          <cell r="R115">
            <v>5</v>
          </cell>
          <cell r="S115">
            <v>7.5</v>
          </cell>
          <cell r="U115">
            <v>6100</v>
          </cell>
          <cell r="V115">
            <v>0</v>
          </cell>
          <cell r="W115">
            <v>6100</v>
          </cell>
          <cell r="X115">
            <v>6100</v>
          </cell>
          <cell r="Y115">
            <v>6100</v>
          </cell>
          <cell r="Z115">
            <v>6100</v>
          </cell>
          <cell r="AA115">
            <v>6100</v>
          </cell>
        </row>
        <row r="116">
          <cell r="A116" t="str">
            <v>SAIGON POWER</v>
          </cell>
          <cell r="B116" t="str">
            <v>0108</v>
          </cell>
          <cell r="C116">
            <v>108</v>
          </cell>
          <cell r="D116" t="str">
            <v>CLOSED</v>
          </cell>
          <cell r="E116" t="str">
            <v>03</v>
          </cell>
          <cell r="F116" t="str">
            <v>VIE</v>
          </cell>
          <cell r="G116">
            <v>3204</v>
          </cell>
          <cell r="H116" t="str">
            <v>Transmission &amp; Distribution</v>
          </cell>
          <cell r="I116">
            <v>2115</v>
          </cell>
          <cell r="J116" t="str">
            <v>SEID</v>
          </cell>
          <cell r="K116" t="str">
            <v>14NOV72</v>
          </cell>
          <cell r="L116" t="str">
            <v>20NOV72</v>
          </cell>
          <cell r="M116" t="str">
            <v>14JUN73</v>
          </cell>
          <cell r="N116" t="str">
            <v>11MAY81</v>
          </cell>
          <cell r="O116" t="str">
            <v>01JUN80</v>
          </cell>
          <cell r="P116" t="str">
            <v>01DEC97</v>
          </cell>
          <cell r="Q116">
            <v>25</v>
          </cell>
          <cell r="R116">
            <v>7</v>
          </cell>
          <cell r="S116">
            <v>2.5</v>
          </cell>
          <cell r="U116">
            <v>6300</v>
          </cell>
          <cell r="V116">
            <v>0</v>
          </cell>
          <cell r="W116">
            <v>6300</v>
          </cell>
          <cell r="X116">
            <v>6300</v>
          </cell>
          <cell r="Y116">
            <v>6300</v>
          </cell>
          <cell r="Z116">
            <v>6300</v>
          </cell>
          <cell r="AA116">
            <v>6300</v>
          </cell>
        </row>
        <row r="117">
          <cell r="A117" t="str">
            <v>CENTRAL AREA EXPRESSWAY</v>
          </cell>
          <cell r="B117" t="str">
            <v>0109</v>
          </cell>
          <cell r="C117">
            <v>109</v>
          </cell>
          <cell r="D117" t="str">
            <v>CLOSED</v>
          </cell>
          <cell r="E117" t="str">
            <v>01</v>
          </cell>
          <cell r="F117" t="str">
            <v>SIN</v>
          </cell>
          <cell r="G117">
            <v>3701</v>
          </cell>
          <cell r="H117" t="str">
            <v>Roads &amp; Highways</v>
          </cell>
          <cell r="I117">
            <v>2115</v>
          </cell>
          <cell r="J117" t="str">
            <v>SEID</v>
          </cell>
          <cell r="K117" t="str">
            <v>14NOV72</v>
          </cell>
          <cell r="L117" t="str">
            <v>22NOV72</v>
          </cell>
          <cell r="M117" t="str">
            <v>12FEB73</v>
          </cell>
          <cell r="N117" t="str">
            <v>13OCT77</v>
          </cell>
          <cell r="O117" t="str">
            <v>01JUN75</v>
          </cell>
          <cell r="P117" t="str">
            <v>01DEC82</v>
          </cell>
          <cell r="Q117">
            <v>10</v>
          </cell>
          <cell r="R117">
            <v>2</v>
          </cell>
          <cell r="S117">
            <v>7.5</v>
          </cell>
          <cell r="U117">
            <v>1100</v>
          </cell>
          <cell r="V117">
            <v>454</v>
          </cell>
          <cell r="W117">
            <v>646</v>
          </cell>
          <cell r="X117">
            <v>646</v>
          </cell>
          <cell r="Y117">
            <v>646</v>
          </cell>
          <cell r="Z117">
            <v>646</v>
          </cell>
          <cell r="AA117">
            <v>646</v>
          </cell>
        </row>
        <row r="118">
          <cell r="A118" t="str">
            <v>TELECOMMUNICATIONS</v>
          </cell>
          <cell r="B118" t="str">
            <v>0110</v>
          </cell>
          <cell r="C118">
            <v>110</v>
          </cell>
          <cell r="D118" t="str">
            <v>CLOSED</v>
          </cell>
          <cell r="E118" t="str">
            <v>03</v>
          </cell>
          <cell r="F118" t="str">
            <v>SAM</v>
          </cell>
          <cell r="G118">
            <v>3706</v>
          </cell>
          <cell r="H118" t="str">
            <v>Telecommunications &amp; Communications</v>
          </cell>
          <cell r="I118">
            <v>3610</v>
          </cell>
          <cell r="J118" t="str">
            <v>PAHQ</v>
          </cell>
          <cell r="K118" t="str">
            <v>21NOV72</v>
          </cell>
          <cell r="L118" t="str">
            <v>12DEC72</v>
          </cell>
          <cell r="M118" t="str">
            <v>28FEB73</v>
          </cell>
          <cell r="N118" t="str">
            <v>06MAR79</v>
          </cell>
          <cell r="O118" t="str">
            <v>01APR78</v>
          </cell>
          <cell r="P118" t="str">
            <v>01OCT97</v>
          </cell>
          <cell r="Q118">
            <v>25</v>
          </cell>
          <cell r="R118">
            <v>5</v>
          </cell>
          <cell r="S118">
            <v>1.5</v>
          </cell>
          <cell r="U118">
            <v>2600</v>
          </cell>
          <cell r="V118">
            <v>0</v>
          </cell>
          <cell r="W118">
            <v>2600</v>
          </cell>
          <cell r="X118">
            <v>2600</v>
          </cell>
          <cell r="Y118">
            <v>2600</v>
          </cell>
          <cell r="Z118">
            <v>2600</v>
          </cell>
          <cell r="AA118">
            <v>2600</v>
          </cell>
        </row>
        <row r="119">
          <cell r="A119" t="str">
            <v>SECOND KOREA DEVELOPMENT BANK</v>
          </cell>
          <cell r="B119" t="str">
            <v>0111</v>
          </cell>
          <cell r="C119">
            <v>111</v>
          </cell>
          <cell r="D119" t="str">
            <v>CLOSED</v>
          </cell>
          <cell r="E119" t="str">
            <v>01</v>
          </cell>
          <cell r="F119" t="str">
            <v>KOR</v>
          </cell>
          <cell r="G119">
            <v>3301</v>
          </cell>
          <cell r="H119" t="str">
            <v>Banking Systems</v>
          </cell>
          <cell r="I119">
            <v>4710</v>
          </cell>
          <cell r="J119" t="str">
            <v>EARG</v>
          </cell>
          <cell r="K119" t="str">
            <v>21NOV72</v>
          </cell>
          <cell r="L119" t="str">
            <v>15DEC72</v>
          </cell>
          <cell r="M119" t="str">
            <v>23FEB73</v>
          </cell>
          <cell r="N119" t="str">
            <v>16AUG76</v>
          </cell>
          <cell r="O119" t="str">
            <v>01DEC73</v>
          </cell>
          <cell r="P119" t="str">
            <v>01JUN86</v>
          </cell>
          <cell r="Q119">
            <v>15</v>
          </cell>
          <cell r="R119">
            <v>3</v>
          </cell>
          <cell r="S119">
            <v>0</v>
          </cell>
          <cell r="T119" t="str">
            <v>VAR'US</v>
          </cell>
          <cell r="U119">
            <v>20000</v>
          </cell>
          <cell r="V119">
            <v>0</v>
          </cell>
          <cell r="W119">
            <v>20000</v>
          </cell>
          <cell r="X119">
            <v>20000</v>
          </cell>
          <cell r="Y119">
            <v>20000</v>
          </cell>
          <cell r="Z119">
            <v>20000</v>
          </cell>
          <cell r="AA119">
            <v>20000</v>
          </cell>
        </row>
        <row r="120">
          <cell r="A120" t="str">
            <v>SECOND POWER TRANSMISSION AND DISTRIBUTION</v>
          </cell>
          <cell r="B120" t="str">
            <v>0112</v>
          </cell>
          <cell r="C120">
            <v>112</v>
          </cell>
          <cell r="D120" t="str">
            <v>CLOSED</v>
          </cell>
          <cell r="E120" t="str">
            <v>01</v>
          </cell>
          <cell r="F120" t="str">
            <v>SIN</v>
          </cell>
          <cell r="G120">
            <v>3204</v>
          </cell>
          <cell r="H120" t="str">
            <v>Transmission &amp; Distribution</v>
          </cell>
          <cell r="I120">
            <v>2115</v>
          </cell>
          <cell r="J120" t="str">
            <v>SEID</v>
          </cell>
          <cell r="K120" t="str">
            <v>05DEC72</v>
          </cell>
          <cell r="L120" t="str">
            <v>27DEC72</v>
          </cell>
          <cell r="M120" t="str">
            <v>13FEB73</v>
          </cell>
          <cell r="N120" t="str">
            <v>10JUN77</v>
          </cell>
          <cell r="O120" t="str">
            <v>01AUG76</v>
          </cell>
          <cell r="P120" t="str">
            <v>01FEB88</v>
          </cell>
          <cell r="Q120">
            <v>15</v>
          </cell>
          <cell r="R120">
            <v>3</v>
          </cell>
          <cell r="S120">
            <v>7.5</v>
          </cell>
          <cell r="U120">
            <v>19600</v>
          </cell>
          <cell r="V120">
            <v>0</v>
          </cell>
          <cell r="W120">
            <v>19600</v>
          </cell>
          <cell r="X120">
            <v>19600</v>
          </cell>
          <cell r="Y120">
            <v>19600</v>
          </cell>
          <cell r="Z120">
            <v>19600</v>
          </cell>
          <cell r="AA120">
            <v>19600</v>
          </cell>
        </row>
        <row r="121">
          <cell r="A121" t="str">
            <v>MAE MOH POWER</v>
          </cell>
          <cell r="B121" t="str">
            <v>0113</v>
          </cell>
          <cell r="C121">
            <v>113</v>
          </cell>
          <cell r="D121" t="str">
            <v>CLOSED</v>
          </cell>
          <cell r="E121" t="str">
            <v>01</v>
          </cell>
          <cell r="F121" t="str">
            <v>THA</v>
          </cell>
          <cell r="G121">
            <v>3201</v>
          </cell>
          <cell r="H121" t="str">
            <v>Conventional Energy Generation (other than hydropower)</v>
          </cell>
          <cell r="I121">
            <v>2115</v>
          </cell>
          <cell r="J121" t="str">
            <v>SEID</v>
          </cell>
          <cell r="K121" t="str">
            <v>12DEC72</v>
          </cell>
          <cell r="L121" t="str">
            <v>20DEC72</v>
          </cell>
          <cell r="M121" t="str">
            <v>19FEB73</v>
          </cell>
          <cell r="N121" t="str">
            <v>02SEP82</v>
          </cell>
          <cell r="O121" t="str">
            <v>01AUG78</v>
          </cell>
          <cell r="P121" t="str">
            <v>01FEB93</v>
          </cell>
          <cell r="Q121">
            <v>20</v>
          </cell>
          <cell r="R121">
            <v>5</v>
          </cell>
          <cell r="S121">
            <v>7.5</v>
          </cell>
          <cell r="U121">
            <v>23000</v>
          </cell>
          <cell r="V121">
            <v>328</v>
          </cell>
          <cell r="W121">
            <v>22672</v>
          </cell>
          <cell r="X121">
            <v>22672</v>
          </cell>
          <cell r="Y121">
            <v>22672</v>
          </cell>
          <cell r="Z121">
            <v>22672</v>
          </cell>
          <cell r="AA121">
            <v>22672</v>
          </cell>
        </row>
        <row r="122">
          <cell r="A122" t="str">
            <v>CHITWAN VALLEY DEVELOPMENT</v>
          </cell>
          <cell r="B122" t="str">
            <v>0114</v>
          </cell>
          <cell r="C122">
            <v>114</v>
          </cell>
          <cell r="D122" t="str">
            <v>CLOSED</v>
          </cell>
          <cell r="E122" t="str">
            <v>03</v>
          </cell>
          <cell r="F122" t="str">
            <v>NEP</v>
          </cell>
          <cell r="G122">
            <v>3008</v>
          </cell>
          <cell r="H122" t="str">
            <v>Agriculture Sector Development</v>
          </cell>
          <cell r="I122">
            <v>2035</v>
          </cell>
          <cell r="J122" t="str">
            <v>SANS</v>
          </cell>
          <cell r="K122" t="str">
            <v>14DEC72</v>
          </cell>
          <cell r="L122" t="str">
            <v>27DEC72</v>
          </cell>
          <cell r="M122" t="str">
            <v>06FEB73</v>
          </cell>
          <cell r="N122" t="str">
            <v>10AUG82</v>
          </cell>
          <cell r="O122" t="str">
            <v>01AUG80</v>
          </cell>
          <cell r="P122" t="str">
            <v>01FEB98</v>
          </cell>
          <cell r="Q122">
            <v>25</v>
          </cell>
          <cell r="R122">
            <v>7</v>
          </cell>
          <cell r="S122">
            <v>2</v>
          </cell>
          <cell r="U122">
            <v>8000</v>
          </cell>
          <cell r="V122">
            <v>0</v>
          </cell>
          <cell r="W122">
            <v>8000</v>
          </cell>
          <cell r="X122">
            <v>8000</v>
          </cell>
          <cell r="Y122">
            <v>8000</v>
          </cell>
          <cell r="Z122">
            <v>8000</v>
          </cell>
          <cell r="AA122">
            <v>8000</v>
          </cell>
        </row>
        <row r="123">
          <cell r="A123" t="str">
            <v>FISHERIES DEVELOPMENT</v>
          </cell>
          <cell r="B123" t="str">
            <v>0115</v>
          </cell>
          <cell r="C123">
            <v>115</v>
          </cell>
          <cell r="D123" t="str">
            <v>CLOSED</v>
          </cell>
          <cell r="E123" t="str">
            <v>03</v>
          </cell>
          <cell r="F123" t="str">
            <v>SRI</v>
          </cell>
          <cell r="G123">
            <v>3003</v>
          </cell>
          <cell r="H123" t="str">
            <v>Fishery</v>
          </cell>
          <cell r="I123">
            <v>2035</v>
          </cell>
          <cell r="J123" t="str">
            <v>SANS</v>
          </cell>
          <cell r="K123" t="str">
            <v>14DEC72</v>
          </cell>
          <cell r="L123" t="str">
            <v>26DEC72</v>
          </cell>
          <cell r="M123" t="str">
            <v>06MAR73</v>
          </cell>
          <cell r="N123" t="str">
            <v>03JUL80</v>
          </cell>
          <cell r="O123" t="str">
            <v>01AUG78</v>
          </cell>
          <cell r="P123" t="str">
            <v>01FEB93</v>
          </cell>
          <cell r="Q123">
            <v>20</v>
          </cell>
          <cell r="R123">
            <v>5</v>
          </cell>
          <cell r="S123">
            <v>2.5</v>
          </cell>
          <cell r="U123">
            <v>3100</v>
          </cell>
          <cell r="V123">
            <v>217</v>
          </cell>
          <cell r="W123">
            <v>2883</v>
          </cell>
          <cell r="X123">
            <v>2883</v>
          </cell>
          <cell r="Y123">
            <v>2883</v>
          </cell>
          <cell r="Z123">
            <v>2883</v>
          </cell>
          <cell r="AA123">
            <v>2883</v>
          </cell>
        </row>
        <row r="124">
          <cell r="A124" t="str">
            <v>ROAD</v>
          </cell>
          <cell r="B124" t="str">
            <v>0116</v>
          </cell>
          <cell r="C124">
            <v>116</v>
          </cell>
          <cell r="D124" t="str">
            <v>CLOSED</v>
          </cell>
          <cell r="E124" t="str">
            <v>03</v>
          </cell>
          <cell r="F124" t="str">
            <v>PNG</v>
          </cell>
          <cell r="G124">
            <v>3701</v>
          </cell>
          <cell r="H124" t="str">
            <v>Roads &amp; Highways</v>
          </cell>
          <cell r="I124">
            <v>3610</v>
          </cell>
          <cell r="J124" t="str">
            <v>PAHQ</v>
          </cell>
          <cell r="K124" t="str">
            <v>14DEC72</v>
          </cell>
          <cell r="L124" t="str">
            <v>28DEC72</v>
          </cell>
          <cell r="M124" t="str">
            <v>31MAY73</v>
          </cell>
          <cell r="N124" t="str">
            <v>15DEC78</v>
          </cell>
          <cell r="O124" t="str">
            <v>01SEP77</v>
          </cell>
          <cell r="P124" t="str">
            <v>01MAR97</v>
          </cell>
          <cell r="Q124">
            <v>24</v>
          </cell>
          <cell r="R124">
            <v>4</v>
          </cell>
          <cell r="S124">
            <v>3</v>
          </cell>
          <cell r="U124">
            <v>9800</v>
          </cell>
          <cell r="V124">
            <v>0</v>
          </cell>
          <cell r="W124">
            <v>9800</v>
          </cell>
          <cell r="X124">
            <v>9800</v>
          </cell>
          <cell r="Y124">
            <v>9800</v>
          </cell>
          <cell r="Z124">
            <v>9800</v>
          </cell>
          <cell r="AA124">
            <v>9800</v>
          </cell>
        </row>
        <row r="125">
          <cell r="A125" t="str">
            <v>HETAUDA-NARAYANGARH ROAD</v>
          </cell>
          <cell r="B125" t="str">
            <v>0117</v>
          </cell>
          <cell r="C125">
            <v>117</v>
          </cell>
          <cell r="D125" t="str">
            <v>CLOSED</v>
          </cell>
          <cell r="E125" t="str">
            <v>03</v>
          </cell>
          <cell r="F125" t="str">
            <v>NEP</v>
          </cell>
          <cell r="G125">
            <v>3701</v>
          </cell>
          <cell r="H125" t="str">
            <v>Roads &amp; Highways</v>
          </cell>
          <cell r="I125">
            <v>2015</v>
          </cell>
          <cell r="J125" t="str">
            <v>SATC</v>
          </cell>
          <cell r="K125" t="str">
            <v>19DEC72</v>
          </cell>
          <cell r="L125" t="str">
            <v>27DEC72</v>
          </cell>
          <cell r="M125" t="str">
            <v>06FEB73</v>
          </cell>
          <cell r="N125" t="str">
            <v>18MAY79</v>
          </cell>
          <cell r="O125" t="str">
            <v>01APR78</v>
          </cell>
          <cell r="P125" t="str">
            <v>01OCT97</v>
          </cell>
          <cell r="Q125">
            <v>25</v>
          </cell>
          <cell r="R125">
            <v>5</v>
          </cell>
          <cell r="S125">
            <v>2</v>
          </cell>
          <cell r="U125">
            <v>10100</v>
          </cell>
          <cell r="V125">
            <v>0</v>
          </cell>
          <cell r="W125">
            <v>10100</v>
          </cell>
          <cell r="X125">
            <v>10100</v>
          </cell>
          <cell r="Y125">
            <v>10100</v>
          </cell>
          <cell r="Z125">
            <v>10100</v>
          </cell>
          <cell r="AA125">
            <v>10100</v>
          </cell>
        </row>
        <row r="126">
          <cell r="A126" t="str">
            <v>BOWATENNA POWER</v>
          </cell>
          <cell r="B126" t="str">
            <v>0118</v>
          </cell>
          <cell r="C126">
            <v>118</v>
          </cell>
          <cell r="D126" t="str">
            <v>CLOSED</v>
          </cell>
          <cell r="E126" t="str">
            <v>03</v>
          </cell>
          <cell r="F126" t="str">
            <v>SRI</v>
          </cell>
          <cell r="G126">
            <v>3202</v>
          </cell>
          <cell r="H126" t="str">
            <v>Hydropower Generation</v>
          </cell>
          <cell r="I126">
            <v>2025</v>
          </cell>
          <cell r="J126" t="str">
            <v>SAEN</v>
          </cell>
          <cell r="K126" t="str">
            <v>19DEC72</v>
          </cell>
          <cell r="L126" t="str">
            <v>26DEC72</v>
          </cell>
          <cell r="M126" t="str">
            <v>26MAR73</v>
          </cell>
          <cell r="N126" t="str">
            <v>29AUG79</v>
          </cell>
          <cell r="O126" t="str">
            <v>01AUG78</v>
          </cell>
          <cell r="P126" t="str">
            <v>01FEB98</v>
          </cell>
          <cell r="Q126">
            <v>25</v>
          </cell>
          <cell r="R126">
            <v>5</v>
          </cell>
          <cell r="S126">
            <v>2.5</v>
          </cell>
          <cell r="U126">
            <v>8000</v>
          </cell>
          <cell r="V126">
            <v>2035</v>
          </cell>
          <cell r="W126">
            <v>5965</v>
          </cell>
          <cell r="X126">
            <v>5965</v>
          </cell>
          <cell r="Y126">
            <v>5965</v>
          </cell>
          <cell r="Z126">
            <v>5965</v>
          </cell>
          <cell r="AA126">
            <v>5965</v>
          </cell>
        </row>
        <row r="127">
          <cell r="A127" t="str">
            <v>METROPOLITAN WATER INTAKE</v>
          </cell>
          <cell r="B127" t="str">
            <v>0119</v>
          </cell>
          <cell r="C127">
            <v>119</v>
          </cell>
          <cell r="D127" t="str">
            <v>CLOSED</v>
          </cell>
          <cell r="E127" t="str">
            <v>01</v>
          </cell>
          <cell r="F127" t="str">
            <v>KOR</v>
          </cell>
          <cell r="G127">
            <v>3801</v>
          </cell>
          <cell r="H127" t="str">
            <v>Water Supply &amp; Sanitation</v>
          </cell>
          <cell r="I127">
            <v>4730</v>
          </cell>
          <cell r="J127" t="str">
            <v>EASS</v>
          </cell>
          <cell r="K127" t="str">
            <v>21DEC72</v>
          </cell>
          <cell r="L127" t="str">
            <v>28DEC72</v>
          </cell>
          <cell r="M127" t="str">
            <v>30MAR73</v>
          </cell>
          <cell r="N127" t="str">
            <v>13MAR81</v>
          </cell>
          <cell r="O127" t="str">
            <v>01SEP78</v>
          </cell>
          <cell r="P127" t="str">
            <v>01MAR93</v>
          </cell>
          <cell r="Q127">
            <v>20</v>
          </cell>
          <cell r="R127">
            <v>5</v>
          </cell>
          <cell r="S127">
            <v>7.5</v>
          </cell>
          <cell r="U127">
            <v>25600</v>
          </cell>
          <cell r="V127">
            <v>247</v>
          </cell>
          <cell r="W127">
            <v>25353</v>
          </cell>
          <cell r="X127">
            <v>25353</v>
          </cell>
          <cell r="Y127">
            <v>25353</v>
          </cell>
          <cell r="Z127">
            <v>25353</v>
          </cell>
          <cell r="AA127">
            <v>25353</v>
          </cell>
        </row>
        <row r="128">
          <cell r="A128" t="str">
            <v>PAKISTAN INDUSTRIAL CREDIT AND INVESTMENT CORPORATION</v>
          </cell>
          <cell r="B128" t="str">
            <v>0120</v>
          </cell>
          <cell r="C128">
            <v>120</v>
          </cell>
          <cell r="D128" t="str">
            <v>CLOSED</v>
          </cell>
          <cell r="E128" t="str">
            <v>01</v>
          </cell>
          <cell r="F128" t="str">
            <v>PAK</v>
          </cell>
          <cell r="G128">
            <v>3301</v>
          </cell>
          <cell r="H128" t="str">
            <v>Banking Systems</v>
          </cell>
          <cell r="I128">
            <v>4630</v>
          </cell>
          <cell r="J128" t="str">
            <v>CWGF</v>
          </cell>
          <cell r="K128" t="str">
            <v>21DEC72</v>
          </cell>
          <cell r="L128" t="str">
            <v>22DEC72</v>
          </cell>
          <cell r="M128" t="str">
            <v>12MAR73</v>
          </cell>
          <cell r="N128" t="str">
            <v>07MAR78</v>
          </cell>
          <cell r="O128" t="str">
            <v>01JUN75</v>
          </cell>
          <cell r="P128" t="str">
            <v>01JUN89</v>
          </cell>
          <cell r="Q128">
            <v>15</v>
          </cell>
          <cell r="R128">
            <v>3</v>
          </cell>
          <cell r="S128">
            <v>0</v>
          </cell>
          <cell r="T128" t="str">
            <v>VAR'US</v>
          </cell>
          <cell r="U128">
            <v>6000</v>
          </cell>
          <cell r="V128">
            <v>144</v>
          </cell>
          <cell r="W128">
            <v>5856</v>
          </cell>
          <cell r="X128">
            <v>5856</v>
          </cell>
          <cell r="Y128">
            <v>5856</v>
          </cell>
          <cell r="Z128">
            <v>5856</v>
          </cell>
          <cell r="AA128">
            <v>5856</v>
          </cell>
        </row>
        <row r="129">
          <cell r="A129" t="str">
            <v>PAKISTAN INDUSTRIAL CREDIT AND INVESTMENT CORPORATION</v>
          </cell>
          <cell r="B129" t="str">
            <v>0121</v>
          </cell>
          <cell r="C129">
            <v>121</v>
          </cell>
          <cell r="D129" t="str">
            <v>CLOSED</v>
          </cell>
          <cell r="E129" t="str">
            <v>03</v>
          </cell>
          <cell r="F129" t="str">
            <v>PAK</v>
          </cell>
          <cell r="G129">
            <v>3301</v>
          </cell>
          <cell r="H129" t="str">
            <v>Banking Systems</v>
          </cell>
          <cell r="I129">
            <v>4630</v>
          </cell>
          <cell r="J129" t="str">
            <v>CWGF</v>
          </cell>
          <cell r="K129" t="str">
            <v>21DEC72</v>
          </cell>
          <cell r="L129" t="str">
            <v>22DEC72</v>
          </cell>
          <cell r="M129" t="str">
            <v>12MAR73</v>
          </cell>
          <cell r="N129" t="str">
            <v>07MAR78</v>
          </cell>
          <cell r="O129" t="str">
            <v>01DEC74</v>
          </cell>
          <cell r="P129" t="str">
            <v>01JUN89</v>
          </cell>
          <cell r="Q129">
            <v>15</v>
          </cell>
          <cell r="R129">
            <v>3</v>
          </cell>
          <cell r="S129">
            <v>2</v>
          </cell>
          <cell r="U129">
            <v>6000</v>
          </cell>
          <cell r="V129">
            <v>95</v>
          </cell>
          <cell r="W129">
            <v>5905</v>
          </cell>
          <cell r="X129">
            <v>5905</v>
          </cell>
          <cell r="Y129">
            <v>5905</v>
          </cell>
          <cell r="Z129">
            <v>5905</v>
          </cell>
          <cell r="AA129">
            <v>5905</v>
          </cell>
        </row>
        <row r="130">
          <cell r="A130" t="str">
            <v>UJUNG PANDANG POWER</v>
          </cell>
          <cell r="B130" t="str">
            <v>0122</v>
          </cell>
          <cell r="C130">
            <v>122</v>
          </cell>
          <cell r="D130" t="str">
            <v>CLOSED</v>
          </cell>
          <cell r="E130" t="str">
            <v>03</v>
          </cell>
          <cell r="F130" t="str">
            <v>INO</v>
          </cell>
          <cell r="G130">
            <v>3204</v>
          </cell>
          <cell r="H130" t="str">
            <v>Transmission &amp; Distribution</v>
          </cell>
          <cell r="I130">
            <v>2115</v>
          </cell>
          <cell r="J130" t="str">
            <v>SEID</v>
          </cell>
          <cell r="K130" t="str">
            <v>08FEB73</v>
          </cell>
          <cell r="L130" t="str">
            <v>28FEB73</v>
          </cell>
          <cell r="M130" t="str">
            <v>22JUN73</v>
          </cell>
          <cell r="N130" t="str">
            <v>25OCT79</v>
          </cell>
          <cell r="O130" t="str">
            <v>01AUG80</v>
          </cell>
          <cell r="P130" t="str">
            <v>01FEB98</v>
          </cell>
          <cell r="Q130">
            <v>25</v>
          </cell>
          <cell r="R130">
            <v>7</v>
          </cell>
          <cell r="S130">
            <v>2.5</v>
          </cell>
          <cell r="U130">
            <v>5300</v>
          </cell>
          <cell r="V130">
            <v>118</v>
          </cell>
          <cell r="W130">
            <v>5182</v>
          </cell>
          <cell r="X130">
            <v>5182</v>
          </cell>
          <cell r="Y130">
            <v>5182</v>
          </cell>
          <cell r="Z130">
            <v>5182</v>
          </cell>
          <cell r="AA130">
            <v>5182</v>
          </cell>
        </row>
        <row r="131">
          <cell r="A131" t="str">
            <v>GAL OYA SUGAR INDUSTRY</v>
          </cell>
          <cell r="B131" t="str">
            <v>0123</v>
          </cell>
          <cell r="C131">
            <v>123</v>
          </cell>
          <cell r="D131" t="str">
            <v>CLOSED</v>
          </cell>
          <cell r="E131" t="str">
            <v>03</v>
          </cell>
          <cell r="F131" t="str">
            <v>SRI</v>
          </cell>
          <cell r="G131">
            <v>3001</v>
          </cell>
          <cell r="H131" t="str">
            <v>Agriculture Production, Agroprocessing, &amp; Agrobusiness</v>
          </cell>
          <cell r="I131">
            <v>2035</v>
          </cell>
          <cell r="J131" t="str">
            <v>SANS</v>
          </cell>
          <cell r="K131" t="str">
            <v>15FEB73</v>
          </cell>
          <cell r="L131" t="str">
            <v>16FEB73</v>
          </cell>
          <cell r="M131" t="str">
            <v>17APR73</v>
          </cell>
          <cell r="N131" t="str">
            <v>16APR79</v>
          </cell>
          <cell r="O131" t="str">
            <v>01AUG77</v>
          </cell>
          <cell r="P131" t="str">
            <v>01FEB93</v>
          </cell>
          <cell r="Q131">
            <v>20</v>
          </cell>
          <cell r="R131">
            <v>4</v>
          </cell>
          <cell r="S131">
            <v>2</v>
          </cell>
          <cell r="U131">
            <v>2800</v>
          </cell>
          <cell r="V131">
            <v>0</v>
          </cell>
          <cell r="W131">
            <v>2800</v>
          </cell>
          <cell r="X131">
            <v>2800</v>
          </cell>
          <cell r="Y131">
            <v>2800</v>
          </cell>
          <cell r="Z131">
            <v>2800</v>
          </cell>
          <cell r="AA131">
            <v>2800</v>
          </cell>
        </row>
        <row r="132">
          <cell r="A132" t="str">
            <v>EAST-WEST HIGHWAY</v>
          </cell>
          <cell r="B132" t="str">
            <v>0124</v>
          </cell>
          <cell r="C132">
            <v>124</v>
          </cell>
          <cell r="D132" t="str">
            <v>CLOSED</v>
          </cell>
          <cell r="E132" t="str">
            <v>01</v>
          </cell>
          <cell r="F132" t="str">
            <v>MAL</v>
          </cell>
          <cell r="G132">
            <v>3701</v>
          </cell>
          <cell r="H132" t="str">
            <v>Roads &amp; Highways</v>
          </cell>
          <cell r="I132">
            <v>2115</v>
          </cell>
          <cell r="J132" t="str">
            <v>SEID</v>
          </cell>
          <cell r="K132" t="str">
            <v>29MAR73</v>
          </cell>
          <cell r="L132" t="str">
            <v>10APR73</v>
          </cell>
          <cell r="M132" t="str">
            <v>27JUN73</v>
          </cell>
          <cell r="N132" t="str">
            <v>12JUN80</v>
          </cell>
          <cell r="O132" t="str">
            <v>01SEP78</v>
          </cell>
          <cell r="P132" t="str">
            <v>01MAR98</v>
          </cell>
          <cell r="Q132">
            <v>25</v>
          </cell>
          <cell r="R132">
            <v>5</v>
          </cell>
          <cell r="S132">
            <v>7.5</v>
          </cell>
          <cell r="U132">
            <v>9300</v>
          </cell>
          <cell r="V132">
            <v>0</v>
          </cell>
          <cell r="W132">
            <v>9300</v>
          </cell>
          <cell r="X132">
            <v>9300</v>
          </cell>
          <cell r="Y132">
            <v>9300</v>
          </cell>
          <cell r="Z132">
            <v>9300</v>
          </cell>
          <cell r="AA132">
            <v>9300</v>
          </cell>
        </row>
        <row r="133">
          <cell r="A133" t="str">
            <v>IRIAN JAYA POWER</v>
          </cell>
          <cell r="B133" t="str">
            <v>0125</v>
          </cell>
          <cell r="C133">
            <v>125</v>
          </cell>
          <cell r="D133" t="str">
            <v>CLOSED</v>
          </cell>
          <cell r="E133" t="str">
            <v>03</v>
          </cell>
          <cell r="F133" t="str">
            <v>INO</v>
          </cell>
          <cell r="G133">
            <v>3204</v>
          </cell>
          <cell r="H133" t="str">
            <v>Transmission &amp; Distribution</v>
          </cell>
          <cell r="I133">
            <v>2115</v>
          </cell>
          <cell r="J133" t="str">
            <v>SEID</v>
          </cell>
          <cell r="K133" t="str">
            <v>03APR73</v>
          </cell>
          <cell r="L133" t="str">
            <v>12APR73</v>
          </cell>
          <cell r="M133" t="str">
            <v>16JUL73</v>
          </cell>
          <cell r="N133" t="str">
            <v>16JUN78</v>
          </cell>
          <cell r="O133" t="str">
            <v>01AUG80</v>
          </cell>
          <cell r="P133" t="str">
            <v>01AUG82</v>
          </cell>
          <cell r="Q133">
            <v>25</v>
          </cell>
          <cell r="R133">
            <v>7</v>
          </cell>
          <cell r="S133">
            <v>2.5</v>
          </cell>
          <cell r="U133">
            <v>2600</v>
          </cell>
          <cell r="V133">
            <v>2315</v>
          </cell>
          <cell r="W133">
            <v>285</v>
          </cell>
          <cell r="X133">
            <v>285</v>
          </cell>
          <cell r="Y133">
            <v>285</v>
          </cell>
          <cell r="Z133">
            <v>285</v>
          </cell>
          <cell r="AA133">
            <v>285</v>
          </cell>
        </row>
        <row r="134">
          <cell r="A134" t="str">
            <v>COTABATO PORT DEVELOPMENT</v>
          </cell>
          <cell r="B134" t="str">
            <v>0126</v>
          </cell>
          <cell r="C134">
            <v>126</v>
          </cell>
          <cell r="D134" t="str">
            <v>CLOSED</v>
          </cell>
          <cell r="E134" t="str">
            <v>01</v>
          </cell>
          <cell r="F134" t="str">
            <v>PHI</v>
          </cell>
          <cell r="G134">
            <v>3702</v>
          </cell>
          <cell r="H134" t="str">
            <v>Ports, Waterways, &amp; Shipping</v>
          </cell>
          <cell r="I134">
            <v>2115</v>
          </cell>
          <cell r="J134" t="str">
            <v>SEID</v>
          </cell>
          <cell r="K134" t="str">
            <v>03APR73</v>
          </cell>
          <cell r="L134" t="str">
            <v>11APR73</v>
          </cell>
          <cell r="M134" t="str">
            <v>06JUN73</v>
          </cell>
          <cell r="N134" t="str">
            <v>06JUN80</v>
          </cell>
          <cell r="O134" t="str">
            <v>01DEC77</v>
          </cell>
          <cell r="P134" t="str">
            <v>01JUN98</v>
          </cell>
          <cell r="Q134">
            <v>25</v>
          </cell>
          <cell r="R134">
            <v>4</v>
          </cell>
          <cell r="S134">
            <v>7.5</v>
          </cell>
          <cell r="U134">
            <v>6600</v>
          </cell>
          <cell r="V134">
            <v>173</v>
          </cell>
          <cell r="W134">
            <v>6427</v>
          </cell>
          <cell r="X134">
            <v>6427</v>
          </cell>
          <cell r="Y134">
            <v>6427</v>
          </cell>
          <cell r="Z134">
            <v>6427</v>
          </cell>
          <cell r="AA134">
            <v>6427</v>
          </cell>
        </row>
        <row r="135">
          <cell r="A135" t="str">
            <v>HELMAND VALLEY DEVELOPMENT ROAD</v>
          </cell>
          <cell r="B135" t="str">
            <v>0127</v>
          </cell>
          <cell r="C135">
            <v>127</v>
          </cell>
          <cell r="D135" t="str">
            <v>CLOSED</v>
          </cell>
          <cell r="E135" t="str">
            <v>03</v>
          </cell>
          <cell r="F135" t="str">
            <v>AFG</v>
          </cell>
          <cell r="G135">
            <v>3701</v>
          </cell>
          <cell r="H135" t="str">
            <v>Roads &amp; Highways</v>
          </cell>
          <cell r="I135">
            <v>4615</v>
          </cell>
          <cell r="J135" t="str">
            <v>CWID</v>
          </cell>
          <cell r="K135" t="str">
            <v>18APR73</v>
          </cell>
          <cell r="L135" t="str">
            <v>23APR73</v>
          </cell>
          <cell r="M135" t="str">
            <v>24AUG73</v>
          </cell>
          <cell r="N135" t="str">
            <v>30AUG93</v>
          </cell>
          <cell r="O135" t="str">
            <v>15JUL81</v>
          </cell>
          <cell r="P135" t="str">
            <v>15JAN82</v>
          </cell>
          <cell r="Q135">
            <v>30</v>
          </cell>
          <cell r="R135">
            <v>8</v>
          </cell>
          <cell r="S135">
            <v>1.5</v>
          </cell>
          <cell r="U135">
            <v>14900</v>
          </cell>
          <cell r="V135">
            <v>14419</v>
          </cell>
          <cell r="W135">
            <v>481</v>
          </cell>
          <cell r="X135">
            <v>481</v>
          </cell>
          <cell r="Y135">
            <v>481</v>
          </cell>
          <cell r="Z135">
            <v>481</v>
          </cell>
          <cell r="AA135">
            <v>481</v>
          </cell>
        </row>
        <row r="136">
          <cell r="A136" t="str">
            <v>VIENTIANE POWER DISTRIBUTION (SUPPLEMENTARY)</v>
          </cell>
          <cell r="B136" t="str">
            <v>0128</v>
          </cell>
          <cell r="C136">
            <v>128</v>
          </cell>
          <cell r="D136" t="str">
            <v>CLOSED</v>
          </cell>
          <cell r="E136" t="str">
            <v>03</v>
          </cell>
          <cell r="F136" t="str">
            <v>LAO</v>
          </cell>
          <cell r="G136">
            <v>3204</v>
          </cell>
          <cell r="H136" t="str">
            <v>Transmission &amp; Distribution</v>
          </cell>
          <cell r="I136">
            <v>2115</v>
          </cell>
          <cell r="J136" t="str">
            <v>SEID</v>
          </cell>
          <cell r="K136" t="str">
            <v>03MAY73</v>
          </cell>
          <cell r="L136" t="str">
            <v>07MAY73</v>
          </cell>
          <cell r="M136" t="str">
            <v>19SEP73</v>
          </cell>
          <cell r="N136" t="str">
            <v>08JUN77</v>
          </cell>
          <cell r="O136" t="str">
            <v>01NOV76</v>
          </cell>
          <cell r="P136" t="str">
            <v>01MAY96</v>
          </cell>
          <cell r="Q136">
            <v>23</v>
          </cell>
          <cell r="R136">
            <v>3</v>
          </cell>
          <cell r="S136">
            <v>1.5</v>
          </cell>
          <cell r="U136">
            <v>1350</v>
          </cell>
          <cell r="V136">
            <v>0</v>
          </cell>
          <cell r="W136">
            <v>1350</v>
          </cell>
          <cell r="X136">
            <v>1350</v>
          </cell>
          <cell r="Y136">
            <v>1350</v>
          </cell>
          <cell r="Z136">
            <v>1350</v>
          </cell>
          <cell r="AA136">
            <v>1350</v>
          </cell>
        </row>
        <row r="137">
          <cell r="A137" t="str">
            <v>FISHERIES DEVELOPMENT</v>
          </cell>
          <cell r="B137" t="str">
            <v>0129</v>
          </cell>
          <cell r="C137">
            <v>129</v>
          </cell>
          <cell r="D137" t="str">
            <v>CLOSED</v>
          </cell>
          <cell r="E137" t="str">
            <v>03</v>
          </cell>
          <cell r="F137" t="str">
            <v>BAN</v>
          </cell>
          <cell r="G137">
            <v>3003</v>
          </cell>
          <cell r="H137" t="str">
            <v>Fishery</v>
          </cell>
          <cell r="I137">
            <v>2035</v>
          </cell>
          <cell r="J137" t="str">
            <v>SANS</v>
          </cell>
          <cell r="K137" t="str">
            <v>14JUN73</v>
          </cell>
          <cell r="L137" t="str">
            <v>15JUN73</v>
          </cell>
          <cell r="M137" t="str">
            <v>19JUN73</v>
          </cell>
          <cell r="N137" t="str">
            <v>13APR82</v>
          </cell>
          <cell r="O137" t="str">
            <v>01DEC78</v>
          </cell>
          <cell r="P137" t="str">
            <v>01JUN98</v>
          </cell>
          <cell r="Q137">
            <v>25</v>
          </cell>
          <cell r="R137">
            <v>5</v>
          </cell>
          <cell r="S137">
            <v>2</v>
          </cell>
          <cell r="U137">
            <v>3200</v>
          </cell>
          <cell r="V137">
            <v>1349</v>
          </cell>
          <cell r="W137">
            <v>1851</v>
          </cell>
          <cell r="X137">
            <v>1851</v>
          </cell>
          <cell r="Y137">
            <v>1851</v>
          </cell>
          <cell r="Z137">
            <v>1851</v>
          </cell>
          <cell r="AA137">
            <v>1851</v>
          </cell>
        </row>
        <row r="138">
          <cell r="A138" t="str">
            <v>BANGLADESH SHILPA BANK</v>
          </cell>
          <cell r="B138" t="str">
            <v>0130</v>
          </cell>
          <cell r="C138">
            <v>130</v>
          </cell>
          <cell r="D138" t="str">
            <v>CLOSED</v>
          </cell>
          <cell r="E138" t="str">
            <v>01</v>
          </cell>
          <cell r="F138" t="str">
            <v>BAN</v>
          </cell>
          <cell r="G138">
            <v>3301</v>
          </cell>
          <cell r="H138" t="str">
            <v>Banking Systems</v>
          </cell>
          <cell r="I138">
            <v>2050</v>
          </cell>
          <cell r="J138" t="str">
            <v>SAGF</v>
          </cell>
          <cell r="K138" t="str">
            <v>14JUN73</v>
          </cell>
          <cell r="L138" t="str">
            <v>15JUN73</v>
          </cell>
          <cell r="M138" t="str">
            <v>30JUN73</v>
          </cell>
          <cell r="N138" t="str">
            <v>21APR77</v>
          </cell>
          <cell r="O138" t="str">
            <v>01DEC75</v>
          </cell>
          <cell r="P138" t="str">
            <v>01DEC90</v>
          </cell>
          <cell r="Q138">
            <v>15</v>
          </cell>
          <cell r="R138">
            <v>3</v>
          </cell>
          <cell r="S138">
            <v>6.875</v>
          </cell>
          <cell r="U138">
            <v>6600</v>
          </cell>
          <cell r="V138">
            <v>127</v>
          </cell>
          <cell r="W138">
            <v>6473</v>
          </cell>
          <cell r="X138">
            <v>6473</v>
          </cell>
          <cell r="Y138">
            <v>6473</v>
          </cell>
          <cell r="Z138">
            <v>6473</v>
          </cell>
          <cell r="AA138">
            <v>6473</v>
          </cell>
        </row>
        <row r="139">
          <cell r="A139" t="str">
            <v>BANGLADESH SHILPA BANK</v>
          </cell>
          <cell r="B139" t="str">
            <v>0131</v>
          </cell>
          <cell r="C139">
            <v>131</v>
          </cell>
          <cell r="D139" t="str">
            <v>CLOSED</v>
          </cell>
          <cell r="E139" t="str">
            <v>03</v>
          </cell>
          <cell r="F139" t="str">
            <v>BAN</v>
          </cell>
          <cell r="G139">
            <v>3301</v>
          </cell>
          <cell r="H139" t="str">
            <v>Banking Systems</v>
          </cell>
          <cell r="I139">
            <v>2050</v>
          </cell>
          <cell r="J139" t="str">
            <v>SAGF</v>
          </cell>
          <cell r="K139" t="str">
            <v>14JUN73</v>
          </cell>
          <cell r="L139" t="str">
            <v>15JUN73</v>
          </cell>
          <cell r="M139" t="str">
            <v>30JUN73</v>
          </cell>
          <cell r="N139" t="str">
            <v>27APR77</v>
          </cell>
          <cell r="O139" t="str">
            <v>01DEC78</v>
          </cell>
          <cell r="P139" t="str">
            <v>01JUN98</v>
          </cell>
          <cell r="Q139">
            <v>25</v>
          </cell>
          <cell r="R139">
            <v>5</v>
          </cell>
          <cell r="S139">
            <v>2</v>
          </cell>
          <cell r="U139">
            <v>6000</v>
          </cell>
          <cell r="V139">
            <v>53</v>
          </cell>
          <cell r="W139">
            <v>5947</v>
          </cell>
          <cell r="X139">
            <v>5947</v>
          </cell>
          <cell r="Y139">
            <v>5947</v>
          </cell>
          <cell r="Z139">
            <v>5947</v>
          </cell>
          <cell r="AA139">
            <v>5947</v>
          </cell>
        </row>
        <row r="140">
          <cell r="A140" t="str">
            <v>POWER</v>
          </cell>
          <cell r="B140" t="str">
            <v>0132</v>
          </cell>
          <cell r="C140">
            <v>132</v>
          </cell>
          <cell r="D140" t="str">
            <v>CLOSED</v>
          </cell>
          <cell r="E140" t="str">
            <v>03</v>
          </cell>
          <cell r="F140" t="str">
            <v>SAM</v>
          </cell>
          <cell r="G140">
            <v>3204</v>
          </cell>
          <cell r="H140" t="str">
            <v>Transmission &amp; Distribution</v>
          </cell>
          <cell r="I140">
            <v>3610</v>
          </cell>
          <cell r="J140" t="str">
            <v>PAHQ</v>
          </cell>
          <cell r="K140" t="str">
            <v>19JUN73</v>
          </cell>
          <cell r="L140" t="str">
            <v>18SEP73</v>
          </cell>
          <cell r="M140" t="str">
            <v>04MAR74</v>
          </cell>
          <cell r="N140" t="str">
            <v>04MAY78</v>
          </cell>
          <cell r="O140" t="str">
            <v>01OCT78</v>
          </cell>
          <cell r="P140" t="str">
            <v>01APR98</v>
          </cell>
          <cell r="Q140">
            <v>25</v>
          </cell>
          <cell r="R140">
            <v>5</v>
          </cell>
          <cell r="S140">
            <v>1.5</v>
          </cell>
          <cell r="U140">
            <v>2300</v>
          </cell>
          <cell r="V140">
            <v>0</v>
          </cell>
          <cell r="W140">
            <v>2300</v>
          </cell>
          <cell r="X140">
            <v>2300</v>
          </cell>
          <cell r="Y140">
            <v>2300</v>
          </cell>
          <cell r="Z140">
            <v>2300</v>
          </cell>
          <cell r="AA140">
            <v>2300</v>
          </cell>
        </row>
        <row r="141">
          <cell r="A141" t="str">
            <v>INCHEON PORT DEVELOPMENT</v>
          </cell>
          <cell r="B141" t="str">
            <v>0133</v>
          </cell>
          <cell r="C141">
            <v>133</v>
          </cell>
          <cell r="D141" t="str">
            <v>CLOSED</v>
          </cell>
          <cell r="E141" t="str">
            <v>01</v>
          </cell>
          <cell r="F141" t="str">
            <v>KOR</v>
          </cell>
          <cell r="G141">
            <v>3702</v>
          </cell>
          <cell r="H141" t="str">
            <v>Ports, Waterways, &amp; Shipping</v>
          </cell>
          <cell r="I141">
            <v>4715</v>
          </cell>
          <cell r="J141" t="str">
            <v>EATC</v>
          </cell>
          <cell r="K141" t="str">
            <v>26JUN73</v>
          </cell>
          <cell r="L141" t="str">
            <v>24JUL73</v>
          </cell>
          <cell r="M141" t="str">
            <v>22JAN74</v>
          </cell>
          <cell r="N141" t="str">
            <v>21APR79</v>
          </cell>
          <cell r="O141" t="str">
            <v>01SEP78</v>
          </cell>
          <cell r="P141" t="str">
            <v>01MAR98</v>
          </cell>
          <cell r="Q141">
            <v>25</v>
          </cell>
          <cell r="R141">
            <v>5</v>
          </cell>
          <cell r="S141">
            <v>7.5</v>
          </cell>
          <cell r="U141">
            <v>16300</v>
          </cell>
          <cell r="V141">
            <v>4667</v>
          </cell>
          <cell r="W141">
            <v>11633</v>
          </cell>
          <cell r="X141">
            <v>11633</v>
          </cell>
          <cell r="Y141">
            <v>11633</v>
          </cell>
          <cell r="Z141">
            <v>11633</v>
          </cell>
          <cell r="AA141">
            <v>11633</v>
          </cell>
        </row>
        <row r="142">
          <cell r="A142" t="str">
            <v>ANGAT-MAGAT INTEGRATED AGRICULTURAL DEVELOPMENT</v>
          </cell>
          <cell r="B142" t="str">
            <v>0134</v>
          </cell>
          <cell r="C142">
            <v>134</v>
          </cell>
          <cell r="D142" t="str">
            <v>CLOSED</v>
          </cell>
          <cell r="E142" t="str">
            <v>01</v>
          </cell>
          <cell r="F142" t="str">
            <v>PHI</v>
          </cell>
          <cell r="G142">
            <v>3008</v>
          </cell>
          <cell r="H142" t="str">
            <v>Agriculture Sector Development</v>
          </cell>
          <cell r="I142">
            <v>2125</v>
          </cell>
          <cell r="J142" t="str">
            <v>SEAE</v>
          </cell>
          <cell r="K142" t="str">
            <v>28JUN73</v>
          </cell>
          <cell r="L142" t="str">
            <v>29JUN73</v>
          </cell>
          <cell r="M142" t="str">
            <v>27SEP73</v>
          </cell>
          <cell r="N142" t="str">
            <v>26DEC80</v>
          </cell>
          <cell r="O142" t="str">
            <v>01NOV80</v>
          </cell>
          <cell r="P142" t="str">
            <v>01MAY03</v>
          </cell>
          <cell r="Q142">
            <v>30</v>
          </cell>
          <cell r="R142">
            <v>7</v>
          </cell>
          <cell r="S142">
            <v>7.5</v>
          </cell>
          <cell r="U142">
            <v>3600</v>
          </cell>
          <cell r="V142">
            <v>13</v>
          </cell>
          <cell r="W142">
            <v>3587</v>
          </cell>
          <cell r="X142">
            <v>3587</v>
          </cell>
          <cell r="Y142">
            <v>3587</v>
          </cell>
          <cell r="Z142">
            <v>3587</v>
          </cell>
          <cell r="AA142">
            <v>3587</v>
          </cell>
        </row>
        <row r="143">
          <cell r="A143" t="str">
            <v>ANGAT-MAGAT INTEGRATED AGRICULTURAL DEVELOPMENT</v>
          </cell>
          <cell r="B143" t="str">
            <v>0135</v>
          </cell>
          <cell r="C143">
            <v>135</v>
          </cell>
          <cell r="D143" t="str">
            <v>CLOSED</v>
          </cell>
          <cell r="E143" t="str">
            <v>03</v>
          </cell>
          <cell r="F143" t="str">
            <v>PHI</v>
          </cell>
          <cell r="G143">
            <v>3008</v>
          </cell>
          <cell r="H143" t="str">
            <v>Agriculture Sector Development</v>
          </cell>
          <cell r="I143">
            <v>2125</v>
          </cell>
          <cell r="J143" t="str">
            <v>SEAE</v>
          </cell>
          <cell r="K143" t="str">
            <v>28JUN73</v>
          </cell>
          <cell r="L143" t="str">
            <v>29JUN73</v>
          </cell>
          <cell r="M143" t="str">
            <v>27SEP73</v>
          </cell>
          <cell r="N143" t="str">
            <v>09JUN78</v>
          </cell>
          <cell r="O143" t="str">
            <v>01NOV80</v>
          </cell>
          <cell r="P143" t="str">
            <v>01MAY03</v>
          </cell>
          <cell r="Q143">
            <v>30</v>
          </cell>
          <cell r="R143">
            <v>7</v>
          </cell>
          <cell r="S143">
            <v>3</v>
          </cell>
          <cell r="U143">
            <v>6000</v>
          </cell>
          <cell r="V143">
            <v>0</v>
          </cell>
          <cell r="W143">
            <v>6000</v>
          </cell>
          <cell r="X143">
            <v>6000</v>
          </cell>
          <cell r="Y143">
            <v>6000</v>
          </cell>
          <cell r="Z143">
            <v>6000</v>
          </cell>
          <cell r="AA143">
            <v>6000</v>
          </cell>
        </row>
        <row r="144">
          <cell r="A144" t="str">
            <v>TARLAC-SANTA ROSA AND FEEDER ROADS</v>
          </cell>
          <cell r="B144" t="str">
            <v>0136</v>
          </cell>
          <cell r="C144">
            <v>136</v>
          </cell>
          <cell r="D144" t="str">
            <v>CLOSED</v>
          </cell>
          <cell r="E144" t="str">
            <v>01</v>
          </cell>
          <cell r="F144" t="str">
            <v>PHI</v>
          </cell>
          <cell r="G144">
            <v>3701</v>
          </cell>
          <cell r="H144" t="str">
            <v>Roads &amp; Highways</v>
          </cell>
          <cell r="I144">
            <v>2115</v>
          </cell>
          <cell r="J144" t="str">
            <v>SEID</v>
          </cell>
          <cell r="K144" t="str">
            <v>28JUN73</v>
          </cell>
          <cell r="L144" t="str">
            <v>29JUN73</v>
          </cell>
          <cell r="M144" t="str">
            <v>20AUG73</v>
          </cell>
          <cell r="N144" t="str">
            <v>10JAN80</v>
          </cell>
          <cell r="O144" t="str">
            <v>01SEP77</v>
          </cell>
          <cell r="P144" t="str">
            <v>01MAR97</v>
          </cell>
          <cell r="Q144">
            <v>24</v>
          </cell>
          <cell r="R144">
            <v>4</v>
          </cell>
          <cell r="S144">
            <v>7.5</v>
          </cell>
          <cell r="U144">
            <v>3600</v>
          </cell>
          <cell r="V144">
            <v>0</v>
          </cell>
          <cell r="W144">
            <v>3600</v>
          </cell>
          <cell r="X144">
            <v>3600</v>
          </cell>
          <cell r="Y144">
            <v>3600</v>
          </cell>
          <cell r="Z144">
            <v>3600</v>
          </cell>
          <cell r="AA144">
            <v>3600</v>
          </cell>
        </row>
        <row r="145">
          <cell r="A145" t="str">
            <v>BANGKOK WATER SUPPLY</v>
          </cell>
          <cell r="B145" t="str">
            <v>0137</v>
          </cell>
          <cell r="C145">
            <v>137</v>
          </cell>
          <cell r="D145" t="str">
            <v>CLOSED</v>
          </cell>
          <cell r="E145" t="str">
            <v>01</v>
          </cell>
          <cell r="F145" t="str">
            <v>THA</v>
          </cell>
          <cell r="G145">
            <v>3801</v>
          </cell>
          <cell r="H145" t="str">
            <v>Water Supply &amp; Sanitation</v>
          </cell>
          <cell r="I145">
            <v>2135</v>
          </cell>
          <cell r="J145" t="str">
            <v>SESS</v>
          </cell>
          <cell r="K145" t="str">
            <v>24JUL73</v>
          </cell>
          <cell r="L145" t="str">
            <v>14JAN74</v>
          </cell>
          <cell r="M145" t="str">
            <v>13SEP74</v>
          </cell>
          <cell r="N145" t="str">
            <v>18AUG81</v>
          </cell>
          <cell r="O145" t="str">
            <v>01DEC79</v>
          </cell>
          <cell r="P145" t="str">
            <v>01JUN99</v>
          </cell>
          <cell r="Q145">
            <v>26</v>
          </cell>
          <cell r="R145">
            <v>6</v>
          </cell>
          <cell r="S145">
            <v>7.5</v>
          </cell>
          <cell r="U145">
            <v>19600</v>
          </cell>
          <cell r="V145">
            <v>2676</v>
          </cell>
          <cell r="W145">
            <v>16924</v>
          </cell>
          <cell r="X145">
            <v>16924</v>
          </cell>
          <cell r="Y145">
            <v>16924</v>
          </cell>
          <cell r="Z145">
            <v>16924</v>
          </cell>
          <cell r="AA145">
            <v>16924</v>
          </cell>
        </row>
        <row r="146">
          <cell r="A146" t="str">
            <v>SABAH ELECTRICITY SUPPLY</v>
          </cell>
          <cell r="B146" t="str">
            <v>0138</v>
          </cell>
          <cell r="C146">
            <v>138</v>
          </cell>
          <cell r="D146" t="str">
            <v>CLOSED</v>
          </cell>
          <cell r="E146" t="str">
            <v>01</v>
          </cell>
          <cell r="F146" t="str">
            <v>MAL</v>
          </cell>
          <cell r="G146">
            <v>3201</v>
          </cell>
          <cell r="H146" t="str">
            <v>Conventional Energy Generation (other than hydropower)</v>
          </cell>
          <cell r="I146">
            <v>2115</v>
          </cell>
          <cell r="J146" t="str">
            <v>SEID</v>
          </cell>
          <cell r="K146" t="str">
            <v>31JUL73</v>
          </cell>
          <cell r="L146" t="str">
            <v>04SEP73</v>
          </cell>
          <cell r="M146" t="str">
            <v>04DEC73</v>
          </cell>
          <cell r="N146" t="str">
            <v>01NOV78</v>
          </cell>
          <cell r="O146" t="str">
            <v>01NOV78</v>
          </cell>
          <cell r="P146" t="str">
            <v>01MAY93</v>
          </cell>
          <cell r="Q146">
            <v>20</v>
          </cell>
          <cell r="R146">
            <v>5</v>
          </cell>
          <cell r="S146">
            <v>7.5</v>
          </cell>
          <cell r="U146">
            <v>9800</v>
          </cell>
          <cell r="V146">
            <v>2656</v>
          </cell>
          <cell r="W146">
            <v>7144</v>
          </cell>
          <cell r="X146">
            <v>7144</v>
          </cell>
          <cell r="Y146">
            <v>7144</v>
          </cell>
          <cell r="Z146">
            <v>7144</v>
          </cell>
          <cell r="AA146">
            <v>7144</v>
          </cell>
        </row>
        <row r="147">
          <cell r="A147" t="str">
            <v>SAIGON WATER DISTRIBUTION</v>
          </cell>
          <cell r="B147" t="str">
            <v>0139</v>
          </cell>
          <cell r="C147">
            <v>139</v>
          </cell>
          <cell r="D147" t="str">
            <v>CLOSED</v>
          </cell>
          <cell r="E147" t="str">
            <v>03</v>
          </cell>
          <cell r="F147" t="str">
            <v>VIE</v>
          </cell>
          <cell r="G147">
            <v>3801</v>
          </cell>
          <cell r="H147" t="str">
            <v>Water Supply &amp; Sanitation</v>
          </cell>
          <cell r="I147">
            <v>2135</v>
          </cell>
          <cell r="J147" t="str">
            <v>SESS</v>
          </cell>
          <cell r="K147" t="str">
            <v>27SEP73</v>
          </cell>
          <cell r="L147" t="str">
            <v>31OCT73</v>
          </cell>
          <cell r="M147" t="str">
            <v>25JAN74</v>
          </cell>
          <cell r="N147" t="str">
            <v>26FEB86</v>
          </cell>
          <cell r="O147" t="str">
            <v>01MAR84</v>
          </cell>
          <cell r="P147" t="str">
            <v>01SEP13</v>
          </cell>
          <cell r="Q147">
            <v>40</v>
          </cell>
          <cell r="R147">
            <v>10</v>
          </cell>
          <cell r="S147">
            <v>1</v>
          </cell>
          <cell r="U147">
            <v>3150</v>
          </cell>
          <cell r="V147">
            <v>1</v>
          </cell>
          <cell r="W147">
            <v>3149</v>
          </cell>
          <cell r="X147">
            <v>3149</v>
          </cell>
          <cell r="Y147">
            <v>3149</v>
          </cell>
          <cell r="Z147">
            <v>3149</v>
          </cell>
          <cell r="AA147">
            <v>2520</v>
          </cell>
        </row>
        <row r="148">
          <cell r="A148" t="str">
            <v>SAIGON WATER DISTRIBUTION</v>
          </cell>
          <cell r="B148" t="str">
            <v>0140</v>
          </cell>
          <cell r="C148">
            <v>140</v>
          </cell>
          <cell r="D148" t="str">
            <v>CLOSED</v>
          </cell>
          <cell r="E148" t="str">
            <v>01</v>
          </cell>
          <cell r="F148" t="str">
            <v>VIE</v>
          </cell>
          <cell r="G148">
            <v>3801</v>
          </cell>
          <cell r="H148" t="str">
            <v>Water Supply &amp; Sanitation</v>
          </cell>
          <cell r="I148">
            <v>2135</v>
          </cell>
          <cell r="J148" t="str">
            <v>SESS</v>
          </cell>
          <cell r="K148" t="str">
            <v>27SEP73</v>
          </cell>
          <cell r="L148" t="str">
            <v>31OCT73</v>
          </cell>
          <cell r="M148" t="str">
            <v>25JAN74</v>
          </cell>
          <cell r="N148" t="str">
            <v>27APR81</v>
          </cell>
          <cell r="O148" t="str">
            <v>01MAR83</v>
          </cell>
          <cell r="P148" t="str">
            <v>01SEP93</v>
          </cell>
          <cell r="Q148">
            <v>20</v>
          </cell>
          <cell r="R148">
            <v>5</v>
          </cell>
          <cell r="S148">
            <v>7.5</v>
          </cell>
          <cell r="U148">
            <v>1450</v>
          </cell>
          <cell r="V148">
            <v>0</v>
          </cell>
          <cell r="W148">
            <v>1450</v>
          </cell>
          <cell r="X148">
            <v>1450</v>
          </cell>
          <cell r="Y148">
            <v>1450</v>
          </cell>
          <cell r="Z148">
            <v>1450</v>
          </cell>
          <cell r="AA148">
            <v>1450</v>
          </cell>
        </row>
        <row r="149">
          <cell r="A149" t="str">
            <v>BANGLADESH WEST ZONE POWER</v>
          </cell>
          <cell r="B149" t="str">
            <v>0141</v>
          </cell>
          <cell r="C149">
            <v>141</v>
          </cell>
          <cell r="D149" t="str">
            <v>CLOSED</v>
          </cell>
          <cell r="E149" t="str">
            <v>03</v>
          </cell>
          <cell r="F149" t="str">
            <v>BAN</v>
          </cell>
          <cell r="G149">
            <v>3201</v>
          </cell>
          <cell r="H149" t="str">
            <v>Conventional Energy Generation (other than hydropower)</v>
          </cell>
          <cell r="I149">
            <v>2025</v>
          </cell>
          <cell r="J149" t="str">
            <v>SAEN</v>
          </cell>
          <cell r="K149" t="str">
            <v>17OCT73</v>
          </cell>
          <cell r="L149" t="str">
            <v>14NOV73</v>
          </cell>
          <cell r="M149" t="str">
            <v>06FEB74</v>
          </cell>
          <cell r="N149" t="str">
            <v>22OCT75</v>
          </cell>
          <cell r="O149" t="str">
            <v>01DEC84</v>
          </cell>
          <cell r="P149" t="str">
            <v>01JUN14</v>
          </cell>
          <cell r="Q149">
            <v>40</v>
          </cell>
          <cell r="R149">
            <v>10</v>
          </cell>
          <cell r="S149">
            <v>1</v>
          </cell>
          <cell r="U149">
            <v>9250</v>
          </cell>
          <cell r="V149">
            <v>0</v>
          </cell>
          <cell r="W149">
            <v>9250</v>
          </cell>
          <cell r="X149">
            <v>9250</v>
          </cell>
          <cell r="Y149">
            <v>9250</v>
          </cell>
          <cell r="Z149">
            <v>9250</v>
          </cell>
          <cell r="AA149">
            <v>7503</v>
          </cell>
        </row>
        <row r="150">
          <cell r="A150" t="str">
            <v>BANGLADESH WEST ZONE POWER</v>
          </cell>
          <cell r="B150" t="str">
            <v>0142</v>
          </cell>
          <cell r="C150">
            <v>142</v>
          </cell>
          <cell r="D150" t="str">
            <v>CLOSED</v>
          </cell>
          <cell r="E150" t="str">
            <v>01</v>
          </cell>
          <cell r="F150" t="str">
            <v>BAN</v>
          </cell>
          <cell r="G150">
            <v>3201</v>
          </cell>
          <cell r="H150" t="str">
            <v>Conventional Energy Generation (other than hydropower)</v>
          </cell>
          <cell r="I150">
            <v>2025</v>
          </cell>
          <cell r="J150" t="str">
            <v>SAEN</v>
          </cell>
          <cell r="K150" t="str">
            <v>17OCT73</v>
          </cell>
          <cell r="L150" t="str">
            <v>14NOV73</v>
          </cell>
          <cell r="M150" t="str">
            <v>06FEB74</v>
          </cell>
          <cell r="N150" t="str">
            <v>15MAY79</v>
          </cell>
          <cell r="O150" t="str">
            <v>01DEC78</v>
          </cell>
          <cell r="P150" t="str">
            <v>01JUN94</v>
          </cell>
          <cell r="Q150">
            <v>20</v>
          </cell>
          <cell r="R150">
            <v>4</v>
          </cell>
          <cell r="S150">
            <v>7.5</v>
          </cell>
          <cell r="U150">
            <v>1200</v>
          </cell>
          <cell r="V150">
            <v>41</v>
          </cell>
          <cell r="W150">
            <v>1159</v>
          </cell>
          <cell r="X150">
            <v>1159</v>
          </cell>
          <cell r="Y150">
            <v>1159</v>
          </cell>
          <cell r="Z150">
            <v>1159</v>
          </cell>
          <cell r="AA150">
            <v>1159</v>
          </cell>
        </row>
        <row r="151">
          <cell r="A151" t="str">
            <v>CHITTAGONG PORT</v>
          </cell>
          <cell r="B151" t="str">
            <v>0143</v>
          </cell>
          <cell r="C151">
            <v>143</v>
          </cell>
          <cell r="D151" t="str">
            <v>CLOSED</v>
          </cell>
          <cell r="E151" t="str">
            <v>03</v>
          </cell>
          <cell r="F151" t="str">
            <v>BAN</v>
          </cell>
          <cell r="G151">
            <v>3702</v>
          </cell>
          <cell r="H151" t="str">
            <v>Ports, Waterways, &amp; Shipping</v>
          </cell>
          <cell r="I151">
            <v>2015</v>
          </cell>
          <cell r="J151" t="str">
            <v>SATC</v>
          </cell>
          <cell r="K151" t="str">
            <v>18OCT73</v>
          </cell>
          <cell r="L151" t="str">
            <v>14NOV73</v>
          </cell>
          <cell r="M151" t="str">
            <v>31JAN74</v>
          </cell>
          <cell r="N151" t="str">
            <v>24JUN81</v>
          </cell>
          <cell r="O151" t="str">
            <v>01JUN84</v>
          </cell>
          <cell r="P151" t="str">
            <v>01DEC13</v>
          </cell>
          <cell r="Q151">
            <v>40</v>
          </cell>
          <cell r="R151">
            <v>10</v>
          </cell>
          <cell r="S151">
            <v>1</v>
          </cell>
          <cell r="U151">
            <v>3200</v>
          </cell>
          <cell r="V151">
            <v>2889</v>
          </cell>
          <cell r="W151">
            <v>311</v>
          </cell>
          <cell r="X151">
            <v>311</v>
          </cell>
          <cell r="Y151">
            <v>311</v>
          </cell>
          <cell r="Z151">
            <v>311</v>
          </cell>
          <cell r="AA151">
            <v>255</v>
          </cell>
        </row>
        <row r="152">
          <cell r="A152" t="str">
            <v>CHITTAGONG PORT</v>
          </cell>
          <cell r="B152" t="str">
            <v>0144</v>
          </cell>
          <cell r="C152">
            <v>144</v>
          </cell>
          <cell r="D152" t="str">
            <v>CLOSED</v>
          </cell>
          <cell r="E152" t="str">
            <v>01</v>
          </cell>
          <cell r="F152" t="str">
            <v>BAN</v>
          </cell>
          <cell r="G152">
            <v>3702</v>
          </cell>
          <cell r="H152" t="str">
            <v>Ports, Waterways, &amp; Shipping</v>
          </cell>
          <cell r="I152">
            <v>2015</v>
          </cell>
          <cell r="J152" t="str">
            <v>SATC</v>
          </cell>
          <cell r="K152" t="str">
            <v>18OCT73</v>
          </cell>
          <cell r="L152" t="str">
            <v>14NOV73</v>
          </cell>
          <cell r="M152" t="str">
            <v>31JAN74</v>
          </cell>
          <cell r="N152" t="str">
            <v>13JAN82</v>
          </cell>
          <cell r="O152" t="str">
            <v>01JUN79</v>
          </cell>
          <cell r="P152" t="str">
            <v>01DEC98</v>
          </cell>
          <cell r="Q152">
            <v>25</v>
          </cell>
          <cell r="R152">
            <v>5</v>
          </cell>
          <cell r="S152">
            <v>7.5</v>
          </cell>
          <cell r="U152">
            <v>3600</v>
          </cell>
          <cell r="V152">
            <v>1914</v>
          </cell>
          <cell r="W152">
            <v>1686</v>
          </cell>
          <cell r="X152">
            <v>1686</v>
          </cell>
          <cell r="Y152">
            <v>1686</v>
          </cell>
          <cell r="Z152">
            <v>1686</v>
          </cell>
          <cell r="AA152">
            <v>1686</v>
          </cell>
        </row>
        <row r="153">
          <cell r="A153" t="str">
            <v>KUCHING-SIBU WATER SUPPLY</v>
          </cell>
          <cell r="B153" t="str">
            <v>0145</v>
          </cell>
          <cell r="C153">
            <v>145</v>
          </cell>
          <cell r="D153" t="str">
            <v>CLOSED</v>
          </cell>
          <cell r="E153" t="str">
            <v>01</v>
          </cell>
          <cell r="F153" t="str">
            <v>MAL</v>
          </cell>
          <cell r="G153">
            <v>3801</v>
          </cell>
          <cell r="H153" t="str">
            <v>Water Supply &amp; Sanitation</v>
          </cell>
          <cell r="I153">
            <v>2135</v>
          </cell>
          <cell r="J153" t="str">
            <v>SESS</v>
          </cell>
          <cell r="K153" t="str">
            <v>30OCT73</v>
          </cell>
          <cell r="L153" t="str">
            <v>05NOV73</v>
          </cell>
          <cell r="M153" t="str">
            <v>05MAR74</v>
          </cell>
          <cell r="N153" t="str">
            <v>31DEC79</v>
          </cell>
          <cell r="O153" t="str">
            <v>01APR79</v>
          </cell>
          <cell r="P153" t="str">
            <v>01OCT98</v>
          </cell>
          <cell r="Q153">
            <v>25</v>
          </cell>
          <cell r="R153">
            <v>5</v>
          </cell>
          <cell r="S153">
            <v>7.5</v>
          </cell>
          <cell r="U153">
            <v>6460</v>
          </cell>
          <cell r="V153">
            <v>169</v>
          </cell>
          <cell r="W153">
            <v>6291</v>
          </cell>
          <cell r="X153">
            <v>6291</v>
          </cell>
          <cell r="Y153">
            <v>6291</v>
          </cell>
          <cell r="Z153">
            <v>6291</v>
          </cell>
          <cell r="AA153">
            <v>6291</v>
          </cell>
        </row>
        <row r="154">
          <cell r="A154" t="str">
            <v>TELECOMMUNICATIONS</v>
          </cell>
          <cell r="B154" t="str">
            <v>0146</v>
          </cell>
          <cell r="C154">
            <v>146</v>
          </cell>
          <cell r="D154" t="str">
            <v>CLOSED</v>
          </cell>
          <cell r="E154" t="str">
            <v>03</v>
          </cell>
          <cell r="F154" t="str">
            <v>TON</v>
          </cell>
          <cell r="G154">
            <v>3706</v>
          </cell>
          <cell r="H154" t="str">
            <v>Telecommunications &amp; Communications</v>
          </cell>
          <cell r="I154">
            <v>3610</v>
          </cell>
          <cell r="J154" t="str">
            <v>PAHQ</v>
          </cell>
          <cell r="K154" t="str">
            <v>08NOV73</v>
          </cell>
          <cell r="L154" t="str">
            <v>18DEC73</v>
          </cell>
          <cell r="M154" t="str">
            <v>06MAR74</v>
          </cell>
          <cell r="N154" t="str">
            <v>31AUG79</v>
          </cell>
          <cell r="O154" t="str">
            <v>01MAR81</v>
          </cell>
          <cell r="P154" t="str">
            <v>01SEP03</v>
          </cell>
          <cell r="Q154">
            <v>30</v>
          </cell>
          <cell r="R154">
            <v>7</v>
          </cell>
          <cell r="S154">
            <v>1.5</v>
          </cell>
          <cell r="U154">
            <v>1300</v>
          </cell>
          <cell r="V154">
            <v>0</v>
          </cell>
          <cell r="W154">
            <v>1300</v>
          </cell>
          <cell r="X154">
            <v>1300</v>
          </cell>
          <cell r="Y154">
            <v>1300</v>
          </cell>
          <cell r="Z154">
            <v>1300</v>
          </cell>
          <cell r="AA154">
            <v>1300</v>
          </cell>
        </row>
        <row r="155">
          <cell r="A155" t="str">
            <v>KUANTAN PORT</v>
          </cell>
          <cell r="B155" t="str">
            <v>0147</v>
          </cell>
          <cell r="C155">
            <v>147</v>
          </cell>
          <cell r="D155" t="str">
            <v>CLOSED</v>
          </cell>
          <cell r="E155" t="str">
            <v>01</v>
          </cell>
          <cell r="F155" t="str">
            <v>MAL</v>
          </cell>
          <cell r="G155">
            <v>3702</v>
          </cell>
          <cell r="H155" t="str">
            <v>Ports, Waterways, &amp; Shipping</v>
          </cell>
          <cell r="I155">
            <v>2115</v>
          </cell>
          <cell r="J155" t="str">
            <v>SEID</v>
          </cell>
          <cell r="K155" t="str">
            <v>08NOV73</v>
          </cell>
          <cell r="L155" t="str">
            <v>26NOV73</v>
          </cell>
          <cell r="M155" t="str">
            <v>18FEB74</v>
          </cell>
          <cell r="N155" t="str">
            <v>31DEC81</v>
          </cell>
          <cell r="O155" t="str">
            <v>01MAR78</v>
          </cell>
          <cell r="P155" t="str">
            <v>01SEP98</v>
          </cell>
          <cell r="Q155">
            <v>25</v>
          </cell>
          <cell r="R155">
            <v>4</v>
          </cell>
          <cell r="S155">
            <v>7.5</v>
          </cell>
          <cell r="U155">
            <v>30400</v>
          </cell>
          <cell r="V155">
            <v>181</v>
          </cell>
          <cell r="W155">
            <v>30219</v>
          </cell>
          <cell r="X155">
            <v>30219</v>
          </cell>
          <cell r="Y155">
            <v>30219</v>
          </cell>
          <cell r="Z155">
            <v>30219</v>
          </cell>
          <cell r="AA155">
            <v>30219</v>
          </cell>
        </row>
        <row r="156">
          <cell r="A156" t="str">
            <v>EAST JAVA SUGAR</v>
          </cell>
          <cell r="B156" t="str">
            <v>0148</v>
          </cell>
          <cell r="C156">
            <v>148</v>
          </cell>
          <cell r="D156" t="str">
            <v>CLOSED</v>
          </cell>
          <cell r="E156" t="str">
            <v>03</v>
          </cell>
          <cell r="F156" t="str">
            <v>INO</v>
          </cell>
          <cell r="G156">
            <v>3001</v>
          </cell>
          <cell r="H156" t="str">
            <v>Agriculture Production, Agroprocessing, &amp; Agrobusiness</v>
          </cell>
          <cell r="I156">
            <v>2125</v>
          </cell>
          <cell r="J156" t="str">
            <v>SEAE</v>
          </cell>
          <cell r="K156" t="str">
            <v>20NOV73</v>
          </cell>
          <cell r="L156" t="str">
            <v>03DEC73</v>
          </cell>
          <cell r="M156" t="str">
            <v>07MAY74</v>
          </cell>
          <cell r="N156" t="str">
            <v>05MAR79</v>
          </cell>
          <cell r="O156" t="str">
            <v>01FEB84</v>
          </cell>
          <cell r="P156" t="str">
            <v>01AUG13</v>
          </cell>
          <cell r="Q156">
            <v>40</v>
          </cell>
          <cell r="R156">
            <v>10</v>
          </cell>
          <cell r="S156">
            <v>1</v>
          </cell>
          <cell r="U156">
            <v>11290</v>
          </cell>
          <cell r="V156">
            <v>2000</v>
          </cell>
          <cell r="W156">
            <v>9290</v>
          </cell>
          <cell r="X156">
            <v>9290</v>
          </cell>
          <cell r="Y156">
            <v>9290</v>
          </cell>
          <cell r="Z156">
            <v>9290</v>
          </cell>
          <cell r="AA156">
            <v>7433</v>
          </cell>
        </row>
        <row r="157">
          <cell r="A157" t="str">
            <v>EAST JAVA SUGAR</v>
          </cell>
          <cell r="B157" t="str">
            <v>0149</v>
          </cell>
          <cell r="C157">
            <v>149</v>
          </cell>
          <cell r="D157" t="str">
            <v>CLOSED</v>
          </cell>
          <cell r="E157" t="str">
            <v>01</v>
          </cell>
          <cell r="F157" t="str">
            <v>INO</v>
          </cell>
          <cell r="G157">
            <v>3001</v>
          </cell>
          <cell r="H157" t="str">
            <v>Agriculture Production, Agroprocessing, &amp; Agrobusiness</v>
          </cell>
          <cell r="I157">
            <v>2125</v>
          </cell>
          <cell r="J157" t="str">
            <v>SEAE</v>
          </cell>
          <cell r="K157" t="str">
            <v>20NOV73</v>
          </cell>
          <cell r="L157" t="str">
            <v>03DEC73</v>
          </cell>
          <cell r="M157" t="str">
            <v>07MAY74</v>
          </cell>
          <cell r="N157" t="str">
            <v>07MAR79</v>
          </cell>
          <cell r="O157" t="str">
            <v>01FEB79</v>
          </cell>
          <cell r="P157" t="str">
            <v>01AUG98</v>
          </cell>
          <cell r="Q157">
            <v>25</v>
          </cell>
          <cell r="R157">
            <v>5</v>
          </cell>
          <cell r="S157">
            <v>7.5</v>
          </cell>
          <cell r="U157">
            <v>6230</v>
          </cell>
          <cell r="V157">
            <v>0</v>
          </cell>
          <cell r="W157">
            <v>6230</v>
          </cell>
          <cell r="X157">
            <v>6230</v>
          </cell>
          <cell r="Y157">
            <v>6230</v>
          </cell>
          <cell r="Z157">
            <v>6230</v>
          </cell>
          <cell r="AA157">
            <v>6230</v>
          </cell>
        </row>
        <row r="158">
          <cell r="A158" t="str">
            <v>POWER GENERATION TRANSMISSION AND DISTRIBUTION (SUPPLEMENTARY)</v>
          </cell>
          <cell r="B158" t="str">
            <v>0150</v>
          </cell>
          <cell r="C158">
            <v>150</v>
          </cell>
          <cell r="D158" t="str">
            <v>CLOSED</v>
          </cell>
          <cell r="E158" t="str">
            <v>01</v>
          </cell>
          <cell r="F158" t="str">
            <v>PAK</v>
          </cell>
          <cell r="G158">
            <v>3201</v>
          </cell>
          <cell r="H158" t="str">
            <v>Conventional Energy Generation (other than hydropower)</v>
          </cell>
          <cell r="I158">
            <v>4615</v>
          </cell>
          <cell r="J158" t="str">
            <v>CWID</v>
          </cell>
          <cell r="K158" t="str">
            <v>22NOV73</v>
          </cell>
          <cell r="L158" t="str">
            <v>16JAN74</v>
          </cell>
          <cell r="M158" t="str">
            <v>24APR74</v>
          </cell>
          <cell r="N158" t="str">
            <v>03OCT78</v>
          </cell>
          <cell r="O158" t="str">
            <v>01APR79</v>
          </cell>
          <cell r="P158" t="str">
            <v>01OCT98</v>
          </cell>
          <cell r="Q158">
            <v>25</v>
          </cell>
          <cell r="R158">
            <v>5</v>
          </cell>
          <cell r="S158">
            <v>7.5</v>
          </cell>
          <cell r="U158">
            <v>6800</v>
          </cell>
          <cell r="V158">
            <v>0</v>
          </cell>
          <cell r="W158">
            <v>6800</v>
          </cell>
          <cell r="X158">
            <v>6800</v>
          </cell>
          <cell r="Y158">
            <v>6800</v>
          </cell>
          <cell r="Z158">
            <v>6800</v>
          </cell>
          <cell r="AA158">
            <v>6800</v>
          </cell>
        </row>
        <row r="159">
          <cell r="A159" t="str">
            <v>POWER, GENERATION, TRANSMISSION AND DISTRIBUTION (SUPPLEMENTAR</v>
          </cell>
          <cell r="B159" t="str">
            <v>0151</v>
          </cell>
          <cell r="C159">
            <v>151</v>
          </cell>
          <cell r="D159" t="str">
            <v>CLOSED</v>
          </cell>
          <cell r="E159" t="str">
            <v>03</v>
          </cell>
          <cell r="F159" t="str">
            <v>PAK</v>
          </cell>
          <cell r="G159">
            <v>3201</v>
          </cell>
          <cell r="H159" t="str">
            <v>Conventional Energy Generation (other than hydropower)</v>
          </cell>
          <cell r="I159">
            <v>4615</v>
          </cell>
          <cell r="J159" t="str">
            <v>CWID</v>
          </cell>
          <cell r="K159" t="str">
            <v>22NOV73</v>
          </cell>
          <cell r="L159" t="str">
            <v>16JAN74</v>
          </cell>
          <cell r="M159" t="str">
            <v>24APR74</v>
          </cell>
          <cell r="N159" t="str">
            <v>18JAN80</v>
          </cell>
          <cell r="O159" t="str">
            <v>01APR84</v>
          </cell>
          <cell r="P159" t="str">
            <v>01OCT13</v>
          </cell>
          <cell r="Q159">
            <v>40</v>
          </cell>
          <cell r="R159">
            <v>10</v>
          </cell>
          <cell r="S159">
            <v>1</v>
          </cell>
          <cell r="U159">
            <v>2200</v>
          </cell>
          <cell r="V159">
            <v>0</v>
          </cell>
          <cell r="W159">
            <v>2200</v>
          </cell>
          <cell r="X159">
            <v>2200</v>
          </cell>
          <cell r="Y159">
            <v>2200</v>
          </cell>
          <cell r="Z159">
            <v>2200</v>
          </cell>
          <cell r="AA159">
            <v>1760</v>
          </cell>
        </row>
        <row r="160">
          <cell r="A160" t="str">
            <v>DAVAO DEL NORTE IRRIGATION</v>
          </cell>
          <cell r="B160" t="str">
            <v>0152</v>
          </cell>
          <cell r="C160">
            <v>152</v>
          </cell>
          <cell r="D160" t="str">
            <v>CLOSED</v>
          </cell>
          <cell r="E160" t="str">
            <v>01</v>
          </cell>
          <cell r="F160" t="str">
            <v>PHI</v>
          </cell>
          <cell r="G160">
            <v>3005</v>
          </cell>
          <cell r="H160" t="str">
            <v>Irrigation &amp; Drainage</v>
          </cell>
          <cell r="I160">
            <v>2125</v>
          </cell>
          <cell r="J160" t="str">
            <v>SEAE</v>
          </cell>
          <cell r="K160" t="str">
            <v>22NOV73</v>
          </cell>
          <cell r="L160" t="str">
            <v>26NOV73</v>
          </cell>
          <cell r="M160" t="str">
            <v>15JAN74</v>
          </cell>
          <cell r="N160" t="str">
            <v>22FEB80</v>
          </cell>
          <cell r="O160" t="str">
            <v>01MAR81</v>
          </cell>
          <cell r="P160" t="str">
            <v>01SEP03</v>
          </cell>
          <cell r="Q160">
            <v>30</v>
          </cell>
          <cell r="R160">
            <v>7</v>
          </cell>
          <cell r="S160">
            <v>7.5</v>
          </cell>
          <cell r="U160">
            <v>4200</v>
          </cell>
          <cell r="V160">
            <v>0</v>
          </cell>
          <cell r="W160">
            <v>4200</v>
          </cell>
          <cell r="X160">
            <v>4200</v>
          </cell>
          <cell r="Y160">
            <v>4200</v>
          </cell>
          <cell r="Z160">
            <v>4200</v>
          </cell>
          <cell r="AA160">
            <v>4200</v>
          </cell>
        </row>
        <row r="161">
          <cell r="A161" t="str">
            <v>SECOND POWER DISTRIBUTION</v>
          </cell>
          <cell r="B161" t="str">
            <v>0153</v>
          </cell>
          <cell r="C161">
            <v>153</v>
          </cell>
          <cell r="D161" t="str">
            <v>CLOSED</v>
          </cell>
          <cell r="E161" t="str">
            <v>01</v>
          </cell>
          <cell r="F161" t="str">
            <v>THA</v>
          </cell>
          <cell r="G161">
            <v>3204</v>
          </cell>
          <cell r="H161" t="str">
            <v>Transmission &amp; Distribution</v>
          </cell>
          <cell r="I161">
            <v>2115</v>
          </cell>
          <cell r="J161" t="str">
            <v>SEID</v>
          </cell>
          <cell r="K161" t="str">
            <v>29NOV73</v>
          </cell>
          <cell r="L161" t="str">
            <v>29MAR74</v>
          </cell>
          <cell r="M161" t="str">
            <v>03JUN74</v>
          </cell>
          <cell r="N161" t="str">
            <v>01JAN84</v>
          </cell>
          <cell r="O161" t="str">
            <v>01SEP78</v>
          </cell>
          <cell r="P161" t="str">
            <v>01MAR94</v>
          </cell>
          <cell r="Q161">
            <v>20</v>
          </cell>
          <cell r="R161">
            <v>4</v>
          </cell>
          <cell r="S161">
            <v>7.5</v>
          </cell>
          <cell r="U161">
            <v>21000</v>
          </cell>
          <cell r="V161">
            <v>172</v>
          </cell>
          <cell r="W161">
            <v>20828</v>
          </cell>
          <cell r="X161">
            <v>20828</v>
          </cell>
          <cell r="Y161">
            <v>20828</v>
          </cell>
          <cell r="Z161">
            <v>20828</v>
          </cell>
          <cell r="AA161">
            <v>20828</v>
          </cell>
        </row>
        <row r="162">
          <cell r="A162" t="str">
            <v>IRIAN JAYA FISHERIES DEVELOPMENT</v>
          </cell>
          <cell r="B162" t="str">
            <v>0154</v>
          </cell>
          <cell r="C162">
            <v>154</v>
          </cell>
          <cell r="D162" t="str">
            <v>CLOSED</v>
          </cell>
          <cell r="E162" t="str">
            <v>03</v>
          </cell>
          <cell r="F162" t="str">
            <v>INO</v>
          </cell>
          <cell r="G162">
            <v>3003</v>
          </cell>
          <cell r="H162" t="str">
            <v>Fishery</v>
          </cell>
          <cell r="I162">
            <v>2125</v>
          </cell>
          <cell r="J162" t="str">
            <v>SEAE</v>
          </cell>
          <cell r="K162" t="str">
            <v>04DEC73</v>
          </cell>
          <cell r="L162" t="str">
            <v>20DEC73</v>
          </cell>
          <cell r="M162" t="str">
            <v>06MAR74</v>
          </cell>
          <cell r="N162" t="str">
            <v>17MAR81</v>
          </cell>
          <cell r="O162" t="str">
            <v>01FEB84</v>
          </cell>
          <cell r="P162" t="str">
            <v>01AUG13</v>
          </cell>
          <cell r="Q162">
            <v>40</v>
          </cell>
          <cell r="R162">
            <v>10</v>
          </cell>
          <cell r="S162">
            <v>1</v>
          </cell>
          <cell r="U162">
            <v>5150</v>
          </cell>
          <cell r="V162">
            <v>0</v>
          </cell>
          <cell r="W162">
            <v>5150</v>
          </cell>
          <cell r="X162">
            <v>5150</v>
          </cell>
          <cell r="Y162">
            <v>5150</v>
          </cell>
          <cell r="Z162">
            <v>5150</v>
          </cell>
          <cell r="AA162">
            <v>4120</v>
          </cell>
        </row>
        <row r="163">
          <cell r="A163" t="str">
            <v>IRIAN JAYA FISHERIES DEVELOPMENT</v>
          </cell>
          <cell r="B163" t="str">
            <v>0155</v>
          </cell>
          <cell r="C163">
            <v>155</v>
          </cell>
          <cell r="D163" t="str">
            <v>CLOSED</v>
          </cell>
          <cell r="E163" t="str">
            <v>01</v>
          </cell>
          <cell r="F163" t="str">
            <v>INO</v>
          </cell>
          <cell r="G163">
            <v>3003</v>
          </cell>
          <cell r="H163" t="str">
            <v>Fishery</v>
          </cell>
          <cell r="I163">
            <v>2125</v>
          </cell>
          <cell r="J163" t="str">
            <v>SEAE</v>
          </cell>
          <cell r="K163" t="str">
            <v>04DEC73</v>
          </cell>
          <cell r="L163" t="str">
            <v>20DEC73</v>
          </cell>
          <cell r="M163" t="str">
            <v>06MAR74</v>
          </cell>
          <cell r="N163" t="str">
            <v>18JAN82</v>
          </cell>
          <cell r="O163" t="str">
            <v>01FEB79</v>
          </cell>
          <cell r="P163" t="str">
            <v>01AUG94</v>
          </cell>
          <cell r="Q163">
            <v>21</v>
          </cell>
          <cell r="R163">
            <v>5</v>
          </cell>
          <cell r="S163">
            <v>7.5</v>
          </cell>
          <cell r="U163">
            <v>2750</v>
          </cell>
          <cell r="V163">
            <v>4</v>
          </cell>
          <cell r="W163">
            <v>2746</v>
          </cell>
          <cell r="X163">
            <v>2746</v>
          </cell>
          <cell r="Y163">
            <v>2746</v>
          </cell>
          <cell r="Z163">
            <v>2746</v>
          </cell>
          <cell r="AA163">
            <v>2746</v>
          </cell>
        </row>
        <row r="164">
          <cell r="A164" t="str">
            <v>VOCATIONAL EDUCATION AND TRAINING</v>
          </cell>
          <cell r="B164" t="str">
            <v>0156</v>
          </cell>
          <cell r="C164">
            <v>156</v>
          </cell>
          <cell r="D164" t="str">
            <v>CLOSED</v>
          </cell>
          <cell r="E164" t="str">
            <v>03</v>
          </cell>
          <cell r="F164" t="str">
            <v>THA</v>
          </cell>
          <cell r="G164">
            <v>3105</v>
          </cell>
          <cell r="H164" t="str">
            <v>Technical, Vocational Training &amp; Skills Development</v>
          </cell>
          <cell r="I164">
            <v>2135</v>
          </cell>
          <cell r="J164" t="str">
            <v>SESS</v>
          </cell>
          <cell r="K164" t="str">
            <v>04DEC73</v>
          </cell>
          <cell r="L164" t="str">
            <v>18DEC73</v>
          </cell>
          <cell r="M164" t="str">
            <v>05APR74</v>
          </cell>
          <cell r="N164" t="str">
            <v>17FEB82</v>
          </cell>
          <cell r="O164" t="str">
            <v>01JUN84</v>
          </cell>
          <cell r="P164" t="str">
            <v>01DEC13</v>
          </cell>
          <cell r="Q164">
            <v>40</v>
          </cell>
          <cell r="R164">
            <v>10</v>
          </cell>
          <cell r="S164">
            <v>1</v>
          </cell>
          <cell r="U164">
            <v>3100</v>
          </cell>
          <cell r="V164">
            <v>4</v>
          </cell>
          <cell r="W164">
            <v>3096</v>
          </cell>
          <cell r="X164">
            <v>3096</v>
          </cell>
          <cell r="Y164">
            <v>3096</v>
          </cell>
          <cell r="Z164">
            <v>3096</v>
          </cell>
          <cell r="AA164">
            <v>2472</v>
          </cell>
        </row>
        <row r="165">
          <cell r="A165" t="str">
            <v>VOCATIONAL EDUCATION</v>
          </cell>
          <cell r="B165" t="str">
            <v>0157</v>
          </cell>
          <cell r="C165">
            <v>157</v>
          </cell>
          <cell r="D165" t="str">
            <v>CLOSED</v>
          </cell>
          <cell r="E165" t="str">
            <v>01</v>
          </cell>
          <cell r="F165" t="str">
            <v>THA</v>
          </cell>
          <cell r="G165">
            <v>3105</v>
          </cell>
          <cell r="H165" t="str">
            <v>Technical, Vocational Training &amp; Skills Development</v>
          </cell>
          <cell r="I165">
            <v>2135</v>
          </cell>
          <cell r="J165" t="str">
            <v>SESS</v>
          </cell>
          <cell r="K165" t="str">
            <v>04DEC73</v>
          </cell>
          <cell r="L165" t="str">
            <v>18DEC73</v>
          </cell>
          <cell r="M165" t="str">
            <v>05APR74</v>
          </cell>
          <cell r="N165" t="str">
            <v>17FEB82</v>
          </cell>
          <cell r="O165" t="str">
            <v>01JUN79</v>
          </cell>
          <cell r="P165" t="str">
            <v>01DEC93</v>
          </cell>
          <cell r="Q165">
            <v>20</v>
          </cell>
          <cell r="R165">
            <v>5</v>
          </cell>
          <cell r="S165">
            <v>7.5</v>
          </cell>
          <cell r="U165">
            <v>3300</v>
          </cell>
          <cell r="V165">
            <v>237</v>
          </cell>
          <cell r="W165">
            <v>3063</v>
          </cell>
          <cell r="X165">
            <v>3063</v>
          </cell>
          <cell r="Y165">
            <v>3063</v>
          </cell>
          <cell r="Z165">
            <v>3063</v>
          </cell>
          <cell r="AA165">
            <v>3063</v>
          </cell>
        </row>
        <row r="166">
          <cell r="A166" t="str">
            <v>SAIGON TELECOMMUNICATIONS</v>
          </cell>
          <cell r="B166" t="str">
            <v>0158</v>
          </cell>
          <cell r="C166">
            <v>158</v>
          </cell>
          <cell r="D166" t="str">
            <v>CLOSED</v>
          </cell>
          <cell r="E166" t="str">
            <v>03</v>
          </cell>
          <cell r="F166" t="str">
            <v>VIE</v>
          </cell>
          <cell r="G166">
            <v>3706</v>
          </cell>
          <cell r="H166" t="str">
            <v>Telecommunications &amp; Communications</v>
          </cell>
          <cell r="I166">
            <v>2115</v>
          </cell>
          <cell r="J166" t="str">
            <v>SEID</v>
          </cell>
          <cell r="K166" t="str">
            <v>06DEC73</v>
          </cell>
          <cell r="L166" t="str">
            <v>20DEC73</v>
          </cell>
          <cell r="M166" t="str">
            <v>17MAY74</v>
          </cell>
          <cell r="N166" t="str">
            <v>11SEP78</v>
          </cell>
          <cell r="O166" t="str">
            <v>01APR84</v>
          </cell>
          <cell r="P166" t="str">
            <v>01OCT86</v>
          </cell>
          <cell r="Q166">
            <v>40</v>
          </cell>
          <cell r="R166">
            <v>10</v>
          </cell>
          <cell r="S166">
            <v>1</v>
          </cell>
          <cell r="U166">
            <v>3720</v>
          </cell>
          <cell r="V166">
            <v>3501</v>
          </cell>
          <cell r="W166">
            <v>219</v>
          </cell>
          <cell r="X166">
            <v>219</v>
          </cell>
          <cell r="Y166">
            <v>219</v>
          </cell>
          <cell r="Z166">
            <v>219</v>
          </cell>
          <cell r="AA166">
            <v>219</v>
          </cell>
        </row>
        <row r="167">
          <cell r="A167" t="str">
            <v>SAIGON TELECOMMUNICATIONS</v>
          </cell>
          <cell r="B167" t="str">
            <v>0159</v>
          </cell>
          <cell r="C167">
            <v>159</v>
          </cell>
          <cell r="D167" t="str">
            <v>CLOSED</v>
          </cell>
          <cell r="E167" t="str">
            <v>01</v>
          </cell>
          <cell r="F167" t="str">
            <v>VIE</v>
          </cell>
          <cell r="G167">
            <v>3706</v>
          </cell>
          <cell r="H167" t="str">
            <v>Telecommunications &amp; Communications</v>
          </cell>
          <cell r="I167">
            <v>2115</v>
          </cell>
          <cell r="J167" t="str">
            <v>SEID</v>
          </cell>
          <cell r="K167" t="str">
            <v>06DEC73</v>
          </cell>
          <cell r="L167" t="str">
            <v>20DEC73</v>
          </cell>
          <cell r="M167" t="str">
            <v>17MAY74</v>
          </cell>
          <cell r="N167" t="str">
            <v>01APR78</v>
          </cell>
          <cell r="O167" t="str">
            <v>01APR78</v>
          </cell>
          <cell r="P167" t="str">
            <v>01APR81</v>
          </cell>
          <cell r="Q167">
            <v>25</v>
          </cell>
          <cell r="R167">
            <v>4</v>
          </cell>
          <cell r="S167">
            <v>7.5</v>
          </cell>
          <cell r="U167">
            <v>2480</v>
          </cell>
          <cell r="V167">
            <v>2389</v>
          </cell>
          <cell r="W167">
            <v>91</v>
          </cell>
          <cell r="X167">
            <v>91</v>
          </cell>
          <cell r="Y167">
            <v>91</v>
          </cell>
          <cell r="Z167">
            <v>91</v>
          </cell>
          <cell r="AA167">
            <v>91</v>
          </cell>
        </row>
        <row r="168">
          <cell r="A168" t="str">
            <v>POWER TRANSMISSION</v>
          </cell>
          <cell r="B168" t="str">
            <v>0160</v>
          </cell>
          <cell r="C168">
            <v>160</v>
          </cell>
          <cell r="D168" t="str">
            <v>CLOSED</v>
          </cell>
          <cell r="E168" t="str">
            <v>03</v>
          </cell>
          <cell r="F168" t="str">
            <v>MYA</v>
          </cell>
          <cell r="G168">
            <v>3204</v>
          </cell>
          <cell r="H168" t="str">
            <v>Transmission &amp; Distribution</v>
          </cell>
          <cell r="I168">
            <v>2115</v>
          </cell>
          <cell r="J168" t="str">
            <v>SEID</v>
          </cell>
          <cell r="K168" t="str">
            <v>06DEC73</v>
          </cell>
          <cell r="L168" t="str">
            <v>20DEC73</v>
          </cell>
          <cell r="M168" t="str">
            <v>26FEB74</v>
          </cell>
          <cell r="N168" t="str">
            <v>02APR83</v>
          </cell>
          <cell r="O168" t="str">
            <v>01JUN84</v>
          </cell>
          <cell r="P168" t="str">
            <v>01DEC13</v>
          </cell>
          <cell r="Q168">
            <v>40</v>
          </cell>
          <cell r="R168">
            <v>10</v>
          </cell>
          <cell r="S168">
            <v>1</v>
          </cell>
          <cell r="U168">
            <v>4000</v>
          </cell>
          <cell r="V168">
            <v>562</v>
          </cell>
          <cell r="W168">
            <v>3438</v>
          </cell>
          <cell r="X168">
            <v>3438</v>
          </cell>
          <cell r="Y168">
            <v>3438</v>
          </cell>
          <cell r="Z168">
            <v>3438</v>
          </cell>
          <cell r="AA168">
            <v>1232</v>
          </cell>
        </row>
        <row r="169">
          <cell r="A169" t="str">
            <v>BURMA POWER TRANSMISSION</v>
          </cell>
          <cell r="B169" t="str">
            <v>0161</v>
          </cell>
          <cell r="C169">
            <v>161</v>
          </cell>
          <cell r="D169" t="str">
            <v>CLOSED</v>
          </cell>
          <cell r="E169" t="str">
            <v>01</v>
          </cell>
          <cell r="F169" t="str">
            <v>MYA</v>
          </cell>
          <cell r="G169">
            <v>3204</v>
          </cell>
          <cell r="H169" t="str">
            <v>Transmission &amp; Distribution</v>
          </cell>
          <cell r="I169">
            <v>2115</v>
          </cell>
          <cell r="J169" t="str">
            <v>SEID</v>
          </cell>
          <cell r="K169" t="str">
            <v>06DEC73</v>
          </cell>
          <cell r="L169" t="str">
            <v>20DEC73</v>
          </cell>
          <cell r="M169" t="str">
            <v>26FEB74</v>
          </cell>
          <cell r="N169" t="str">
            <v>30JAN78</v>
          </cell>
          <cell r="O169" t="str">
            <v>01JUN79</v>
          </cell>
          <cell r="P169" t="str">
            <v>01DEC98</v>
          </cell>
          <cell r="Q169">
            <v>25</v>
          </cell>
          <cell r="R169">
            <v>5</v>
          </cell>
          <cell r="S169">
            <v>7.5</v>
          </cell>
          <cell r="U169">
            <v>2100</v>
          </cell>
          <cell r="V169">
            <v>0</v>
          </cell>
          <cell r="W169">
            <v>2100</v>
          </cell>
          <cell r="X169">
            <v>2100</v>
          </cell>
          <cell r="Y169">
            <v>2100</v>
          </cell>
          <cell r="Z169">
            <v>2100</v>
          </cell>
          <cell r="AA169">
            <v>2100</v>
          </cell>
        </row>
        <row r="170">
          <cell r="A170" t="str">
            <v>RANGOON WATER SUPPLY</v>
          </cell>
          <cell r="B170" t="str">
            <v>0162</v>
          </cell>
          <cell r="C170">
            <v>162</v>
          </cell>
          <cell r="D170" t="str">
            <v>CLOSED</v>
          </cell>
          <cell r="E170" t="str">
            <v>03</v>
          </cell>
          <cell r="F170" t="str">
            <v>MYA</v>
          </cell>
          <cell r="G170">
            <v>3801</v>
          </cell>
          <cell r="H170" t="str">
            <v>Water Supply &amp; Sanitation</v>
          </cell>
          <cell r="I170">
            <v>2135</v>
          </cell>
          <cell r="J170" t="str">
            <v>SESS</v>
          </cell>
          <cell r="K170" t="str">
            <v>11DEC73</v>
          </cell>
          <cell r="L170" t="str">
            <v>20DEC73</v>
          </cell>
          <cell r="M170" t="str">
            <v>26FEB74</v>
          </cell>
          <cell r="N170" t="str">
            <v>08SEP89</v>
          </cell>
          <cell r="O170" t="str">
            <v>01JUN84</v>
          </cell>
          <cell r="P170" t="str">
            <v>01DEC13</v>
          </cell>
          <cell r="Q170">
            <v>40</v>
          </cell>
          <cell r="R170">
            <v>10</v>
          </cell>
          <cell r="S170">
            <v>1</v>
          </cell>
          <cell r="U170">
            <v>8500</v>
          </cell>
          <cell r="V170">
            <v>126</v>
          </cell>
          <cell r="W170">
            <v>8374</v>
          </cell>
          <cell r="X170">
            <v>8374</v>
          </cell>
          <cell r="Y170">
            <v>8374</v>
          </cell>
          <cell r="Z170">
            <v>8374</v>
          </cell>
          <cell r="AA170">
            <v>3025</v>
          </cell>
        </row>
        <row r="171">
          <cell r="A171" t="str">
            <v>RANGOON WATER SUPPLY</v>
          </cell>
          <cell r="B171" t="str">
            <v>0163</v>
          </cell>
          <cell r="C171">
            <v>163</v>
          </cell>
          <cell r="D171" t="str">
            <v>CLOSED</v>
          </cell>
          <cell r="E171" t="str">
            <v>01</v>
          </cell>
          <cell r="F171" t="str">
            <v>MYA</v>
          </cell>
          <cell r="G171">
            <v>3801</v>
          </cell>
          <cell r="H171" t="str">
            <v>Water Supply &amp; Sanitation</v>
          </cell>
          <cell r="I171">
            <v>2135</v>
          </cell>
          <cell r="J171" t="str">
            <v>SESS</v>
          </cell>
          <cell r="K171" t="str">
            <v>11DEC73</v>
          </cell>
          <cell r="L171" t="str">
            <v>20DEC73</v>
          </cell>
          <cell r="M171" t="str">
            <v>26FEB74</v>
          </cell>
          <cell r="N171" t="str">
            <v>08SEP89</v>
          </cell>
          <cell r="O171" t="str">
            <v>01JUN81</v>
          </cell>
          <cell r="P171" t="str">
            <v>01DEC98</v>
          </cell>
          <cell r="Q171">
            <v>25</v>
          </cell>
          <cell r="R171">
            <v>7</v>
          </cell>
          <cell r="S171">
            <v>7.5</v>
          </cell>
          <cell r="U171">
            <v>4500</v>
          </cell>
          <cell r="V171">
            <v>0</v>
          </cell>
          <cell r="W171">
            <v>4500</v>
          </cell>
          <cell r="X171">
            <v>4500</v>
          </cell>
          <cell r="Y171">
            <v>4500</v>
          </cell>
          <cell r="Z171">
            <v>4500</v>
          </cell>
          <cell r="AA171">
            <v>4500</v>
          </cell>
        </row>
        <row r="172">
          <cell r="A172" t="str">
            <v>MANILA INTERNATIONAL AIRPORT DEVELOPMENT</v>
          </cell>
          <cell r="B172" t="str">
            <v>0164</v>
          </cell>
          <cell r="C172">
            <v>164</v>
          </cell>
          <cell r="D172" t="str">
            <v>CLOSED</v>
          </cell>
          <cell r="E172" t="str">
            <v>01</v>
          </cell>
          <cell r="F172" t="str">
            <v>PHI</v>
          </cell>
          <cell r="G172">
            <v>3704</v>
          </cell>
          <cell r="H172" t="str">
            <v>Civil Aviation</v>
          </cell>
          <cell r="I172">
            <v>2115</v>
          </cell>
          <cell r="J172" t="str">
            <v>SEID</v>
          </cell>
          <cell r="K172" t="str">
            <v>11DEC73</v>
          </cell>
          <cell r="L172" t="str">
            <v>14DEC73</v>
          </cell>
          <cell r="M172" t="str">
            <v>23JAN74</v>
          </cell>
          <cell r="N172" t="str">
            <v>29MAR83</v>
          </cell>
          <cell r="O172" t="str">
            <v>01JUN79</v>
          </cell>
          <cell r="P172" t="str">
            <v>01DEC93</v>
          </cell>
          <cell r="Q172">
            <v>20</v>
          </cell>
          <cell r="R172">
            <v>5</v>
          </cell>
          <cell r="S172">
            <v>7.5</v>
          </cell>
          <cell r="U172">
            <v>29600</v>
          </cell>
          <cell r="V172">
            <v>1125</v>
          </cell>
          <cell r="W172">
            <v>28475</v>
          </cell>
          <cell r="X172">
            <v>28475</v>
          </cell>
          <cell r="Y172">
            <v>28475</v>
          </cell>
          <cell r="Z172">
            <v>28475</v>
          </cell>
          <cell r="AA172">
            <v>28475</v>
          </cell>
        </row>
        <row r="173">
          <cell r="A173" t="str">
            <v>SECOND DEVELOPMENT BANK OF SINGAPORE</v>
          </cell>
          <cell r="B173" t="str">
            <v>0165</v>
          </cell>
          <cell r="C173">
            <v>165</v>
          </cell>
          <cell r="D173" t="str">
            <v>CLOSED</v>
          </cell>
          <cell r="E173" t="str">
            <v>01</v>
          </cell>
          <cell r="F173" t="str">
            <v>SIN</v>
          </cell>
          <cell r="G173">
            <v>3301</v>
          </cell>
          <cell r="H173" t="str">
            <v>Banking Systems</v>
          </cell>
          <cell r="I173">
            <v>2145</v>
          </cell>
          <cell r="J173" t="str">
            <v>SEGF</v>
          </cell>
          <cell r="K173" t="str">
            <v>13DEC73</v>
          </cell>
          <cell r="L173" t="str">
            <v>26DEC73</v>
          </cell>
          <cell r="M173" t="str">
            <v>19MAR74</v>
          </cell>
          <cell r="N173" t="str">
            <v>27JUN75</v>
          </cell>
          <cell r="O173" t="str">
            <v>01FEB75</v>
          </cell>
          <cell r="P173" t="str">
            <v>01AUG82</v>
          </cell>
          <cell r="Q173">
            <v>15</v>
          </cell>
          <cell r="R173">
            <v>3</v>
          </cell>
          <cell r="S173">
            <v>0</v>
          </cell>
          <cell r="T173" t="str">
            <v>VAR'US</v>
          </cell>
          <cell r="U173">
            <v>10000</v>
          </cell>
          <cell r="V173">
            <v>8870</v>
          </cell>
          <cell r="W173">
            <v>1130</v>
          </cell>
          <cell r="X173">
            <v>1130</v>
          </cell>
          <cell r="Y173">
            <v>1130</v>
          </cell>
          <cell r="Z173">
            <v>1130</v>
          </cell>
          <cell r="AA173">
            <v>1130</v>
          </cell>
        </row>
        <row r="174">
          <cell r="A174" t="str">
            <v>MINAHASA POWER</v>
          </cell>
          <cell r="B174" t="str">
            <v>0166</v>
          </cell>
          <cell r="C174">
            <v>166</v>
          </cell>
          <cell r="D174" t="str">
            <v>CLOSED</v>
          </cell>
          <cell r="E174" t="str">
            <v>03</v>
          </cell>
          <cell r="F174" t="str">
            <v>INO</v>
          </cell>
          <cell r="G174">
            <v>3204</v>
          </cell>
          <cell r="H174" t="str">
            <v>Transmission &amp; Distribution</v>
          </cell>
          <cell r="I174">
            <v>2115</v>
          </cell>
          <cell r="J174" t="str">
            <v>SEID</v>
          </cell>
          <cell r="K174" t="str">
            <v>13DEC73</v>
          </cell>
          <cell r="L174" t="str">
            <v>20DEC73</v>
          </cell>
          <cell r="M174" t="str">
            <v>02APR74</v>
          </cell>
          <cell r="N174" t="str">
            <v>21MAR85</v>
          </cell>
          <cell r="O174" t="str">
            <v>01FEB84</v>
          </cell>
          <cell r="P174" t="str">
            <v>01AUG13</v>
          </cell>
          <cell r="Q174">
            <v>40</v>
          </cell>
          <cell r="R174">
            <v>10</v>
          </cell>
          <cell r="S174">
            <v>1</v>
          </cell>
          <cell r="U174">
            <v>5100</v>
          </cell>
          <cell r="V174">
            <v>199</v>
          </cell>
          <cell r="W174">
            <v>4901</v>
          </cell>
          <cell r="X174">
            <v>4901</v>
          </cell>
          <cell r="Y174">
            <v>4901</v>
          </cell>
          <cell r="Z174">
            <v>4901</v>
          </cell>
          <cell r="AA174">
            <v>3924</v>
          </cell>
        </row>
        <row r="175">
          <cell r="A175" t="str">
            <v>MINAHASA POWER</v>
          </cell>
          <cell r="B175" t="str">
            <v>0167</v>
          </cell>
          <cell r="C175">
            <v>167</v>
          </cell>
          <cell r="D175" t="str">
            <v>CLOSED</v>
          </cell>
          <cell r="E175" t="str">
            <v>01</v>
          </cell>
          <cell r="F175" t="str">
            <v>INO</v>
          </cell>
          <cell r="G175">
            <v>3204</v>
          </cell>
          <cell r="H175" t="str">
            <v>Transmission &amp; Distribution</v>
          </cell>
          <cell r="I175">
            <v>2115</v>
          </cell>
          <cell r="J175" t="str">
            <v>SEID</v>
          </cell>
          <cell r="K175" t="str">
            <v>13DEC73</v>
          </cell>
          <cell r="L175" t="str">
            <v>20DEC73</v>
          </cell>
          <cell r="M175" t="str">
            <v>02APR74</v>
          </cell>
          <cell r="N175" t="str">
            <v>21MAR85</v>
          </cell>
          <cell r="O175" t="str">
            <v>01FEB79</v>
          </cell>
          <cell r="P175" t="str">
            <v>01AUG98</v>
          </cell>
          <cell r="Q175">
            <v>25</v>
          </cell>
          <cell r="R175">
            <v>5</v>
          </cell>
          <cell r="S175">
            <v>7.5</v>
          </cell>
          <cell r="U175">
            <v>2800</v>
          </cell>
          <cell r="V175">
            <v>200</v>
          </cell>
          <cell r="W175">
            <v>2600</v>
          </cell>
          <cell r="X175">
            <v>2600</v>
          </cell>
          <cell r="Y175">
            <v>2600</v>
          </cell>
          <cell r="Z175">
            <v>2600</v>
          </cell>
          <cell r="AA175">
            <v>2600</v>
          </cell>
        </row>
        <row r="176">
          <cell r="A176" t="str">
            <v>MANGLA HYDROPOWER</v>
          </cell>
          <cell r="B176" t="str">
            <v>0168</v>
          </cell>
          <cell r="C176">
            <v>168</v>
          </cell>
          <cell r="D176" t="str">
            <v>CLOSED</v>
          </cell>
          <cell r="E176" t="str">
            <v>03</v>
          </cell>
          <cell r="F176" t="str">
            <v>PAK</v>
          </cell>
          <cell r="G176">
            <v>3202</v>
          </cell>
          <cell r="H176" t="str">
            <v>Hydropower Generation</v>
          </cell>
          <cell r="I176">
            <v>4615</v>
          </cell>
          <cell r="J176" t="str">
            <v>CWID</v>
          </cell>
          <cell r="K176" t="str">
            <v>17DEC73</v>
          </cell>
          <cell r="L176" t="str">
            <v>16JAN74</v>
          </cell>
          <cell r="M176" t="str">
            <v>20JUN74</v>
          </cell>
          <cell r="N176" t="str">
            <v>18DEC80</v>
          </cell>
          <cell r="O176" t="str">
            <v>01APR84</v>
          </cell>
          <cell r="P176" t="str">
            <v>01OCT13</v>
          </cell>
          <cell r="Q176">
            <v>40</v>
          </cell>
          <cell r="R176">
            <v>10</v>
          </cell>
          <cell r="S176">
            <v>1</v>
          </cell>
          <cell r="U176">
            <v>3900</v>
          </cell>
          <cell r="V176">
            <v>0</v>
          </cell>
          <cell r="W176">
            <v>3900</v>
          </cell>
          <cell r="X176">
            <v>3900</v>
          </cell>
          <cell r="Y176">
            <v>3900</v>
          </cell>
          <cell r="Z176">
            <v>3900</v>
          </cell>
          <cell r="AA176">
            <v>3120</v>
          </cell>
        </row>
        <row r="177">
          <cell r="A177" t="str">
            <v>MANGLA HYDROPOWER</v>
          </cell>
          <cell r="B177" t="str">
            <v>0169</v>
          </cell>
          <cell r="C177">
            <v>169</v>
          </cell>
          <cell r="D177" t="str">
            <v>CLOSED</v>
          </cell>
          <cell r="E177" t="str">
            <v>01</v>
          </cell>
          <cell r="F177" t="str">
            <v>PAK</v>
          </cell>
          <cell r="G177">
            <v>3202</v>
          </cell>
          <cell r="H177" t="str">
            <v>Hydropower Generation</v>
          </cell>
          <cell r="I177">
            <v>4615</v>
          </cell>
          <cell r="J177" t="str">
            <v>CWID</v>
          </cell>
          <cell r="K177" t="str">
            <v>17DEC73</v>
          </cell>
          <cell r="L177" t="str">
            <v>16JAN74</v>
          </cell>
          <cell r="M177" t="str">
            <v>20JUN74</v>
          </cell>
          <cell r="N177" t="str">
            <v>02SEP85</v>
          </cell>
          <cell r="O177" t="str">
            <v>01APR79</v>
          </cell>
          <cell r="P177" t="str">
            <v>01OCT98</v>
          </cell>
          <cell r="Q177">
            <v>25</v>
          </cell>
          <cell r="R177">
            <v>5</v>
          </cell>
          <cell r="S177">
            <v>7.5</v>
          </cell>
          <cell r="U177">
            <v>12800</v>
          </cell>
          <cell r="V177">
            <v>208</v>
          </cell>
          <cell r="W177">
            <v>12592</v>
          </cell>
          <cell r="X177">
            <v>12592</v>
          </cell>
          <cell r="Y177">
            <v>12592</v>
          </cell>
          <cell r="Z177">
            <v>12592</v>
          </cell>
          <cell r="AA177">
            <v>12592</v>
          </cell>
        </row>
        <row r="178">
          <cell r="A178" t="str">
            <v>GO CONG PIONEER AGRICULTURAL</v>
          </cell>
          <cell r="B178" t="str">
            <v>0170</v>
          </cell>
          <cell r="C178">
            <v>170</v>
          </cell>
          <cell r="D178" t="str">
            <v>CLOSED</v>
          </cell>
          <cell r="E178" t="str">
            <v>03</v>
          </cell>
          <cell r="F178" t="str">
            <v>VIE</v>
          </cell>
          <cell r="G178">
            <v>3008</v>
          </cell>
          <cell r="H178" t="str">
            <v>Agriculture Sector Development</v>
          </cell>
          <cell r="I178">
            <v>2125</v>
          </cell>
          <cell r="J178" t="str">
            <v>SEAE</v>
          </cell>
          <cell r="K178" t="str">
            <v>17DEC73</v>
          </cell>
          <cell r="L178" t="str">
            <v>20DEC73</v>
          </cell>
          <cell r="M178" t="str">
            <v>08MAY74</v>
          </cell>
          <cell r="N178" t="str">
            <v>08JAN86</v>
          </cell>
          <cell r="O178" t="str">
            <v>01NOV84</v>
          </cell>
          <cell r="P178" t="str">
            <v>01MAY04</v>
          </cell>
          <cell r="Q178">
            <v>30</v>
          </cell>
          <cell r="R178">
            <v>7</v>
          </cell>
          <cell r="S178">
            <v>2.5</v>
          </cell>
          <cell r="U178">
            <v>2100</v>
          </cell>
          <cell r="V178">
            <v>1</v>
          </cell>
          <cell r="W178">
            <v>2099</v>
          </cell>
          <cell r="X178">
            <v>2099</v>
          </cell>
          <cell r="Y178">
            <v>2099</v>
          </cell>
          <cell r="Z178">
            <v>2099</v>
          </cell>
          <cell r="AA178">
            <v>2099</v>
          </cell>
        </row>
        <row r="179">
          <cell r="A179" t="str">
            <v>MULTAN FERTILIZER</v>
          </cell>
          <cell r="B179" t="str">
            <v>0171</v>
          </cell>
          <cell r="C179">
            <v>171</v>
          </cell>
          <cell r="D179" t="str">
            <v>CLOSED</v>
          </cell>
          <cell r="E179" t="str">
            <v>03</v>
          </cell>
          <cell r="F179" t="str">
            <v>PAK</v>
          </cell>
          <cell r="G179">
            <v>3502</v>
          </cell>
          <cell r="H179" t="str">
            <v>Industry</v>
          </cell>
          <cell r="I179">
            <v>4630</v>
          </cell>
          <cell r="J179" t="str">
            <v>CWGF</v>
          </cell>
          <cell r="K179" t="str">
            <v>19DEC73</v>
          </cell>
          <cell r="L179" t="str">
            <v>16JAN74</v>
          </cell>
          <cell r="M179" t="str">
            <v>24JUL74</v>
          </cell>
          <cell r="N179" t="str">
            <v>29SEP78</v>
          </cell>
          <cell r="O179" t="str">
            <v>01APR84</v>
          </cell>
          <cell r="P179" t="str">
            <v>01OCT13</v>
          </cell>
          <cell r="Q179">
            <v>40</v>
          </cell>
          <cell r="R179">
            <v>10</v>
          </cell>
          <cell r="S179">
            <v>1</v>
          </cell>
          <cell r="U179">
            <v>7750</v>
          </cell>
          <cell r="V179">
            <v>0</v>
          </cell>
          <cell r="W179">
            <v>7750</v>
          </cell>
          <cell r="X179">
            <v>7750</v>
          </cell>
          <cell r="Y179">
            <v>7750</v>
          </cell>
          <cell r="Z179">
            <v>7750</v>
          </cell>
          <cell r="AA179">
            <v>6200</v>
          </cell>
        </row>
        <row r="180">
          <cell r="A180" t="str">
            <v>MULTAN FERTILIZER</v>
          </cell>
          <cell r="B180" t="str">
            <v>0172</v>
          </cell>
          <cell r="C180">
            <v>172</v>
          </cell>
          <cell r="D180" t="str">
            <v>CLOSED</v>
          </cell>
          <cell r="E180" t="str">
            <v>01</v>
          </cell>
          <cell r="F180" t="str">
            <v>PAK</v>
          </cell>
          <cell r="G180">
            <v>3502</v>
          </cell>
          <cell r="H180" t="str">
            <v>Industry</v>
          </cell>
          <cell r="I180">
            <v>4630</v>
          </cell>
          <cell r="J180" t="str">
            <v>CWGF</v>
          </cell>
          <cell r="K180" t="str">
            <v>19DEC73</v>
          </cell>
          <cell r="L180" t="str">
            <v>16JAN74</v>
          </cell>
          <cell r="M180" t="str">
            <v>24JUL74</v>
          </cell>
          <cell r="N180" t="str">
            <v>19SEP78</v>
          </cell>
          <cell r="O180" t="str">
            <v>01APR78</v>
          </cell>
          <cell r="P180" t="str">
            <v>01OCT88</v>
          </cell>
          <cell r="Q180">
            <v>15</v>
          </cell>
          <cell r="R180">
            <v>4</v>
          </cell>
          <cell r="S180">
            <v>7.5</v>
          </cell>
          <cell r="U180">
            <v>19250</v>
          </cell>
          <cell r="V180">
            <v>0</v>
          </cell>
          <cell r="W180">
            <v>19250</v>
          </cell>
          <cell r="X180">
            <v>19250</v>
          </cell>
          <cell r="Y180">
            <v>19250</v>
          </cell>
          <cell r="Z180">
            <v>19250</v>
          </cell>
          <cell r="AA180">
            <v>19250</v>
          </cell>
        </row>
        <row r="181">
          <cell r="A181" t="str">
            <v>THIRD MEDIUM INDUSTRY BANK</v>
          </cell>
          <cell r="B181" t="str">
            <v>0173</v>
          </cell>
          <cell r="C181">
            <v>173</v>
          </cell>
          <cell r="D181" t="str">
            <v>CLOSED</v>
          </cell>
          <cell r="E181" t="str">
            <v>01</v>
          </cell>
          <cell r="F181" t="str">
            <v>KOR</v>
          </cell>
          <cell r="G181">
            <v>3503</v>
          </cell>
          <cell r="H181" t="str">
            <v>Small &amp; Medium Scale Enterprises</v>
          </cell>
          <cell r="I181">
            <v>4710</v>
          </cell>
          <cell r="J181" t="str">
            <v>EARG</v>
          </cell>
          <cell r="K181" t="str">
            <v>19DEC73</v>
          </cell>
          <cell r="L181" t="str">
            <v>27DEC73</v>
          </cell>
          <cell r="M181" t="str">
            <v>14JUN74</v>
          </cell>
          <cell r="N181" t="str">
            <v>31JAN78</v>
          </cell>
          <cell r="O181" t="str">
            <v>01JUN75</v>
          </cell>
          <cell r="P181" t="str">
            <v>01DEC87</v>
          </cell>
          <cell r="Q181">
            <v>15</v>
          </cell>
          <cell r="R181">
            <v>3</v>
          </cell>
          <cell r="S181">
            <v>0</v>
          </cell>
          <cell r="T181" t="str">
            <v>VAR'US</v>
          </cell>
          <cell r="U181">
            <v>30000</v>
          </cell>
          <cell r="V181">
            <v>347</v>
          </cell>
          <cell r="W181">
            <v>29653</v>
          </cell>
          <cell r="X181">
            <v>29653</v>
          </cell>
          <cell r="Y181">
            <v>29653</v>
          </cell>
          <cell r="Z181">
            <v>29653</v>
          </cell>
          <cell r="AA181">
            <v>29653</v>
          </cell>
        </row>
        <row r="182">
          <cell r="A182" t="str">
            <v>FIJI DEVELOPMENT BANK</v>
          </cell>
          <cell r="B182" t="str">
            <v>0174</v>
          </cell>
          <cell r="C182">
            <v>174</v>
          </cell>
          <cell r="D182" t="str">
            <v>CLOSED</v>
          </cell>
          <cell r="E182" t="str">
            <v>01</v>
          </cell>
          <cell r="F182" t="str">
            <v>FIJ</v>
          </cell>
          <cell r="G182">
            <v>3301</v>
          </cell>
          <cell r="H182" t="str">
            <v>Banking Systems</v>
          </cell>
          <cell r="I182">
            <v>3610</v>
          </cell>
          <cell r="J182" t="str">
            <v>PAHQ</v>
          </cell>
          <cell r="K182" t="str">
            <v>21DEC73</v>
          </cell>
          <cell r="L182" t="str">
            <v>21DEC73</v>
          </cell>
          <cell r="M182" t="str">
            <v>19MAR74</v>
          </cell>
          <cell r="N182" t="str">
            <v>12JAN77</v>
          </cell>
          <cell r="O182" t="str">
            <v>01JUN77</v>
          </cell>
          <cell r="P182" t="str">
            <v>01DEC88</v>
          </cell>
          <cell r="Q182">
            <v>15</v>
          </cell>
          <cell r="R182">
            <v>3</v>
          </cell>
          <cell r="S182">
            <v>0</v>
          </cell>
          <cell r="T182" t="str">
            <v>VAR'US</v>
          </cell>
          <cell r="U182">
            <v>2000</v>
          </cell>
          <cell r="V182">
            <v>112</v>
          </cell>
          <cell r="W182">
            <v>1888</v>
          </cell>
          <cell r="X182">
            <v>1888</v>
          </cell>
          <cell r="Y182">
            <v>1888</v>
          </cell>
          <cell r="Z182">
            <v>1888</v>
          </cell>
          <cell r="AA182">
            <v>1888</v>
          </cell>
        </row>
        <row r="183">
          <cell r="A183" t="str">
            <v>THIRD PRIVATE DEVELOPMENT CORPORATION OF THE PHILIPPINES</v>
          </cell>
          <cell r="B183" t="str">
            <v>0175</v>
          </cell>
          <cell r="C183">
            <v>175</v>
          </cell>
          <cell r="D183" t="str">
            <v>CLOSED</v>
          </cell>
          <cell r="E183" t="str">
            <v>01</v>
          </cell>
          <cell r="F183" t="str">
            <v>PHI</v>
          </cell>
          <cell r="G183">
            <v>3301</v>
          </cell>
          <cell r="H183" t="str">
            <v>Banking Systems</v>
          </cell>
          <cell r="I183">
            <v>2145</v>
          </cell>
          <cell r="J183" t="str">
            <v>SEGF</v>
          </cell>
          <cell r="K183" t="str">
            <v>21DEC73</v>
          </cell>
          <cell r="L183" t="str">
            <v>11JAN74</v>
          </cell>
          <cell r="M183" t="str">
            <v>10JUN74</v>
          </cell>
          <cell r="N183" t="str">
            <v>17JUN80</v>
          </cell>
          <cell r="O183" t="str">
            <v>01OCT76</v>
          </cell>
          <cell r="P183" t="str">
            <v>01APR92</v>
          </cell>
          <cell r="Q183">
            <v>15</v>
          </cell>
          <cell r="R183">
            <v>3</v>
          </cell>
          <cell r="S183">
            <v>0</v>
          </cell>
          <cell r="T183" t="str">
            <v>VAR'US</v>
          </cell>
          <cell r="U183">
            <v>25000</v>
          </cell>
          <cell r="V183">
            <v>1468</v>
          </cell>
          <cell r="W183">
            <v>23532</v>
          </cell>
          <cell r="X183">
            <v>23532</v>
          </cell>
          <cell r="Y183">
            <v>23532</v>
          </cell>
          <cell r="Z183">
            <v>23532</v>
          </cell>
          <cell r="AA183">
            <v>23532</v>
          </cell>
        </row>
        <row r="184">
          <cell r="A184" t="str">
            <v>KUALA LUMPUR-KARAK HIGHWAY (SUPPLEMENTARY)</v>
          </cell>
          <cell r="B184" t="str">
            <v>0176</v>
          </cell>
          <cell r="C184">
            <v>176</v>
          </cell>
          <cell r="D184" t="str">
            <v>CLOSED</v>
          </cell>
          <cell r="E184" t="str">
            <v>01</v>
          </cell>
          <cell r="F184" t="str">
            <v>MAL</v>
          </cell>
          <cell r="G184">
            <v>3701</v>
          </cell>
          <cell r="H184" t="str">
            <v>Roads &amp; Highways</v>
          </cell>
          <cell r="I184">
            <v>2115</v>
          </cell>
          <cell r="J184" t="str">
            <v>SEID</v>
          </cell>
          <cell r="K184" t="str">
            <v>10JAN74</v>
          </cell>
          <cell r="L184" t="str">
            <v>25JAN74</v>
          </cell>
          <cell r="M184" t="str">
            <v>10APR74</v>
          </cell>
          <cell r="N184" t="str">
            <v>26DEC78</v>
          </cell>
          <cell r="O184" t="str">
            <v>01FEB77</v>
          </cell>
          <cell r="P184" t="str">
            <v>01AUG96</v>
          </cell>
          <cell r="Q184">
            <v>23</v>
          </cell>
          <cell r="R184">
            <v>3</v>
          </cell>
          <cell r="S184">
            <v>7.5</v>
          </cell>
          <cell r="U184">
            <v>6800</v>
          </cell>
          <cell r="V184">
            <v>0</v>
          </cell>
          <cell r="W184">
            <v>6800</v>
          </cell>
          <cell r="X184">
            <v>6800</v>
          </cell>
          <cell r="Y184">
            <v>6800</v>
          </cell>
          <cell r="Z184">
            <v>6800</v>
          </cell>
          <cell r="AA184">
            <v>6800</v>
          </cell>
        </row>
        <row r="185">
          <cell r="A185" t="str">
            <v>KUALA LUMPUR-KARAK HIGHWAY (PHASE II)</v>
          </cell>
          <cell r="B185" t="str">
            <v>0177</v>
          </cell>
          <cell r="C185">
            <v>177</v>
          </cell>
          <cell r="D185" t="str">
            <v>CLOSED</v>
          </cell>
          <cell r="E185" t="str">
            <v>01</v>
          </cell>
          <cell r="F185" t="str">
            <v>MAL</v>
          </cell>
          <cell r="G185">
            <v>3701</v>
          </cell>
          <cell r="H185" t="str">
            <v>Roads &amp; Highways</v>
          </cell>
          <cell r="I185">
            <v>2115</v>
          </cell>
          <cell r="J185" t="str">
            <v>SEID</v>
          </cell>
          <cell r="K185" t="str">
            <v>10JAN74</v>
          </cell>
          <cell r="L185" t="str">
            <v>25JAN74</v>
          </cell>
          <cell r="M185" t="str">
            <v>10APR74</v>
          </cell>
          <cell r="N185" t="str">
            <v>31DEC78</v>
          </cell>
          <cell r="O185" t="str">
            <v>01FEB77</v>
          </cell>
          <cell r="P185" t="str">
            <v>01AUG96</v>
          </cell>
          <cell r="Q185">
            <v>23</v>
          </cell>
          <cell r="R185">
            <v>3</v>
          </cell>
          <cell r="S185">
            <v>7.5</v>
          </cell>
          <cell r="U185">
            <v>11500</v>
          </cell>
          <cell r="V185">
            <v>1762</v>
          </cell>
          <cell r="W185">
            <v>9738</v>
          </cell>
          <cell r="X185">
            <v>9738</v>
          </cell>
          <cell r="Y185">
            <v>9738</v>
          </cell>
          <cell r="Z185">
            <v>9738</v>
          </cell>
          <cell r="AA185">
            <v>9738</v>
          </cell>
        </row>
        <row r="186">
          <cell r="A186" t="str">
            <v>HIGHWAY</v>
          </cell>
          <cell r="B186" t="str">
            <v>0178</v>
          </cell>
          <cell r="C186">
            <v>178</v>
          </cell>
          <cell r="D186" t="str">
            <v>CLOSED</v>
          </cell>
          <cell r="E186" t="str">
            <v>01</v>
          </cell>
          <cell r="F186" t="str">
            <v>THA</v>
          </cell>
          <cell r="G186">
            <v>3701</v>
          </cell>
          <cell r="H186" t="str">
            <v>Roads &amp; Highways</v>
          </cell>
          <cell r="I186">
            <v>2115</v>
          </cell>
          <cell r="J186" t="str">
            <v>SEID</v>
          </cell>
          <cell r="K186" t="str">
            <v>10JAN74</v>
          </cell>
          <cell r="L186" t="str">
            <v>23JAN74</v>
          </cell>
          <cell r="M186" t="str">
            <v>22APR74</v>
          </cell>
          <cell r="N186" t="str">
            <v>28NOV79</v>
          </cell>
          <cell r="O186" t="str">
            <v>01JUN79</v>
          </cell>
          <cell r="P186" t="str">
            <v>01DEC94</v>
          </cell>
          <cell r="Q186">
            <v>25</v>
          </cell>
          <cell r="R186">
            <v>5</v>
          </cell>
          <cell r="S186">
            <v>7.5</v>
          </cell>
          <cell r="U186">
            <v>12600</v>
          </cell>
          <cell r="V186">
            <v>0</v>
          </cell>
          <cell r="W186">
            <v>12600</v>
          </cell>
          <cell r="X186">
            <v>12600</v>
          </cell>
          <cell r="Y186">
            <v>12600</v>
          </cell>
          <cell r="Z186">
            <v>12600</v>
          </cell>
          <cell r="AA186">
            <v>12600</v>
          </cell>
        </row>
        <row r="187">
          <cell r="A187" t="str">
            <v>ROAD IMPROVEMENT</v>
          </cell>
          <cell r="B187" t="str">
            <v>0179</v>
          </cell>
          <cell r="C187">
            <v>179</v>
          </cell>
          <cell r="D187" t="str">
            <v>CLOSED</v>
          </cell>
          <cell r="E187" t="str">
            <v>01</v>
          </cell>
          <cell r="F187" t="str">
            <v>KOR</v>
          </cell>
          <cell r="G187">
            <v>3701</v>
          </cell>
          <cell r="H187" t="str">
            <v>Roads &amp; Highways</v>
          </cell>
          <cell r="I187">
            <v>4715</v>
          </cell>
          <cell r="J187" t="str">
            <v>EATC</v>
          </cell>
          <cell r="K187" t="str">
            <v>29JAN74</v>
          </cell>
          <cell r="L187" t="str">
            <v>18FEB74</v>
          </cell>
          <cell r="M187" t="str">
            <v>23MAY74</v>
          </cell>
          <cell r="N187" t="str">
            <v>18FEB76</v>
          </cell>
          <cell r="Q187">
            <v>10</v>
          </cell>
          <cell r="R187">
            <v>2</v>
          </cell>
          <cell r="S187">
            <v>7.5</v>
          </cell>
          <cell r="U187">
            <v>450</v>
          </cell>
          <cell r="V187">
            <v>450</v>
          </cell>
          <cell r="W187">
            <v>0</v>
          </cell>
          <cell r="X187">
            <v>0</v>
          </cell>
          <cell r="Y187">
            <v>0</v>
          </cell>
          <cell r="Z187">
            <v>0</v>
          </cell>
          <cell r="AA187">
            <v>0</v>
          </cell>
        </row>
        <row r="188">
          <cell r="A188" t="str">
            <v>THIRD KOREA DEVELOPMENT BANK</v>
          </cell>
          <cell r="B188" t="str">
            <v>0180</v>
          </cell>
          <cell r="C188">
            <v>180</v>
          </cell>
          <cell r="D188" t="str">
            <v>CLOSED</v>
          </cell>
          <cell r="E188" t="str">
            <v>01</v>
          </cell>
          <cell r="F188" t="str">
            <v>KOR</v>
          </cell>
          <cell r="G188">
            <v>3301</v>
          </cell>
          <cell r="H188" t="str">
            <v>Banking Systems</v>
          </cell>
          <cell r="I188">
            <v>4710</v>
          </cell>
          <cell r="J188" t="str">
            <v>EARG</v>
          </cell>
          <cell r="K188" t="str">
            <v>21FEB74</v>
          </cell>
          <cell r="L188" t="str">
            <v>20MAR74</v>
          </cell>
          <cell r="M188" t="str">
            <v>18JUN74</v>
          </cell>
          <cell r="N188" t="str">
            <v>29JUL77</v>
          </cell>
          <cell r="O188" t="str">
            <v>01JUN75</v>
          </cell>
          <cell r="P188" t="str">
            <v>01JUN88</v>
          </cell>
          <cell r="Q188">
            <v>15</v>
          </cell>
          <cell r="R188">
            <v>3</v>
          </cell>
          <cell r="S188">
            <v>0</v>
          </cell>
          <cell r="T188" t="str">
            <v>VAR'US</v>
          </cell>
          <cell r="U188">
            <v>30000</v>
          </cell>
          <cell r="V188">
            <v>0</v>
          </cell>
          <cell r="W188">
            <v>30000</v>
          </cell>
          <cell r="X188">
            <v>30000</v>
          </cell>
          <cell r="Y188">
            <v>30000</v>
          </cell>
          <cell r="Z188">
            <v>30000</v>
          </cell>
          <cell r="AA188">
            <v>30000</v>
          </cell>
        </row>
        <row r="189">
          <cell r="A189" t="str">
            <v>SUI-KARACHI GAS PIPELINE</v>
          </cell>
          <cell r="B189" t="str">
            <v>0181</v>
          </cell>
          <cell r="C189">
            <v>181</v>
          </cell>
          <cell r="D189" t="str">
            <v>CLOSED</v>
          </cell>
          <cell r="E189" t="str">
            <v>01</v>
          </cell>
          <cell r="F189" t="str">
            <v>PAK</v>
          </cell>
          <cell r="G189">
            <v>3201</v>
          </cell>
          <cell r="H189" t="str">
            <v>Conventional Energy Generation (other than hydropower)</v>
          </cell>
          <cell r="I189">
            <v>4615</v>
          </cell>
          <cell r="J189" t="str">
            <v>CWID</v>
          </cell>
          <cell r="K189" t="str">
            <v>14MAR74</v>
          </cell>
          <cell r="L189" t="str">
            <v>22MAR74</v>
          </cell>
          <cell r="M189" t="str">
            <v>28JUN74</v>
          </cell>
          <cell r="N189" t="str">
            <v>27FEB80</v>
          </cell>
          <cell r="O189" t="str">
            <v>01APR79</v>
          </cell>
          <cell r="P189" t="str">
            <v>01OCT98</v>
          </cell>
          <cell r="Q189">
            <v>25</v>
          </cell>
          <cell r="R189">
            <v>5</v>
          </cell>
          <cell r="S189">
            <v>7.5</v>
          </cell>
          <cell r="U189">
            <v>29660</v>
          </cell>
          <cell r="V189">
            <v>597</v>
          </cell>
          <cell r="W189">
            <v>29063</v>
          </cell>
          <cell r="X189">
            <v>29063</v>
          </cell>
          <cell r="Y189">
            <v>29063</v>
          </cell>
          <cell r="Z189">
            <v>29063</v>
          </cell>
          <cell r="AA189">
            <v>29063</v>
          </cell>
        </row>
        <row r="190">
          <cell r="A190" t="str">
            <v>SECOND AGRICULTURAL CREDIT</v>
          </cell>
          <cell r="B190" t="str">
            <v>0182</v>
          </cell>
          <cell r="C190">
            <v>182</v>
          </cell>
          <cell r="D190" t="str">
            <v>CLOSED</v>
          </cell>
          <cell r="E190" t="str">
            <v>03</v>
          </cell>
          <cell r="F190" t="str">
            <v>NEP</v>
          </cell>
          <cell r="G190">
            <v>3001</v>
          </cell>
          <cell r="H190" t="str">
            <v>Agriculture Production, Agroprocessing, &amp; Agrobusiness</v>
          </cell>
          <cell r="I190">
            <v>2035</v>
          </cell>
          <cell r="J190" t="str">
            <v>SANS</v>
          </cell>
          <cell r="K190" t="str">
            <v>02APR74</v>
          </cell>
          <cell r="L190" t="str">
            <v>15MAY74</v>
          </cell>
          <cell r="M190" t="str">
            <v>04OCT74</v>
          </cell>
          <cell r="N190" t="str">
            <v>07APR80</v>
          </cell>
          <cell r="O190" t="str">
            <v>01DEC84</v>
          </cell>
          <cell r="P190" t="str">
            <v>01JUN14</v>
          </cell>
          <cell r="Q190">
            <v>40</v>
          </cell>
          <cell r="R190">
            <v>10</v>
          </cell>
          <cell r="S190">
            <v>1</v>
          </cell>
          <cell r="U190">
            <v>3000</v>
          </cell>
          <cell r="V190">
            <v>0</v>
          </cell>
          <cell r="W190">
            <v>3000</v>
          </cell>
          <cell r="X190">
            <v>3000</v>
          </cell>
          <cell r="Y190">
            <v>3000</v>
          </cell>
          <cell r="Z190">
            <v>3000</v>
          </cell>
          <cell r="AA190">
            <v>2335</v>
          </cell>
        </row>
        <row r="191">
          <cell r="A191" t="str">
            <v>VIENTIANE WATER SUPPLY</v>
          </cell>
          <cell r="B191" t="str">
            <v>0183</v>
          </cell>
          <cell r="C191">
            <v>183</v>
          </cell>
          <cell r="D191" t="str">
            <v>CLOSED</v>
          </cell>
          <cell r="E191" t="str">
            <v>03</v>
          </cell>
          <cell r="F191" t="str">
            <v>LAO</v>
          </cell>
          <cell r="G191">
            <v>3801</v>
          </cell>
          <cell r="H191" t="str">
            <v>Water Supply &amp; Sanitation</v>
          </cell>
          <cell r="I191">
            <v>2135</v>
          </cell>
          <cell r="J191" t="str">
            <v>SESS</v>
          </cell>
          <cell r="K191" t="str">
            <v>18APR74</v>
          </cell>
          <cell r="L191" t="str">
            <v>24MAY74</v>
          </cell>
          <cell r="M191" t="str">
            <v>18SEP74</v>
          </cell>
          <cell r="N191" t="str">
            <v>22FEB82</v>
          </cell>
          <cell r="O191" t="str">
            <v>01NOV84</v>
          </cell>
          <cell r="P191" t="str">
            <v>01MAY14</v>
          </cell>
          <cell r="Q191">
            <v>40</v>
          </cell>
          <cell r="R191">
            <v>10</v>
          </cell>
          <cell r="S191">
            <v>1</v>
          </cell>
          <cell r="U191">
            <v>6000</v>
          </cell>
          <cell r="V191">
            <v>46</v>
          </cell>
          <cell r="W191">
            <v>5954</v>
          </cell>
          <cell r="X191">
            <v>5954</v>
          </cell>
          <cell r="Y191">
            <v>5954</v>
          </cell>
          <cell r="Z191">
            <v>5954</v>
          </cell>
          <cell r="AA191">
            <v>4642</v>
          </cell>
        </row>
        <row r="192">
          <cell r="A192" t="str">
            <v>PENANG PORT EXPANSION</v>
          </cell>
          <cell r="B192" t="str">
            <v>0184</v>
          </cell>
          <cell r="C192">
            <v>184</v>
          </cell>
          <cell r="D192" t="str">
            <v>CLOSED</v>
          </cell>
          <cell r="E192" t="str">
            <v>01</v>
          </cell>
          <cell r="F192" t="str">
            <v>MAL</v>
          </cell>
          <cell r="G192">
            <v>3702</v>
          </cell>
          <cell r="H192" t="str">
            <v>Ports, Waterways, &amp; Shipping</v>
          </cell>
          <cell r="I192">
            <v>2115</v>
          </cell>
          <cell r="J192" t="str">
            <v>SEID</v>
          </cell>
          <cell r="K192" t="str">
            <v>18APR74</v>
          </cell>
          <cell r="L192" t="str">
            <v>24APR74</v>
          </cell>
          <cell r="M192" t="str">
            <v>16AUG74</v>
          </cell>
          <cell r="N192" t="str">
            <v>11APR80</v>
          </cell>
          <cell r="O192" t="str">
            <v>01SEP78</v>
          </cell>
          <cell r="P192" t="str">
            <v>01MAR89</v>
          </cell>
          <cell r="Q192">
            <v>25</v>
          </cell>
          <cell r="R192">
            <v>4</v>
          </cell>
          <cell r="S192">
            <v>7.5</v>
          </cell>
          <cell r="U192">
            <v>15100</v>
          </cell>
          <cell r="V192">
            <v>2945</v>
          </cell>
          <cell r="W192">
            <v>12155</v>
          </cell>
          <cell r="X192">
            <v>12155</v>
          </cell>
          <cell r="Y192">
            <v>12155</v>
          </cell>
          <cell r="Z192">
            <v>12155</v>
          </cell>
          <cell r="AA192">
            <v>12155</v>
          </cell>
        </row>
        <row r="193">
          <cell r="A193" t="str">
            <v>FALEOLO AIRPORT AND ROAD (SUPPLEMENTARY)</v>
          </cell>
          <cell r="B193" t="str">
            <v>0185</v>
          </cell>
          <cell r="C193">
            <v>185</v>
          </cell>
          <cell r="D193" t="str">
            <v>CLOSED</v>
          </cell>
          <cell r="E193" t="str">
            <v>03</v>
          </cell>
          <cell r="F193" t="str">
            <v>SAM</v>
          </cell>
          <cell r="G193">
            <v>3704</v>
          </cell>
          <cell r="H193" t="str">
            <v>Civil Aviation</v>
          </cell>
          <cell r="I193">
            <v>3610</v>
          </cell>
          <cell r="J193" t="str">
            <v>PAHQ</v>
          </cell>
          <cell r="K193" t="str">
            <v>27JUN74</v>
          </cell>
          <cell r="L193" t="str">
            <v>05JUL74</v>
          </cell>
          <cell r="M193" t="str">
            <v>19JUL74</v>
          </cell>
          <cell r="N193" t="str">
            <v>21APR76</v>
          </cell>
          <cell r="O193" t="str">
            <v>01OCT84</v>
          </cell>
          <cell r="P193" t="str">
            <v>01APR14</v>
          </cell>
          <cell r="Q193">
            <v>40</v>
          </cell>
          <cell r="R193">
            <v>10</v>
          </cell>
          <cell r="S193">
            <v>1</v>
          </cell>
          <cell r="U193">
            <v>555</v>
          </cell>
          <cell r="V193">
            <v>32</v>
          </cell>
          <cell r="W193">
            <v>523</v>
          </cell>
          <cell r="X193">
            <v>523</v>
          </cell>
          <cell r="Y193">
            <v>523</v>
          </cell>
          <cell r="Z193">
            <v>523</v>
          </cell>
          <cell r="AA193">
            <v>402</v>
          </cell>
        </row>
        <row r="194">
          <cell r="A194" t="str">
            <v>SABAH LAND DEVELOPMENT</v>
          </cell>
          <cell r="B194" t="str">
            <v>0186</v>
          </cell>
          <cell r="C194">
            <v>186</v>
          </cell>
          <cell r="D194" t="str">
            <v>CLOSED</v>
          </cell>
          <cell r="E194" t="str">
            <v>01</v>
          </cell>
          <cell r="F194" t="str">
            <v>MAL</v>
          </cell>
          <cell r="G194">
            <v>3900</v>
          </cell>
          <cell r="H194" t="str">
            <v>Multisector</v>
          </cell>
          <cell r="I194">
            <v>2125</v>
          </cell>
          <cell r="J194" t="str">
            <v>SEAE</v>
          </cell>
          <cell r="K194" t="str">
            <v>01AUG74</v>
          </cell>
          <cell r="L194" t="str">
            <v>21AUG74</v>
          </cell>
          <cell r="M194" t="str">
            <v>29APR75</v>
          </cell>
          <cell r="N194" t="str">
            <v>01JUL81</v>
          </cell>
          <cell r="O194" t="str">
            <v>01OCT79</v>
          </cell>
          <cell r="P194" t="str">
            <v>01APR99</v>
          </cell>
          <cell r="Q194">
            <v>25</v>
          </cell>
          <cell r="R194">
            <v>5</v>
          </cell>
          <cell r="S194">
            <v>7.5</v>
          </cell>
          <cell r="U194">
            <v>14000</v>
          </cell>
          <cell r="V194">
            <v>2924</v>
          </cell>
          <cell r="W194">
            <v>11076</v>
          </cell>
          <cell r="X194">
            <v>11076</v>
          </cell>
          <cell r="Y194">
            <v>11076</v>
          </cell>
          <cell r="Z194">
            <v>11076</v>
          </cell>
          <cell r="AA194">
            <v>11076</v>
          </cell>
        </row>
        <row r="195">
          <cell r="A195" t="str">
            <v>SUI-KARACHI GAS PIPELINE  (SUPPLEMENTARY)</v>
          </cell>
          <cell r="B195" t="str">
            <v>0187</v>
          </cell>
          <cell r="C195">
            <v>187</v>
          </cell>
          <cell r="D195" t="str">
            <v>CLOSED</v>
          </cell>
          <cell r="E195" t="str">
            <v>01</v>
          </cell>
          <cell r="F195" t="str">
            <v>PAK</v>
          </cell>
          <cell r="G195">
            <v>3201</v>
          </cell>
          <cell r="H195" t="str">
            <v>Conventional Energy Generation (other than hydropower)</v>
          </cell>
          <cell r="I195">
            <v>4615</v>
          </cell>
          <cell r="J195" t="str">
            <v>CWID</v>
          </cell>
          <cell r="K195" t="str">
            <v>06AUG74</v>
          </cell>
          <cell r="L195" t="str">
            <v>09AUG74</v>
          </cell>
          <cell r="M195" t="str">
            <v>10SEP74</v>
          </cell>
          <cell r="N195" t="str">
            <v>30JUN79</v>
          </cell>
          <cell r="O195" t="str">
            <v>01OCT79</v>
          </cell>
          <cell r="P195" t="str">
            <v>01APR99</v>
          </cell>
          <cell r="Q195">
            <v>25</v>
          </cell>
          <cell r="R195">
            <v>5</v>
          </cell>
          <cell r="S195">
            <v>7.5</v>
          </cell>
          <cell r="U195">
            <v>23510</v>
          </cell>
          <cell r="V195">
            <v>11408</v>
          </cell>
          <cell r="W195">
            <v>12102</v>
          </cell>
          <cell r="X195">
            <v>12102</v>
          </cell>
          <cell r="Y195">
            <v>12102</v>
          </cell>
          <cell r="Z195">
            <v>12102</v>
          </cell>
          <cell r="AA195">
            <v>12102</v>
          </cell>
        </row>
        <row r="196">
          <cell r="A196" t="str">
            <v>SECOND HIGHWAY</v>
          </cell>
          <cell r="B196" t="str">
            <v>0188</v>
          </cell>
          <cell r="C196">
            <v>188</v>
          </cell>
          <cell r="D196" t="str">
            <v>CLOSED</v>
          </cell>
          <cell r="E196" t="str">
            <v>01</v>
          </cell>
          <cell r="F196" t="str">
            <v>KOR</v>
          </cell>
          <cell r="G196">
            <v>3701</v>
          </cell>
          <cell r="H196" t="str">
            <v>Roads &amp; Highways</v>
          </cell>
          <cell r="I196">
            <v>4715</v>
          </cell>
          <cell r="J196" t="str">
            <v>EATC</v>
          </cell>
          <cell r="K196" t="str">
            <v>20AUG74</v>
          </cell>
          <cell r="L196" t="str">
            <v>02SEP74</v>
          </cell>
          <cell r="M196" t="str">
            <v>08JAN75</v>
          </cell>
          <cell r="N196" t="str">
            <v>27DEC77</v>
          </cell>
          <cell r="O196" t="str">
            <v>01MAY78</v>
          </cell>
          <cell r="P196" t="str">
            <v>01NOV97</v>
          </cell>
          <cell r="Q196">
            <v>23</v>
          </cell>
          <cell r="R196">
            <v>3</v>
          </cell>
          <cell r="S196">
            <v>7.5</v>
          </cell>
          <cell r="U196">
            <v>10000</v>
          </cell>
          <cell r="V196">
            <v>1713</v>
          </cell>
          <cell r="W196">
            <v>8287</v>
          </cell>
          <cell r="X196">
            <v>8287</v>
          </cell>
          <cell r="Y196">
            <v>8287</v>
          </cell>
          <cell r="Z196">
            <v>8287</v>
          </cell>
          <cell r="AA196">
            <v>8287</v>
          </cell>
        </row>
        <row r="197">
          <cell r="A197" t="str">
            <v>FIBER PRODUCTION AND PROCESSING</v>
          </cell>
          <cell r="B197" t="str">
            <v>0189</v>
          </cell>
          <cell r="C197">
            <v>189</v>
          </cell>
          <cell r="D197" t="str">
            <v>CLOSED</v>
          </cell>
          <cell r="E197" t="str">
            <v>01</v>
          </cell>
          <cell r="F197" t="str">
            <v>INO</v>
          </cell>
          <cell r="G197">
            <v>3001</v>
          </cell>
          <cell r="H197" t="str">
            <v>Agriculture Production, Agroprocessing, &amp; Agrobusiness</v>
          </cell>
          <cell r="I197">
            <v>2125</v>
          </cell>
          <cell r="J197" t="str">
            <v>SEAE</v>
          </cell>
          <cell r="K197" t="str">
            <v>27AUG74</v>
          </cell>
          <cell r="L197" t="str">
            <v>06SEP74</v>
          </cell>
          <cell r="M197" t="str">
            <v>12DEC74</v>
          </cell>
          <cell r="N197" t="str">
            <v>10JUN80</v>
          </cell>
          <cell r="O197" t="str">
            <v>01NOV79</v>
          </cell>
          <cell r="P197" t="str">
            <v>01MAY99</v>
          </cell>
          <cell r="Q197">
            <v>25</v>
          </cell>
          <cell r="R197">
            <v>5</v>
          </cell>
          <cell r="S197">
            <v>7.5</v>
          </cell>
          <cell r="U197">
            <v>13200</v>
          </cell>
          <cell r="V197">
            <v>10286</v>
          </cell>
          <cell r="W197">
            <v>2914</v>
          </cell>
          <cell r="X197">
            <v>2914</v>
          </cell>
          <cell r="Y197">
            <v>2914</v>
          </cell>
          <cell r="Z197">
            <v>2914</v>
          </cell>
          <cell r="AA197">
            <v>2914</v>
          </cell>
        </row>
        <row r="198">
          <cell r="A198" t="str">
            <v>MANILA WATER SUPPLY</v>
          </cell>
          <cell r="B198" t="str">
            <v>0190</v>
          </cell>
          <cell r="C198">
            <v>190</v>
          </cell>
          <cell r="D198" t="str">
            <v>CLOSED</v>
          </cell>
          <cell r="E198" t="str">
            <v>01</v>
          </cell>
          <cell r="F198" t="str">
            <v>PHI</v>
          </cell>
          <cell r="G198">
            <v>3801</v>
          </cell>
          <cell r="H198" t="str">
            <v>Water Supply &amp; Sanitation</v>
          </cell>
          <cell r="I198">
            <v>2135</v>
          </cell>
          <cell r="J198" t="str">
            <v>SESS</v>
          </cell>
          <cell r="K198" t="str">
            <v>28AUG74</v>
          </cell>
          <cell r="L198" t="str">
            <v>09SEP74</v>
          </cell>
          <cell r="M198" t="str">
            <v>21OCT74</v>
          </cell>
          <cell r="N198" t="str">
            <v>31DEC85</v>
          </cell>
          <cell r="O198" t="str">
            <v>01MAR80</v>
          </cell>
          <cell r="P198" t="str">
            <v>01MAR00</v>
          </cell>
          <cell r="Q198">
            <v>25</v>
          </cell>
          <cell r="R198">
            <v>5</v>
          </cell>
          <cell r="S198">
            <v>7.5</v>
          </cell>
          <cell r="U198">
            <v>51300</v>
          </cell>
          <cell r="V198">
            <v>0</v>
          </cell>
          <cell r="W198">
            <v>51300</v>
          </cell>
          <cell r="X198">
            <v>51300</v>
          </cell>
          <cell r="Y198">
            <v>51300</v>
          </cell>
          <cell r="Z198">
            <v>51300</v>
          </cell>
          <cell r="AA198">
            <v>51300</v>
          </cell>
        </row>
        <row r="199">
          <cell r="A199" t="str">
            <v>SECOND POWER TRANSMISSION SYSTEM EXPANSION</v>
          </cell>
          <cell r="B199" t="str">
            <v>0191</v>
          </cell>
          <cell r="C199">
            <v>191</v>
          </cell>
          <cell r="D199" t="str">
            <v>CLOSED</v>
          </cell>
          <cell r="E199" t="str">
            <v>01</v>
          </cell>
          <cell r="F199" t="str">
            <v>THA</v>
          </cell>
          <cell r="G199">
            <v>3204</v>
          </cell>
          <cell r="H199" t="str">
            <v>Transmission &amp; Distribution</v>
          </cell>
          <cell r="I199">
            <v>2115</v>
          </cell>
          <cell r="J199" t="str">
            <v>SEID</v>
          </cell>
          <cell r="K199" t="str">
            <v>29AUG74</v>
          </cell>
          <cell r="L199" t="str">
            <v>11SEP74</v>
          </cell>
          <cell r="M199" t="str">
            <v>28NOV74</v>
          </cell>
          <cell r="N199" t="str">
            <v>01MAY79</v>
          </cell>
          <cell r="O199" t="str">
            <v>01MAY79</v>
          </cell>
          <cell r="P199" t="str">
            <v>01NOV94</v>
          </cell>
          <cell r="Q199">
            <v>20</v>
          </cell>
          <cell r="R199">
            <v>4</v>
          </cell>
          <cell r="S199">
            <v>7.5</v>
          </cell>
          <cell r="U199">
            <v>24000</v>
          </cell>
          <cell r="V199">
            <v>0</v>
          </cell>
          <cell r="W199">
            <v>24000</v>
          </cell>
          <cell r="X199">
            <v>24000</v>
          </cell>
          <cell r="Y199">
            <v>24000</v>
          </cell>
          <cell r="Z199">
            <v>24000</v>
          </cell>
          <cell r="AA199">
            <v>24000</v>
          </cell>
        </row>
        <row r="200">
          <cell r="A200" t="str">
            <v>FIRST KOREA DEVELOPMENT FINANCE CORPORATION</v>
          </cell>
          <cell r="B200" t="str">
            <v>0192</v>
          </cell>
          <cell r="C200">
            <v>192</v>
          </cell>
          <cell r="D200" t="str">
            <v>CLOSED</v>
          </cell>
          <cell r="E200" t="str">
            <v>01</v>
          </cell>
          <cell r="F200" t="str">
            <v>KOR</v>
          </cell>
          <cell r="G200">
            <v>3301</v>
          </cell>
          <cell r="H200" t="str">
            <v>Banking Systems</v>
          </cell>
          <cell r="I200">
            <v>4710</v>
          </cell>
          <cell r="J200" t="str">
            <v>EARG</v>
          </cell>
          <cell r="K200" t="str">
            <v>29AUG74</v>
          </cell>
          <cell r="L200" t="str">
            <v>02SEP74</v>
          </cell>
          <cell r="M200" t="str">
            <v>29OCT74</v>
          </cell>
          <cell r="N200" t="str">
            <v>08JUN78</v>
          </cell>
          <cell r="O200" t="str">
            <v>01AUG76</v>
          </cell>
          <cell r="P200" t="str">
            <v>01FEB88</v>
          </cell>
          <cell r="Q200">
            <v>15</v>
          </cell>
          <cell r="R200">
            <v>3</v>
          </cell>
          <cell r="S200">
            <v>0</v>
          </cell>
          <cell r="T200" t="str">
            <v>VAR'US</v>
          </cell>
          <cell r="U200">
            <v>30000</v>
          </cell>
          <cell r="V200">
            <v>108</v>
          </cell>
          <cell r="W200">
            <v>29892</v>
          </cell>
          <cell r="X200">
            <v>29892</v>
          </cell>
          <cell r="Y200">
            <v>29892</v>
          </cell>
          <cell r="Z200">
            <v>29892</v>
          </cell>
          <cell r="AA200">
            <v>29892</v>
          </cell>
        </row>
        <row r="201">
          <cell r="A201" t="str">
            <v>RICE PROCESSING INDUSTRIES</v>
          </cell>
          <cell r="B201" t="str">
            <v>0193</v>
          </cell>
          <cell r="C201">
            <v>193</v>
          </cell>
          <cell r="D201" t="str">
            <v>CLOSED</v>
          </cell>
          <cell r="E201" t="str">
            <v>03</v>
          </cell>
          <cell r="F201" t="str">
            <v>MYA</v>
          </cell>
          <cell r="G201">
            <v>3001</v>
          </cell>
          <cell r="H201" t="str">
            <v>Agriculture Production, Agroprocessing, &amp; Agrobusiness</v>
          </cell>
          <cell r="I201">
            <v>2125</v>
          </cell>
          <cell r="J201" t="str">
            <v>SEAE</v>
          </cell>
          <cell r="K201" t="str">
            <v>12SEP74</v>
          </cell>
          <cell r="L201" t="str">
            <v>23SEP74</v>
          </cell>
          <cell r="M201" t="str">
            <v>14OCT74</v>
          </cell>
          <cell r="N201" t="str">
            <v>12AUG81</v>
          </cell>
          <cell r="O201" t="str">
            <v>01JUN84</v>
          </cell>
          <cell r="P201" t="str">
            <v>01DEC13</v>
          </cell>
          <cell r="Q201">
            <v>40</v>
          </cell>
          <cell r="R201">
            <v>10</v>
          </cell>
          <cell r="S201">
            <v>1</v>
          </cell>
          <cell r="U201">
            <v>6500</v>
          </cell>
          <cell r="V201">
            <v>30</v>
          </cell>
          <cell r="W201">
            <v>6470</v>
          </cell>
          <cell r="X201">
            <v>6470</v>
          </cell>
          <cell r="Y201">
            <v>6470</v>
          </cell>
          <cell r="Z201">
            <v>6470</v>
          </cell>
          <cell r="AA201">
            <v>2329</v>
          </cell>
        </row>
        <row r="202">
          <cell r="A202" t="str">
            <v>FISHERIES DEVELOPMENT</v>
          </cell>
          <cell r="B202" t="str">
            <v>0194</v>
          </cell>
          <cell r="C202">
            <v>194</v>
          </cell>
          <cell r="D202" t="str">
            <v>CLOSED</v>
          </cell>
          <cell r="E202" t="str">
            <v>03</v>
          </cell>
          <cell r="F202" t="str">
            <v>MYA</v>
          </cell>
          <cell r="G202">
            <v>3003</v>
          </cell>
          <cell r="H202" t="str">
            <v>Fishery</v>
          </cell>
          <cell r="I202">
            <v>2125</v>
          </cell>
          <cell r="J202" t="str">
            <v>SEAE</v>
          </cell>
          <cell r="K202" t="str">
            <v>12SEP74</v>
          </cell>
          <cell r="L202" t="str">
            <v>23SEP74</v>
          </cell>
          <cell r="M202" t="str">
            <v>24OCT74</v>
          </cell>
          <cell r="N202" t="str">
            <v>04AUG78</v>
          </cell>
          <cell r="O202" t="str">
            <v>01MAR85</v>
          </cell>
          <cell r="P202" t="str">
            <v>01SEP14</v>
          </cell>
          <cell r="Q202">
            <v>40</v>
          </cell>
          <cell r="R202">
            <v>10</v>
          </cell>
          <cell r="S202">
            <v>1</v>
          </cell>
          <cell r="U202">
            <v>9800</v>
          </cell>
          <cell r="V202">
            <v>43</v>
          </cell>
          <cell r="W202">
            <v>9757</v>
          </cell>
          <cell r="X202">
            <v>9757</v>
          </cell>
          <cell r="Y202">
            <v>9757</v>
          </cell>
          <cell r="Z202">
            <v>9757</v>
          </cell>
          <cell r="AA202">
            <v>3127</v>
          </cell>
        </row>
        <row r="203">
          <cell r="A203" t="str">
            <v>BANDUNG WATER SUPPLY</v>
          </cell>
          <cell r="B203" t="str">
            <v>0195</v>
          </cell>
          <cell r="C203">
            <v>195</v>
          </cell>
          <cell r="D203" t="str">
            <v>CLOSED</v>
          </cell>
          <cell r="E203" t="str">
            <v>03</v>
          </cell>
          <cell r="F203" t="str">
            <v>INO</v>
          </cell>
          <cell r="G203">
            <v>3801</v>
          </cell>
          <cell r="H203" t="str">
            <v>Water Supply &amp; Sanitation</v>
          </cell>
          <cell r="I203">
            <v>2135</v>
          </cell>
          <cell r="J203" t="str">
            <v>SESS</v>
          </cell>
          <cell r="K203" t="str">
            <v>07NOV74</v>
          </cell>
          <cell r="L203" t="str">
            <v>22NOV74</v>
          </cell>
          <cell r="M203" t="str">
            <v>05MAR75</v>
          </cell>
          <cell r="N203" t="str">
            <v>20AUG85</v>
          </cell>
          <cell r="O203" t="str">
            <v>01NOV84</v>
          </cell>
          <cell r="P203" t="str">
            <v>01MAY14</v>
          </cell>
          <cell r="Q203">
            <v>40</v>
          </cell>
          <cell r="R203">
            <v>10</v>
          </cell>
          <cell r="S203">
            <v>1</v>
          </cell>
          <cell r="U203">
            <v>11500</v>
          </cell>
          <cell r="V203">
            <v>1532</v>
          </cell>
          <cell r="W203">
            <v>9968</v>
          </cell>
          <cell r="X203">
            <v>9968</v>
          </cell>
          <cell r="Y203">
            <v>9968</v>
          </cell>
          <cell r="Z203">
            <v>9968</v>
          </cell>
          <cell r="AA203">
            <v>7768</v>
          </cell>
        </row>
        <row r="204">
          <cell r="A204" t="str">
            <v>THIRD MINDANAO POWER</v>
          </cell>
          <cell r="B204" t="str">
            <v>0196</v>
          </cell>
          <cell r="C204">
            <v>196</v>
          </cell>
          <cell r="D204" t="str">
            <v>CLOSED</v>
          </cell>
          <cell r="E204" t="str">
            <v>01</v>
          </cell>
          <cell r="F204" t="str">
            <v>PHI</v>
          </cell>
          <cell r="G204">
            <v>3202</v>
          </cell>
          <cell r="H204" t="str">
            <v>Hydropower Generation</v>
          </cell>
          <cell r="I204">
            <v>2115</v>
          </cell>
          <cell r="J204" t="str">
            <v>SEID</v>
          </cell>
          <cell r="K204" t="str">
            <v>07NOV74</v>
          </cell>
          <cell r="L204" t="str">
            <v>20NOV74</v>
          </cell>
          <cell r="M204" t="str">
            <v>11FEB75</v>
          </cell>
          <cell r="N204" t="str">
            <v>12DEC78</v>
          </cell>
          <cell r="O204" t="str">
            <v>01MAY77</v>
          </cell>
          <cell r="P204" t="str">
            <v>01NOV84</v>
          </cell>
          <cell r="Q204">
            <v>10</v>
          </cell>
          <cell r="R204">
            <v>2</v>
          </cell>
          <cell r="S204">
            <v>8.25</v>
          </cell>
          <cell r="U204">
            <v>1000</v>
          </cell>
          <cell r="V204">
            <v>0</v>
          </cell>
          <cell r="W204">
            <v>1000</v>
          </cell>
          <cell r="X204">
            <v>1000</v>
          </cell>
          <cell r="Y204">
            <v>1000</v>
          </cell>
          <cell r="Z204">
            <v>1000</v>
          </cell>
          <cell r="AA204">
            <v>1000</v>
          </cell>
        </row>
        <row r="205">
          <cell r="A205" t="str">
            <v>EAST JAVA AGRICULTURAL CREDIT</v>
          </cell>
          <cell r="B205" t="str">
            <v>0197</v>
          </cell>
          <cell r="C205">
            <v>197</v>
          </cell>
          <cell r="D205" t="str">
            <v>CLOSED</v>
          </cell>
          <cell r="E205" t="str">
            <v>03</v>
          </cell>
          <cell r="F205" t="str">
            <v>INO</v>
          </cell>
          <cell r="G205">
            <v>3001</v>
          </cell>
          <cell r="H205" t="str">
            <v>Agriculture Production, Agroprocessing, &amp; Agrobusiness</v>
          </cell>
          <cell r="I205">
            <v>2125</v>
          </cell>
          <cell r="J205" t="str">
            <v>SEAE</v>
          </cell>
          <cell r="K205" t="str">
            <v>13NOV74</v>
          </cell>
          <cell r="L205" t="str">
            <v>22NOV74</v>
          </cell>
          <cell r="M205" t="str">
            <v>02MAY75</v>
          </cell>
          <cell r="N205" t="str">
            <v>20FEB81</v>
          </cell>
          <cell r="O205" t="str">
            <v>01MAY85</v>
          </cell>
          <cell r="P205" t="str">
            <v>01NOV14</v>
          </cell>
          <cell r="Q205">
            <v>40</v>
          </cell>
          <cell r="R205">
            <v>10</v>
          </cell>
          <cell r="S205">
            <v>1</v>
          </cell>
          <cell r="U205">
            <v>2700</v>
          </cell>
          <cell r="V205">
            <v>40</v>
          </cell>
          <cell r="W205">
            <v>2660</v>
          </cell>
          <cell r="X205">
            <v>2660</v>
          </cell>
          <cell r="Y205">
            <v>2660</v>
          </cell>
          <cell r="Z205">
            <v>2660</v>
          </cell>
          <cell r="AA205">
            <v>2017</v>
          </cell>
        </row>
        <row r="206">
          <cell r="A206" t="str">
            <v>BATURAJA CEMENT</v>
          </cell>
          <cell r="B206" t="str">
            <v>0198</v>
          </cell>
          <cell r="C206">
            <v>198</v>
          </cell>
          <cell r="D206" t="str">
            <v>CLOSED</v>
          </cell>
          <cell r="E206" t="str">
            <v>01</v>
          </cell>
          <cell r="F206" t="str">
            <v>INO</v>
          </cell>
          <cell r="G206">
            <v>3502</v>
          </cell>
          <cell r="H206" t="str">
            <v>Industry</v>
          </cell>
          <cell r="I206">
            <v>2145</v>
          </cell>
          <cell r="J206" t="str">
            <v>SEGF</v>
          </cell>
          <cell r="K206" t="str">
            <v>26NOV74</v>
          </cell>
          <cell r="L206" t="str">
            <v>03DEC74</v>
          </cell>
          <cell r="M206" t="str">
            <v>20JUN75</v>
          </cell>
          <cell r="N206" t="str">
            <v>31MAR81</v>
          </cell>
          <cell r="O206" t="str">
            <v>01MAY80</v>
          </cell>
          <cell r="P206" t="str">
            <v>01NOV94</v>
          </cell>
          <cell r="Q206">
            <v>20</v>
          </cell>
          <cell r="R206">
            <v>5</v>
          </cell>
          <cell r="S206">
            <v>8.25</v>
          </cell>
          <cell r="U206">
            <v>37000</v>
          </cell>
          <cell r="V206">
            <v>0</v>
          </cell>
          <cell r="W206">
            <v>37000</v>
          </cell>
          <cell r="X206">
            <v>37000</v>
          </cell>
          <cell r="Y206">
            <v>37000</v>
          </cell>
          <cell r="Z206">
            <v>37000</v>
          </cell>
          <cell r="AA206">
            <v>37000</v>
          </cell>
        </row>
        <row r="207">
          <cell r="A207" t="str">
            <v>CIPADUNG SPINNING MILL</v>
          </cell>
          <cell r="B207" t="str">
            <v>0199</v>
          </cell>
          <cell r="C207">
            <v>199</v>
          </cell>
          <cell r="D207" t="str">
            <v>CLOSED</v>
          </cell>
          <cell r="E207" t="str">
            <v>01</v>
          </cell>
          <cell r="F207" t="str">
            <v>INO</v>
          </cell>
          <cell r="G207">
            <v>3503</v>
          </cell>
          <cell r="H207" t="str">
            <v>Small &amp; Medium Scale Enterprises</v>
          </cell>
          <cell r="I207">
            <v>2145</v>
          </cell>
          <cell r="J207" t="str">
            <v>SEGF</v>
          </cell>
          <cell r="K207" t="str">
            <v>26NOV74</v>
          </cell>
          <cell r="L207" t="str">
            <v>03DEC74</v>
          </cell>
          <cell r="M207" t="str">
            <v>05MAY75</v>
          </cell>
          <cell r="N207" t="str">
            <v>31MAR77</v>
          </cell>
          <cell r="O207" t="str">
            <v>01MAY79</v>
          </cell>
          <cell r="P207" t="str">
            <v>01MAY79</v>
          </cell>
          <cell r="Q207">
            <v>18</v>
          </cell>
          <cell r="R207">
            <v>4</v>
          </cell>
          <cell r="S207">
            <v>8.25</v>
          </cell>
          <cell r="U207">
            <v>13700</v>
          </cell>
          <cell r="V207">
            <v>13642</v>
          </cell>
          <cell r="W207">
            <v>58</v>
          </cell>
          <cell r="X207">
            <v>58</v>
          </cell>
          <cell r="Y207">
            <v>58</v>
          </cell>
          <cell r="Z207">
            <v>58</v>
          </cell>
          <cell r="AA207">
            <v>58</v>
          </cell>
        </row>
        <row r="208">
          <cell r="A208" t="str">
            <v>TARBELA HYDROPOWER</v>
          </cell>
          <cell r="B208" t="str">
            <v>0200</v>
          </cell>
          <cell r="C208">
            <v>200</v>
          </cell>
          <cell r="D208" t="str">
            <v>CLOSED</v>
          </cell>
          <cell r="E208" t="str">
            <v>03</v>
          </cell>
          <cell r="F208" t="str">
            <v>PAK</v>
          </cell>
          <cell r="G208">
            <v>3202</v>
          </cell>
          <cell r="H208" t="str">
            <v>Hydropower Generation</v>
          </cell>
          <cell r="I208">
            <v>4615</v>
          </cell>
          <cell r="J208" t="str">
            <v>CWID</v>
          </cell>
          <cell r="K208" t="str">
            <v>28NOV74</v>
          </cell>
          <cell r="L208" t="str">
            <v>13DEC74</v>
          </cell>
          <cell r="M208" t="str">
            <v>13MAR75</v>
          </cell>
          <cell r="N208" t="str">
            <v>04MAR82</v>
          </cell>
          <cell r="O208" t="str">
            <v>01OCT84</v>
          </cell>
          <cell r="P208" t="str">
            <v>01APR14</v>
          </cell>
          <cell r="Q208">
            <v>40</v>
          </cell>
          <cell r="R208">
            <v>10</v>
          </cell>
          <cell r="S208">
            <v>1</v>
          </cell>
          <cell r="U208">
            <v>34000</v>
          </cell>
          <cell r="V208">
            <v>0</v>
          </cell>
          <cell r="W208">
            <v>34000</v>
          </cell>
          <cell r="X208">
            <v>34000</v>
          </cell>
          <cell r="Y208">
            <v>34000</v>
          </cell>
          <cell r="Z208">
            <v>34000</v>
          </cell>
          <cell r="AA208">
            <v>26520</v>
          </cell>
        </row>
        <row r="209">
          <cell r="A209" t="str">
            <v>TARBELA HYDROPOWER</v>
          </cell>
          <cell r="B209" t="str">
            <v>0201</v>
          </cell>
          <cell r="C209">
            <v>201</v>
          </cell>
          <cell r="D209" t="str">
            <v>CLOSED</v>
          </cell>
          <cell r="E209" t="str">
            <v>01</v>
          </cell>
          <cell r="F209" t="str">
            <v>PAK</v>
          </cell>
          <cell r="G209">
            <v>3202</v>
          </cell>
          <cell r="H209" t="str">
            <v>Hydropower Generation</v>
          </cell>
          <cell r="I209">
            <v>4615</v>
          </cell>
          <cell r="J209" t="str">
            <v>CWID</v>
          </cell>
          <cell r="K209" t="str">
            <v>28NOV74</v>
          </cell>
          <cell r="L209" t="str">
            <v>13DEC74</v>
          </cell>
          <cell r="M209" t="str">
            <v>13MAR75</v>
          </cell>
          <cell r="N209" t="str">
            <v>20MAY85</v>
          </cell>
          <cell r="O209" t="str">
            <v>01OCT79</v>
          </cell>
          <cell r="P209" t="str">
            <v>01APR99</v>
          </cell>
          <cell r="Q209">
            <v>25</v>
          </cell>
          <cell r="R209">
            <v>5</v>
          </cell>
          <cell r="S209">
            <v>8.25</v>
          </cell>
          <cell r="U209">
            <v>13000</v>
          </cell>
          <cell r="V209">
            <v>45</v>
          </cell>
          <cell r="W209">
            <v>12955</v>
          </cell>
          <cell r="X209">
            <v>12955</v>
          </cell>
          <cell r="Y209">
            <v>12955</v>
          </cell>
          <cell r="Z209">
            <v>12955</v>
          </cell>
          <cell r="AA209">
            <v>12955</v>
          </cell>
        </row>
        <row r="210">
          <cell r="A210" t="str">
            <v>MINERAL SANDS (SUPPLEMENTARY)</v>
          </cell>
          <cell r="B210" t="str">
            <v>0202</v>
          </cell>
          <cell r="C210">
            <v>202</v>
          </cell>
          <cell r="D210" t="str">
            <v>CLOSED</v>
          </cell>
          <cell r="E210" t="str">
            <v>01</v>
          </cell>
          <cell r="F210" t="str">
            <v>SRI</v>
          </cell>
          <cell r="G210">
            <v>3502</v>
          </cell>
          <cell r="H210" t="str">
            <v>Industry</v>
          </cell>
          <cell r="I210">
            <v>2050</v>
          </cell>
          <cell r="J210" t="str">
            <v>SAGF</v>
          </cell>
          <cell r="K210" t="str">
            <v>28NOV74</v>
          </cell>
          <cell r="L210" t="str">
            <v>18DEC74</v>
          </cell>
          <cell r="M210" t="str">
            <v>02APR75</v>
          </cell>
          <cell r="N210" t="str">
            <v>20MAR79</v>
          </cell>
          <cell r="O210" t="str">
            <v>01NOV78</v>
          </cell>
          <cell r="P210" t="str">
            <v>01NOV86</v>
          </cell>
          <cell r="Q210">
            <v>12</v>
          </cell>
          <cell r="R210">
            <v>2</v>
          </cell>
          <cell r="S210">
            <v>8.25</v>
          </cell>
          <cell r="U210">
            <v>1000</v>
          </cell>
          <cell r="V210">
            <v>560</v>
          </cell>
          <cell r="W210">
            <v>440</v>
          </cell>
          <cell r="X210">
            <v>440</v>
          </cell>
          <cell r="Y210">
            <v>440</v>
          </cell>
          <cell r="Z210">
            <v>440</v>
          </cell>
          <cell r="AA210">
            <v>440</v>
          </cell>
        </row>
        <row r="211">
          <cell r="A211" t="str">
            <v>COMMUNICATIONS SATELLITE EARTH STATION(SUPPLEMENTARY)</v>
          </cell>
          <cell r="B211" t="str">
            <v>0203</v>
          </cell>
          <cell r="C211">
            <v>203</v>
          </cell>
          <cell r="D211" t="str">
            <v>CLOSED</v>
          </cell>
          <cell r="E211" t="str">
            <v>03</v>
          </cell>
          <cell r="F211" t="str">
            <v>SRI</v>
          </cell>
          <cell r="G211">
            <v>3706</v>
          </cell>
          <cell r="H211" t="str">
            <v>Telecommunications &amp; Communications</v>
          </cell>
          <cell r="I211">
            <v>2015</v>
          </cell>
          <cell r="J211" t="str">
            <v>SATC</v>
          </cell>
          <cell r="K211" t="str">
            <v>28NOV74</v>
          </cell>
          <cell r="L211" t="str">
            <v>18DEC74</v>
          </cell>
          <cell r="M211" t="str">
            <v>18MAR75</v>
          </cell>
          <cell r="N211" t="str">
            <v>19MAR81</v>
          </cell>
          <cell r="O211" t="str">
            <v>01APR85</v>
          </cell>
          <cell r="P211" t="str">
            <v>01OCT14</v>
          </cell>
          <cell r="Q211">
            <v>40</v>
          </cell>
          <cell r="R211">
            <v>10</v>
          </cell>
          <cell r="S211">
            <v>1</v>
          </cell>
          <cell r="U211">
            <v>1500</v>
          </cell>
          <cell r="V211">
            <v>33</v>
          </cell>
          <cell r="W211">
            <v>1467</v>
          </cell>
          <cell r="X211">
            <v>1467</v>
          </cell>
          <cell r="Y211">
            <v>1467</v>
          </cell>
          <cell r="Z211">
            <v>1467</v>
          </cell>
          <cell r="AA211">
            <v>1113</v>
          </cell>
        </row>
        <row r="212">
          <cell r="A212" t="str">
            <v>KAJAKAI GATES</v>
          </cell>
          <cell r="B212" t="str">
            <v>0204</v>
          </cell>
          <cell r="C212">
            <v>204</v>
          </cell>
          <cell r="D212" t="str">
            <v>CLOSED</v>
          </cell>
          <cell r="E212" t="str">
            <v>03</v>
          </cell>
          <cell r="F212" t="str">
            <v>AFG</v>
          </cell>
          <cell r="G212">
            <v>3005</v>
          </cell>
          <cell r="H212" t="str">
            <v>Irrigation &amp; Drainage</v>
          </cell>
          <cell r="I212">
            <v>4620</v>
          </cell>
          <cell r="J212" t="str">
            <v>CWAE</v>
          </cell>
          <cell r="K212" t="str">
            <v>05DEC74</v>
          </cell>
          <cell r="L212" t="str">
            <v>20DEC74</v>
          </cell>
          <cell r="M212" t="str">
            <v>07APR75</v>
          </cell>
          <cell r="N212" t="str">
            <v>30SEP93</v>
          </cell>
          <cell r="O212" t="str">
            <v>15JAN85</v>
          </cell>
          <cell r="P212" t="str">
            <v>15JUL14</v>
          </cell>
          <cell r="Q212">
            <v>40</v>
          </cell>
          <cell r="R212">
            <v>10</v>
          </cell>
          <cell r="S212">
            <v>1</v>
          </cell>
          <cell r="U212">
            <v>14000</v>
          </cell>
          <cell r="V212">
            <v>5733</v>
          </cell>
          <cell r="W212">
            <v>8267</v>
          </cell>
          <cell r="X212">
            <v>8267</v>
          </cell>
          <cell r="Y212">
            <v>8267</v>
          </cell>
          <cell r="Z212">
            <v>8267</v>
          </cell>
          <cell r="AA212">
            <v>6499</v>
          </cell>
        </row>
        <row r="213">
          <cell r="A213" t="str">
            <v>BANGLADESH SHILPA RIN SANGSTHA</v>
          </cell>
          <cell r="B213" t="str">
            <v>0205</v>
          </cell>
          <cell r="C213">
            <v>205</v>
          </cell>
          <cell r="D213" t="str">
            <v>CLOSED</v>
          </cell>
          <cell r="E213" t="str">
            <v>03</v>
          </cell>
          <cell r="F213" t="str">
            <v>BAN</v>
          </cell>
          <cell r="G213">
            <v>3301</v>
          </cell>
          <cell r="H213" t="str">
            <v>Banking Systems</v>
          </cell>
          <cell r="I213">
            <v>2050</v>
          </cell>
          <cell r="J213" t="str">
            <v>SAGF</v>
          </cell>
          <cell r="K213" t="str">
            <v>05DEC74</v>
          </cell>
          <cell r="L213" t="str">
            <v>23DEC74</v>
          </cell>
          <cell r="M213" t="str">
            <v>21APR75</v>
          </cell>
          <cell r="N213" t="str">
            <v>09JUL79</v>
          </cell>
          <cell r="O213" t="str">
            <v>15JAN85</v>
          </cell>
          <cell r="P213" t="str">
            <v>15JUL14</v>
          </cell>
          <cell r="Q213">
            <v>40</v>
          </cell>
          <cell r="R213">
            <v>10</v>
          </cell>
          <cell r="S213">
            <v>1</v>
          </cell>
          <cell r="U213">
            <v>15000</v>
          </cell>
          <cell r="V213">
            <v>0</v>
          </cell>
          <cell r="W213">
            <v>15000</v>
          </cell>
          <cell r="X213">
            <v>15000</v>
          </cell>
          <cell r="Y213">
            <v>15000</v>
          </cell>
          <cell r="Z213">
            <v>15000</v>
          </cell>
          <cell r="AA213">
            <v>11400</v>
          </cell>
        </row>
        <row r="214">
          <cell r="A214" t="str">
            <v>NONG WAI PIONEER AGRICULTURE</v>
          </cell>
          <cell r="B214" t="str">
            <v>0206</v>
          </cell>
          <cell r="C214">
            <v>206</v>
          </cell>
          <cell r="D214" t="str">
            <v>CLOSED</v>
          </cell>
          <cell r="E214" t="str">
            <v>03</v>
          </cell>
          <cell r="F214" t="str">
            <v>THA</v>
          </cell>
          <cell r="G214">
            <v>3005</v>
          </cell>
          <cell r="H214" t="str">
            <v>Irrigation &amp; Drainage</v>
          </cell>
          <cell r="I214">
            <v>2125</v>
          </cell>
          <cell r="J214" t="str">
            <v>SEAE</v>
          </cell>
          <cell r="K214" t="str">
            <v>10DEC74</v>
          </cell>
          <cell r="L214" t="str">
            <v>03JAN75</v>
          </cell>
          <cell r="M214" t="str">
            <v>03APR75</v>
          </cell>
          <cell r="N214" t="str">
            <v>31MAR83</v>
          </cell>
          <cell r="O214" t="str">
            <v>01JUL84</v>
          </cell>
          <cell r="P214" t="str">
            <v>01JAN14</v>
          </cell>
          <cell r="Q214">
            <v>40</v>
          </cell>
          <cell r="R214">
            <v>10</v>
          </cell>
          <cell r="S214">
            <v>1</v>
          </cell>
          <cell r="U214">
            <v>5000</v>
          </cell>
          <cell r="V214">
            <v>24</v>
          </cell>
          <cell r="W214">
            <v>4976</v>
          </cell>
          <cell r="X214">
            <v>4976</v>
          </cell>
          <cell r="Y214">
            <v>4976</v>
          </cell>
          <cell r="Z214">
            <v>4976</v>
          </cell>
          <cell r="AA214">
            <v>3884</v>
          </cell>
        </row>
        <row r="215">
          <cell r="A215" t="str">
            <v>TAN AN INTEGRATED AGRICULTURAL</v>
          </cell>
          <cell r="B215" t="str">
            <v>0207</v>
          </cell>
          <cell r="C215">
            <v>207</v>
          </cell>
          <cell r="D215" t="str">
            <v>CLOSED</v>
          </cell>
          <cell r="E215" t="str">
            <v>03</v>
          </cell>
          <cell r="F215" t="str">
            <v>VIE</v>
          </cell>
          <cell r="G215">
            <v>3008</v>
          </cell>
          <cell r="H215" t="str">
            <v>Agriculture Sector Development</v>
          </cell>
          <cell r="I215">
            <v>2125</v>
          </cell>
          <cell r="J215" t="str">
            <v>SEAE</v>
          </cell>
          <cell r="K215" t="str">
            <v>10DEC74</v>
          </cell>
          <cell r="L215" t="str">
            <v>27DEC74</v>
          </cell>
          <cell r="M215" t="str">
            <v>25JUN79</v>
          </cell>
          <cell r="N215" t="str">
            <v>20MAR87</v>
          </cell>
          <cell r="O215" t="str">
            <v>01MAY85</v>
          </cell>
          <cell r="P215" t="str">
            <v>01NOV14</v>
          </cell>
          <cell r="Q215">
            <v>40</v>
          </cell>
          <cell r="R215">
            <v>10</v>
          </cell>
          <cell r="S215">
            <v>1</v>
          </cell>
          <cell r="U215">
            <v>7400</v>
          </cell>
          <cell r="V215">
            <v>33</v>
          </cell>
          <cell r="W215">
            <v>7367</v>
          </cell>
          <cell r="X215">
            <v>7367</v>
          </cell>
          <cell r="Y215">
            <v>7367</v>
          </cell>
          <cell r="Z215">
            <v>7367</v>
          </cell>
          <cell r="AA215">
            <v>5595</v>
          </cell>
        </row>
        <row r="216">
          <cell r="A216" t="str">
            <v>IMJIN AREA DEVELOPMENT</v>
          </cell>
          <cell r="B216" t="str">
            <v>0208</v>
          </cell>
          <cell r="C216">
            <v>208</v>
          </cell>
          <cell r="D216" t="str">
            <v>CLOSED</v>
          </cell>
          <cell r="E216" t="str">
            <v>01</v>
          </cell>
          <cell r="F216" t="str">
            <v>KOR</v>
          </cell>
          <cell r="G216">
            <v>3008</v>
          </cell>
          <cell r="H216" t="str">
            <v>Agriculture Sector Development</v>
          </cell>
          <cell r="I216">
            <v>4725</v>
          </cell>
          <cell r="J216" t="str">
            <v>EAAE</v>
          </cell>
          <cell r="K216" t="str">
            <v>12DEC74</v>
          </cell>
          <cell r="L216" t="str">
            <v>27DEC74</v>
          </cell>
          <cell r="M216" t="str">
            <v>14MAY75</v>
          </cell>
          <cell r="N216" t="str">
            <v>01JUN82</v>
          </cell>
          <cell r="O216" t="str">
            <v>01JUN82</v>
          </cell>
          <cell r="P216" t="str">
            <v>01DEC01</v>
          </cell>
          <cell r="Q216">
            <v>27</v>
          </cell>
          <cell r="R216">
            <v>7</v>
          </cell>
          <cell r="S216">
            <v>8.25</v>
          </cell>
          <cell r="U216">
            <v>19000</v>
          </cell>
          <cell r="V216">
            <v>0</v>
          </cell>
          <cell r="W216">
            <v>19000</v>
          </cell>
          <cell r="X216">
            <v>19000</v>
          </cell>
          <cell r="Y216">
            <v>19000</v>
          </cell>
          <cell r="Z216">
            <v>19000</v>
          </cell>
          <cell r="AA216">
            <v>19000</v>
          </cell>
        </row>
        <row r="217">
          <cell r="A217" t="str">
            <v>PAHANG TENGGARA REGIONAL DEVELOPMENT</v>
          </cell>
          <cell r="B217" t="str">
            <v>0209</v>
          </cell>
          <cell r="C217">
            <v>209</v>
          </cell>
          <cell r="D217" t="str">
            <v>CLOSED</v>
          </cell>
          <cell r="E217" t="str">
            <v>01</v>
          </cell>
          <cell r="F217" t="str">
            <v>MAL</v>
          </cell>
          <cell r="G217">
            <v>3900</v>
          </cell>
          <cell r="H217" t="str">
            <v>Multisector</v>
          </cell>
          <cell r="I217">
            <v>2125</v>
          </cell>
          <cell r="J217" t="str">
            <v>SEAE</v>
          </cell>
          <cell r="K217" t="str">
            <v>12DEC74</v>
          </cell>
          <cell r="L217" t="str">
            <v>27DEC74</v>
          </cell>
          <cell r="M217" t="str">
            <v>29AUG75</v>
          </cell>
          <cell r="N217" t="str">
            <v>31JAN83</v>
          </cell>
          <cell r="O217" t="str">
            <v>01OCT79</v>
          </cell>
          <cell r="P217" t="str">
            <v>01APR00</v>
          </cell>
          <cell r="Q217">
            <v>25</v>
          </cell>
          <cell r="R217">
            <v>4</v>
          </cell>
          <cell r="S217">
            <v>8.25</v>
          </cell>
          <cell r="U217">
            <v>18000</v>
          </cell>
          <cell r="V217">
            <v>0</v>
          </cell>
          <cell r="W217">
            <v>18000</v>
          </cell>
          <cell r="X217">
            <v>18000</v>
          </cell>
          <cell r="Y217">
            <v>18000</v>
          </cell>
          <cell r="Z217">
            <v>18000</v>
          </cell>
          <cell r="AA217">
            <v>18000</v>
          </cell>
        </row>
        <row r="218">
          <cell r="A218" t="str">
            <v>AGUSAN DEL SUR IRRIGATION</v>
          </cell>
          <cell r="B218" t="str">
            <v>0210</v>
          </cell>
          <cell r="C218">
            <v>210</v>
          </cell>
          <cell r="D218" t="str">
            <v>CLOSED</v>
          </cell>
          <cell r="E218" t="str">
            <v>03</v>
          </cell>
          <cell r="F218" t="str">
            <v>PHI</v>
          </cell>
          <cell r="G218">
            <v>3005</v>
          </cell>
          <cell r="H218" t="str">
            <v>Irrigation &amp; Drainage</v>
          </cell>
          <cell r="I218">
            <v>2125</v>
          </cell>
          <cell r="J218" t="str">
            <v>SEAE</v>
          </cell>
          <cell r="K218" t="str">
            <v>17DEC74</v>
          </cell>
          <cell r="L218" t="str">
            <v>20DEC74</v>
          </cell>
          <cell r="M218" t="str">
            <v>24JAN75</v>
          </cell>
          <cell r="N218" t="str">
            <v>14APR82</v>
          </cell>
          <cell r="O218" t="str">
            <v>01APR85</v>
          </cell>
          <cell r="P218" t="str">
            <v>01OCT14</v>
          </cell>
          <cell r="Q218">
            <v>40</v>
          </cell>
          <cell r="R218">
            <v>10</v>
          </cell>
          <cell r="S218">
            <v>1</v>
          </cell>
          <cell r="U218">
            <v>5800</v>
          </cell>
          <cell r="V218">
            <v>33</v>
          </cell>
          <cell r="W218">
            <v>5767</v>
          </cell>
          <cell r="X218">
            <v>5767</v>
          </cell>
          <cell r="Y218">
            <v>5767</v>
          </cell>
          <cell r="Z218">
            <v>5767</v>
          </cell>
          <cell r="AA218">
            <v>4381</v>
          </cell>
        </row>
        <row r="219">
          <cell r="A219" t="str">
            <v>SECOND FISHERIES DEVELOPMENT</v>
          </cell>
          <cell r="B219" t="str">
            <v>0211</v>
          </cell>
          <cell r="C219">
            <v>211</v>
          </cell>
          <cell r="D219" t="str">
            <v>CLOSED</v>
          </cell>
          <cell r="E219" t="str">
            <v>03</v>
          </cell>
          <cell r="F219" t="str">
            <v>VIE</v>
          </cell>
          <cell r="G219">
            <v>3003</v>
          </cell>
          <cell r="H219" t="str">
            <v>Fishery</v>
          </cell>
          <cell r="I219">
            <v>2125</v>
          </cell>
          <cell r="J219" t="str">
            <v>SEAE</v>
          </cell>
          <cell r="K219" t="str">
            <v>17DEC74</v>
          </cell>
          <cell r="L219" t="str">
            <v>27DEC74</v>
          </cell>
          <cell r="N219" t="str">
            <v>07JUL94</v>
          </cell>
          <cell r="Q219">
            <v>40</v>
          </cell>
          <cell r="R219">
            <v>10</v>
          </cell>
          <cell r="S219">
            <v>1</v>
          </cell>
          <cell r="U219">
            <v>0</v>
          </cell>
          <cell r="V219">
            <v>0</v>
          </cell>
          <cell r="W219">
            <v>0</v>
          </cell>
          <cell r="X219">
            <v>0</v>
          </cell>
          <cell r="Y219">
            <v>0</v>
          </cell>
          <cell r="Z219">
            <v>0</v>
          </cell>
          <cell r="AA219">
            <v>0</v>
          </cell>
        </row>
        <row r="220">
          <cell r="A220" t="str">
            <v>BANGLADESH WEST ZONE POWER (SUPPLEMENTARY)</v>
          </cell>
          <cell r="B220" t="str">
            <v>0212</v>
          </cell>
          <cell r="C220">
            <v>212</v>
          </cell>
          <cell r="D220" t="str">
            <v>CLOSED</v>
          </cell>
          <cell r="E220" t="str">
            <v>03</v>
          </cell>
          <cell r="F220" t="str">
            <v>BAN</v>
          </cell>
          <cell r="G220">
            <v>3201</v>
          </cell>
          <cell r="H220" t="str">
            <v>Conventional Energy Generation (other than hydropower)</v>
          </cell>
          <cell r="I220">
            <v>2025</v>
          </cell>
          <cell r="J220" t="str">
            <v>SAEN</v>
          </cell>
          <cell r="K220" t="str">
            <v>19DEC74</v>
          </cell>
          <cell r="L220" t="str">
            <v>23DEC74</v>
          </cell>
          <cell r="M220" t="str">
            <v>21APR75</v>
          </cell>
          <cell r="N220" t="str">
            <v>13APR78</v>
          </cell>
          <cell r="O220" t="str">
            <v>01DEC85</v>
          </cell>
          <cell r="P220" t="str">
            <v>01JUN15</v>
          </cell>
          <cell r="Q220">
            <v>40</v>
          </cell>
          <cell r="R220">
            <v>10</v>
          </cell>
          <cell r="S220">
            <v>1</v>
          </cell>
          <cell r="U220">
            <v>4550</v>
          </cell>
          <cell r="V220">
            <v>0</v>
          </cell>
          <cell r="W220">
            <v>4550</v>
          </cell>
          <cell r="X220">
            <v>4550</v>
          </cell>
          <cell r="Y220">
            <v>4550</v>
          </cell>
          <cell r="Z220">
            <v>4550</v>
          </cell>
          <cell r="AA220">
            <v>3516</v>
          </cell>
        </row>
        <row r="221">
          <cell r="A221" t="str">
            <v>JUTE SEED</v>
          </cell>
          <cell r="B221" t="str">
            <v>0213</v>
          </cell>
          <cell r="C221">
            <v>213</v>
          </cell>
          <cell r="D221" t="str">
            <v>CLOSED</v>
          </cell>
          <cell r="E221" t="str">
            <v>03</v>
          </cell>
          <cell r="F221" t="str">
            <v>BAN</v>
          </cell>
          <cell r="G221">
            <v>3001</v>
          </cell>
          <cell r="H221" t="str">
            <v>Agriculture Production, Agroprocessing, &amp; Agrobusiness</v>
          </cell>
          <cell r="I221">
            <v>2035</v>
          </cell>
          <cell r="J221" t="str">
            <v>SANS</v>
          </cell>
          <cell r="K221" t="str">
            <v>19DEC74</v>
          </cell>
          <cell r="L221" t="str">
            <v>23DEC74</v>
          </cell>
          <cell r="M221" t="str">
            <v>25AUG75</v>
          </cell>
          <cell r="N221" t="str">
            <v>22JUL85</v>
          </cell>
          <cell r="O221" t="str">
            <v>01MAR85</v>
          </cell>
          <cell r="P221" t="str">
            <v>01SEP14</v>
          </cell>
          <cell r="Q221">
            <v>40</v>
          </cell>
          <cell r="R221">
            <v>10</v>
          </cell>
          <cell r="S221">
            <v>1</v>
          </cell>
          <cell r="U221">
            <v>9550</v>
          </cell>
          <cell r="V221">
            <v>2914</v>
          </cell>
          <cell r="W221">
            <v>6636</v>
          </cell>
          <cell r="X221">
            <v>6636</v>
          </cell>
          <cell r="Y221">
            <v>6636</v>
          </cell>
          <cell r="Z221">
            <v>6636</v>
          </cell>
          <cell r="AA221">
            <v>5053</v>
          </cell>
        </row>
        <row r="222">
          <cell r="A222" t="str">
            <v>INDUSTRIAL DEVELOPMENT BANK OF VIETNAM</v>
          </cell>
          <cell r="B222" t="str">
            <v>0214</v>
          </cell>
          <cell r="C222">
            <v>214</v>
          </cell>
          <cell r="D222" t="str">
            <v>CLOSED</v>
          </cell>
          <cell r="E222" t="str">
            <v>03</v>
          </cell>
          <cell r="F222" t="str">
            <v>VIE</v>
          </cell>
          <cell r="G222">
            <v>3301</v>
          </cell>
          <cell r="H222" t="str">
            <v>Banking Systems</v>
          </cell>
          <cell r="I222">
            <v>2145</v>
          </cell>
          <cell r="J222" t="str">
            <v>SEGF</v>
          </cell>
          <cell r="K222" t="str">
            <v>23DEC74</v>
          </cell>
          <cell r="L222" t="str">
            <v>27DEC74</v>
          </cell>
          <cell r="N222" t="str">
            <v>07JUL94</v>
          </cell>
          <cell r="Q222">
            <v>40</v>
          </cell>
          <cell r="R222">
            <v>10</v>
          </cell>
          <cell r="S222">
            <v>1</v>
          </cell>
          <cell r="U222">
            <v>0</v>
          </cell>
          <cell r="V222">
            <v>0</v>
          </cell>
          <cell r="W222">
            <v>0</v>
          </cell>
          <cell r="X222">
            <v>0</v>
          </cell>
          <cell r="Y222">
            <v>0</v>
          </cell>
          <cell r="Z222">
            <v>0</v>
          </cell>
          <cell r="AA222">
            <v>0</v>
          </cell>
        </row>
        <row r="223">
          <cell r="A223" t="str">
            <v>RAILWAY</v>
          </cell>
          <cell r="B223" t="str">
            <v>0215</v>
          </cell>
          <cell r="C223">
            <v>215</v>
          </cell>
          <cell r="D223" t="str">
            <v>CLOSED</v>
          </cell>
          <cell r="E223" t="str">
            <v>03</v>
          </cell>
          <cell r="F223" t="str">
            <v>BAN</v>
          </cell>
          <cell r="G223">
            <v>3703</v>
          </cell>
          <cell r="H223" t="str">
            <v>Railways</v>
          </cell>
          <cell r="I223">
            <v>2015</v>
          </cell>
          <cell r="J223" t="str">
            <v>SATC</v>
          </cell>
          <cell r="K223" t="str">
            <v>23DEC74</v>
          </cell>
          <cell r="L223" t="str">
            <v>10JAN75</v>
          </cell>
          <cell r="M223" t="str">
            <v>21APR75</v>
          </cell>
          <cell r="N223" t="str">
            <v>16JUN83</v>
          </cell>
          <cell r="O223" t="str">
            <v>01MAY85</v>
          </cell>
          <cell r="P223" t="str">
            <v>01NOV14</v>
          </cell>
          <cell r="Q223">
            <v>40</v>
          </cell>
          <cell r="R223">
            <v>10</v>
          </cell>
          <cell r="S223">
            <v>1</v>
          </cell>
          <cell r="U223">
            <v>23000</v>
          </cell>
          <cell r="V223">
            <v>2436</v>
          </cell>
          <cell r="W223">
            <v>20564</v>
          </cell>
          <cell r="X223">
            <v>20564</v>
          </cell>
          <cell r="Y223">
            <v>20564</v>
          </cell>
          <cell r="Z223">
            <v>20564</v>
          </cell>
          <cell r="AA223">
            <v>15597</v>
          </cell>
        </row>
        <row r="224">
          <cell r="A224" t="str">
            <v>JAVA FISHERIES DEVELOPMENT</v>
          </cell>
          <cell r="B224" t="str">
            <v>0216</v>
          </cell>
          <cell r="C224">
            <v>216</v>
          </cell>
          <cell r="D224" t="str">
            <v>CLOSED</v>
          </cell>
          <cell r="E224" t="str">
            <v>01</v>
          </cell>
          <cell r="F224" t="str">
            <v>INO</v>
          </cell>
          <cell r="G224">
            <v>3003</v>
          </cell>
          <cell r="H224" t="str">
            <v>Fishery</v>
          </cell>
          <cell r="I224">
            <v>2125</v>
          </cell>
          <cell r="J224" t="str">
            <v>SEAE</v>
          </cell>
          <cell r="K224" t="str">
            <v>30JAN75</v>
          </cell>
          <cell r="L224" t="str">
            <v>21FEB75</v>
          </cell>
          <cell r="M224" t="str">
            <v>18JUL75</v>
          </cell>
          <cell r="N224" t="str">
            <v>29JAN86</v>
          </cell>
          <cell r="O224" t="str">
            <v>15APR79</v>
          </cell>
          <cell r="P224" t="str">
            <v>15OCT92</v>
          </cell>
          <cell r="Q224">
            <v>18</v>
          </cell>
          <cell r="R224">
            <v>4</v>
          </cell>
          <cell r="S224">
            <v>8.25</v>
          </cell>
          <cell r="U224">
            <v>13200</v>
          </cell>
          <cell r="V224">
            <v>1538</v>
          </cell>
          <cell r="W224">
            <v>11662</v>
          </cell>
          <cell r="X224">
            <v>11662</v>
          </cell>
          <cell r="Y224">
            <v>11662</v>
          </cell>
          <cell r="Z224">
            <v>11662</v>
          </cell>
          <cell r="AA224">
            <v>11662</v>
          </cell>
        </row>
        <row r="225">
          <cell r="A225" t="str">
            <v>ASHUGANJ FERTILIZER</v>
          </cell>
          <cell r="B225" t="str">
            <v>0217</v>
          </cell>
          <cell r="C225">
            <v>217</v>
          </cell>
          <cell r="D225" t="str">
            <v>CLOSED</v>
          </cell>
          <cell r="E225" t="str">
            <v>03</v>
          </cell>
          <cell r="F225" t="str">
            <v>BAN</v>
          </cell>
          <cell r="G225">
            <v>3502</v>
          </cell>
          <cell r="H225" t="str">
            <v>Industry</v>
          </cell>
          <cell r="I225">
            <v>2050</v>
          </cell>
          <cell r="J225" t="str">
            <v>SAGF</v>
          </cell>
          <cell r="K225" t="str">
            <v>20FEB75</v>
          </cell>
          <cell r="L225" t="str">
            <v>05MAR75</v>
          </cell>
          <cell r="M225" t="str">
            <v>31DEC75</v>
          </cell>
          <cell r="N225" t="str">
            <v>08JAN80</v>
          </cell>
          <cell r="O225" t="str">
            <v>01JUN85</v>
          </cell>
          <cell r="P225" t="str">
            <v>01DEC14</v>
          </cell>
          <cell r="Q225">
            <v>40</v>
          </cell>
          <cell r="R225">
            <v>10</v>
          </cell>
          <cell r="S225">
            <v>1</v>
          </cell>
          <cell r="U225">
            <v>30000</v>
          </cell>
          <cell r="V225">
            <v>0</v>
          </cell>
          <cell r="W225">
            <v>30000</v>
          </cell>
          <cell r="X225">
            <v>30000</v>
          </cell>
          <cell r="Y225">
            <v>30000</v>
          </cell>
          <cell r="Z225">
            <v>30000</v>
          </cell>
          <cell r="AA225">
            <v>23399</v>
          </cell>
        </row>
        <row r="226">
          <cell r="A226" t="str">
            <v>DEVELOPMENT BANK OF WESTERN SAMOA</v>
          </cell>
          <cell r="B226" t="str">
            <v>0218</v>
          </cell>
          <cell r="C226">
            <v>218</v>
          </cell>
          <cell r="D226" t="str">
            <v>CLOSED</v>
          </cell>
          <cell r="E226" t="str">
            <v>03</v>
          </cell>
          <cell r="F226" t="str">
            <v>SAM</v>
          </cell>
          <cell r="G226">
            <v>3301</v>
          </cell>
          <cell r="H226" t="str">
            <v>Banking Systems</v>
          </cell>
          <cell r="I226">
            <v>3610</v>
          </cell>
          <cell r="J226" t="str">
            <v>PAHQ</v>
          </cell>
          <cell r="K226" t="str">
            <v>18MAR75</v>
          </cell>
          <cell r="L226" t="str">
            <v>02APR75</v>
          </cell>
          <cell r="M226" t="str">
            <v>24JUN75</v>
          </cell>
          <cell r="N226" t="str">
            <v>07SEP78</v>
          </cell>
          <cell r="O226" t="str">
            <v>01OCT85</v>
          </cell>
          <cell r="P226" t="str">
            <v>01APR15</v>
          </cell>
          <cell r="Q226">
            <v>40</v>
          </cell>
          <cell r="R226">
            <v>10</v>
          </cell>
          <cell r="S226">
            <v>1</v>
          </cell>
          <cell r="U226">
            <v>1000</v>
          </cell>
          <cell r="V226">
            <v>28</v>
          </cell>
          <cell r="W226">
            <v>972</v>
          </cell>
          <cell r="X226">
            <v>972</v>
          </cell>
          <cell r="Y226">
            <v>972</v>
          </cell>
          <cell r="Z226">
            <v>972</v>
          </cell>
          <cell r="AA226">
            <v>754</v>
          </cell>
        </row>
        <row r="227">
          <cell r="A227" t="str">
            <v>MAE MOH POWER (SUPPLEMENTARY)</v>
          </cell>
          <cell r="B227" t="str">
            <v>0219</v>
          </cell>
          <cell r="C227">
            <v>219</v>
          </cell>
          <cell r="D227" t="str">
            <v>CLOSED</v>
          </cell>
          <cell r="E227" t="str">
            <v>01</v>
          </cell>
          <cell r="F227" t="str">
            <v>THA</v>
          </cell>
          <cell r="G227">
            <v>3201</v>
          </cell>
          <cell r="H227" t="str">
            <v>Conventional Energy Generation (other than hydropower)</v>
          </cell>
          <cell r="I227">
            <v>2115</v>
          </cell>
          <cell r="J227" t="str">
            <v>SEID</v>
          </cell>
          <cell r="K227" t="str">
            <v>17APR75</v>
          </cell>
          <cell r="L227" t="str">
            <v>30APR75</v>
          </cell>
          <cell r="M227" t="str">
            <v>16JUL75</v>
          </cell>
          <cell r="N227" t="str">
            <v>01SEP82</v>
          </cell>
          <cell r="O227" t="str">
            <v>01AUG78</v>
          </cell>
          <cell r="P227" t="str">
            <v>01FEB93</v>
          </cell>
          <cell r="Q227">
            <v>18</v>
          </cell>
          <cell r="R227">
            <v>3</v>
          </cell>
          <cell r="S227">
            <v>8.75</v>
          </cell>
          <cell r="U227">
            <v>15000</v>
          </cell>
          <cell r="V227">
            <v>692</v>
          </cell>
          <cell r="W227">
            <v>14308</v>
          </cell>
          <cell r="X227">
            <v>14308</v>
          </cell>
          <cell r="Y227">
            <v>14308</v>
          </cell>
          <cell r="Z227">
            <v>14308</v>
          </cell>
          <cell r="AA227">
            <v>14308</v>
          </cell>
        </row>
        <row r="228">
          <cell r="A228" t="str">
            <v>SECOND MAE MOH POWER</v>
          </cell>
          <cell r="B228" t="str">
            <v>0220</v>
          </cell>
          <cell r="C228">
            <v>220</v>
          </cell>
          <cell r="D228" t="str">
            <v>CLOSED</v>
          </cell>
          <cell r="E228" t="str">
            <v>01</v>
          </cell>
          <cell r="F228" t="str">
            <v>THA</v>
          </cell>
          <cell r="G228">
            <v>3201</v>
          </cell>
          <cell r="H228" t="str">
            <v>Conventional Energy Generation (other than hydropower)</v>
          </cell>
          <cell r="I228">
            <v>2115</v>
          </cell>
          <cell r="J228" t="str">
            <v>SEID</v>
          </cell>
          <cell r="K228" t="str">
            <v>17APR75</v>
          </cell>
          <cell r="L228" t="str">
            <v>30APR75</v>
          </cell>
          <cell r="M228" t="str">
            <v>16JUL75</v>
          </cell>
          <cell r="N228" t="str">
            <v>02SEP82</v>
          </cell>
          <cell r="O228" t="str">
            <v>15JUL79</v>
          </cell>
          <cell r="P228" t="str">
            <v>15JAN95</v>
          </cell>
          <cell r="Q228">
            <v>20</v>
          </cell>
          <cell r="R228">
            <v>4</v>
          </cell>
          <cell r="S228">
            <v>8.75</v>
          </cell>
          <cell r="U228">
            <v>22700</v>
          </cell>
          <cell r="V228">
            <v>649</v>
          </cell>
          <cell r="W228">
            <v>22051</v>
          </cell>
          <cell r="X228">
            <v>22051</v>
          </cell>
          <cell r="Y228">
            <v>22051</v>
          </cell>
          <cell r="Z228">
            <v>22051</v>
          </cell>
          <cell r="AA228">
            <v>22051</v>
          </cell>
        </row>
        <row r="229">
          <cell r="A229" t="str">
            <v>SAMRANGJIN PUMPED STORAGE</v>
          </cell>
          <cell r="B229" t="str">
            <v>0221</v>
          </cell>
          <cell r="C229">
            <v>221</v>
          </cell>
          <cell r="D229" t="str">
            <v>CLOSED</v>
          </cell>
          <cell r="E229" t="str">
            <v>01</v>
          </cell>
          <cell r="F229" t="str">
            <v>KOR</v>
          </cell>
          <cell r="G229">
            <v>3202</v>
          </cell>
          <cell r="H229" t="str">
            <v>Hydropower Generation</v>
          </cell>
          <cell r="I229">
            <v>4720</v>
          </cell>
          <cell r="J229" t="str">
            <v>EAEN</v>
          </cell>
          <cell r="K229" t="str">
            <v>20MAY75</v>
          </cell>
          <cell r="L229" t="str">
            <v>30MAY75</v>
          </cell>
          <cell r="M229" t="str">
            <v>04SEP75</v>
          </cell>
          <cell r="N229" t="str">
            <v>21JAN80</v>
          </cell>
          <cell r="O229" t="str">
            <v>01JUN77</v>
          </cell>
          <cell r="P229" t="str">
            <v>01DEC80</v>
          </cell>
          <cell r="Q229">
            <v>10</v>
          </cell>
          <cell r="R229">
            <v>2</v>
          </cell>
          <cell r="S229">
            <v>8.75</v>
          </cell>
          <cell r="U229">
            <v>1000</v>
          </cell>
          <cell r="V229">
            <v>584</v>
          </cell>
          <cell r="W229">
            <v>416</v>
          </cell>
          <cell r="X229">
            <v>416</v>
          </cell>
          <cell r="Y229">
            <v>416</v>
          </cell>
          <cell r="Z229">
            <v>416</v>
          </cell>
          <cell r="AA229">
            <v>416</v>
          </cell>
        </row>
        <row r="230">
          <cell r="A230" t="str">
            <v>MACHINERY MANUFACTURING</v>
          </cell>
          <cell r="B230" t="str">
            <v>0222</v>
          </cell>
          <cell r="C230">
            <v>222</v>
          </cell>
          <cell r="D230" t="str">
            <v>CLOSED</v>
          </cell>
          <cell r="E230" t="str">
            <v>01</v>
          </cell>
          <cell r="F230" t="str">
            <v>KOR</v>
          </cell>
          <cell r="G230">
            <v>3502</v>
          </cell>
          <cell r="H230" t="str">
            <v>Industry</v>
          </cell>
          <cell r="I230">
            <v>4710</v>
          </cell>
          <cell r="J230" t="str">
            <v>EARG</v>
          </cell>
          <cell r="K230" t="str">
            <v>27MAY75</v>
          </cell>
          <cell r="L230" t="str">
            <v>30MAY75</v>
          </cell>
          <cell r="M230" t="str">
            <v>10OCT75</v>
          </cell>
          <cell r="N230" t="str">
            <v>26JUL79</v>
          </cell>
          <cell r="O230" t="str">
            <v>01MAY79</v>
          </cell>
          <cell r="P230" t="str">
            <v>01NOV89</v>
          </cell>
          <cell r="Q230">
            <v>15</v>
          </cell>
          <cell r="R230">
            <v>4</v>
          </cell>
          <cell r="S230">
            <v>8.75</v>
          </cell>
          <cell r="U230">
            <v>17500</v>
          </cell>
          <cell r="V230">
            <v>84</v>
          </cell>
          <cell r="W230">
            <v>17416</v>
          </cell>
          <cell r="X230">
            <v>17416</v>
          </cell>
          <cell r="Y230">
            <v>17416</v>
          </cell>
          <cell r="Z230">
            <v>17416</v>
          </cell>
          <cell r="AA230">
            <v>17416</v>
          </cell>
        </row>
        <row r="231">
          <cell r="A231" t="str">
            <v>FIRST AND SECOND MINDANAO POWER (SUPPLEMENTARY)</v>
          </cell>
          <cell r="B231" t="str">
            <v>0223</v>
          </cell>
          <cell r="C231">
            <v>223</v>
          </cell>
          <cell r="D231" t="str">
            <v>CLOSED</v>
          </cell>
          <cell r="E231" t="str">
            <v>01</v>
          </cell>
          <cell r="F231" t="str">
            <v>PHI</v>
          </cell>
          <cell r="G231">
            <v>3202</v>
          </cell>
          <cell r="H231" t="str">
            <v>Hydropower Generation</v>
          </cell>
          <cell r="I231">
            <v>2115</v>
          </cell>
          <cell r="J231" t="str">
            <v>SEID</v>
          </cell>
          <cell r="K231" t="str">
            <v>27MAY75</v>
          </cell>
          <cell r="L231" t="str">
            <v>07JUL75</v>
          </cell>
          <cell r="M231" t="str">
            <v>19AUG75</v>
          </cell>
          <cell r="N231" t="str">
            <v>22NOV79</v>
          </cell>
          <cell r="O231" t="str">
            <v>01MAY77</v>
          </cell>
          <cell r="P231" t="str">
            <v>01MAY97</v>
          </cell>
          <cell r="Q231">
            <v>22</v>
          </cell>
          <cell r="R231">
            <v>1</v>
          </cell>
          <cell r="S231">
            <v>8.75</v>
          </cell>
          <cell r="U231">
            <v>22700</v>
          </cell>
          <cell r="V231">
            <v>3197</v>
          </cell>
          <cell r="W231">
            <v>19503</v>
          </cell>
          <cell r="X231">
            <v>19503</v>
          </cell>
          <cell r="Y231">
            <v>19503</v>
          </cell>
          <cell r="Z231">
            <v>19503</v>
          </cell>
          <cell r="AA231">
            <v>19503</v>
          </cell>
        </row>
        <row r="232">
          <cell r="A232" t="str">
            <v>TENOM PANGI POWER</v>
          </cell>
          <cell r="B232" t="str">
            <v>0224</v>
          </cell>
          <cell r="C232">
            <v>224</v>
          </cell>
          <cell r="D232" t="str">
            <v>CLOSED</v>
          </cell>
          <cell r="E232" t="str">
            <v>01</v>
          </cell>
          <cell r="F232" t="str">
            <v>MAL</v>
          </cell>
          <cell r="G232">
            <v>3202</v>
          </cell>
          <cell r="H232" t="str">
            <v>Hydropower Generation</v>
          </cell>
          <cell r="I232">
            <v>2115</v>
          </cell>
          <cell r="J232" t="str">
            <v>SEID</v>
          </cell>
          <cell r="K232" t="str">
            <v>17JUN75</v>
          </cell>
          <cell r="L232" t="str">
            <v>11JUL75</v>
          </cell>
          <cell r="M232" t="str">
            <v>10OCT75</v>
          </cell>
          <cell r="N232" t="str">
            <v>05JUL78</v>
          </cell>
          <cell r="O232" t="str">
            <v>01DEC77</v>
          </cell>
          <cell r="P232" t="str">
            <v>01JUN85</v>
          </cell>
          <cell r="Q232">
            <v>10</v>
          </cell>
          <cell r="R232">
            <v>2</v>
          </cell>
          <cell r="S232">
            <v>8.75</v>
          </cell>
          <cell r="U232">
            <v>1198</v>
          </cell>
          <cell r="V232">
            <v>84</v>
          </cell>
          <cell r="W232">
            <v>1114</v>
          </cell>
          <cell r="X232">
            <v>1114</v>
          </cell>
          <cell r="Y232">
            <v>1114</v>
          </cell>
          <cell r="Z232">
            <v>1114</v>
          </cell>
          <cell r="AA232">
            <v>1114</v>
          </cell>
        </row>
        <row r="233">
          <cell r="A233" t="str">
            <v>PULANGUI RIVER IRRIGATION</v>
          </cell>
          <cell r="B233" t="str">
            <v>0225</v>
          </cell>
          <cell r="C233">
            <v>225</v>
          </cell>
          <cell r="D233" t="str">
            <v>CLOSED</v>
          </cell>
          <cell r="E233" t="str">
            <v>01</v>
          </cell>
          <cell r="F233" t="str">
            <v>PHI</v>
          </cell>
          <cell r="G233">
            <v>3005</v>
          </cell>
          <cell r="H233" t="str">
            <v>Irrigation &amp; Drainage</v>
          </cell>
          <cell r="I233">
            <v>2125</v>
          </cell>
          <cell r="J233" t="str">
            <v>SEAE</v>
          </cell>
          <cell r="K233" t="str">
            <v>26JUN75</v>
          </cell>
          <cell r="L233" t="str">
            <v>07JUL75</v>
          </cell>
          <cell r="M233" t="str">
            <v>01AUG75</v>
          </cell>
          <cell r="N233" t="str">
            <v>06SEP82</v>
          </cell>
          <cell r="O233" t="str">
            <v>01NOV82</v>
          </cell>
          <cell r="P233" t="str">
            <v>01MAY05</v>
          </cell>
          <cell r="Q233">
            <v>30</v>
          </cell>
          <cell r="R233">
            <v>7</v>
          </cell>
          <cell r="S233">
            <v>8.75</v>
          </cell>
          <cell r="U233">
            <v>13500</v>
          </cell>
          <cell r="V233">
            <v>700</v>
          </cell>
          <cell r="W233">
            <v>12800</v>
          </cell>
          <cell r="X233">
            <v>12800</v>
          </cell>
          <cell r="Y233">
            <v>12800</v>
          </cell>
          <cell r="Z233">
            <v>12800</v>
          </cell>
          <cell r="AA233">
            <v>12800</v>
          </cell>
        </row>
        <row r="234">
          <cell r="A234" t="str">
            <v>THIRD INDUSTRIAL FINANCE CORPORATION OF THAILAND</v>
          </cell>
          <cell r="B234" t="str">
            <v>0226</v>
          </cell>
          <cell r="C234">
            <v>226</v>
          </cell>
          <cell r="D234" t="str">
            <v>CLOSED</v>
          </cell>
          <cell r="E234" t="str">
            <v>01</v>
          </cell>
          <cell r="F234" t="str">
            <v>THA</v>
          </cell>
          <cell r="G234">
            <v>3301</v>
          </cell>
          <cell r="H234" t="str">
            <v>Banking Systems</v>
          </cell>
          <cell r="I234">
            <v>2145</v>
          </cell>
          <cell r="J234" t="str">
            <v>SEGF</v>
          </cell>
          <cell r="K234" t="str">
            <v>12AUG75</v>
          </cell>
          <cell r="L234" t="str">
            <v>27AUG75</v>
          </cell>
          <cell r="M234" t="str">
            <v>17OCT75</v>
          </cell>
          <cell r="N234" t="str">
            <v>16JAN81</v>
          </cell>
          <cell r="O234" t="str">
            <v>01AUG77</v>
          </cell>
          <cell r="P234" t="str">
            <v>01AUG92</v>
          </cell>
          <cell r="Q234">
            <v>15</v>
          </cell>
          <cell r="R234">
            <v>3</v>
          </cell>
          <cell r="S234">
            <v>8.75</v>
          </cell>
          <cell r="U234">
            <v>20000</v>
          </cell>
          <cell r="V234">
            <v>0</v>
          </cell>
          <cell r="W234">
            <v>20000</v>
          </cell>
          <cell r="X234">
            <v>20000</v>
          </cell>
          <cell r="Y234">
            <v>20000</v>
          </cell>
          <cell r="Z234">
            <v>20000</v>
          </cell>
          <cell r="AA234">
            <v>20000</v>
          </cell>
        </row>
        <row r="235">
          <cell r="A235" t="str">
            <v>MINDANAO SECONDARY AND FEEDER ROADS</v>
          </cell>
          <cell r="B235" t="str">
            <v>0227</v>
          </cell>
          <cell r="C235">
            <v>227</v>
          </cell>
          <cell r="D235" t="str">
            <v>CLOSED</v>
          </cell>
          <cell r="E235" t="str">
            <v>01</v>
          </cell>
          <cell r="F235" t="str">
            <v>PHI</v>
          </cell>
          <cell r="G235">
            <v>3701</v>
          </cell>
          <cell r="H235" t="str">
            <v>Roads &amp; Highways</v>
          </cell>
          <cell r="I235">
            <v>2115</v>
          </cell>
          <cell r="J235" t="str">
            <v>SEID</v>
          </cell>
          <cell r="K235" t="str">
            <v>14AUG75</v>
          </cell>
          <cell r="L235" t="str">
            <v>18AUG75</v>
          </cell>
          <cell r="M235" t="str">
            <v>12NOV75</v>
          </cell>
          <cell r="N235" t="str">
            <v>28MAR79</v>
          </cell>
          <cell r="O235" t="str">
            <v>01FEB78</v>
          </cell>
          <cell r="P235" t="str">
            <v>01FEB79</v>
          </cell>
          <cell r="Q235">
            <v>10</v>
          </cell>
          <cell r="R235">
            <v>2</v>
          </cell>
          <cell r="S235">
            <v>8.75</v>
          </cell>
          <cell r="U235">
            <v>500</v>
          </cell>
          <cell r="V235">
            <v>430</v>
          </cell>
          <cell r="W235">
            <v>70</v>
          </cell>
          <cell r="X235">
            <v>70</v>
          </cell>
          <cell r="Y235">
            <v>70</v>
          </cell>
          <cell r="Z235">
            <v>70</v>
          </cell>
          <cell r="AA235">
            <v>70</v>
          </cell>
        </row>
        <row r="236">
          <cell r="A236" t="str">
            <v>ROAD IMPROVEMENT</v>
          </cell>
          <cell r="B236" t="str">
            <v>0228</v>
          </cell>
          <cell r="C236">
            <v>228</v>
          </cell>
          <cell r="D236" t="str">
            <v>CLOSED</v>
          </cell>
          <cell r="E236" t="str">
            <v>01</v>
          </cell>
          <cell r="F236" t="str">
            <v>KOR</v>
          </cell>
          <cell r="G236">
            <v>3701</v>
          </cell>
          <cell r="H236" t="str">
            <v>Roads &amp; Highways</v>
          </cell>
          <cell r="I236">
            <v>4715</v>
          </cell>
          <cell r="J236" t="str">
            <v>EATC</v>
          </cell>
          <cell r="K236" t="str">
            <v>19AUG75</v>
          </cell>
          <cell r="L236" t="str">
            <v>12SEP75</v>
          </cell>
          <cell r="M236" t="str">
            <v>14JAN76</v>
          </cell>
          <cell r="N236" t="str">
            <v>01MAY79</v>
          </cell>
          <cell r="O236" t="str">
            <v>01MAY79</v>
          </cell>
          <cell r="P236" t="str">
            <v>01NOV88</v>
          </cell>
          <cell r="Q236">
            <v>23</v>
          </cell>
          <cell r="R236">
            <v>3</v>
          </cell>
          <cell r="S236">
            <v>8.75</v>
          </cell>
          <cell r="U236">
            <v>43000</v>
          </cell>
          <cell r="V236">
            <v>7325</v>
          </cell>
          <cell r="W236">
            <v>35675</v>
          </cell>
          <cell r="X236">
            <v>35675</v>
          </cell>
          <cell r="Y236">
            <v>35675</v>
          </cell>
          <cell r="Z236">
            <v>35675</v>
          </cell>
          <cell r="AA236">
            <v>35675</v>
          </cell>
        </row>
        <row r="237">
          <cell r="A237" t="str">
            <v>THIRD SARAWAK ELECTRICITY SUPPLY</v>
          </cell>
          <cell r="B237" t="str">
            <v>0229</v>
          </cell>
          <cell r="C237">
            <v>229</v>
          </cell>
          <cell r="D237" t="str">
            <v>CLOSED</v>
          </cell>
          <cell r="E237" t="str">
            <v>01</v>
          </cell>
          <cell r="F237" t="str">
            <v>MAL</v>
          </cell>
          <cell r="G237">
            <v>3205</v>
          </cell>
          <cell r="H237" t="str">
            <v>Energy Sector Development</v>
          </cell>
          <cell r="I237">
            <v>2115</v>
          </cell>
          <cell r="J237" t="str">
            <v>SEID</v>
          </cell>
          <cell r="K237" t="str">
            <v>26AUG75</v>
          </cell>
          <cell r="L237" t="str">
            <v>19SEP75</v>
          </cell>
          <cell r="M237" t="str">
            <v>30JAN76</v>
          </cell>
          <cell r="N237" t="str">
            <v>23DEC81</v>
          </cell>
          <cell r="O237" t="str">
            <v>01MAR81</v>
          </cell>
          <cell r="P237" t="str">
            <v>01SEP93</v>
          </cell>
          <cell r="Q237">
            <v>20</v>
          </cell>
          <cell r="R237">
            <v>5</v>
          </cell>
          <cell r="S237">
            <v>8.75</v>
          </cell>
          <cell r="U237">
            <v>22700</v>
          </cell>
          <cell r="V237">
            <v>0</v>
          </cell>
          <cell r="W237">
            <v>22700</v>
          </cell>
          <cell r="X237">
            <v>22700</v>
          </cell>
          <cell r="Y237">
            <v>22700</v>
          </cell>
          <cell r="Z237">
            <v>22700</v>
          </cell>
          <cell r="AA237">
            <v>22700</v>
          </cell>
        </row>
        <row r="238">
          <cell r="A238" t="str">
            <v>GAS TURBINE GENERATION</v>
          </cell>
          <cell r="B238" t="str">
            <v>0230</v>
          </cell>
          <cell r="C238">
            <v>230</v>
          </cell>
          <cell r="D238" t="str">
            <v>CLOSED</v>
          </cell>
          <cell r="E238" t="str">
            <v>03</v>
          </cell>
          <cell r="F238" t="str">
            <v>PAK</v>
          </cell>
          <cell r="G238">
            <v>3201</v>
          </cell>
          <cell r="H238" t="str">
            <v>Conventional Energy Generation (other than hydropower)</v>
          </cell>
          <cell r="I238">
            <v>4615</v>
          </cell>
          <cell r="J238" t="str">
            <v>CWID</v>
          </cell>
          <cell r="K238" t="str">
            <v>26AUG75</v>
          </cell>
          <cell r="L238" t="str">
            <v>05SEP75</v>
          </cell>
          <cell r="M238" t="str">
            <v>12DEC75</v>
          </cell>
          <cell r="N238" t="str">
            <v>05JAN79</v>
          </cell>
          <cell r="O238" t="str">
            <v>01SEP85</v>
          </cell>
          <cell r="P238" t="str">
            <v>01MAR15</v>
          </cell>
          <cell r="Q238">
            <v>40</v>
          </cell>
          <cell r="R238">
            <v>10</v>
          </cell>
          <cell r="S238">
            <v>1</v>
          </cell>
          <cell r="U238">
            <v>22000</v>
          </cell>
          <cell r="V238">
            <v>0</v>
          </cell>
          <cell r="W238">
            <v>22000</v>
          </cell>
          <cell r="X238">
            <v>22000</v>
          </cell>
          <cell r="Y238">
            <v>22000</v>
          </cell>
          <cell r="Z238">
            <v>22000</v>
          </cell>
          <cell r="AA238">
            <v>16280</v>
          </cell>
        </row>
        <row r="239">
          <cell r="A239" t="str">
            <v>UREA FERTILIZER</v>
          </cell>
          <cell r="B239" t="str">
            <v>0231</v>
          </cell>
          <cell r="C239">
            <v>231</v>
          </cell>
          <cell r="D239" t="str">
            <v>CLOSED</v>
          </cell>
          <cell r="E239" t="str">
            <v>03</v>
          </cell>
          <cell r="F239" t="str">
            <v>SRI</v>
          </cell>
          <cell r="G239">
            <v>3502</v>
          </cell>
          <cell r="H239" t="str">
            <v>Industry</v>
          </cell>
          <cell r="I239">
            <v>2050</v>
          </cell>
          <cell r="J239" t="str">
            <v>SAGF</v>
          </cell>
          <cell r="K239" t="str">
            <v>18SEP75</v>
          </cell>
          <cell r="L239" t="str">
            <v>27OCT75</v>
          </cell>
          <cell r="M239" t="str">
            <v>26JAN76</v>
          </cell>
          <cell r="N239" t="str">
            <v>07SEP83</v>
          </cell>
          <cell r="O239" t="str">
            <v>15FEB86</v>
          </cell>
          <cell r="P239" t="str">
            <v>15AUG13</v>
          </cell>
          <cell r="Q239">
            <v>40</v>
          </cell>
          <cell r="R239">
            <v>10</v>
          </cell>
          <cell r="S239">
            <v>1</v>
          </cell>
          <cell r="U239">
            <v>30000</v>
          </cell>
          <cell r="V239">
            <v>87</v>
          </cell>
          <cell r="W239">
            <v>29913</v>
          </cell>
          <cell r="X239">
            <v>29913</v>
          </cell>
          <cell r="Y239">
            <v>29913</v>
          </cell>
          <cell r="Z239">
            <v>29913</v>
          </cell>
          <cell r="AA239">
            <v>24526</v>
          </cell>
        </row>
        <row r="240">
          <cell r="A240" t="str">
            <v>JUTE DEVELOPMENT (SUPPLEMENTARY)</v>
          </cell>
          <cell r="B240" t="str">
            <v>0232</v>
          </cell>
          <cell r="C240">
            <v>232</v>
          </cell>
          <cell r="D240" t="str">
            <v>CLOSED</v>
          </cell>
          <cell r="E240" t="str">
            <v>03</v>
          </cell>
          <cell r="F240" t="str">
            <v>NEP</v>
          </cell>
          <cell r="G240">
            <v>3001</v>
          </cell>
          <cell r="H240" t="str">
            <v>Agriculture Production, Agroprocessing, &amp; Agrobusiness</v>
          </cell>
          <cell r="I240">
            <v>2035</v>
          </cell>
          <cell r="J240" t="str">
            <v>SANS</v>
          </cell>
          <cell r="K240" t="str">
            <v>02OCT75</v>
          </cell>
          <cell r="L240" t="str">
            <v>12NOV75</v>
          </cell>
          <cell r="M240" t="str">
            <v>08APR76</v>
          </cell>
          <cell r="N240" t="str">
            <v>15SEP80</v>
          </cell>
          <cell r="O240" t="str">
            <v>01APR86</v>
          </cell>
          <cell r="P240" t="str">
            <v>01OCT15</v>
          </cell>
          <cell r="Q240">
            <v>40</v>
          </cell>
          <cell r="R240">
            <v>10</v>
          </cell>
          <cell r="S240">
            <v>1</v>
          </cell>
          <cell r="U240">
            <v>530</v>
          </cell>
          <cell r="V240">
            <v>0</v>
          </cell>
          <cell r="W240">
            <v>530</v>
          </cell>
          <cell r="X240">
            <v>530</v>
          </cell>
          <cell r="Y240">
            <v>530</v>
          </cell>
          <cell r="Z240">
            <v>530</v>
          </cell>
          <cell r="AA240">
            <v>384</v>
          </cell>
        </row>
        <row r="241">
          <cell r="A241" t="str">
            <v>TRIBHUVAN INTERNATIONAL AIRPORT</v>
          </cell>
          <cell r="B241" t="str">
            <v>0233</v>
          </cell>
          <cell r="C241">
            <v>233</v>
          </cell>
          <cell r="D241" t="str">
            <v>CLOSED</v>
          </cell>
          <cell r="E241" t="str">
            <v>03</v>
          </cell>
          <cell r="F241" t="str">
            <v>NEP</v>
          </cell>
          <cell r="G241">
            <v>3704</v>
          </cell>
          <cell r="H241" t="str">
            <v>Civil Aviation</v>
          </cell>
          <cell r="I241">
            <v>2015</v>
          </cell>
          <cell r="J241" t="str">
            <v>SATC</v>
          </cell>
          <cell r="K241" t="str">
            <v>02OCT75</v>
          </cell>
          <cell r="L241" t="str">
            <v>12NOV75</v>
          </cell>
          <cell r="M241" t="str">
            <v>29DEC75</v>
          </cell>
          <cell r="N241" t="str">
            <v>29APR86</v>
          </cell>
          <cell r="O241" t="str">
            <v>01MAR86</v>
          </cell>
          <cell r="P241" t="str">
            <v>01SEP15</v>
          </cell>
          <cell r="Q241">
            <v>40</v>
          </cell>
          <cell r="R241">
            <v>10</v>
          </cell>
          <cell r="S241">
            <v>1</v>
          </cell>
          <cell r="U241">
            <v>10000</v>
          </cell>
          <cell r="V241">
            <v>0</v>
          </cell>
          <cell r="W241">
            <v>10000</v>
          </cell>
          <cell r="X241">
            <v>10000</v>
          </cell>
          <cell r="Y241">
            <v>10000</v>
          </cell>
          <cell r="Z241">
            <v>10000</v>
          </cell>
          <cell r="AA241">
            <v>7200</v>
          </cell>
        </row>
        <row r="242">
          <cell r="A242" t="str">
            <v>SHA TIN SEWAGE TREATMENT</v>
          </cell>
          <cell r="B242" t="str">
            <v>0234</v>
          </cell>
          <cell r="C242">
            <v>234</v>
          </cell>
          <cell r="D242" t="str">
            <v>CLOSED</v>
          </cell>
          <cell r="E242" t="str">
            <v>01</v>
          </cell>
          <cell r="F242" t="str">
            <v>HKG</v>
          </cell>
          <cell r="G242">
            <v>3802</v>
          </cell>
          <cell r="H242" t="str">
            <v>Waste Management</v>
          </cell>
          <cell r="I242">
            <v>4730</v>
          </cell>
          <cell r="J242" t="str">
            <v>EASS</v>
          </cell>
          <cell r="K242" t="str">
            <v>09OCT75</v>
          </cell>
          <cell r="L242" t="str">
            <v>08MAR76</v>
          </cell>
          <cell r="M242" t="str">
            <v>14APR76</v>
          </cell>
          <cell r="N242" t="str">
            <v>30JUN82</v>
          </cell>
          <cell r="O242" t="str">
            <v>01MAR81</v>
          </cell>
          <cell r="P242" t="str">
            <v>01MAR87</v>
          </cell>
          <cell r="Q242">
            <v>15</v>
          </cell>
          <cell r="R242">
            <v>5</v>
          </cell>
          <cell r="S242">
            <v>9.5</v>
          </cell>
          <cell r="U242">
            <v>20000</v>
          </cell>
          <cell r="V242">
            <v>4500</v>
          </cell>
          <cell r="W242">
            <v>15500</v>
          </cell>
          <cell r="X242">
            <v>15500</v>
          </cell>
          <cell r="Y242">
            <v>15500</v>
          </cell>
          <cell r="Z242">
            <v>15500</v>
          </cell>
          <cell r="AA242">
            <v>15500</v>
          </cell>
        </row>
        <row r="243">
          <cell r="A243" t="str">
            <v>GOHOR LAMA PALM OIL PROCESSING</v>
          </cell>
          <cell r="B243" t="str">
            <v>0235</v>
          </cell>
          <cell r="C243">
            <v>235</v>
          </cell>
          <cell r="D243" t="str">
            <v>CLOSED</v>
          </cell>
          <cell r="E243" t="str">
            <v>01</v>
          </cell>
          <cell r="F243" t="str">
            <v>INO</v>
          </cell>
          <cell r="G243">
            <v>3001</v>
          </cell>
          <cell r="H243" t="str">
            <v>Agriculture Production, Agroprocessing, &amp; Agrobusiness</v>
          </cell>
          <cell r="I243">
            <v>2125</v>
          </cell>
          <cell r="J243" t="str">
            <v>SEAE</v>
          </cell>
          <cell r="K243" t="str">
            <v>06NOV75</v>
          </cell>
          <cell r="L243" t="str">
            <v>08DEC75</v>
          </cell>
          <cell r="M243" t="str">
            <v>20APR76</v>
          </cell>
          <cell r="N243" t="str">
            <v>31DEC81</v>
          </cell>
          <cell r="O243" t="str">
            <v>01APR80</v>
          </cell>
          <cell r="P243" t="str">
            <v>01OCT95</v>
          </cell>
          <cell r="Q243">
            <v>20</v>
          </cell>
          <cell r="R243">
            <v>4</v>
          </cell>
          <cell r="S243">
            <v>8.75</v>
          </cell>
          <cell r="U243">
            <v>11300</v>
          </cell>
          <cell r="V243">
            <v>1637</v>
          </cell>
          <cell r="W243">
            <v>9663</v>
          </cell>
          <cell r="X243">
            <v>9663</v>
          </cell>
          <cell r="Y243">
            <v>9663</v>
          </cell>
          <cell r="Z243">
            <v>9663</v>
          </cell>
          <cell r="AA243">
            <v>9663</v>
          </cell>
        </row>
        <row r="244">
          <cell r="A244" t="str">
            <v>KARANGSAMBUNG MULTI-PURPOSE</v>
          </cell>
          <cell r="B244" t="str">
            <v>0236</v>
          </cell>
          <cell r="C244">
            <v>236</v>
          </cell>
          <cell r="D244" t="str">
            <v>CLOSED</v>
          </cell>
          <cell r="E244" t="str">
            <v>01</v>
          </cell>
          <cell r="F244" t="str">
            <v>INO</v>
          </cell>
          <cell r="G244">
            <v>3900</v>
          </cell>
          <cell r="H244" t="str">
            <v>Multisector</v>
          </cell>
          <cell r="I244">
            <v>2125</v>
          </cell>
          <cell r="J244" t="str">
            <v>SEAE</v>
          </cell>
          <cell r="K244" t="str">
            <v>06NOV75</v>
          </cell>
          <cell r="L244" t="str">
            <v>08DEC75</v>
          </cell>
          <cell r="M244" t="str">
            <v>26FEB76</v>
          </cell>
          <cell r="N244" t="str">
            <v>25JUN80</v>
          </cell>
          <cell r="O244" t="str">
            <v>15MAY78</v>
          </cell>
          <cell r="P244" t="str">
            <v>15NOV81</v>
          </cell>
          <cell r="Q244">
            <v>10</v>
          </cell>
          <cell r="R244">
            <v>2</v>
          </cell>
          <cell r="S244">
            <v>8.75</v>
          </cell>
          <cell r="U244">
            <v>2900</v>
          </cell>
          <cell r="V244">
            <v>1733</v>
          </cell>
          <cell r="W244">
            <v>1167</v>
          </cell>
          <cell r="X244">
            <v>1167</v>
          </cell>
          <cell r="Y244">
            <v>1167</v>
          </cell>
          <cell r="Z244">
            <v>1167</v>
          </cell>
          <cell r="AA244">
            <v>1167</v>
          </cell>
        </row>
        <row r="245">
          <cell r="A245" t="str">
            <v>GARUNG HYDROELECTRIC</v>
          </cell>
          <cell r="B245" t="str">
            <v>0237</v>
          </cell>
          <cell r="C245">
            <v>237</v>
          </cell>
          <cell r="D245" t="str">
            <v>CLOSED</v>
          </cell>
          <cell r="E245" t="str">
            <v>01</v>
          </cell>
          <cell r="F245" t="str">
            <v>INO</v>
          </cell>
          <cell r="G245">
            <v>3205</v>
          </cell>
          <cell r="H245" t="str">
            <v>Energy Sector Development</v>
          </cell>
          <cell r="I245">
            <v>2115</v>
          </cell>
          <cell r="J245" t="str">
            <v>SEID</v>
          </cell>
          <cell r="K245" t="str">
            <v>13NOV75</v>
          </cell>
          <cell r="L245" t="str">
            <v>08DEC75</v>
          </cell>
          <cell r="M245" t="str">
            <v>19APR76</v>
          </cell>
          <cell r="N245" t="str">
            <v>31DEC87</v>
          </cell>
          <cell r="O245" t="str">
            <v>01FEB80</v>
          </cell>
          <cell r="P245" t="str">
            <v>01FEB97</v>
          </cell>
          <cell r="Q245">
            <v>25</v>
          </cell>
          <cell r="R245">
            <v>4</v>
          </cell>
          <cell r="S245">
            <v>8.75</v>
          </cell>
          <cell r="U245">
            <v>19800</v>
          </cell>
          <cell r="V245">
            <v>5323</v>
          </cell>
          <cell r="W245">
            <v>14477</v>
          </cell>
          <cell r="X245">
            <v>14477</v>
          </cell>
          <cell r="Y245">
            <v>14477</v>
          </cell>
          <cell r="Z245">
            <v>14477</v>
          </cell>
          <cell r="AA245">
            <v>14477</v>
          </cell>
        </row>
        <row r="246">
          <cell r="A246" t="str">
            <v>JERANGAU-JABOR DEVELOPMENT ROAD</v>
          </cell>
          <cell r="B246" t="str">
            <v>0238</v>
          </cell>
          <cell r="C246">
            <v>238</v>
          </cell>
          <cell r="D246" t="str">
            <v>CLOSED</v>
          </cell>
          <cell r="E246" t="str">
            <v>01</v>
          </cell>
          <cell r="F246" t="str">
            <v>MAL</v>
          </cell>
          <cell r="G246">
            <v>3701</v>
          </cell>
          <cell r="H246" t="str">
            <v>Roads &amp; Highways</v>
          </cell>
          <cell r="I246">
            <v>2115</v>
          </cell>
          <cell r="J246" t="str">
            <v>SEID</v>
          </cell>
          <cell r="K246" t="str">
            <v>13NOV75</v>
          </cell>
          <cell r="L246" t="str">
            <v>28NOV75</v>
          </cell>
          <cell r="M246" t="str">
            <v>20FEB76</v>
          </cell>
          <cell r="N246" t="str">
            <v>05FEB82</v>
          </cell>
          <cell r="O246" t="str">
            <v>15JUL80</v>
          </cell>
          <cell r="P246" t="str">
            <v>15JUL93</v>
          </cell>
          <cell r="Q246">
            <v>25</v>
          </cell>
          <cell r="R246">
            <v>4</v>
          </cell>
          <cell r="S246">
            <v>8.75</v>
          </cell>
          <cell r="U246">
            <v>23700</v>
          </cell>
          <cell r="V246">
            <v>1120</v>
          </cell>
          <cell r="W246">
            <v>22580</v>
          </cell>
          <cell r="X246">
            <v>22580</v>
          </cell>
          <cell r="Y246">
            <v>22580</v>
          </cell>
          <cell r="Z246">
            <v>22580</v>
          </cell>
          <cell r="AA246">
            <v>22580</v>
          </cell>
        </row>
        <row r="247">
          <cell r="A247" t="str">
            <v>FOURTH KOREA DEVELOPMENT BANK</v>
          </cell>
          <cell r="B247" t="str">
            <v>0239</v>
          </cell>
          <cell r="C247">
            <v>239</v>
          </cell>
          <cell r="D247" t="str">
            <v>CLOSED</v>
          </cell>
          <cell r="E247" t="str">
            <v>01</v>
          </cell>
          <cell r="F247" t="str">
            <v>KOR</v>
          </cell>
          <cell r="G247">
            <v>3301</v>
          </cell>
          <cell r="H247" t="str">
            <v>Banking Systems</v>
          </cell>
          <cell r="I247">
            <v>4710</v>
          </cell>
          <cell r="J247" t="str">
            <v>EARG</v>
          </cell>
          <cell r="K247" t="str">
            <v>25NOV75</v>
          </cell>
          <cell r="L247" t="str">
            <v>12DEC75</v>
          </cell>
          <cell r="M247" t="str">
            <v>30MAR76</v>
          </cell>
          <cell r="N247" t="str">
            <v>23APR79</v>
          </cell>
          <cell r="O247" t="str">
            <v>01JUN79</v>
          </cell>
          <cell r="P247" t="str">
            <v>01DEC90</v>
          </cell>
          <cell r="Q247">
            <v>15</v>
          </cell>
          <cell r="R247">
            <v>3</v>
          </cell>
          <cell r="S247">
            <v>8.75</v>
          </cell>
          <cell r="U247">
            <v>40000</v>
          </cell>
          <cell r="V247">
            <v>0</v>
          </cell>
          <cell r="W247">
            <v>40000</v>
          </cell>
          <cell r="X247">
            <v>40000</v>
          </cell>
          <cell r="Y247">
            <v>40000</v>
          </cell>
          <cell r="Z247">
            <v>40000</v>
          </cell>
          <cell r="AA247">
            <v>40000</v>
          </cell>
        </row>
        <row r="248">
          <cell r="A248" t="str">
            <v>AGRICULTURAL CREDIT</v>
          </cell>
          <cell r="B248" t="str">
            <v>0240</v>
          </cell>
          <cell r="C248">
            <v>240</v>
          </cell>
          <cell r="D248" t="str">
            <v>CLOSED</v>
          </cell>
          <cell r="E248" t="str">
            <v>03</v>
          </cell>
          <cell r="F248" t="str">
            <v>BAN</v>
          </cell>
          <cell r="G248">
            <v>3005</v>
          </cell>
          <cell r="H248" t="str">
            <v>Irrigation &amp; Drainage</v>
          </cell>
          <cell r="I248">
            <v>2035</v>
          </cell>
          <cell r="J248" t="str">
            <v>SANS</v>
          </cell>
          <cell r="K248" t="str">
            <v>25NOV75</v>
          </cell>
          <cell r="L248" t="str">
            <v>29DEC75</v>
          </cell>
          <cell r="M248" t="str">
            <v>26MAY76</v>
          </cell>
          <cell r="N248" t="str">
            <v>28DEC82</v>
          </cell>
          <cell r="O248" t="str">
            <v>01JUN86</v>
          </cell>
          <cell r="P248" t="str">
            <v>01DEC15</v>
          </cell>
          <cell r="Q248">
            <v>40</v>
          </cell>
          <cell r="R248">
            <v>10</v>
          </cell>
          <cell r="S248">
            <v>1</v>
          </cell>
          <cell r="U248">
            <v>9430</v>
          </cell>
          <cell r="V248">
            <v>49</v>
          </cell>
          <cell r="W248">
            <v>9381</v>
          </cell>
          <cell r="X248">
            <v>9381</v>
          </cell>
          <cell r="Y248">
            <v>9381</v>
          </cell>
          <cell r="Z248">
            <v>9381</v>
          </cell>
          <cell r="AA248">
            <v>6982</v>
          </cell>
        </row>
        <row r="249">
          <cell r="A249" t="str">
            <v>JUTE MILL</v>
          </cell>
          <cell r="B249" t="str">
            <v>0241</v>
          </cell>
          <cell r="C249">
            <v>241</v>
          </cell>
          <cell r="D249" t="str">
            <v>CLOSED</v>
          </cell>
          <cell r="E249" t="str">
            <v>03</v>
          </cell>
          <cell r="F249" t="str">
            <v>MYA</v>
          </cell>
          <cell r="G249">
            <v>3001</v>
          </cell>
          <cell r="H249" t="str">
            <v>Agriculture Production, Agroprocessing, &amp; Agrobusiness</v>
          </cell>
          <cell r="I249">
            <v>2145</v>
          </cell>
          <cell r="J249" t="str">
            <v>SEGF</v>
          </cell>
          <cell r="K249" t="str">
            <v>25NOV75</v>
          </cell>
          <cell r="L249" t="str">
            <v>22DEC75</v>
          </cell>
          <cell r="M249" t="str">
            <v>18MAR76</v>
          </cell>
          <cell r="N249" t="str">
            <v>07MAY79</v>
          </cell>
          <cell r="O249" t="str">
            <v>01SEP86</v>
          </cell>
          <cell r="P249" t="str">
            <v>01MAR16</v>
          </cell>
          <cell r="Q249">
            <v>40</v>
          </cell>
          <cell r="R249">
            <v>10</v>
          </cell>
          <cell r="S249">
            <v>1</v>
          </cell>
          <cell r="U249">
            <v>25300</v>
          </cell>
          <cell r="V249">
            <v>0</v>
          </cell>
          <cell r="W249">
            <v>25300</v>
          </cell>
          <cell r="X249">
            <v>25300</v>
          </cell>
          <cell r="Y249">
            <v>25300</v>
          </cell>
          <cell r="Z249">
            <v>25300</v>
          </cell>
          <cell r="AA249">
            <v>6578</v>
          </cell>
        </row>
        <row r="250">
          <cell r="A250" t="str">
            <v>POWER TRANSMISSION (SUPPLEMENTARY)</v>
          </cell>
          <cell r="B250" t="str">
            <v>0242</v>
          </cell>
          <cell r="C250">
            <v>242</v>
          </cell>
          <cell r="D250" t="str">
            <v>CLOSED</v>
          </cell>
          <cell r="E250" t="str">
            <v>03</v>
          </cell>
          <cell r="F250" t="str">
            <v>MYA</v>
          </cell>
          <cell r="G250">
            <v>3204</v>
          </cell>
          <cell r="H250" t="str">
            <v>Transmission &amp; Distribution</v>
          </cell>
          <cell r="I250">
            <v>2115</v>
          </cell>
          <cell r="J250" t="str">
            <v>SEID</v>
          </cell>
          <cell r="K250" t="str">
            <v>27NOV75</v>
          </cell>
          <cell r="L250" t="str">
            <v>22DEC75</v>
          </cell>
          <cell r="M250" t="str">
            <v>18MAR76</v>
          </cell>
          <cell r="N250" t="str">
            <v>02APR83</v>
          </cell>
          <cell r="O250" t="str">
            <v>01DEC86</v>
          </cell>
          <cell r="P250" t="str">
            <v>01JUN16</v>
          </cell>
          <cell r="Q250">
            <v>40</v>
          </cell>
          <cell r="R250">
            <v>10</v>
          </cell>
          <cell r="S250">
            <v>1</v>
          </cell>
          <cell r="U250">
            <v>6100</v>
          </cell>
          <cell r="V250">
            <v>27</v>
          </cell>
          <cell r="W250">
            <v>6073</v>
          </cell>
          <cell r="X250">
            <v>6073</v>
          </cell>
          <cell r="Y250">
            <v>6073</v>
          </cell>
          <cell r="Z250">
            <v>6073</v>
          </cell>
          <cell r="AA250">
            <v>1583</v>
          </cell>
        </row>
        <row r="251">
          <cell r="A251" t="str">
            <v>TELUK LADA AREA DEVELOPMENTPROJECT</v>
          </cell>
          <cell r="B251" t="str">
            <v>0243</v>
          </cell>
          <cell r="C251">
            <v>243</v>
          </cell>
          <cell r="D251" t="str">
            <v>CLOSED</v>
          </cell>
          <cell r="E251" t="str">
            <v>01</v>
          </cell>
          <cell r="F251" t="str">
            <v>INO</v>
          </cell>
          <cell r="G251">
            <v>3900</v>
          </cell>
          <cell r="H251" t="str">
            <v>Multisector</v>
          </cell>
          <cell r="I251">
            <v>2125</v>
          </cell>
          <cell r="J251" t="str">
            <v>SEAE</v>
          </cell>
          <cell r="K251" t="str">
            <v>27NOV75</v>
          </cell>
          <cell r="L251" t="str">
            <v>17DEC75</v>
          </cell>
          <cell r="M251" t="str">
            <v>25FEB76</v>
          </cell>
          <cell r="N251" t="str">
            <v>17JUL86</v>
          </cell>
          <cell r="O251" t="str">
            <v>01FEB83</v>
          </cell>
          <cell r="P251" t="str">
            <v>01FEB97</v>
          </cell>
          <cell r="Q251">
            <v>27</v>
          </cell>
          <cell r="R251">
            <v>7</v>
          </cell>
          <cell r="S251">
            <v>8.75</v>
          </cell>
          <cell r="U251">
            <v>12200</v>
          </cell>
          <cell r="V251">
            <v>1303</v>
          </cell>
          <cell r="W251">
            <v>10897</v>
          </cell>
          <cell r="X251">
            <v>10897</v>
          </cell>
          <cell r="Y251">
            <v>10897</v>
          </cell>
          <cell r="Z251">
            <v>10897</v>
          </cell>
          <cell r="AA251">
            <v>10897</v>
          </cell>
        </row>
        <row r="252">
          <cell r="A252" t="str">
            <v>SURABAYA INSTITUTE OF TECHNOLOGY</v>
          </cell>
          <cell r="B252" t="str">
            <v>0244</v>
          </cell>
          <cell r="C252">
            <v>244</v>
          </cell>
          <cell r="D252" t="str">
            <v>CLOSED</v>
          </cell>
          <cell r="E252" t="str">
            <v>01</v>
          </cell>
          <cell r="F252" t="str">
            <v>INO</v>
          </cell>
          <cell r="G252">
            <v>3105</v>
          </cell>
          <cell r="H252" t="str">
            <v>Technical, Vocational Training &amp; Skills Development</v>
          </cell>
          <cell r="I252">
            <v>2135</v>
          </cell>
          <cell r="J252" t="str">
            <v>SESS</v>
          </cell>
          <cell r="K252" t="str">
            <v>02DEC75</v>
          </cell>
          <cell r="L252" t="str">
            <v>17DEC75</v>
          </cell>
          <cell r="M252" t="str">
            <v>20APR76</v>
          </cell>
          <cell r="N252" t="str">
            <v>24APR87</v>
          </cell>
          <cell r="O252" t="str">
            <v>01MAR82</v>
          </cell>
          <cell r="P252" t="str">
            <v>01SEP96</v>
          </cell>
          <cell r="Q252">
            <v>30</v>
          </cell>
          <cell r="R252">
            <v>6</v>
          </cell>
          <cell r="S252">
            <v>8.75</v>
          </cell>
          <cell r="U252">
            <v>14500</v>
          </cell>
          <cell r="V252">
            <v>140</v>
          </cell>
          <cell r="W252">
            <v>14360</v>
          </cell>
          <cell r="X252">
            <v>14360</v>
          </cell>
          <cell r="Y252">
            <v>14360</v>
          </cell>
          <cell r="Z252">
            <v>14360</v>
          </cell>
          <cell r="AA252">
            <v>14360</v>
          </cell>
        </row>
        <row r="253">
          <cell r="A253" t="str">
            <v>BELAWAN AND SURABAYA PORTS (PHASE I)</v>
          </cell>
          <cell r="B253" t="str">
            <v>0245</v>
          </cell>
          <cell r="C253">
            <v>245</v>
          </cell>
          <cell r="D253" t="str">
            <v>CLOSED</v>
          </cell>
          <cell r="E253" t="str">
            <v>01</v>
          </cell>
          <cell r="F253" t="str">
            <v>INO</v>
          </cell>
          <cell r="G253">
            <v>3702</v>
          </cell>
          <cell r="H253" t="str">
            <v>Ports, Waterways, &amp; Shipping</v>
          </cell>
          <cell r="I253">
            <v>2115</v>
          </cell>
          <cell r="J253" t="str">
            <v>SEID</v>
          </cell>
          <cell r="K253" t="str">
            <v>02DEC75</v>
          </cell>
          <cell r="L253" t="str">
            <v>17DEC75</v>
          </cell>
          <cell r="M253" t="str">
            <v>25FEB76</v>
          </cell>
          <cell r="N253" t="str">
            <v>28JUN79</v>
          </cell>
          <cell r="O253" t="str">
            <v>01MAY78</v>
          </cell>
          <cell r="P253" t="str">
            <v>01MAY79</v>
          </cell>
          <cell r="Q253">
            <v>10</v>
          </cell>
          <cell r="R253">
            <v>2</v>
          </cell>
          <cell r="S253">
            <v>8.75</v>
          </cell>
          <cell r="U253">
            <v>4350</v>
          </cell>
          <cell r="V253">
            <v>3981</v>
          </cell>
          <cell r="W253">
            <v>369</v>
          </cell>
          <cell r="X253">
            <v>369</v>
          </cell>
          <cell r="Y253">
            <v>369</v>
          </cell>
          <cell r="Z253">
            <v>369</v>
          </cell>
          <cell r="AA253">
            <v>369</v>
          </cell>
        </row>
        <row r="254">
          <cell r="A254" t="str">
            <v>LAGUNA DE BAY DEVELOPMENT</v>
          </cell>
          <cell r="B254" t="str">
            <v>0246</v>
          </cell>
          <cell r="C254">
            <v>246</v>
          </cell>
          <cell r="D254" t="str">
            <v>CLOSED</v>
          </cell>
          <cell r="E254" t="str">
            <v>01</v>
          </cell>
          <cell r="F254" t="str">
            <v>PHI</v>
          </cell>
          <cell r="G254">
            <v>3008</v>
          </cell>
          <cell r="H254" t="str">
            <v>Agriculture Sector Development</v>
          </cell>
          <cell r="I254">
            <v>2125</v>
          </cell>
          <cell r="J254" t="str">
            <v>SEAE</v>
          </cell>
          <cell r="K254" t="str">
            <v>09DEC75</v>
          </cell>
          <cell r="L254" t="str">
            <v>18DEC75</v>
          </cell>
          <cell r="M254" t="str">
            <v>05MAR76</v>
          </cell>
          <cell r="N254" t="str">
            <v>30AUG85</v>
          </cell>
          <cell r="O254" t="str">
            <v>01MAY82</v>
          </cell>
          <cell r="P254" t="str">
            <v>01NOV05</v>
          </cell>
          <cell r="Q254">
            <v>30</v>
          </cell>
          <cell r="R254">
            <v>6</v>
          </cell>
          <cell r="S254">
            <v>8.75</v>
          </cell>
          <cell r="U254">
            <v>27500</v>
          </cell>
          <cell r="V254">
            <v>1522</v>
          </cell>
          <cell r="W254">
            <v>25978</v>
          </cell>
          <cell r="X254">
            <v>25978</v>
          </cell>
          <cell r="Y254">
            <v>25978</v>
          </cell>
          <cell r="Z254">
            <v>25978</v>
          </cell>
          <cell r="AA254">
            <v>25978</v>
          </cell>
        </row>
        <row r="255">
          <cell r="A255" t="str">
            <v>DEVELOPMENT BANK OF THE PHILIPPINES</v>
          </cell>
          <cell r="B255" t="str">
            <v>0247</v>
          </cell>
          <cell r="C255">
            <v>247</v>
          </cell>
          <cell r="D255" t="str">
            <v>CLOSED</v>
          </cell>
          <cell r="E255" t="str">
            <v>01</v>
          </cell>
          <cell r="F255" t="str">
            <v>PHI</v>
          </cell>
          <cell r="G255">
            <v>3301</v>
          </cell>
          <cell r="H255" t="str">
            <v>Banking Systems</v>
          </cell>
          <cell r="I255">
            <v>2145</v>
          </cell>
          <cell r="J255" t="str">
            <v>SEGF</v>
          </cell>
          <cell r="K255" t="str">
            <v>09DEC75</v>
          </cell>
          <cell r="L255" t="str">
            <v>10DEC75</v>
          </cell>
          <cell r="M255" t="str">
            <v>05MAR76</v>
          </cell>
          <cell r="N255" t="str">
            <v>18AUG82</v>
          </cell>
          <cell r="O255" t="str">
            <v>01JUN79</v>
          </cell>
          <cell r="P255" t="str">
            <v>01DEC90</v>
          </cell>
          <cell r="Q255">
            <v>15</v>
          </cell>
          <cell r="R255">
            <v>3</v>
          </cell>
          <cell r="S255">
            <v>8.75</v>
          </cell>
          <cell r="U255">
            <v>25000</v>
          </cell>
          <cell r="V255">
            <v>3266</v>
          </cell>
          <cell r="W255">
            <v>21734</v>
          </cell>
          <cell r="X255">
            <v>21734</v>
          </cell>
          <cell r="Y255">
            <v>21734</v>
          </cell>
          <cell r="Z255">
            <v>21734</v>
          </cell>
          <cell r="AA255">
            <v>21734</v>
          </cell>
        </row>
        <row r="256">
          <cell r="A256" t="str">
            <v>FISHERIES DEVELOPMENT</v>
          </cell>
          <cell r="B256" t="str">
            <v>0248</v>
          </cell>
          <cell r="C256">
            <v>248</v>
          </cell>
          <cell r="D256" t="str">
            <v>CLOSED</v>
          </cell>
          <cell r="E256" t="str">
            <v>01</v>
          </cell>
          <cell r="F256" t="str">
            <v>THA</v>
          </cell>
          <cell r="G256">
            <v>3003</v>
          </cell>
          <cell r="H256" t="str">
            <v>Fishery</v>
          </cell>
          <cell r="I256">
            <v>2125</v>
          </cell>
          <cell r="J256" t="str">
            <v>SEAE</v>
          </cell>
          <cell r="K256" t="str">
            <v>11DEC75</v>
          </cell>
          <cell r="L256" t="str">
            <v>15JAN76</v>
          </cell>
          <cell r="M256" t="str">
            <v>28APR76</v>
          </cell>
          <cell r="N256" t="str">
            <v>23DEC82</v>
          </cell>
          <cell r="O256" t="str">
            <v>15JUL80</v>
          </cell>
          <cell r="P256" t="str">
            <v>15JUL94</v>
          </cell>
          <cell r="Q256">
            <v>20</v>
          </cell>
          <cell r="R256">
            <v>4</v>
          </cell>
          <cell r="S256">
            <v>8.75</v>
          </cell>
          <cell r="U256">
            <v>20000</v>
          </cell>
          <cell r="V256">
            <v>10205</v>
          </cell>
          <cell r="W256">
            <v>9795</v>
          </cell>
          <cell r="X256">
            <v>9795</v>
          </cell>
          <cell r="Y256">
            <v>9795</v>
          </cell>
          <cell r="Z256">
            <v>9795</v>
          </cell>
          <cell r="AA256">
            <v>9795</v>
          </cell>
        </row>
        <row r="257">
          <cell r="A257" t="str">
            <v>GANDAK-HETAUDA POWER (SUPPLEMENTARY)</v>
          </cell>
          <cell r="B257" t="str">
            <v>0249</v>
          </cell>
          <cell r="C257">
            <v>249</v>
          </cell>
          <cell r="D257" t="str">
            <v>CLOSED</v>
          </cell>
          <cell r="E257" t="str">
            <v>03</v>
          </cell>
          <cell r="F257" t="str">
            <v>NEP</v>
          </cell>
          <cell r="G257">
            <v>3204</v>
          </cell>
          <cell r="H257" t="str">
            <v>Transmission &amp; Distribution</v>
          </cell>
          <cell r="I257">
            <v>2025</v>
          </cell>
          <cell r="J257" t="str">
            <v>SAEN</v>
          </cell>
          <cell r="K257" t="str">
            <v>11DEC75</v>
          </cell>
          <cell r="L257" t="str">
            <v>31DEC75</v>
          </cell>
          <cell r="M257" t="str">
            <v>06MAY76</v>
          </cell>
          <cell r="N257" t="str">
            <v>08JAN81</v>
          </cell>
          <cell r="O257" t="str">
            <v>01FEB86</v>
          </cell>
          <cell r="P257" t="str">
            <v>01AUG15</v>
          </cell>
          <cell r="Q257">
            <v>40</v>
          </cell>
          <cell r="R257">
            <v>10</v>
          </cell>
          <cell r="S257">
            <v>1</v>
          </cell>
          <cell r="U257">
            <v>2500</v>
          </cell>
          <cell r="V257">
            <v>1276</v>
          </cell>
          <cell r="W257">
            <v>1224</v>
          </cell>
          <cell r="X257">
            <v>1224</v>
          </cell>
          <cell r="Y257">
            <v>1224</v>
          </cell>
          <cell r="Z257">
            <v>1224</v>
          </cell>
          <cell r="AA257">
            <v>878</v>
          </cell>
        </row>
        <row r="258">
          <cell r="A258" t="str">
            <v>SECOND POWER</v>
          </cell>
          <cell r="B258" t="str">
            <v>0250</v>
          </cell>
          <cell r="C258">
            <v>250</v>
          </cell>
          <cell r="D258" t="str">
            <v>CLOSED</v>
          </cell>
          <cell r="E258" t="str">
            <v>03</v>
          </cell>
          <cell r="F258" t="str">
            <v>NEP</v>
          </cell>
          <cell r="G258">
            <v>3204</v>
          </cell>
          <cell r="H258" t="str">
            <v>Transmission &amp; Distribution</v>
          </cell>
          <cell r="I258">
            <v>2025</v>
          </cell>
          <cell r="J258" t="str">
            <v>SAEN</v>
          </cell>
          <cell r="K258" t="str">
            <v>11DEC75</v>
          </cell>
          <cell r="L258" t="str">
            <v>31DEC75</v>
          </cell>
          <cell r="M258" t="str">
            <v>06MAY76</v>
          </cell>
          <cell r="N258" t="str">
            <v>05JAN87</v>
          </cell>
          <cell r="O258" t="str">
            <v>01MAY86</v>
          </cell>
          <cell r="P258" t="str">
            <v>01NOV15</v>
          </cell>
          <cell r="Q258">
            <v>40</v>
          </cell>
          <cell r="R258">
            <v>10</v>
          </cell>
          <cell r="S258">
            <v>1</v>
          </cell>
          <cell r="U258">
            <v>3800</v>
          </cell>
          <cell r="V258">
            <v>852</v>
          </cell>
          <cell r="W258">
            <v>2948</v>
          </cell>
          <cell r="X258">
            <v>2948</v>
          </cell>
          <cell r="Y258">
            <v>2948</v>
          </cell>
          <cell r="Z258">
            <v>2948</v>
          </cell>
          <cell r="AA258">
            <v>2129</v>
          </cell>
        </row>
        <row r="259">
          <cell r="A259" t="str">
            <v>PROVINCIAL CITIES WATER SUPPLY</v>
          </cell>
          <cell r="B259" t="str">
            <v>0251</v>
          </cell>
          <cell r="C259">
            <v>251</v>
          </cell>
          <cell r="D259" t="str">
            <v>CLOSED</v>
          </cell>
          <cell r="E259" t="str">
            <v>01</v>
          </cell>
          <cell r="F259" t="str">
            <v>PHI</v>
          </cell>
          <cell r="G259">
            <v>3801</v>
          </cell>
          <cell r="H259" t="str">
            <v>Water Supply &amp; Sanitation</v>
          </cell>
          <cell r="I259">
            <v>2135</v>
          </cell>
          <cell r="J259" t="str">
            <v>SESS</v>
          </cell>
          <cell r="K259" t="str">
            <v>16DEC75</v>
          </cell>
          <cell r="L259" t="str">
            <v>18DEC75</v>
          </cell>
          <cell r="M259" t="str">
            <v>30JUN76</v>
          </cell>
          <cell r="N259" t="str">
            <v>18SEP84</v>
          </cell>
          <cell r="O259" t="str">
            <v>01MAR82</v>
          </cell>
          <cell r="P259" t="str">
            <v>01SEP01</v>
          </cell>
          <cell r="Q259">
            <v>26</v>
          </cell>
          <cell r="R259">
            <v>6</v>
          </cell>
          <cell r="S259">
            <v>8.75</v>
          </cell>
          <cell r="U259">
            <v>16800</v>
          </cell>
          <cell r="V259">
            <v>369</v>
          </cell>
          <cell r="W259">
            <v>16431</v>
          </cell>
          <cell r="X259">
            <v>16431</v>
          </cell>
          <cell r="Y259">
            <v>16431</v>
          </cell>
          <cell r="Z259">
            <v>16431</v>
          </cell>
          <cell r="AA259">
            <v>16431</v>
          </cell>
        </row>
        <row r="260">
          <cell r="A260" t="str">
            <v>MIRPUR MATHELO FERTILIZER</v>
          </cell>
          <cell r="B260" t="str">
            <v>0252</v>
          </cell>
          <cell r="C260">
            <v>252</v>
          </cell>
          <cell r="D260" t="str">
            <v>CLOSED</v>
          </cell>
          <cell r="E260" t="str">
            <v>03</v>
          </cell>
          <cell r="F260" t="str">
            <v>PAK</v>
          </cell>
          <cell r="G260">
            <v>3502</v>
          </cell>
          <cell r="H260" t="str">
            <v>Industry</v>
          </cell>
          <cell r="I260">
            <v>4630</v>
          </cell>
          <cell r="J260" t="str">
            <v>CWGF</v>
          </cell>
          <cell r="K260" t="str">
            <v>18DEC75</v>
          </cell>
          <cell r="L260" t="str">
            <v>29DEC75</v>
          </cell>
          <cell r="M260" t="str">
            <v>21SEP76</v>
          </cell>
          <cell r="N260" t="str">
            <v>11OCT84</v>
          </cell>
          <cell r="O260" t="str">
            <v>01MAR86</v>
          </cell>
          <cell r="P260" t="str">
            <v>01SEP15</v>
          </cell>
          <cell r="Q260">
            <v>40</v>
          </cell>
          <cell r="R260">
            <v>10</v>
          </cell>
          <cell r="S260">
            <v>1</v>
          </cell>
          <cell r="U260">
            <v>12000</v>
          </cell>
          <cell r="V260">
            <v>262</v>
          </cell>
          <cell r="W260">
            <v>11738</v>
          </cell>
          <cell r="X260">
            <v>11738</v>
          </cell>
          <cell r="Y260">
            <v>11738</v>
          </cell>
          <cell r="Z260">
            <v>11738</v>
          </cell>
          <cell r="AA260">
            <v>8454</v>
          </cell>
        </row>
        <row r="261">
          <cell r="A261" t="str">
            <v>MIRPUR MATHELO FERTILIZER</v>
          </cell>
          <cell r="B261" t="str">
            <v>0253</v>
          </cell>
          <cell r="C261">
            <v>253</v>
          </cell>
          <cell r="D261" t="str">
            <v>CLOSED</v>
          </cell>
          <cell r="E261" t="str">
            <v>01</v>
          </cell>
          <cell r="F261" t="str">
            <v>PAK</v>
          </cell>
          <cell r="G261">
            <v>3502</v>
          </cell>
          <cell r="H261" t="str">
            <v>Industry</v>
          </cell>
          <cell r="I261">
            <v>4630</v>
          </cell>
          <cell r="J261" t="str">
            <v>CWGF</v>
          </cell>
          <cell r="K261" t="str">
            <v>18DEC75</v>
          </cell>
          <cell r="L261" t="str">
            <v>29DEC75</v>
          </cell>
          <cell r="M261" t="str">
            <v>21SEP76</v>
          </cell>
          <cell r="N261" t="str">
            <v>11OCT84</v>
          </cell>
          <cell r="O261" t="str">
            <v>01MAR80</v>
          </cell>
          <cell r="P261" t="str">
            <v>01SEP90</v>
          </cell>
          <cell r="Q261">
            <v>15</v>
          </cell>
          <cell r="R261">
            <v>4</v>
          </cell>
          <cell r="S261">
            <v>8.75</v>
          </cell>
          <cell r="U261">
            <v>38000</v>
          </cell>
          <cell r="V261">
            <v>2397</v>
          </cell>
          <cell r="W261">
            <v>35603</v>
          </cell>
          <cell r="X261">
            <v>35603</v>
          </cell>
          <cell r="Y261">
            <v>35603</v>
          </cell>
          <cell r="Z261">
            <v>35603</v>
          </cell>
          <cell r="AA261">
            <v>35603</v>
          </cell>
        </row>
        <row r="262">
          <cell r="A262" t="str">
            <v>POWER (SUPPLEMENTARY)</v>
          </cell>
          <cell r="B262" t="str">
            <v>0254</v>
          </cell>
          <cell r="C262">
            <v>254</v>
          </cell>
          <cell r="D262" t="str">
            <v>CLOSED</v>
          </cell>
          <cell r="E262" t="str">
            <v>03</v>
          </cell>
          <cell r="F262" t="str">
            <v>SAM</v>
          </cell>
          <cell r="G262">
            <v>3204</v>
          </cell>
          <cell r="H262" t="str">
            <v>Transmission &amp; Distribution</v>
          </cell>
          <cell r="I262">
            <v>3610</v>
          </cell>
          <cell r="J262" t="str">
            <v>PAHQ</v>
          </cell>
          <cell r="K262" t="str">
            <v>18DEC75</v>
          </cell>
          <cell r="L262" t="str">
            <v>22JAN76</v>
          </cell>
          <cell r="M262" t="str">
            <v>30JUN76</v>
          </cell>
          <cell r="N262" t="str">
            <v>18APR79</v>
          </cell>
          <cell r="O262" t="str">
            <v>01APR86</v>
          </cell>
          <cell r="P262" t="str">
            <v>01OCT15</v>
          </cell>
          <cell r="Q262">
            <v>40</v>
          </cell>
          <cell r="R262">
            <v>10</v>
          </cell>
          <cell r="S262">
            <v>1</v>
          </cell>
          <cell r="U262">
            <v>1400</v>
          </cell>
          <cell r="V262">
            <v>0</v>
          </cell>
          <cell r="W262">
            <v>1400</v>
          </cell>
          <cell r="X262">
            <v>1400</v>
          </cell>
          <cell r="Y262">
            <v>1400</v>
          </cell>
          <cell r="Z262">
            <v>1400</v>
          </cell>
          <cell r="AA262">
            <v>1044</v>
          </cell>
        </row>
        <row r="263">
          <cell r="A263" t="str">
            <v>GREATER DACCA GAS DISTRIBUTION</v>
          </cell>
          <cell r="B263" t="str">
            <v>0255</v>
          </cell>
          <cell r="C263">
            <v>255</v>
          </cell>
          <cell r="D263" t="str">
            <v>CLOSED</v>
          </cell>
          <cell r="E263" t="str">
            <v>03</v>
          </cell>
          <cell r="F263" t="str">
            <v>BAN</v>
          </cell>
          <cell r="G263">
            <v>3204</v>
          </cell>
          <cell r="H263" t="str">
            <v>Transmission &amp; Distribution</v>
          </cell>
          <cell r="I263">
            <v>2025</v>
          </cell>
          <cell r="J263" t="str">
            <v>SAEN</v>
          </cell>
          <cell r="K263" t="str">
            <v>23DEC75</v>
          </cell>
          <cell r="L263" t="str">
            <v>29DEC75</v>
          </cell>
          <cell r="M263" t="str">
            <v>26MAY76</v>
          </cell>
          <cell r="N263" t="str">
            <v>27JAN83</v>
          </cell>
          <cell r="O263" t="str">
            <v>15JUL86</v>
          </cell>
          <cell r="P263" t="str">
            <v>15JAN16</v>
          </cell>
          <cell r="Q263">
            <v>40</v>
          </cell>
          <cell r="R263">
            <v>10</v>
          </cell>
          <cell r="S263">
            <v>1</v>
          </cell>
          <cell r="U263">
            <v>12200</v>
          </cell>
          <cell r="V263">
            <v>2592</v>
          </cell>
          <cell r="W263">
            <v>9608</v>
          </cell>
          <cell r="X263">
            <v>9608</v>
          </cell>
          <cell r="Y263">
            <v>9608</v>
          </cell>
          <cell r="Z263">
            <v>9608</v>
          </cell>
          <cell r="AA263">
            <v>6725</v>
          </cell>
        </row>
        <row r="264">
          <cell r="A264" t="str">
            <v>THIRD INDUSTRIAL DEVELOPMENT BANK OF PAKISTAN</v>
          </cell>
          <cell r="B264" t="str">
            <v>0256</v>
          </cell>
          <cell r="C264">
            <v>256</v>
          </cell>
          <cell r="D264" t="str">
            <v>CLOSED</v>
          </cell>
          <cell r="E264" t="str">
            <v>01</v>
          </cell>
          <cell r="F264" t="str">
            <v>PAK</v>
          </cell>
          <cell r="G264">
            <v>3503</v>
          </cell>
          <cell r="H264" t="str">
            <v>Small &amp; Medium Scale Enterprises</v>
          </cell>
          <cell r="I264">
            <v>4630</v>
          </cell>
          <cell r="J264" t="str">
            <v>CWGF</v>
          </cell>
          <cell r="K264" t="str">
            <v>23DEC75</v>
          </cell>
          <cell r="L264" t="str">
            <v>29DEC75</v>
          </cell>
          <cell r="M264" t="str">
            <v>23APR76</v>
          </cell>
          <cell r="N264" t="str">
            <v>30JUN81</v>
          </cell>
          <cell r="O264" t="str">
            <v>01JUL78</v>
          </cell>
          <cell r="P264" t="str">
            <v>01JAN91</v>
          </cell>
          <cell r="Q264">
            <v>15</v>
          </cell>
          <cell r="R264">
            <v>3</v>
          </cell>
          <cell r="S264">
            <v>8.75</v>
          </cell>
          <cell r="U264">
            <v>25000</v>
          </cell>
          <cell r="V264">
            <v>69</v>
          </cell>
          <cell r="W264">
            <v>24931</v>
          </cell>
          <cell r="X264">
            <v>24931</v>
          </cell>
          <cell r="Y264">
            <v>24931</v>
          </cell>
          <cell r="Z264">
            <v>24931</v>
          </cell>
          <cell r="AA264">
            <v>24931</v>
          </cell>
        </row>
        <row r="265">
          <cell r="A265" t="str">
            <v>PHILIPPINE NATIONAL RAILWAYS</v>
          </cell>
          <cell r="B265" t="str">
            <v>0257</v>
          </cell>
          <cell r="C265">
            <v>257</v>
          </cell>
          <cell r="D265" t="str">
            <v>CLOSED</v>
          </cell>
          <cell r="E265" t="str">
            <v>01</v>
          </cell>
          <cell r="F265" t="str">
            <v>PHI</v>
          </cell>
          <cell r="G265">
            <v>3703</v>
          </cell>
          <cell r="H265" t="str">
            <v>Railways</v>
          </cell>
          <cell r="I265">
            <v>2115</v>
          </cell>
          <cell r="J265" t="str">
            <v>SEID</v>
          </cell>
          <cell r="K265" t="str">
            <v>25MAR76</v>
          </cell>
          <cell r="L265" t="str">
            <v>29MAR76</v>
          </cell>
          <cell r="M265" t="str">
            <v>28JUN76</v>
          </cell>
          <cell r="N265" t="str">
            <v>20DEC85</v>
          </cell>
          <cell r="O265" t="str">
            <v>15JUL81</v>
          </cell>
          <cell r="P265" t="str">
            <v>15JAN96</v>
          </cell>
          <cell r="Q265">
            <v>20</v>
          </cell>
          <cell r="R265">
            <v>5</v>
          </cell>
          <cell r="S265">
            <v>8.75</v>
          </cell>
          <cell r="U265">
            <v>24200</v>
          </cell>
          <cell r="V265">
            <v>0</v>
          </cell>
          <cell r="W265">
            <v>24200</v>
          </cell>
          <cell r="X265">
            <v>24200</v>
          </cell>
          <cell r="Y265">
            <v>24200</v>
          </cell>
          <cell r="Z265">
            <v>24200</v>
          </cell>
          <cell r="AA265">
            <v>24200</v>
          </cell>
        </row>
        <row r="266">
          <cell r="A266" t="str">
            <v>COAL DEVELOPMENT</v>
          </cell>
          <cell r="B266" t="str">
            <v>0258</v>
          </cell>
          <cell r="C266">
            <v>258</v>
          </cell>
          <cell r="D266" t="str">
            <v>CLOSED</v>
          </cell>
          <cell r="E266" t="str">
            <v>01</v>
          </cell>
          <cell r="F266" t="str">
            <v>KOR</v>
          </cell>
          <cell r="G266">
            <v>3502</v>
          </cell>
          <cell r="H266" t="str">
            <v>Industry</v>
          </cell>
          <cell r="I266">
            <v>4710</v>
          </cell>
          <cell r="J266" t="str">
            <v>EARG</v>
          </cell>
          <cell r="K266" t="str">
            <v>30MAR76</v>
          </cell>
          <cell r="L266" t="str">
            <v>03MAY76</v>
          </cell>
          <cell r="M266" t="str">
            <v>28JUL76</v>
          </cell>
          <cell r="N266" t="str">
            <v>06MAY81</v>
          </cell>
          <cell r="O266" t="str">
            <v>01OCT79</v>
          </cell>
          <cell r="P266" t="str">
            <v>01APR87</v>
          </cell>
          <cell r="Q266">
            <v>15</v>
          </cell>
          <cell r="R266">
            <v>3</v>
          </cell>
          <cell r="S266">
            <v>8.75</v>
          </cell>
          <cell r="U266">
            <v>12000</v>
          </cell>
          <cell r="V266">
            <v>994</v>
          </cell>
          <cell r="W266">
            <v>11006</v>
          </cell>
          <cell r="X266">
            <v>11006</v>
          </cell>
          <cell r="Y266">
            <v>11006</v>
          </cell>
          <cell r="Z266">
            <v>11006</v>
          </cell>
          <cell r="AA266">
            <v>11006</v>
          </cell>
        </row>
        <row r="267">
          <cell r="A267" t="str">
            <v>SECOND HIGHWAY</v>
          </cell>
          <cell r="B267" t="str">
            <v>0259</v>
          </cell>
          <cell r="C267">
            <v>259</v>
          </cell>
          <cell r="D267" t="str">
            <v>CLOSED</v>
          </cell>
          <cell r="E267" t="str">
            <v>01</v>
          </cell>
          <cell r="F267" t="str">
            <v>THA</v>
          </cell>
          <cell r="G267">
            <v>3701</v>
          </cell>
          <cell r="H267" t="str">
            <v>Roads &amp; Highways</v>
          </cell>
          <cell r="I267">
            <v>2115</v>
          </cell>
          <cell r="J267" t="str">
            <v>SEID</v>
          </cell>
          <cell r="K267" t="str">
            <v>30MAR76</v>
          </cell>
          <cell r="L267" t="str">
            <v>07MAY76</v>
          </cell>
          <cell r="M267" t="str">
            <v>17AUG76</v>
          </cell>
          <cell r="N267" t="str">
            <v>29MAR83</v>
          </cell>
          <cell r="O267" t="str">
            <v>15JUN80</v>
          </cell>
          <cell r="P267" t="str">
            <v>15DEC94</v>
          </cell>
          <cell r="Q267">
            <v>24</v>
          </cell>
          <cell r="R267">
            <v>4</v>
          </cell>
          <cell r="S267">
            <v>8.75</v>
          </cell>
          <cell r="U267">
            <v>19000</v>
          </cell>
          <cell r="V267">
            <v>7940</v>
          </cell>
          <cell r="W267">
            <v>11060</v>
          </cell>
          <cell r="X267">
            <v>11060</v>
          </cell>
          <cell r="Y267">
            <v>11060</v>
          </cell>
          <cell r="Z267">
            <v>11060</v>
          </cell>
          <cell r="AA267">
            <v>11060</v>
          </cell>
        </row>
        <row r="268">
          <cell r="A268" t="str">
            <v>MANINJAU HYDROPOWER</v>
          </cell>
          <cell r="B268" t="str">
            <v>0260</v>
          </cell>
          <cell r="C268">
            <v>260</v>
          </cell>
          <cell r="D268" t="str">
            <v>CLOSED</v>
          </cell>
          <cell r="E268" t="str">
            <v>01</v>
          </cell>
          <cell r="F268" t="str">
            <v>INO</v>
          </cell>
          <cell r="G268">
            <v>3205</v>
          </cell>
          <cell r="H268" t="str">
            <v>Energy Sector Development</v>
          </cell>
          <cell r="I268">
            <v>2115</v>
          </cell>
          <cell r="J268" t="str">
            <v>SEID</v>
          </cell>
          <cell r="K268" t="str">
            <v>08APR76</v>
          </cell>
          <cell r="L268" t="str">
            <v>20APR76</v>
          </cell>
          <cell r="M268" t="str">
            <v>06AUG76</v>
          </cell>
          <cell r="N268" t="str">
            <v>18JUL85</v>
          </cell>
          <cell r="O268" t="str">
            <v>01AUG81</v>
          </cell>
          <cell r="P268" t="str">
            <v>01FEB97</v>
          </cell>
          <cell r="Q268">
            <v>25</v>
          </cell>
          <cell r="R268">
            <v>5</v>
          </cell>
          <cell r="S268">
            <v>8.75</v>
          </cell>
          <cell r="U268">
            <v>39700</v>
          </cell>
          <cell r="V268">
            <v>1925</v>
          </cell>
          <cell r="W268">
            <v>37775</v>
          </cell>
          <cell r="X268">
            <v>37775</v>
          </cell>
          <cell r="Y268">
            <v>37775</v>
          </cell>
          <cell r="Z268">
            <v>37775</v>
          </cell>
          <cell r="AA268">
            <v>37775</v>
          </cell>
        </row>
        <row r="269">
          <cell r="A269" t="str">
            <v>ROAD IMPROVEMENT</v>
          </cell>
          <cell r="B269" t="str">
            <v>0261</v>
          </cell>
          <cell r="C269">
            <v>261</v>
          </cell>
          <cell r="D269" t="str">
            <v>CLOSED</v>
          </cell>
          <cell r="E269" t="str">
            <v>01</v>
          </cell>
          <cell r="F269" t="str">
            <v>INO</v>
          </cell>
          <cell r="G269">
            <v>3701</v>
          </cell>
          <cell r="H269" t="str">
            <v>Roads &amp; Highways</v>
          </cell>
          <cell r="I269">
            <v>2115</v>
          </cell>
          <cell r="J269" t="str">
            <v>SEID</v>
          </cell>
          <cell r="K269" t="str">
            <v>13APR76</v>
          </cell>
          <cell r="L269" t="str">
            <v>20APR76</v>
          </cell>
          <cell r="M269" t="str">
            <v>22JUN76</v>
          </cell>
          <cell r="N269" t="str">
            <v>02AUG85</v>
          </cell>
          <cell r="O269" t="str">
            <v>01AUG81</v>
          </cell>
          <cell r="P269" t="str">
            <v>01FEB97</v>
          </cell>
          <cell r="Q269">
            <v>25</v>
          </cell>
          <cell r="R269">
            <v>5</v>
          </cell>
          <cell r="S269">
            <v>8.75</v>
          </cell>
          <cell r="U269">
            <v>20000</v>
          </cell>
          <cell r="V269">
            <v>4576</v>
          </cell>
          <cell r="W269">
            <v>15424</v>
          </cell>
          <cell r="X269">
            <v>15424</v>
          </cell>
          <cell r="Y269">
            <v>15424</v>
          </cell>
          <cell r="Z269">
            <v>15424</v>
          </cell>
          <cell r="AA269">
            <v>15424</v>
          </cell>
        </row>
        <row r="270">
          <cell r="A270" t="str">
            <v>SECOND WATER SUPPLY</v>
          </cell>
          <cell r="B270" t="str">
            <v>0262</v>
          </cell>
          <cell r="C270">
            <v>262</v>
          </cell>
          <cell r="D270" t="str">
            <v>CLOSED</v>
          </cell>
          <cell r="E270" t="str">
            <v>01</v>
          </cell>
          <cell r="F270" t="str">
            <v>SIN</v>
          </cell>
          <cell r="G270">
            <v>3801</v>
          </cell>
          <cell r="H270" t="str">
            <v>Water Supply &amp; Sanitation</v>
          </cell>
          <cell r="I270">
            <v>2135</v>
          </cell>
          <cell r="J270" t="str">
            <v>SESS</v>
          </cell>
          <cell r="K270" t="str">
            <v>13APR76</v>
          </cell>
          <cell r="L270" t="str">
            <v>02JUN76</v>
          </cell>
          <cell r="M270" t="str">
            <v>13SEP76</v>
          </cell>
          <cell r="N270" t="str">
            <v>21DEC81</v>
          </cell>
          <cell r="O270" t="str">
            <v>01OCT81</v>
          </cell>
          <cell r="P270" t="str">
            <v>01OCT92</v>
          </cell>
          <cell r="Q270">
            <v>20</v>
          </cell>
          <cell r="R270">
            <v>5</v>
          </cell>
          <cell r="S270">
            <v>9.5</v>
          </cell>
          <cell r="U270">
            <v>23600</v>
          </cell>
          <cell r="V270">
            <v>6394</v>
          </cell>
          <cell r="W270">
            <v>17206</v>
          </cell>
          <cell r="X270">
            <v>17206</v>
          </cell>
          <cell r="Y270">
            <v>17206</v>
          </cell>
          <cell r="Z270">
            <v>17206</v>
          </cell>
          <cell r="AA270">
            <v>17206</v>
          </cell>
        </row>
        <row r="271">
          <cell r="A271" t="str">
            <v>HYDERABAD WATER SUPPLY AND SEWERAGE</v>
          </cell>
          <cell r="B271" t="str">
            <v>0263</v>
          </cell>
          <cell r="C271">
            <v>263</v>
          </cell>
          <cell r="D271" t="str">
            <v>CLOSED</v>
          </cell>
          <cell r="E271" t="str">
            <v>03</v>
          </cell>
          <cell r="F271" t="str">
            <v>PAK</v>
          </cell>
          <cell r="G271">
            <v>3801</v>
          </cell>
          <cell r="H271" t="str">
            <v>Water Supply &amp; Sanitation</v>
          </cell>
          <cell r="I271">
            <v>4625</v>
          </cell>
          <cell r="J271" t="str">
            <v>CWSS</v>
          </cell>
          <cell r="K271" t="str">
            <v>13APR76</v>
          </cell>
          <cell r="L271" t="str">
            <v>10MAY76</v>
          </cell>
          <cell r="M271" t="str">
            <v>14OCT76</v>
          </cell>
          <cell r="N271" t="str">
            <v>12APR89</v>
          </cell>
          <cell r="O271" t="str">
            <v>15APR86</v>
          </cell>
          <cell r="P271" t="str">
            <v>15OCT15</v>
          </cell>
          <cell r="Q271">
            <v>40</v>
          </cell>
          <cell r="R271">
            <v>10</v>
          </cell>
          <cell r="S271">
            <v>1</v>
          </cell>
          <cell r="U271">
            <v>22000</v>
          </cell>
          <cell r="V271">
            <v>4454</v>
          </cell>
          <cell r="W271">
            <v>17546</v>
          </cell>
          <cell r="X271">
            <v>17546</v>
          </cell>
          <cell r="Y271">
            <v>17546</v>
          </cell>
          <cell r="Z271">
            <v>17546</v>
          </cell>
          <cell r="AA271">
            <v>12721</v>
          </cell>
        </row>
        <row r="272">
          <cell r="A272" t="str">
            <v>SOUTHERN LAND SETTLEMENTS</v>
          </cell>
          <cell r="B272" t="str">
            <v>0264</v>
          </cell>
          <cell r="C272">
            <v>264</v>
          </cell>
          <cell r="D272" t="str">
            <v>CLOSED</v>
          </cell>
          <cell r="E272" t="str">
            <v>01</v>
          </cell>
          <cell r="F272" t="str">
            <v>THA</v>
          </cell>
          <cell r="G272">
            <v>3900</v>
          </cell>
          <cell r="H272" t="str">
            <v>Multisector</v>
          </cell>
          <cell r="I272">
            <v>2125</v>
          </cell>
          <cell r="J272" t="str">
            <v>SEAE</v>
          </cell>
          <cell r="K272" t="str">
            <v>27MAY76</v>
          </cell>
          <cell r="L272" t="str">
            <v>02JUL76</v>
          </cell>
          <cell r="M272" t="str">
            <v>05OCT76</v>
          </cell>
          <cell r="N272" t="str">
            <v>28MAY86</v>
          </cell>
          <cell r="O272" t="str">
            <v>15JAN84</v>
          </cell>
          <cell r="P272" t="str">
            <v>15JUL94</v>
          </cell>
          <cell r="Q272">
            <v>30</v>
          </cell>
          <cell r="R272">
            <v>7</v>
          </cell>
          <cell r="S272">
            <v>8.75</v>
          </cell>
          <cell r="U272">
            <v>16100</v>
          </cell>
          <cell r="V272">
            <v>5204</v>
          </cell>
          <cell r="W272">
            <v>10896</v>
          </cell>
          <cell r="X272">
            <v>10896</v>
          </cell>
          <cell r="Y272">
            <v>10896</v>
          </cell>
          <cell r="Z272">
            <v>10896</v>
          </cell>
          <cell r="AA272">
            <v>10896</v>
          </cell>
        </row>
        <row r="273">
          <cell r="A273" t="str">
            <v>THIRD POWER DISTRIBUTION</v>
          </cell>
          <cell r="B273" t="str">
            <v>0265</v>
          </cell>
          <cell r="C273">
            <v>265</v>
          </cell>
          <cell r="D273" t="str">
            <v>CLOSED</v>
          </cell>
          <cell r="E273" t="str">
            <v>01</v>
          </cell>
          <cell r="F273" t="str">
            <v>THA</v>
          </cell>
          <cell r="G273">
            <v>3204</v>
          </cell>
          <cell r="H273" t="str">
            <v>Transmission &amp; Distribution</v>
          </cell>
          <cell r="I273">
            <v>2115</v>
          </cell>
          <cell r="J273" t="str">
            <v>SEID</v>
          </cell>
          <cell r="K273" t="str">
            <v>27MAY76</v>
          </cell>
          <cell r="L273" t="str">
            <v>02JUL76</v>
          </cell>
          <cell r="M273" t="str">
            <v>29SEP76</v>
          </cell>
          <cell r="N273" t="str">
            <v>01JAN82</v>
          </cell>
          <cell r="O273" t="str">
            <v>01DEC80</v>
          </cell>
          <cell r="P273" t="str">
            <v>01JUN96</v>
          </cell>
          <cell r="Q273">
            <v>20</v>
          </cell>
          <cell r="R273">
            <v>4</v>
          </cell>
          <cell r="S273">
            <v>8.75</v>
          </cell>
          <cell r="U273">
            <v>37000</v>
          </cell>
          <cell r="V273">
            <v>11953</v>
          </cell>
          <cell r="W273">
            <v>25047</v>
          </cell>
          <cell r="X273">
            <v>25047</v>
          </cell>
          <cell r="Y273">
            <v>25047</v>
          </cell>
          <cell r="Z273">
            <v>25047</v>
          </cell>
          <cell r="AA273">
            <v>25047</v>
          </cell>
        </row>
        <row r="274">
          <cell r="A274" t="str">
            <v>SEDAWGYI MULTI-PURPOSE DAM AND IRRIGATION</v>
          </cell>
          <cell r="B274" t="str">
            <v>0266</v>
          </cell>
          <cell r="C274">
            <v>266</v>
          </cell>
          <cell r="D274" t="str">
            <v>CLOSED</v>
          </cell>
          <cell r="E274" t="str">
            <v>03</v>
          </cell>
          <cell r="F274" t="str">
            <v>MYA</v>
          </cell>
          <cell r="G274">
            <v>3005</v>
          </cell>
          <cell r="H274" t="str">
            <v>Irrigation &amp; Drainage</v>
          </cell>
          <cell r="I274">
            <v>2125</v>
          </cell>
          <cell r="J274" t="str">
            <v>SEAE</v>
          </cell>
          <cell r="K274" t="str">
            <v>22JUN76</v>
          </cell>
          <cell r="L274" t="str">
            <v>28JUL76</v>
          </cell>
          <cell r="M274" t="str">
            <v>26OCT76</v>
          </cell>
          <cell r="N274" t="str">
            <v>28JUL88</v>
          </cell>
          <cell r="O274" t="str">
            <v>01SEP86</v>
          </cell>
          <cell r="P274" t="str">
            <v>01MAR16</v>
          </cell>
          <cell r="Q274">
            <v>40</v>
          </cell>
          <cell r="R274">
            <v>10</v>
          </cell>
          <cell r="S274">
            <v>1</v>
          </cell>
          <cell r="U274">
            <v>45900</v>
          </cell>
          <cell r="V274">
            <v>3764</v>
          </cell>
          <cell r="W274">
            <v>42136</v>
          </cell>
          <cell r="X274">
            <v>42136</v>
          </cell>
          <cell r="Y274">
            <v>42136</v>
          </cell>
          <cell r="Z274">
            <v>42136</v>
          </cell>
          <cell r="AA274">
            <v>11102</v>
          </cell>
        </row>
        <row r="275">
          <cell r="A275" t="str">
            <v>SECOND KOREA DEVELOPMENT FINANCE CORPORATION</v>
          </cell>
          <cell r="B275" t="str">
            <v>0267</v>
          </cell>
          <cell r="C275">
            <v>267</v>
          </cell>
          <cell r="D275" t="str">
            <v>CLOSED</v>
          </cell>
          <cell r="E275" t="str">
            <v>01</v>
          </cell>
          <cell r="F275" t="str">
            <v>KOR</v>
          </cell>
          <cell r="G275">
            <v>3301</v>
          </cell>
          <cell r="H275" t="str">
            <v>Banking Systems</v>
          </cell>
          <cell r="I275">
            <v>4710</v>
          </cell>
          <cell r="J275" t="str">
            <v>EARG</v>
          </cell>
          <cell r="K275" t="str">
            <v>22JUN76</v>
          </cell>
          <cell r="L275" t="str">
            <v>12AUG76</v>
          </cell>
          <cell r="M275" t="str">
            <v>01OCT76</v>
          </cell>
          <cell r="N275" t="str">
            <v>01OCT80</v>
          </cell>
          <cell r="O275" t="str">
            <v>15JAN80</v>
          </cell>
          <cell r="P275" t="str">
            <v>15JAN91</v>
          </cell>
          <cell r="Q275">
            <v>15</v>
          </cell>
          <cell r="R275">
            <v>3</v>
          </cell>
          <cell r="S275">
            <v>9.1</v>
          </cell>
          <cell r="U275">
            <v>40000</v>
          </cell>
          <cell r="V275">
            <v>2104</v>
          </cell>
          <cell r="W275">
            <v>37896</v>
          </cell>
          <cell r="X275">
            <v>37896</v>
          </cell>
          <cell r="Y275">
            <v>37896</v>
          </cell>
          <cell r="Z275">
            <v>37896</v>
          </cell>
          <cell r="AA275">
            <v>37896</v>
          </cell>
        </row>
        <row r="276">
          <cell r="A276" t="str">
            <v>FOURTH PRIVATE DEVELOPMENT CORPORATION OF THE PHILIPPINES</v>
          </cell>
          <cell r="B276" t="str">
            <v>0268</v>
          </cell>
          <cell r="C276">
            <v>268</v>
          </cell>
          <cell r="D276" t="str">
            <v>CLOSED</v>
          </cell>
          <cell r="E276" t="str">
            <v>01</v>
          </cell>
          <cell r="F276" t="str">
            <v>PHI</v>
          </cell>
          <cell r="G276">
            <v>3301</v>
          </cell>
          <cell r="H276" t="str">
            <v>Banking Systems</v>
          </cell>
          <cell r="I276">
            <v>2145</v>
          </cell>
          <cell r="J276" t="str">
            <v>SEGF</v>
          </cell>
          <cell r="K276" t="str">
            <v>25JUN76</v>
          </cell>
          <cell r="L276" t="str">
            <v>11AUG76</v>
          </cell>
          <cell r="M276" t="str">
            <v>09NOV76</v>
          </cell>
          <cell r="N276" t="str">
            <v>27SEP82</v>
          </cell>
          <cell r="O276" t="str">
            <v>15JAN79</v>
          </cell>
          <cell r="P276" t="str">
            <v>15JAN95</v>
          </cell>
          <cell r="Q276">
            <v>15</v>
          </cell>
          <cell r="R276">
            <v>3</v>
          </cell>
          <cell r="S276">
            <v>9.1</v>
          </cell>
          <cell r="U276">
            <v>25000</v>
          </cell>
          <cell r="V276">
            <v>2494</v>
          </cell>
          <cell r="W276">
            <v>22506</v>
          </cell>
          <cell r="X276">
            <v>22506</v>
          </cell>
          <cell r="Y276">
            <v>22506</v>
          </cell>
          <cell r="Z276">
            <v>22506</v>
          </cell>
          <cell r="AA276">
            <v>22506</v>
          </cell>
        </row>
        <row r="277">
          <cell r="A277" t="str">
            <v>SECOND PAKISTAN INDUSTRIAL CREDIT AND INVESTMENT CORPORATION</v>
          </cell>
          <cell r="B277" t="str">
            <v>0269</v>
          </cell>
          <cell r="C277">
            <v>269</v>
          </cell>
          <cell r="D277" t="str">
            <v>CLOSED</v>
          </cell>
          <cell r="E277" t="str">
            <v>01</v>
          </cell>
          <cell r="F277" t="str">
            <v>PAK</v>
          </cell>
          <cell r="G277">
            <v>3301</v>
          </cell>
          <cell r="H277" t="str">
            <v>Banking Systems</v>
          </cell>
          <cell r="I277">
            <v>4630</v>
          </cell>
          <cell r="J277" t="str">
            <v>CWGF</v>
          </cell>
          <cell r="K277" t="str">
            <v>29JUN76</v>
          </cell>
          <cell r="L277" t="str">
            <v>18AUG76</v>
          </cell>
          <cell r="M277" t="str">
            <v>29OCT76</v>
          </cell>
          <cell r="N277" t="str">
            <v>18JAN82</v>
          </cell>
          <cell r="O277" t="str">
            <v>15JAN79</v>
          </cell>
          <cell r="P277" t="str">
            <v>15JUL93</v>
          </cell>
          <cell r="Q277">
            <v>15</v>
          </cell>
          <cell r="R277">
            <v>3</v>
          </cell>
          <cell r="S277">
            <v>9.1</v>
          </cell>
          <cell r="U277">
            <v>25000</v>
          </cell>
          <cell r="V277">
            <v>467</v>
          </cell>
          <cell r="W277">
            <v>24533</v>
          </cell>
          <cell r="X277">
            <v>24533</v>
          </cell>
          <cell r="Y277">
            <v>24533</v>
          </cell>
          <cell r="Z277">
            <v>24533</v>
          </cell>
          <cell r="AA277">
            <v>24533</v>
          </cell>
        </row>
        <row r="278">
          <cell r="A278" t="str">
            <v>GAWARGAN-CHARDARRAH AGRICULTURAL DEVELOPMENT (SUPPLEMENTARY)</v>
          </cell>
          <cell r="B278" t="str">
            <v>0270</v>
          </cell>
          <cell r="C278">
            <v>270</v>
          </cell>
          <cell r="D278" t="str">
            <v>CLOSED</v>
          </cell>
          <cell r="E278" t="str">
            <v>03</v>
          </cell>
          <cell r="F278" t="str">
            <v>AFG</v>
          </cell>
          <cell r="G278">
            <v>3005</v>
          </cell>
          <cell r="H278" t="str">
            <v>Irrigation &amp; Drainage</v>
          </cell>
          <cell r="I278">
            <v>4620</v>
          </cell>
          <cell r="J278" t="str">
            <v>CWAE</v>
          </cell>
          <cell r="K278" t="str">
            <v>29JUN76</v>
          </cell>
          <cell r="L278" t="str">
            <v>04AUG76</v>
          </cell>
          <cell r="M278" t="str">
            <v>26NOV76</v>
          </cell>
          <cell r="N278" t="str">
            <v>30SEP93</v>
          </cell>
          <cell r="O278" t="str">
            <v>15JAN87</v>
          </cell>
          <cell r="P278" t="str">
            <v>15JUL16</v>
          </cell>
          <cell r="Q278">
            <v>40</v>
          </cell>
          <cell r="R278">
            <v>10</v>
          </cell>
          <cell r="S278">
            <v>1</v>
          </cell>
          <cell r="U278">
            <v>10800</v>
          </cell>
          <cell r="V278">
            <v>4941</v>
          </cell>
          <cell r="W278">
            <v>5859</v>
          </cell>
          <cell r="X278">
            <v>5859</v>
          </cell>
          <cell r="Y278">
            <v>5859</v>
          </cell>
          <cell r="Z278">
            <v>5859</v>
          </cell>
          <cell r="AA278">
            <v>4155</v>
          </cell>
        </row>
        <row r="279">
          <cell r="A279" t="str">
            <v>BANDUNG URBAN DEVELOPMENT AND SANITATION</v>
          </cell>
          <cell r="B279" t="str">
            <v>0271</v>
          </cell>
          <cell r="C279">
            <v>271</v>
          </cell>
          <cell r="D279" t="str">
            <v>CLOSED</v>
          </cell>
          <cell r="E279" t="str">
            <v>01</v>
          </cell>
          <cell r="F279" t="str">
            <v>INO</v>
          </cell>
          <cell r="G279">
            <v>3900</v>
          </cell>
          <cell r="H279" t="str">
            <v>Multisector</v>
          </cell>
          <cell r="I279">
            <v>2135</v>
          </cell>
          <cell r="J279" t="str">
            <v>SESS</v>
          </cell>
          <cell r="K279" t="str">
            <v>26AUG76</v>
          </cell>
          <cell r="L279" t="str">
            <v>13SEP76</v>
          </cell>
          <cell r="M279" t="str">
            <v>21OCT76</v>
          </cell>
          <cell r="N279" t="str">
            <v>18OCT79</v>
          </cell>
          <cell r="O279" t="str">
            <v>15JAN79</v>
          </cell>
          <cell r="P279" t="str">
            <v>15JUL79</v>
          </cell>
          <cell r="Q279">
            <v>10</v>
          </cell>
          <cell r="R279">
            <v>2</v>
          </cell>
          <cell r="S279">
            <v>9.1</v>
          </cell>
          <cell r="U279">
            <v>1150</v>
          </cell>
          <cell r="V279">
            <v>1045</v>
          </cell>
          <cell r="W279">
            <v>105</v>
          </cell>
          <cell r="X279">
            <v>105</v>
          </cell>
          <cell r="Y279">
            <v>105</v>
          </cell>
          <cell r="Z279">
            <v>105</v>
          </cell>
          <cell r="AA279">
            <v>105</v>
          </cell>
        </row>
        <row r="280">
          <cell r="A280" t="str">
            <v>SOUTH-EAST SULAWESI TRANSMIGRATION AREA DEVELOPMENT</v>
          </cell>
          <cell r="B280" t="str">
            <v>0272</v>
          </cell>
          <cell r="C280">
            <v>272</v>
          </cell>
          <cell r="D280" t="str">
            <v>CLOSED</v>
          </cell>
          <cell r="E280" t="str">
            <v>01</v>
          </cell>
          <cell r="F280" t="str">
            <v>INO</v>
          </cell>
          <cell r="G280">
            <v>3900</v>
          </cell>
          <cell r="H280" t="str">
            <v>Multisector</v>
          </cell>
          <cell r="I280">
            <v>2125</v>
          </cell>
          <cell r="J280" t="str">
            <v>SEAE</v>
          </cell>
          <cell r="K280" t="str">
            <v>26AUG76</v>
          </cell>
          <cell r="L280" t="str">
            <v>13SEP76</v>
          </cell>
          <cell r="M280" t="str">
            <v>21OCT76</v>
          </cell>
          <cell r="N280" t="str">
            <v>26JUL79</v>
          </cell>
          <cell r="O280" t="str">
            <v>15JAN79</v>
          </cell>
          <cell r="P280" t="str">
            <v>15JUL79</v>
          </cell>
          <cell r="Q280">
            <v>10</v>
          </cell>
          <cell r="R280">
            <v>2</v>
          </cell>
          <cell r="S280">
            <v>9.1</v>
          </cell>
          <cell r="U280">
            <v>280</v>
          </cell>
          <cell r="V280">
            <v>255</v>
          </cell>
          <cell r="W280">
            <v>25</v>
          </cell>
          <cell r="X280">
            <v>25</v>
          </cell>
          <cell r="Y280">
            <v>25</v>
          </cell>
          <cell r="Z280">
            <v>25</v>
          </cell>
          <cell r="AA280">
            <v>25</v>
          </cell>
        </row>
        <row r="281">
          <cell r="A281" t="str">
            <v>FISHERIES DEVELOPMENT</v>
          </cell>
          <cell r="B281" t="str">
            <v>0273</v>
          </cell>
          <cell r="C281">
            <v>273</v>
          </cell>
          <cell r="D281" t="str">
            <v>CLOSED</v>
          </cell>
          <cell r="E281" t="str">
            <v>01</v>
          </cell>
          <cell r="F281" t="str">
            <v>MAL</v>
          </cell>
          <cell r="G281">
            <v>3003</v>
          </cell>
          <cell r="H281" t="str">
            <v>Fishery</v>
          </cell>
          <cell r="I281">
            <v>2125</v>
          </cell>
          <cell r="J281" t="str">
            <v>SEAE</v>
          </cell>
          <cell r="K281" t="str">
            <v>16SEP76</v>
          </cell>
          <cell r="L281" t="str">
            <v>08FEB77</v>
          </cell>
          <cell r="M281" t="str">
            <v>15NOV77</v>
          </cell>
          <cell r="N281" t="str">
            <v>27JUL81</v>
          </cell>
          <cell r="O281" t="str">
            <v>15JAN82</v>
          </cell>
          <cell r="P281" t="str">
            <v>15JUL82</v>
          </cell>
          <cell r="Q281">
            <v>18</v>
          </cell>
          <cell r="R281">
            <v>5</v>
          </cell>
          <cell r="S281">
            <v>9.1</v>
          </cell>
          <cell r="U281">
            <v>27000</v>
          </cell>
          <cell r="V281">
            <v>24725</v>
          </cell>
          <cell r="W281">
            <v>2275</v>
          </cell>
          <cell r="X281">
            <v>2275</v>
          </cell>
          <cell r="Y281">
            <v>2275</v>
          </cell>
          <cell r="Z281">
            <v>2275</v>
          </cell>
          <cell r="AA281">
            <v>2275</v>
          </cell>
        </row>
        <row r="282">
          <cell r="A282" t="str">
            <v>HETAUDA-NARAYANGARHROAD (SUPPLEMENTARY)</v>
          </cell>
          <cell r="B282" t="str">
            <v>0274</v>
          </cell>
          <cell r="C282">
            <v>274</v>
          </cell>
          <cell r="D282" t="str">
            <v>CLOSED</v>
          </cell>
          <cell r="E282" t="str">
            <v>03</v>
          </cell>
          <cell r="F282" t="str">
            <v>NEP</v>
          </cell>
          <cell r="G282">
            <v>3701</v>
          </cell>
          <cell r="H282" t="str">
            <v>Roads &amp; Highways</v>
          </cell>
          <cell r="I282">
            <v>2015</v>
          </cell>
          <cell r="J282" t="str">
            <v>SATC</v>
          </cell>
          <cell r="K282" t="str">
            <v>23SEP76</v>
          </cell>
          <cell r="L282" t="str">
            <v>07OCT76</v>
          </cell>
          <cell r="M282" t="str">
            <v>06DEC76</v>
          </cell>
          <cell r="N282" t="str">
            <v>06JUL84</v>
          </cell>
          <cell r="O282" t="str">
            <v>01APR87</v>
          </cell>
          <cell r="P282" t="str">
            <v>01OCT16</v>
          </cell>
          <cell r="Q282">
            <v>40</v>
          </cell>
          <cell r="R282">
            <v>10</v>
          </cell>
          <cell r="S282">
            <v>1</v>
          </cell>
          <cell r="U282">
            <v>4800</v>
          </cell>
          <cell r="V282">
            <v>0</v>
          </cell>
          <cell r="W282">
            <v>4800</v>
          </cell>
          <cell r="X282">
            <v>4800</v>
          </cell>
          <cell r="Y282">
            <v>4800</v>
          </cell>
          <cell r="Z282">
            <v>4800</v>
          </cell>
          <cell r="AA282">
            <v>3264</v>
          </cell>
        </row>
        <row r="283">
          <cell r="A283" t="str">
            <v>NAMGANG AREA DEVELOPMENT</v>
          </cell>
          <cell r="B283" t="str">
            <v>0275</v>
          </cell>
          <cell r="C283">
            <v>275</v>
          </cell>
          <cell r="D283" t="str">
            <v>CLOSED</v>
          </cell>
          <cell r="E283" t="str">
            <v>01</v>
          </cell>
          <cell r="F283" t="str">
            <v>KOR</v>
          </cell>
          <cell r="G283">
            <v>3900</v>
          </cell>
          <cell r="H283" t="str">
            <v>Multisector</v>
          </cell>
          <cell r="I283">
            <v>4725</v>
          </cell>
          <cell r="J283" t="str">
            <v>EAAE</v>
          </cell>
          <cell r="K283" t="str">
            <v>23SEP76</v>
          </cell>
          <cell r="L283" t="str">
            <v>29DEC76</v>
          </cell>
          <cell r="M283" t="str">
            <v>26APR77</v>
          </cell>
          <cell r="N283" t="str">
            <v>27MAR84</v>
          </cell>
          <cell r="O283" t="str">
            <v>15MAR84</v>
          </cell>
          <cell r="P283" t="str">
            <v>15SEP88</v>
          </cell>
          <cell r="Q283">
            <v>27</v>
          </cell>
          <cell r="R283">
            <v>7</v>
          </cell>
          <cell r="S283">
            <v>9.1</v>
          </cell>
          <cell r="U283">
            <v>32000</v>
          </cell>
          <cell r="V283">
            <v>109</v>
          </cell>
          <cell r="W283">
            <v>31891</v>
          </cell>
          <cell r="X283">
            <v>31891</v>
          </cell>
          <cell r="Y283">
            <v>31891</v>
          </cell>
          <cell r="Z283">
            <v>31891</v>
          </cell>
          <cell r="AA283">
            <v>31891</v>
          </cell>
        </row>
        <row r="284">
          <cell r="A284" t="str">
            <v>SEEDS</v>
          </cell>
          <cell r="B284" t="str">
            <v>0276</v>
          </cell>
          <cell r="C284">
            <v>276</v>
          </cell>
          <cell r="D284" t="str">
            <v>CLOSED</v>
          </cell>
          <cell r="E284" t="str">
            <v>03</v>
          </cell>
          <cell r="F284" t="str">
            <v>AFG</v>
          </cell>
          <cell r="G284">
            <v>3001</v>
          </cell>
          <cell r="H284" t="str">
            <v>Agriculture Production, Agroprocessing, &amp; Agrobusiness</v>
          </cell>
          <cell r="I284">
            <v>4620</v>
          </cell>
          <cell r="J284" t="str">
            <v>CWAE</v>
          </cell>
          <cell r="K284" t="str">
            <v>21OCT76</v>
          </cell>
          <cell r="L284" t="str">
            <v>15NOV76</v>
          </cell>
          <cell r="M284" t="str">
            <v>18JAN77</v>
          </cell>
          <cell r="N284" t="str">
            <v>15OCT94</v>
          </cell>
          <cell r="O284" t="str">
            <v>15JAN87</v>
          </cell>
          <cell r="P284" t="str">
            <v>15JUL16</v>
          </cell>
          <cell r="Q284">
            <v>40</v>
          </cell>
          <cell r="R284">
            <v>10</v>
          </cell>
          <cell r="S284">
            <v>1</v>
          </cell>
          <cell r="U284">
            <v>14000</v>
          </cell>
          <cell r="V284">
            <v>6166</v>
          </cell>
          <cell r="W284">
            <v>7834</v>
          </cell>
          <cell r="X284">
            <v>7834</v>
          </cell>
          <cell r="Y284">
            <v>7834</v>
          </cell>
          <cell r="Z284">
            <v>7834</v>
          </cell>
          <cell r="AA284">
            <v>5555</v>
          </cell>
        </row>
        <row r="285">
          <cell r="A285" t="str">
            <v>SECOND ROAD</v>
          </cell>
          <cell r="B285" t="str">
            <v>0277</v>
          </cell>
          <cell r="C285">
            <v>277</v>
          </cell>
          <cell r="D285" t="str">
            <v>CLOSED</v>
          </cell>
          <cell r="E285" t="str">
            <v>01</v>
          </cell>
          <cell r="F285" t="str">
            <v>INO</v>
          </cell>
          <cell r="G285">
            <v>3701</v>
          </cell>
          <cell r="H285" t="str">
            <v>Roads &amp; Highways</v>
          </cell>
          <cell r="I285">
            <v>2115</v>
          </cell>
          <cell r="J285" t="str">
            <v>SEID</v>
          </cell>
          <cell r="K285" t="str">
            <v>28OCT76</v>
          </cell>
          <cell r="L285" t="str">
            <v>22NOV76</v>
          </cell>
          <cell r="M285" t="str">
            <v>18JAN77</v>
          </cell>
          <cell r="N285" t="str">
            <v>29JAN87</v>
          </cell>
          <cell r="O285" t="str">
            <v>01FEB82</v>
          </cell>
          <cell r="P285" t="str">
            <v>01FEB97</v>
          </cell>
          <cell r="Q285">
            <v>25</v>
          </cell>
          <cell r="R285">
            <v>5</v>
          </cell>
          <cell r="S285">
            <v>8.9</v>
          </cell>
          <cell r="U285">
            <v>48210</v>
          </cell>
          <cell r="V285">
            <v>4</v>
          </cell>
          <cell r="W285">
            <v>48206</v>
          </cell>
          <cell r="X285">
            <v>48206</v>
          </cell>
          <cell r="Y285">
            <v>48206</v>
          </cell>
          <cell r="Z285">
            <v>48206</v>
          </cell>
          <cell r="AA285">
            <v>48206</v>
          </cell>
        </row>
        <row r="286">
          <cell r="A286" t="str">
            <v>WATER SUPPLY</v>
          </cell>
          <cell r="B286" t="str">
            <v>0278</v>
          </cell>
          <cell r="C286">
            <v>278</v>
          </cell>
          <cell r="D286" t="str">
            <v>CLOSED</v>
          </cell>
          <cell r="E286" t="str">
            <v>03</v>
          </cell>
          <cell r="F286" t="str">
            <v>PNG</v>
          </cell>
          <cell r="G286">
            <v>3801</v>
          </cell>
          <cell r="H286" t="str">
            <v>Water Supply &amp; Sanitation</v>
          </cell>
          <cell r="I286">
            <v>3610</v>
          </cell>
          <cell r="J286" t="str">
            <v>PAHQ</v>
          </cell>
          <cell r="K286" t="str">
            <v>11NOV76</v>
          </cell>
          <cell r="L286" t="str">
            <v>18NOV76</v>
          </cell>
          <cell r="M286" t="str">
            <v>05JAN77</v>
          </cell>
          <cell r="N286" t="str">
            <v>29SEP82</v>
          </cell>
          <cell r="O286" t="str">
            <v>01FEB87</v>
          </cell>
          <cell r="P286" t="str">
            <v>01AUG16</v>
          </cell>
          <cell r="Q286">
            <v>40</v>
          </cell>
          <cell r="R286">
            <v>10</v>
          </cell>
          <cell r="S286">
            <v>1</v>
          </cell>
          <cell r="U286">
            <v>13500</v>
          </cell>
          <cell r="V286">
            <v>0</v>
          </cell>
          <cell r="W286">
            <v>13500</v>
          </cell>
          <cell r="X286">
            <v>13500</v>
          </cell>
          <cell r="Y286">
            <v>13500</v>
          </cell>
          <cell r="Z286">
            <v>13500</v>
          </cell>
          <cell r="AA286">
            <v>9180</v>
          </cell>
        </row>
        <row r="287">
          <cell r="A287" t="str">
            <v>PORT QASIM</v>
          </cell>
          <cell r="B287" t="str">
            <v>0279</v>
          </cell>
          <cell r="C287">
            <v>279</v>
          </cell>
          <cell r="D287" t="str">
            <v>CLOSED</v>
          </cell>
          <cell r="E287" t="str">
            <v>01</v>
          </cell>
          <cell r="F287" t="str">
            <v>PAK</v>
          </cell>
          <cell r="G287">
            <v>3702</v>
          </cell>
          <cell r="H287" t="str">
            <v>Ports, Waterways, &amp; Shipping</v>
          </cell>
          <cell r="I287">
            <v>4615</v>
          </cell>
          <cell r="J287" t="str">
            <v>CWID</v>
          </cell>
          <cell r="K287" t="str">
            <v>18NOV76</v>
          </cell>
          <cell r="L287" t="str">
            <v>19NOV76</v>
          </cell>
          <cell r="M287" t="str">
            <v>31MAR77</v>
          </cell>
          <cell r="N287" t="str">
            <v>04FEB82</v>
          </cell>
          <cell r="O287" t="str">
            <v>15JAN82</v>
          </cell>
          <cell r="P287" t="str">
            <v>15JUL01</v>
          </cell>
          <cell r="Q287">
            <v>25</v>
          </cell>
          <cell r="R287">
            <v>5</v>
          </cell>
          <cell r="S287">
            <v>8.9</v>
          </cell>
          <cell r="U287">
            <v>37800</v>
          </cell>
          <cell r="V287">
            <v>0</v>
          </cell>
          <cell r="W287">
            <v>37800</v>
          </cell>
          <cell r="X287">
            <v>37800</v>
          </cell>
          <cell r="Y287">
            <v>37800</v>
          </cell>
          <cell r="Z287">
            <v>37800</v>
          </cell>
          <cell r="AA287">
            <v>37800</v>
          </cell>
        </row>
        <row r="288">
          <cell r="A288" t="str">
            <v>PORT QASIM</v>
          </cell>
          <cell r="B288" t="str">
            <v>0280</v>
          </cell>
          <cell r="C288">
            <v>280</v>
          </cell>
          <cell r="D288" t="str">
            <v>CLOSED</v>
          </cell>
          <cell r="E288" t="str">
            <v>03</v>
          </cell>
          <cell r="F288" t="str">
            <v>PAK</v>
          </cell>
          <cell r="G288">
            <v>3702</v>
          </cell>
          <cell r="H288" t="str">
            <v>Ports, Waterways, &amp; Shipping</v>
          </cell>
          <cell r="I288">
            <v>4615</v>
          </cell>
          <cell r="J288" t="str">
            <v>CWID</v>
          </cell>
          <cell r="K288" t="str">
            <v>18NOV76</v>
          </cell>
          <cell r="L288" t="str">
            <v>19NOV76</v>
          </cell>
          <cell r="M288" t="str">
            <v>31MAR77</v>
          </cell>
          <cell r="N288" t="str">
            <v>12DEC83</v>
          </cell>
          <cell r="O288" t="str">
            <v>15JAN87</v>
          </cell>
          <cell r="P288" t="str">
            <v>15JUL16</v>
          </cell>
          <cell r="Q288">
            <v>40</v>
          </cell>
          <cell r="R288">
            <v>10</v>
          </cell>
          <cell r="S288">
            <v>1</v>
          </cell>
          <cell r="U288">
            <v>10800</v>
          </cell>
          <cell r="V288">
            <v>0</v>
          </cell>
          <cell r="W288">
            <v>10800</v>
          </cell>
          <cell r="X288">
            <v>10800</v>
          </cell>
          <cell r="Y288">
            <v>10800</v>
          </cell>
          <cell r="Z288">
            <v>10800</v>
          </cell>
          <cell r="AA288">
            <v>7344</v>
          </cell>
        </row>
        <row r="289">
          <cell r="A289" t="str">
            <v>CAUSEWAY</v>
          </cell>
          <cell r="B289" t="str">
            <v>0281</v>
          </cell>
          <cell r="C289">
            <v>281</v>
          </cell>
          <cell r="D289" t="str">
            <v>CLOSED</v>
          </cell>
          <cell r="E289" t="str">
            <v>03</v>
          </cell>
          <cell r="F289" t="str">
            <v>KIR</v>
          </cell>
          <cell r="G289">
            <v>3701</v>
          </cell>
          <cell r="H289" t="str">
            <v>Roads &amp; Highways</v>
          </cell>
          <cell r="I289">
            <v>3610</v>
          </cell>
          <cell r="J289" t="str">
            <v>PAHQ</v>
          </cell>
          <cell r="K289" t="str">
            <v>18NOV76</v>
          </cell>
          <cell r="L289" t="str">
            <v>02MAR77</v>
          </cell>
          <cell r="M289" t="str">
            <v>12MAY77</v>
          </cell>
          <cell r="N289" t="str">
            <v>05SEP85</v>
          </cell>
          <cell r="O289" t="str">
            <v>10MAY87</v>
          </cell>
          <cell r="P289" t="str">
            <v>10NOV16</v>
          </cell>
          <cell r="Q289">
            <v>40</v>
          </cell>
          <cell r="R289">
            <v>10</v>
          </cell>
          <cell r="S289">
            <v>1</v>
          </cell>
          <cell r="U289">
            <v>1750</v>
          </cell>
          <cell r="V289">
            <v>1234</v>
          </cell>
          <cell r="W289">
            <v>516</v>
          </cell>
          <cell r="X289">
            <v>516</v>
          </cell>
          <cell r="Y289">
            <v>516</v>
          </cell>
          <cell r="Z289">
            <v>516</v>
          </cell>
          <cell r="AA289">
            <v>349</v>
          </cell>
        </row>
        <row r="290">
          <cell r="A290" t="str">
            <v>CHITTAGONG UREA FERTILIZER  TECHNICAL SERVICES PROJECT</v>
          </cell>
          <cell r="B290" t="str">
            <v>0282</v>
          </cell>
          <cell r="C290">
            <v>282</v>
          </cell>
          <cell r="D290" t="str">
            <v>CLOSED</v>
          </cell>
          <cell r="E290" t="str">
            <v>03</v>
          </cell>
          <cell r="F290" t="str">
            <v>BAN</v>
          </cell>
          <cell r="G290">
            <v>3502</v>
          </cell>
          <cell r="H290" t="str">
            <v>Industry</v>
          </cell>
          <cell r="I290">
            <v>2050</v>
          </cell>
          <cell r="J290" t="str">
            <v>SAGF</v>
          </cell>
          <cell r="K290" t="str">
            <v>23NOV76</v>
          </cell>
          <cell r="L290" t="str">
            <v>23DEC76</v>
          </cell>
          <cell r="M290" t="str">
            <v>18APR77</v>
          </cell>
          <cell r="N290" t="str">
            <v>19JAN83</v>
          </cell>
          <cell r="O290" t="str">
            <v>15DEC78</v>
          </cell>
          <cell r="P290" t="str">
            <v>15JUN81</v>
          </cell>
          <cell r="Q290">
            <v>10</v>
          </cell>
          <cell r="R290">
            <v>2</v>
          </cell>
          <cell r="S290">
            <v>1</v>
          </cell>
          <cell r="U290">
            <v>2500</v>
          </cell>
          <cell r="V290">
            <v>1664</v>
          </cell>
          <cell r="W290">
            <v>836</v>
          </cell>
          <cell r="X290">
            <v>836</v>
          </cell>
          <cell r="Y290">
            <v>836</v>
          </cell>
          <cell r="Z290">
            <v>836</v>
          </cell>
          <cell r="AA290">
            <v>836</v>
          </cell>
        </row>
        <row r="291">
          <cell r="A291" t="str">
            <v>JOHORE AND KELANTAN WATER SUPPLY</v>
          </cell>
          <cell r="B291" t="str">
            <v>0283</v>
          </cell>
          <cell r="C291">
            <v>283</v>
          </cell>
          <cell r="D291" t="str">
            <v>CLOSED</v>
          </cell>
          <cell r="E291" t="str">
            <v>01</v>
          </cell>
          <cell r="F291" t="str">
            <v>MAL</v>
          </cell>
          <cell r="G291">
            <v>3801</v>
          </cell>
          <cell r="H291" t="str">
            <v>Water Supply &amp; Sanitation</v>
          </cell>
          <cell r="I291">
            <v>2135</v>
          </cell>
          <cell r="J291" t="str">
            <v>SESS</v>
          </cell>
          <cell r="K291" t="str">
            <v>23NOV76</v>
          </cell>
          <cell r="L291" t="str">
            <v>08FEB77</v>
          </cell>
          <cell r="M291" t="str">
            <v>30SEP77</v>
          </cell>
          <cell r="N291" t="str">
            <v>07JUN85</v>
          </cell>
          <cell r="O291" t="str">
            <v>15MAR82</v>
          </cell>
          <cell r="P291" t="str">
            <v>15SEP93</v>
          </cell>
          <cell r="Q291">
            <v>20</v>
          </cell>
          <cell r="R291">
            <v>5</v>
          </cell>
          <cell r="S291">
            <v>8.9</v>
          </cell>
          <cell r="U291">
            <v>15000</v>
          </cell>
          <cell r="V291">
            <v>0</v>
          </cell>
          <cell r="W291">
            <v>15000</v>
          </cell>
          <cell r="X291">
            <v>15000</v>
          </cell>
          <cell r="Y291">
            <v>15000</v>
          </cell>
          <cell r="Z291">
            <v>15000</v>
          </cell>
          <cell r="AA291">
            <v>15000</v>
          </cell>
        </row>
        <row r="292">
          <cell r="A292" t="str">
            <v>HETAUDA CEMENT</v>
          </cell>
          <cell r="B292" t="str">
            <v>0284</v>
          </cell>
          <cell r="C292">
            <v>284</v>
          </cell>
          <cell r="D292" t="str">
            <v>CLOSED</v>
          </cell>
          <cell r="E292" t="str">
            <v>03</v>
          </cell>
          <cell r="F292" t="str">
            <v>NEP</v>
          </cell>
          <cell r="G292">
            <v>3502</v>
          </cell>
          <cell r="H292" t="str">
            <v>Industry</v>
          </cell>
          <cell r="I292">
            <v>2050</v>
          </cell>
          <cell r="J292" t="str">
            <v>SAGF</v>
          </cell>
          <cell r="K292" t="str">
            <v>29NOV76</v>
          </cell>
          <cell r="L292" t="str">
            <v>09DEC76</v>
          </cell>
          <cell r="M292" t="str">
            <v>15MAR77</v>
          </cell>
          <cell r="N292" t="str">
            <v>21JAN87</v>
          </cell>
          <cell r="O292" t="str">
            <v>01APR87</v>
          </cell>
          <cell r="P292" t="str">
            <v>01OCT16</v>
          </cell>
          <cell r="Q292">
            <v>40</v>
          </cell>
          <cell r="R292">
            <v>10</v>
          </cell>
          <cell r="S292">
            <v>1</v>
          </cell>
          <cell r="U292">
            <v>39500</v>
          </cell>
          <cell r="V292">
            <v>0</v>
          </cell>
          <cell r="W292">
            <v>39500</v>
          </cell>
          <cell r="X292">
            <v>39500</v>
          </cell>
          <cell r="Y292">
            <v>39500</v>
          </cell>
          <cell r="Z292">
            <v>39500</v>
          </cell>
          <cell r="AA292">
            <v>26860</v>
          </cell>
        </row>
        <row r="293">
          <cell r="A293" t="str">
            <v>SECOND DAVAO DEL NORTE IRRIGATION</v>
          </cell>
          <cell r="B293" t="str">
            <v>0285</v>
          </cell>
          <cell r="C293">
            <v>285</v>
          </cell>
          <cell r="D293" t="str">
            <v>CLOSED</v>
          </cell>
          <cell r="E293" t="str">
            <v>01</v>
          </cell>
          <cell r="F293" t="str">
            <v>PHI</v>
          </cell>
          <cell r="G293">
            <v>3005</v>
          </cell>
          <cell r="H293" t="str">
            <v>Irrigation &amp; Drainage</v>
          </cell>
          <cell r="I293">
            <v>2125</v>
          </cell>
          <cell r="J293" t="str">
            <v>SEAE</v>
          </cell>
          <cell r="K293" t="str">
            <v>07DEC76</v>
          </cell>
          <cell r="L293" t="str">
            <v>15DEC76</v>
          </cell>
          <cell r="M293" t="str">
            <v>10FEB77</v>
          </cell>
          <cell r="N293" t="str">
            <v>29SEP89</v>
          </cell>
          <cell r="O293" t="str">
            <v>15JAN84</v>
          </cell>
          <cell r="P293" t="str">
            <v>15JUL06</v>
          </cell>
          <cell r="Q293">
            <v>30</v>
          </cell>
          <cell r="R293">
            <v>7</v>
          </cell>
          <cell r="S293">
            <v>8.9</v>
          </cell>
          <cell r="U293">
            <v>15000</v>
          </cell>
          <cell r="V293">
            <v>398</v>
          </cell>
          <cell r="W293">
            <v>14602</v>
          </cell>
          <cell r="X293">
            <v>14602</v>
          </cell>
          <cell r="Y293">
            <v>14602</v>
          </cell>
          <cell r="Z293">
            <v>14602</v>
          </cell>
          <cell r="AA293">
            <v>14601</v>
          </cell>
        </row>
        <row r="294">
          <cell r="A294" t="str">
            <v>SECOND BANGLADESH SHILPA RIN SANGSTHA</v>
          </cell>
          <cell r="B294" t="str">
            <v>0286</v>
          </cell>
          <cell r="C294">
            <v>286</v>
          </cell>
          <cell r="D294" t="str">
            <v>CLOSED</v>
          </cell>
          <cell r="E294" t="str">
            <v>03</v>
          </cell>
          <cell r="F294" t="str">
            <v>BAN</v>
          </cell>
          <cell r="G294">
            <v>3301</v>
          </cell>
          <cell r="H294" t="str">
            <v>Banking Systems</v>
          </cell>
          <cell r="I294">
            <v>2050</v>
          </cell>
          <cell r="J294" t="str">
            <v>SAGF</v>
          </cell>
          <cell r="K294" t="str">
            <v>16DEC76</v>
          </cell>
          <cell r="L294" t="str">
            <v>23DEC76</v>
          </cell>
          <cell r="M294" t="str">
            <v>27JUL77</v>
          </cell>
          <cell r="N294" t="str">
            <v>03JUN83</v>
          </cell>
          <cell r="O294" t="str">
            <v>01FEB87</v>
          </cell>
          <cell r="P294" t="str">
            <v>01AUG16</v>
          </cell>
          <cell r="Q294">
            <v>40</v>
          </cell>
          <cell r="R294">
            <v>10</v>
          </cell>
          <cell r="S294">
            <v>1</v>
          </cell>
          <cell r="U294">
            <v>25000</v>
          </cell>
          <cell r="V294">
            <v>995</v>
          </cell>
          <cell r="W294">
            <v>24005</v>
          </cell>
          <cell r="X294">
            <v>24005</v>
          </cell>
          <cell r="Y294">
            <v>24005</v>
          </cell>
          <cell r="Z294">
            <v>24005</v>
          </cell>
          <cell r="AA294">
            <v>16322</v>
          </cell>
        </row>
        <row r="295">
          <cell r="A295" t="str">
            <v>SECOND DEVELOPMENT BANK OF WESTERN SAMOA</v>
          </cell>
          <cell r="B295" t="str">
            <v>0287</v>
          </cell>
          <cell r="C295">
            <v>287</v>
          </cell>
          <cell r="D295" t="str">
            <v>CLOSED</v>
          </cell>
          <cell r="E295" t="str">
            <v>03</v>
          </cell>
          <cell r="F295" t="str">
            <v>SAM</v>
          </cell>
          <cell r="G295">
            <v>3301</v>
          </cell>
          <cell r="H295" t="str">
            <v>Banking Systems</v>
          </cell>
          <cell r="I295">
            <v>3610</v>
          </cell>
          <cell r="J295" t="str">
            <v>PAHQ</v>
          </cell>
          <cell r="K295" t="str">
            <v>16DEC76</v>
          </cell>
          <cell r="L295" t="str">
            <v>29DEC76</v>
          </cell>
          <cell r="M295" t="str">
            <v>06APR77</v>
          </cell>
          <cell r="N295" t="str">
            <v>06OCT82</v>
          </cell>
          <cell r="O295" t="str">
            <v>01APR87</v>
          </cell>
          <cell r="P295" t="str">
            <v>01OCT16</v>
          </cell>
          <cell r="Q295">
            <v>40</v>
          </cell>
          <cell r="R295">
            <v>10</v>
          </cell>
          <cell r="S295">
            <v>1</v>
          </cell>
          <cell r="U295">
            <v>3000</v>
          </cell>
          <cell r="V295">
            <v>23</v>
          </cell>
          <cell r="W295">
            <v>2977</v>
          </cell>
          <cell r="X295">
            <v>2977</v>
          </cell>
          <cell r="Y295">
            <v>2977</v>
          </cell>
          <cell r="Z295">
            <v>2977</v>
          </cell>
          <cell r="AA295">
            <v>2041</v>
          </cell>
        </row>
        <row r="296">
          <cell r="A296" t="str">
            <v>DEVELOPMENT FINANCE CORPORATION OF CEYLON</v>
          </cell>
          <cell r="B296" t="str">
            <v>0288</v>
          </cell>
          <cell r="C296">
            <v>288</v>
          </cell>
          <cell r="D296" t="str">
            <v>CLOSED</v>
          </cell>
          <cell r="E296" t="str">
            <v>03</v>
          </cell>
          <cell r="F296" t="str">
            <v>SRI</v>
          </cell>
          <cell r="G296">
            <v>3301</v>
          </cell>
          <cell r="H296" t="str">
            <v>Banking Systems</v>
          </cell>
          <cell r="I296">
            <v>2050</v>
          </cell>
          <cell r="J296" t="str">
            <v>SAGF</v>
          </cell>
          <cell r="K296" t="str">
            <v>21DEC76</v>
          </cell>
          <cell r="L296" t="str">
            <v>17JAN77</v>
          </cell>
          <cell r="M296" t="str">
            <v>03MAY77</v>
          </cell>
          <cell r="N296" t="str">
            <v>08APR81</v>
          </cell>
          <cell r="O296" t="str">
            <v>15JAN87</v>
          </cell>
          <cell r="P296" t="str">
            <v>15JUL16</v>
          </cell>
          <cell r="Q296">
            <v>40</v>
          </cell>
          <cell r="R296">
            <v>10</v>
          </cell>
          <cell r="S296">
            <v>1</v>
          </cell>
          <cell r="U296">
            <v>5000</v>
          </cell>
          <cell r="V296">
            <v>541</v>
          </cell>
          <cell r="W296">
            <v>4459</v>
          </cell>
          <cell r="X296">
            <v>4459</v>
          </cell>
          <cell r="Y296">
            <v>4459</v>
          </cell>
          <cell r="Z296">
            <v>4459</v>
          </cell>
          <cell r="AA296">
            <v>3032</v>
          </cell>
        </row>
        <row r="297">
          <cell r="A297" t="str">
            <v>BEEF CATTLE DEVELOPMENT</v>
          </cell>
          <cell r="B297" t="str">
            <v>0289</v>
          </cell>
          <cell r="C297">
            <v>289</v>
          </cell>
          <cell r="D297" t="str">
            <v>CLOSED</v>
          </cell>
          <cell r="E297" t="str">
            <v>03</v>
          </cell>
          <cell r="F297" t="str">
            <v>SOL</v>
          </cell>
          <cell r="G297">
            <v>3006</v>
          </cell>
          <cell r="H297" t="str">
            <v>Livestock</v>
          </cell>
          <cell r="I297">
            <v>3610</v>
          </cell>
          <cell r="J297" t="str">
            <v>PAHQ</v>
          </cell>
          <cell r="K297" t="str">
            <v>21DEC76</v>
          </cell>
          <cell r="L297" t="str">
            <v>16MAR77</v>
          </cell>
          <cell r="M297" t="str">
            <v>07JUL77</v>
          </cell>
          <cell r="N297" t="str">
            <v>15AUG84</v>
          </cell>
          <cell r="O297" t="str">
            <v>15APR87</v>
          </cell>
          <cell r="P297" t="str">
            <v>15OCT16</v>
          </cell>
          <cell r="Q297">
            <v>40</v>
          </cell>
          <cell r="R297">
            <v>10</v>
          </cell>
          <cell r="S297">
            <v>1</v>
          </cell>
          <cell r="U297">
            <v>3570</v>
          </cell>
          <cell r="V297">
            <v>33</v>
          </cell>
          <cell r="W297">
            <v>3537</v>
          </cell>
          <cell r="X297">
            <v>3537</v>
          </cell>
          <cell r="Y297">
            <v>3537</v>
          </cell>
          <cell r="Z297">
            <v>3537</v>
          </cell>
          <cell r="AA297">
            <v>2408</v>
          </cell>
        </row>
        <row r="298">
          <cell r="A298" t="str">
            <v>EAST SEPIK RURAL DEVELOPMENT</v>
          </cell>
          <cell r="B298" t="str">
            <v>0290</v>
          </cell>
          <cell r="C298">
            <v>290</v>
          </cell>
          <cell r="D298" t="str">
            <v>CLOSED</v>
          </cell>
          <cell r="E298" t="str">
            <v>03</v>
          </cell>
          <cell r="F298" t="str">
            <v>PNG</v>
          </cell>
          <cell r="G298">
            <v>3008</v>
          </cell>
          <cell r="H298" t="str">
            <v>Agriculture Sector Development</v>
          </cell>
          <cell r="I298">
            <v>3610</v>
          </cell>
          <cell r="J298" t="str">
            <v>PAHQ</v>
          </cell>
          <cell r="K298" t="str">
            <v>21DEC76</v>
          </cell>
          <cell r="L298" t="str">
            <v>28JAN77</v>
          </cell>
          <cell r="M298" t="str">
            <v>04MAR77</v>
          </cell>
          <cell r="N298" t="str">
            <v>14DEC84</v>
          </cell>
          <cell r="O298" t="str">
            <v>01MAR87</v>
          </cell>
          <cell r="P298" t="str">
            <v>01SEP16</v>
          </cell>
          <cell r="Q298">
            <v>40</v>
          </cell>
          <cell r="R298">
            <v>10</v>
          </cell>
          <cell r="S298">
            <v>1</v>
          </cell>
          <cell r="U298">
            <v>7740</v>
          </cell>
          <cell r="V298">
            <v>66</v>
          </cell>
          <cell r="W298">
            <v>7674</v>
          </cell>
          <cell r="X298">
            <v>7674</v>
          </cell>
          <cell r="Y298">
            <v>7674</v>
          </cell>
          <cell r="Z298">
            <v>7674</v>
          </cell>
          <cell r="AA298">
            <v>5221</v>
          </cell>
        </row>
        <row r="299">
          <cell r="A299" t="str">
            <v>FOURTH MINDANAO POWER</v>
          </cell>
          <cell r="B299" t="str">
            <v>0291</v>
          </cell>
          <cell r="C299">
            <v>291</v>
          </cell>
          <cell r="D299" t="str">
            <v>CLOSED</v>
          </cell>
          <cell r="E299" t="str">
            <v>01</v>
          </cell>
          <cell r="F299" t="str">
            <v>PHI</v>
          </cell>
          <cell r="G299">
            <v>3202</v>
          </cell>
          <cell r="H299" t="str">
            <v>Hydropower Generation</v>
          </cell>
          <cell r="I299">
            <v>2115</v>
          </cell>
          <cell r="J299" t="str">
            <v>SEID</v>
          </cell>
          <cell r="K299" t="str">
            <v>21DEC76</v>
          </cell>
          <cell r="L299" t="str">
            <v>20JAN77</v>
          </cell>
          <cell r="M299" t="str">
            <v>31MAY77</v>
          </cell>
          <cell r="N299" t="str">
            <v>28OCT86</v>
          </cell>
          <cell r="O299" t="str">
            <v>15JUL82</v>
          </cell>
          <cell r="P299" t="str">
            <v>15JAN02</v>
          </cell>
          <cell r="Q299">
            <v>25</v>
          </cell>
          <cell r="R299">
            <v>5</v>
          </cell>
          <cell r="S299">
            <v>8.9</v>
          </cell>
          <cell r="U299">
            <v>52000</v>
          </cell>
          <cell r="V299">
            <v>0</v>
          </cell>
          <cell r="W299">
            <v>52000</v>
          </cell>
          <cell r="X299">
            <v>52000</v>
          </cell>
          <cell r="Y299">
            <v>52000</v>
          </cell>
          <cell r="Z299">
            <v>52000</v>
          </cell>
          <cell r="AA299">
            <v>52000</v>
          </cell>
        </row>
        <row r="300">
          <cell r="A300" t="str">
            <v>FOURTH MEDIUM INDUSTRY BANK</v>
          </cell>
          <cell r="B300" t="str">
            <v>0292</v>
          </cell>
          <cell r="C300">
            <v>292</v>
          </cell>
          <cell r="D300" t="str">
            <v>CLOSED</v>
          </cell>
          <cell r="E300" t="str">
            <v>01</v>
          </cell>
          <cell r="F300" t="str">
            <v>KOR</v>
          </cell>
          <cell r="G300">
            <v>3503</v>
          </cell>
          <cell r="H300" t="str">
            <v>Small &amp; Medium Scale Enterprises</v>
          </cell>
          <cell r="I300">
            <v>4710</v>
          </cell>
          <cell r="J300" t="str">
            <v>EARG</v>
          </cell>
          <cell r="K300" t="str">
            <v>23DEC76</v>
          </cell>
          <cell r="L300" t="str">
            <v>29DEC76</v>
          </cell>
          <cell r="M300" t="str">
            <v>04APR77</v>
          </cell>
          <cell r="N300" t="str">
            <v>28JUL80</v>
          </cell>
          <cell r="O300" t="str">
            <v>01DEC78</v>
          </cell>
          <cell r="P300" t="str">
            <v>01JUN89</v>
          </cell>
          <cell r="Q300">
            <v>15</v>
          </cell>
          <cell r="R300">
            <v>3</v>
          </cell>
          <cell r="S300">
            <v>8.9</v>
          </cell>
          <cell r="U300">
            <v>30000</v>
          </cell>
          <cell r="V300">
            <v>36</v>
          </cell>
          <cell r="W300">
            <v>29964</v>
          </cell>
          <cell r="X300">
            <v>29964</v>
          </cell>
          <cell r="Y300">
            <v>29964</v>
          </cell>
          <cell r="Z300">
            <v>29964</v>
          </cell>
          <cell r="AA300">
            <v>29964</v>
          </cell>
        </row>
        <row r="301">
          <cell r="A301" t="str">
            <v>SERAJGONJ INTEGRATED RURAL DEVELOPMENT</v>
          </cell>
          <cell r="B301" t="str">
            <v>0293</v>
          </cell>
          <cell r="C301">
            <v>293</v>
          </cell>
          <cell r="D301" t="str">
            <v>CLOSED</v>
          </cell>
          <cell r="E301" t="str">
            <v>03</v>
          </cell>
          <cell r="F301" t="str">
            <v>BAN</v>
          </cell>
          <cell r="G301">
            <v>3900</v>
          </cell>
          <cell r="H301" t="str">
            <v>Multisector</v>
          </cell>
          <cell r="I301">
            <v>2035</v>
          </cell>
          <cell r="J301" t="str">
            <v>SANS</v>
          </cell>
          <cell r="K301" t="str">
            <v>23DEC76</v>
          </cell>
          <cell r="L301" t="str">
            <v>23DEC76</v>
          </cell>
          <cell r="M301" t="str">
            <v>14APR77</v>
          </cell>
          <cell r="N301" t="str">
            <v>24JAN91</v>
          </cell>
          <cell r="O301" t="str">
            <v>01JUN87</v>
          </cell>
          <cell r="P301" t="str">
            <v>01DEC16</v>
          </cell>
          <cell r="Q301">
            <v>40</v>
          </cell>
          <cell r="R301">
            <v>10</v>
          </cell>
          <cell r="S301">
            <v>1</v>
          </cell>
          <cell r="U301">
            <v>26000</v>
          </cell>
          <cell r="V301">
            <v>1345</v>
          </cell>
          <cell r="W301">
            <v>24655</v>
          </cell>
          <cell r="X301">
            <v>24655</v>
          </cell>
          <cell r="Y301">
            <v>24655</v>
          </cell>
          <cell r="Z301">
            <v>24655</v>
          </cell>
          <cell r="AA301">
            <v>17273</v>
          </cell>
        </row>
        <row r="302">
          <cell r="A302" t="str">
            <v>FORESTRY</v>
          </cell>
          <cell r="B302" t="str">
            <v>0294</v>
          </cell>
          <cell r="C302">
            <v>294</v>
          </cell>
          <cell r="D302" t="str">
            <v>CLOSED</v>
          </cell>
          <cell r="E302" t="str">
            <v>03</v>
          </cell>
          <cell r="F302" t="str">
            <v>MYA</v>
          </cell>
          <cell r="G302">
            <v>3004</v>
          </cell>
          <cell r="H302" t="str">
            <v>Forest</v>
          </cell>
          <cell r="I302">
            <v>2125</v>
          </cell>
          <cell r="J302" t="str">
            <v>SEAE</v>
          </cell>
          <cell r="K302" t="str">
            <v>10FEB77</v>
          </cell>
          <cell r="L302" t="str">
            <v>17MAR77</v>
          </cell>
          <cell r="M302" t="str">
            <v>03JUN77</v>
          </cell>
          <cell r="N302" t="str">
            <v>25JUL85</v>
          </cell>
          <cell r="O302" t="str">
            <v>01MAR87</v>
          </cell>
          <cell r="P302" t="str">
            <v>01SEP16</v>
          </cell>
          <cell r="Q302">
            <v>40</v>
          </cell>
          <cell r="R302">
            <v>10</v>
          </cell>
          <cell r="S302">
            <v>1</v>
          </cell>
          <cell r="U302">
            <v>25100</v>
          </cell>
          <cell r="V302">
            <v>248</v>
          </cell>
          <cell r="W302">
            <v>24852</v>
          </cell>
          <cell r="X302">
            <v>24852</v>
          </cell>
          <cell r="Y302">
            <v>24852</v>
          </cell>
          <cell r="Z302">
            <v>24852</v>
          </cell>
          <cell r="AA302">
            <v>5964</v>
          </cell>
        </row>
        <row r="303">
          <cell r="A303" t="str">
            <v>THIRD AGRICULTURAL CREDIT</v>
          </cell>
          <cell r="B303" t="str">
            <v>0295</v>
          </cell>
          <cell r="C303">
            <v>295</v>
          </cell>
          <cell r="D303" t="str">
            <v>CLOSED</v>
          </cell>
          <cell r="E303" t="str">
            <v>03</v>
          </cell>
          <cell r="F303" t="str">
            <v>NEP</v>
          </cell>
          <cell r="G303">
            <v>3005</v>
          </cell>
          <cell r="H303" t="str">
            <v>Irrigation &amp; Drainage</v>
          </cell>
          <cell r="I303">
            <v>2035</v>
          </cell>
          <cell r="J303" t="str">
            <v>SANS</v>
          </cell>
          <cell r="K303" t="str">
            <v>15FEB77</v>
          </cell>
          <cell r="L303" t="str">
            <v>20APR77</v>
          </cell>
          <cell r="M303" t="str">
            <v>06JUL77</v>
          </cell>
          <cell r="N303" t="str">
            <v>17JAN83</v>
          </cell>
          <cell r="O303" t="str">
            <v>01APR87</v>
          </cell>
          <cell r="P303" t="str">
            <v>01OCT16</v>
          </cell>
          <cell r="Q303">
            <v>40</v>
          </cell>
          <cell r="R303">
            <v>10</v>
          </cell>
          <cell r="S303">
            <v>1</v>
          </cell>
          <cell r="U303">
            <v>6000</v>
          </cell>
          <cell r="V303">
            <v>461</v>
          </cell>
          <cell r="W303">
            <v>5539</v>
          </cell>
          <cell r="X303">
            <v>5539</v>
          </cell>
          <cell r="Y303">
            <v>5539</v>
          </cell>
          <cell r="Z303">
            <v>5539</v>
          </cell>
          <cell r="AA303">
            <v>3768</v>
          </cell>
        </row>
        <row r="304">
          <cell r="A304" t="str">
            <v>SECOND PENANG PORT EXPANSION</v>
          </cell>
          <cell r="B304" t="str">
            <v>0296</v>
          </cell>
          <cell r="C304">
            <v>296</v>
          </cell>
          <cell r="D304" t="str">
            <v>CLOSED</v>
          </cell>
          <cell r="E304" t="str">
            <v>01</v>
          </cell>
          <cell r="F304" t="str">
            <v>MAL</v>
          </cell>
          <cell r="G304">
            <v>3702</v>
          </cell>
          <cell r="H304" t="str">
            <v>Ports, Waterways, &amp; Shipping</v>
          </cell>
          <cell r="I304">
            <v>2115</v>
          </cell>
          <cell r="J304" t="str">
            <v>SEID</v>
          </cell>
          <cell r="K304" t="str">
            <v>29MAR77</v>
          </cell>
          <cell r="L304" t="str">
            <v>13APR77</v>
          </cell>
          <cell r="M304" t="str">
            <v>28JUN77</v>
          </cell>
          <cell r="N304" t="str">
            <v>17OCT81</v>
          </cell>
          <cell r="O304" t="str">
            <v>01MAR81</v>
          </cell>
          <cell r="P304" t="str">
            <v>01MAR89</v>
          </cell>
          <cell r="Q304">
            <v>20</v>
          </cell>
          <cell r="R304">
            <v>4</v>
          </cell>
          <cell r="S304">
            <v>8.6999999999999993</v>
          </cell>
          <cell r="U304">
            <v>10000</v>
          </cell>
          <cell r="V304">
            <v>1045</v>
          </cell>
          <cell r="W304">
            <v>8955</v>
          </cell>
          <cell r="X304">
            <v>8955</v>
          </cell>
          <cell r="Y304">
            <v>8955</v>
          </cell>
          <cell r="Z304">
            <v>8955</v>
          </cell>
          <cell r="AA304">
            <v>8955</v>
          </cell>
        </row>
        <row r="305">
          <cell r="A305" t="str">
            <v>SHA TIN URBAN DEVELOPMENT (HOUSING)</v>
          </cell>
          <cell r="B305" t="str">
            <v>0297</v>
          </cell>
          <cell r="C305">
            <v>297</v>
          </cell>
          <cell r="D305" t="str">
            <v>CLOSED</v>
          </cell>
          <cell r="E305" t="str">
            <v>01</v>
          </cell>
          <cell r="F305" t="str">
            <v>HKG</v>
          </cell>
          <cell r="G305">
            <v>3900</v>
          </cell>
          <cell r="H305" t="str">
            <v>Multisector</v>
          </cell>
          <cell r="I305">
            <v>4730</v>
          </cell>
          <cell r="J305" t="str">
            <v>EASS</v>
          </cell>
          <cell r="K305" t="str">
            <v>14APR77</v>
          </cell>
          <cell r="L305" t="str">
            <v>23MAY77</v>
          </cell>
          <cell r="M305" t="str">
            <v>28SEP77</v>
          </cell>
          <cell r="N305" t="str">
            <v>31DEC81</v>
          </cell>
          <cell r="O305" t="str">
            <v>01JUL80</v>
          </cell>
          <cell r="P305" t="str">
            <v>01JUL87</v>
          </cell>
          <cell r="Q305">
            <v>13</v>
          </cell>
          <cell r="R305">
            <v>3</v>
          </cell>
          <cell r="S305">
            <v>8.6999999999999993</v>
          </cell>
          <cell r="U305">
            <v>20500</v>
          </cell>
          <cell r="V305">
            <v>3</v>
          </cell>
          <cell r="W305">
            <v>20497</v>
          </cell>
          <cell r="X305">
            <v>20497</v>
          </cell>
          <cell r="Y305">
            <v>20497</v>
          </cell>
          <cell r="Z305">
            <v>20497</v>
          </cell>
          <cell r="AA305">
            <v>20497</v>
          </cell>
        </row>
        <row r="306">
          <cell r="A306" t="str">
            <v>KHULNA-MONGLA ROAD</v>
          </cell>
          <cell r="B306" t="str">
            <v>0298</v>
          </cell>
          <cell r="C306">
            <v>298</v>
          </cell>
          <cell r="D306" t="str">
            <v>CLOSED</v>
          </cell>
          <cell r="E306" t="str">
            <v>03</v>
          </cell>
          <cell r="F306" t="str">
            <v>BAN</v>
          </cell>
          <cell r="G306">
            <v>3701</v>
          </cell>
          <cell r="H306" t="str">
            <v>Roads &amp; Highways</v>
          </cell>
          <cell r="I306">
            <v>2015</v>
          </cell>
          <cell r="J306" t="str">
            <v>SATC</v>
          </cell>
          <cell r="K306" t="str">
            <v>10MAY77</v>
          </cell>
          <cell r="L306" t="str">
            <v>16MAY77</v>
          </cell>
          <cell r="M306" t="str">
            <v>14JUL77</v>
          </cell>
          <cell r="N306" t="str">
            <v>31DEC85</v>
          </cell>
          <cell r="O306" t="str">
            <v>15JUL87</v>
          </cell>
          <cell r="P306" t="str">
            <v>15JAN17</v>
          </cell>
          <cell r="Q306">
            <v>40</v>
          </cell>
          <cell r="R306">
            <v>10</v>
          </cell>
          <cell r="S306">
            <v>1</v>
          </cell>
          <cell r="U306">
            <v>15000</v>
          </cell>
          <cell r="V306">
            <v>367</v>
          </cell>
          <cell r="W306">
            <v>14633</v>
          </cell>
          <cell r="X306">
            <v>14633</v>
          </cell>
          <cell r="Y306">
            <v>14633</v>
          </cell>
          <cell r="Z306">
            <v>14633</v>
          </cell>
          <cell r="AA306">
            <v>9658</v>
          </cell>
        </row>
        <row r="307">
          <cell r="A307" t="str">
            <v>CANYON HYDROPOWER</v>
          </cell>
          <cell r="B307" t="str">
            <v>0299</v>
          </cell>
          <cell r="C307">
            <v>299</v>
          </cell>
          <cell r="D307" t="str">
            <v>CLOSED</v>
          </cell>
          <cell r="E307" t="str">
            <v>03</v>
          </cell>
          <cell r="F307" t="str">
            <v>SRI</v>
          </cell>
          <cell r="G307">
            <v>3202</v>
          </cell>
          <cell r="H307" t="str">
            <v>Hydropower Generation</v>
          </cell>
          <cell r="I307">
            <v>2025</v>
          </cell>
          <cell r="J307" t="str">
            <v>SAEN</v>
          </cell>
          <cell r="K307" t="str">
            <v>26JUL77</v>
          </cell>
          <cell r="L307" t="str">
            <v>03NOV77</v>
          </cell>
          <cell r="M307" t="str">
            <v>23FEB78</v>
          </cell>
          <cell r="N307" t="str">
            <v>30JUL84</v>
          </cell>
          <cell r="O307" t="str">
            <v>01JUN87</v>
          </cell>
          <cell r="P307" t="str">
            <v>01DEC16</v>
          </cell>
          <cell r="Q307">
            <v>40</v>
          </cell>
          <cell r="R307">
            <v>10</v>
          </cell>
          <cell r="S307">
            <v>1</v>
          </cell>
          <cell r="U307">
            <v>17500</v>
          </cell>
          <cell r="V307">
            <v>0</v>
          </cell>
          <cell r="W307">
            <v>17500</v>
          </cell>
          <cell r="X307">
            <v>17500</v>
          </cell>
          <cell r="Y307">
            <v>17500</v>
          </cell>
          <cell r="Z307">
            <v>17500</v>
          </cell>
          <cell r="AA307">
            <v>12314</v>
          </cell>
        </row>
        <row r="308">
          <cell r="A308" t="str">
            <v>NAKDONG RIVER BASIN DEVELOPMENT</v>
          </cell>
          <cell r="B308" t="str">
            <v>0300</v>
          </cell>
          <cell r="C308">
            <v>300</v>
          </cell>
          <cell r="D308" t="str">
            <v>CLOSED</v>
          </cell>
          <cell r="E308" t="str">
            <v>01</v>
          </cell>
          <cell r="F308" t="str">
            <v>KOR</v>
          </cell>
          <cell r="G308">
            <v>3008</v>
          </cell>
          <cell r="H308" t="str">
            <v>Agriculture Sector Development</v>
          </cell>
          <cell r="I308">
            <v>4725</v>
          </cell>
          <cell r="J308" t="str">
            <v>EAAE</v>
          </cell>
          <cell r="K308" t="str">
            <v>29JUL77</v>
          </cell>
          <cell r="L308" t="str">
            <v>31AUG77</v>
          </cell>
          <cell r="M308" t="str">
            <v>25JAN78</v>
          </cell>
          <cell r="N308" t="str">
            <v>22JUL85</v>
          </cell>
          <cell r="O308" t="str">
            <v>01NOV84</v>
          </cell>
          <cell r="P308" t="str">
            <v>01MAY04</v>
          </cell>
          <cell r="Q308">
            <v>27</v>
          </cell>
          <cell r="R308">
            <v>7</v>
          </cell>
          <cell r="S308">
            <v>8.3000000000000007</v>
          </cell>
          <cell r="U308">
            <v>45000</v>
          </cell>
          <cell r="V308">
            <v>727</v>
          </cell>
          <cell r="W308">
            <v>44273</v>
          </cell>
          <cell r="X308">
            <v>44273</v>
          </cell>
          <cell r="Y308">
            <v>44273</v>
          </cell>
          <cell r="Z308">
            <v>44273</v>
          </cell>
          <cell r="AA308">
            <v>44273</v>
          </cell>
        </row>
        <row r="309">
          <cell r="A309" t="str">
            <v>LODOYO IRRIGATION</v>
          </cell>
          <cell r="B309" t="str">
            <v>0301</v>
          </cell>
          <cell r="C309">
            <v>301</v>
          </cell>
          <cell r="D309" t="str">
            <v>CLOSED</v>
          </cell>
          <cell r="E309" t="str">
            <v>01</v>
          </cell>
          <cell r="F309" t="str">
            <v>INO</v>
          </cell>
          <cell r="G309">
            <v>3900</v>
          </cell>
          <cell r="H309" t="str">
            <v>Multisector</v>
          </cell>
          <cell r="I309">
            <v>2125</v>
          </cell>
          <cell r="J309" t="str">
            <v>SEAE</v>
          </cell>
          <cell r="K309" t="str">
            <v>29JUL77</v>
          </cell>
          <cell r="L309" t="str">
            <v>09AUG77</v>
          </cell>
          <cell r="M309" t="str">
            <v>25OCT77</v>
          </cell>
          <cell r="N309" t="str">
            <v>20JUN86</v>
          </cell>
          <cell r="O309" t="str">
            <v>15JAN85</v>
          </cell>
          <cell r="P309" t="str">
            <v>15JAN97</v>
          </cell>
          <cell r="Q309">
            <v>27</v>
          </cell>
          <cell r="R309">
            <v>7</v>
          </cell>
          <cell r="S309">
            <v>8.3000000000000007</v>
          </cell>
          <cell r="U309">
            <v>20500</v>
          </cell>
          <cell r="V309">
            <v>517</v>
          </cell>
          <cell r="W309">
            <v>19983</v>
          </cell>
          <cell r="X309">
            <v>19983</v>
          </cell>
          <cell r="Y309">
            <v>19983</v>
          </cell>
          <cell r="Z309">
            <v>19983</v>
          </cell>
          <cell r="AA309">
            <v>19983</v>
          </cell>
        </row>
        <row r="310">
          <cell r="A310" t="str">
            <v>POWER DISTRIBUTION</v>
          </cell>
          <cell r="B310" t="str">
            <v>0302</v>
          </cell>
          <cell r="C310">
            <v>302</v>
          </cell>
          <cell r="D310" t="str">
            <v>CLOSED</v>
          </cell>
          <cell r="E310" t="str">
            <v>01</v>
          </cell>
          <cell r="F310" t="str">
            <v>INO</v>
          </cell>
          <cell r="G310">
            <v>3204</v>
          </cell>
          <cell r="H310" t="str">
            <v>Transmission &amp; Distribution</v>
          </cell>
          <cell r="I310">
            <v>2115</v>
          </cell>
          <cell r="J310" t="str">
            <v>SEID</v>
          </cell>
          <cell r="K310" t="str">
            <v>16AUG77</v>
          </cell>
          <cell r="L310" t="str">
            <v>24AUG77</v>
          </cell>
          <cell r="M310" t="str">
            <v>21DEC77</v>
          </cell>
          <cell r="N310" t="str">
            <v>16FEB88</v>
          </cell>
          <cell r="O310" t="str">
            <v>01FEB82</v>
          </cell>
          <cell r="P310" t="str">
            <v>01AUG97</v>
          </cell>
          <cell r="Q310">
            <v>20</v>
          </cell>
          <cell r="R310">
            <v>4</v>
          </cell>
          <cell r="S310">
            <v>8.3000000000000007</v>
          </cell>
          <cell r="U310">
            <v>45000</v>
          </cell>
          <cell r="V310">
            <v>14411</v>
          </cell>
          <cell r="W310">
            <v>30589</v>
          </cell>
          <cell r="X310">
            <v>30589</v>
          </cell>
          <cell r="Y310">
            <v>30589</v>
          </cell>
          <cell r="Z310">
            <v>30589</v>
          </cell>
          <cell r="AA310">
            <v>30589</v>
          </cell>
        </row>
        <row r="311">
          <cell r="A311" t="str">
            <v>NATIONAL DEVELOPMENT FINANCE CORPORATION</v>
          </cell>
          <cell r="B311" t="str">
            <v>0303</v>
          </cell>
          <cell r="C311">
            <v>303</v>
          </cell>
          <cell r="D311" t="str">
            <v>CLOSED</v>
          </cell>
          <cell r="E311" t="str">
            <v>01</v>
          </cell>
          <cell r="F311" t="str">
            <v>PAK</v>
          </cell>
          <cell r="G311">
            <v>3301</v>
          </cell>
          <cell r="H311" t="str">
            <v>Banking Systems</v>
          </cell>
          <cell r="I311">
            <v>4630</v>
          </cell>
          <cell r="J311" t="str">
            <v>CWGF</v>
          </cell>
          <cell r="K311" t="str">
            <v>23AUG77</v>
          </cell>
          <cell r="L311" t="str">
            <v>02SEP77</v>
          </cell>
          <cell r="M311" t="str">
            <v>28OCT77</v>
          </cell>
          <cell r="N311" t="str">
            <v>05JAN84</v>
          </cell>
          <cell r="O311" t="str">
            <v>15FEB80</v>
          </cell>
          <cell r="P311" t="str">
            <v>15FEB92</v>
          </cell>
          <cell r="Q311">
            <v>15</v>
          </cell>
          <cell r="R311">
            <v>3</v>
          </cell>
          <cell r="S311">
            <v>8.3000000000000007</v>
          </cell>
          <cell r="U311">
            <v>30000</v>
          </cell>
          <cell r="V311">
            <v>2191</v>
          </cell>
          <cell r="W311">
            <v>27809</v>
          </cell>
          <cell r="X311">
            <v>27809</v>
          </cell>
          <cell r="Y311">
            <v>27809</v>
          </cell>
          <cell r="Z311">
            <v>27809</v>
          </cell>
          <cell r="AA311">
            <v>27809</v>
          </cell>
        </row>
        <row r="312">
          <cell r="A312" t="str">
            <v>THIRD POWER PROJECT</v>
          </cell>
          <cell r="B312" t="str">
            <v>0304</v>
          </cell>
          <cell r="C312">
            <v>304</v>
          </cell>
          <cell r="D312" t="str">
            <v>CLOSED</v>
          </cell>
          <cell r="E312" t="str">
            <v>01</v>
          </cell>
          <cell r="F312" t="str">
            <v>THA</v>
          </cell>
          <cell r="G312">
            <v>3205</v>
          </cell>
          <cell r="H312" t="str">
            <v>Energy Sector Development</v>
          </cell>
          <cell r="I312">
            <v>2115</v>
          </cell>
          <cell r="J312" t="str">
            <v>SEID</v>
          </cell>
          <cell r="K312" t="str">
            <v>25AUG77</v>
          </cell>
          <cell r="L312" t="str">
            <v>21SEP77</v>
          </cell>
          <cell r="M312" t="str">
            <v>09DEC77</v>
          </cell>
          <cell r="N312" t="str">
            <v>22FEB85</v>
          </cell>
          <cell r="O312" t="str">
            <v>15JUN82</v>
          </cell>
          <cell r="P312" t="str">
            <v>15DEC96</v>
          </cell>
          <cell r="Q312">
            <v>20</v>
          </cell>
          <cell r="R312">
            <v>5</v>
          </cell>
          <cell r="S312">
            <v>8.3000000000000007</v>
          </cell>
          <cell r="U312">
            <v>47000</v>
          </cell>
          <cell r="V312">
            <v>5180</v>
          </cell>
          <cell r="W312">
            <v>41820</v>
          </cell>
          <cell r="X312">
            <v>41820</v>
          </cell>
          <cell r="Y312">
            <v>41820</v>
          </cell>
          <cell r="Z312">
            <v>41820</v>
          </cell>
          <cell r="AA312">
            <v>41820</v>
          </cell>
        </row>
        <row r="313">
          <cell r="A313" t="str">
            <v>TAGO RIVER IRRIGATION</v>
          </cell>
          <cell r="B313" t="str">
            <v>0305</v>
          </cell>
          <cell r="C313">
            <v>305</v>
          </cell>
          <cell r="D313" t="str">
            <v>CLOSED</v>
          </cell>
          <cell r="E313" t="str">
            <v>01</v>
          </cell>
          <cell r="F313" t="str">
            <v>PHI</v>
          </cell>
          <cell r="G313">
            <v>3005</v>
          </cell>
          <cell r="H313" t="str">
            <v>Irrigation &amp; Drainage</v>
          </cell>
          <cell r="I313">
            <v>2125</v>
          </cell>
          <cell r="J313" t="str">
            <v>SEAE</v>
          </cell>
          <cell r="K313" t="str">
            <v>01SEP77</v>
          </cell>
          <cell r="L313" t="str">
            <v>06SEP77</v>
          </cell>
          <cell r="M313" t="str">
            <v>02DEC77</v>
          </cell>
          <cell r="N313" t="str">
            <v>14MAR88</v>
          </cell>
          <cell r="O313" t="str">
            <v>15OCT84</v>
          </cell>
          <cell r="P313" t="str">
            <v>15APR07</v>
          </cell>
          <cell r="Q313">
            <v>30</v>
          </cell>
          <cell r="R313">
            <v>7</v>
          </cell>
          <cell r="S313">
            <v>8.3000000000000007</v>
          </cell>
          <cell r="U313">
            <v>22000</v>
          </cell>
          <cell r="V313">
            <v>4465</v>
          </cell>
          <cell r="W313">
            <v>17535</v>
          </cell>
          <cell r="X313">
            <v>17535</v>
          </cell>
          <cell r="Y313">
            <v>17535</v>
          </cell>
          <cell r="Z313">
            <v>17535</v>
          </cell>
          <cell r="AA313">
            <v>17535</v>
          </cell>
        </row>
        <row r="314">
          <cell r="A314" t="str">
            <v>ENGINEERING EDUCATION</v>
          </cell>
          <cell r="B314" t="str">
            <v>0306</v>
          </cell>
          <cell r="C314">
            <v>306</v>
          </cell>
          <cell r="D314" t="str">
            <v>CLOSED</v>
          </cell>
          <cell r="E314" t="str">
            <v>01</v>
          </cell>
          <cell r="F314" t="str">
            <v>PHI</v>
          </cell>
          <cell r="G314">
            <v>3104</v>
          </cell>
          <cell r="H314" t="str">
            <v>Tertiary Education</v>
          </cell>
          <cell r="I314">
            <v>2135</v>
          </cell>
          <cell r="J314" t="str">
            <v>SESS</v>
          </cell>
          <cell r="K314" t="str">
            <v>01SEP77</v>
          </cell>
          <cell r="L314" t="str">
            <v>06SEP77</v>
          </cell>
          <cell r="M314" t="str">
            <v>13JAN78</v>
          </cell>
          <cell r="N314" t="str">
            <v>30JAN85</v>
          </cell>
          <cell r="O314" t="str">
            <v>01NOV82</v>
          </cell>
          <cell r="P314" t="str">
            <v>01MAY02</v>
          </cell>
          <cell r="Q314">
            <v>25</v>
          </cell>
          <cell r="R314">
            <v>5</v>
          </cell>
          <cell r="S314">
            <v>8.3000000000000007</v>
          </cell>
          <cell r="U314">
            <v>16000</v>
          </cell>
          <cell r="V314">
            <v>406</v>
          </cell>
          <cell r="W314">
            <v>15594</v>
          </cell>
          <cell r="X314">
            <v>15594</v>
          </cell>
          <cell r="Y314">
            <v>15594</v>
          </cell>
          <cell r="Z314">
            <v>15594</v>
          </cell>
          <cell r="AA314">
            <v>15594</v>
          </cell>
        </row>
        <row r="315">
          <cell r="A315" t="str">
            <v>INDUSTRIAL PRODUCTS INSPECTION CENTERS</v>
          </cell>
          <cell r="B315" t="str">
            <v>0307</v>
          </cell>
          <cell r="C315">
            <v>307</v>
          </cell>
          <cell r="D315" t="str">
            <v>CLOSED</v>
          </cell>
          <cell r="E315" t="str">
            <v>01</v>
          </cell>
          <cell r="F315" t="str">
            <v>KOR</v>
          </cell>
          <cell r="G315">
            <v>3502</v>
          </cell>
          <cell r="H315" t="str">
            <v>Industry</v>
          </cell>
          <cell r="I315">
            <v>4710</v>
          </cell>
          <cell r="J315" t="str">
            <v>EARG</v>
          </cell>
          <cell r="K315" t="str">
            <v>22SEP77</v>
          </cell>
          <cell r="L315" t="str">
            <v>19DEC77</v>
          </cell>
          <cell r="M315" t="str">
            <v>03APR78</v>
          </cell>
          <cell r="N315" t="str">
            <v>24JAN85</v>
          </cell>
          <cell r="O315" t="str">
            <v>15MAR81</v>
          </cell>
          <cell r="P315" t="str">
            <v>15SEP89</v>
          </cell>
          <cell r="Q315">
            <v>15</v>
          </cell>
          <cell r="R315">
            <v>3</v>
          </cell>
          <cell r="S315">
            <v>8.3000000000000007</v>
          </cell>
          <cell r="U315">
            <v>17000</v>
          </cell>
          <cell r="V315">
            <v>53</v>
          </cell>
          <cell r="W315">
            <v>16947</v>
          </cell>
          <cell r="X315">
            <v>16947</v>
          </cell>
          <cell r="Y315">
            <v>16947</v>
          </cell>
          <cell r="Z315">
            <v>16947</v>
          </cell>
          <cell r="AA315">
            <v>16947</v>
          </cell>
        </row>
        <row r="316">
          <cell r="A316" t="str">
            <v>ROAD IMPROVEMENTPROJECT (LUZON ROADS)</v>
          </cell>
          <cell r="B316" t="str">
            <v>0308</v>
          </cell>
          <cell r="C316">
            <v>308</v>
          </cell>
          <cell r="D316" t="str">
            <v>CLOSED</v>
          </cell>
          <cell r="E316" t="str">
            <v>01</v>
          </cell>
          <cell r="F316" t="str">
            <v>PHI</v>
          </cell>
          <cell r="G316">
            <v>3701</v>
          </cell>
          <cell r="H316" t="str">
            <v>Roads &amp; Highways</v>
          </cell>
          <cell r="I316">
            <v>2115</v>
          </cell>
          <cell r="J316" t="str">
            <v>SEID</v>
          </cell>
          <cell r="K316" t="str">
            <v>29SEP77</v>
          </cell>
          <cell r="L316" t="str">
            <v>25OCT77</v>
          </cell>
          <cell r="M316" t="str">
            <v>06JAN78</v>
          </cell>
          <cell r="N316" t="str">
            <v>14JAN87</v>
          </cell>
          <cell r="O316" t="str">
            <v>15JAN83</v>
          </cell>
          <cell r="P316" t="str">
            <v>15JUL02</v>
          </cell>
          <cell r="Q316">
            <v>25</v>
          </cell>
          <cell r="R316">
            <v>5</v>
          </cell>
          <cell r="S316">
            <v>8.3000000000000007</v>
          </cell>
          <cell r="U316">
            <v>45000</v>
          </cell>
          <cell r="V316">
            <v>0</v>
          </cell>
          <cell r="W316">
            <v>45000</v>
          </cell>
          <cell r="X316">
            <v>45000</v>
          </cell>
          <cell r="Y316">
            <v>45000</v>
          </cell>
          <cell r="Z316">
            <v>45000</v>
          </cell>
          <cell r="AA316">
            <v>45000</v>
          </cell>
        </row>
        <row r="317">
          <cell r="A317" t="str">
            <v>KANKAI IRRIGATION (SUPPLEMENTARY)</v>
          </cell>
          <cell r="B317" t="str">
            <v>0309</v>
          </cell>
          <cell r="C317">
            <v>309</v>
          </cell>
          <cell r="D317" t="str">
            <v>CLOSED</v>
          </cell>
          <cell r="E317" t="str">
            <v>03</v>
          </cell>
          <cell r="F317" t="str">
            <v>NEP</v>
          </cell>
          <cell r="G317">
            <v>3005</v>
          </cell>
          <cell r="H317" t="str">
            <v>Irrigation &amp; Drainage</v>
          </cell>
          <cell r="I317">
            <v>2035</v>
          </cell>
          <cell r="J317" t="str">
            <v>SANS</v>
          </cell>
          <cell r="K317" t="str">
            <v>11OCT77</v>
          </cell>
          <cell r="L317" t="str">
            <v>27DEC77</v>
          </cell>
          <cell r="M317" t="str">
            <v>24FEB78</v>
          </cell>
          <cell r="N317" t="str">
            <v>30NOV91</v>
          </cell>
          <cell r="O317" t="str">
            <v>01MAR88</v>
          </cell>
          <cell r="P317" t="str">
            <v>01SEP17</v>
          </cell>
          <cell r="Q317">
            <v>40</v>
          </cell>
          <cell r="R317">
            <v>10</v>
          </cell>
          <cell r="S317">
            <v>1</v>
          </cell>
          <cell r="U317">
            <v>3400</v>
          </cell>
          <cell r="V317">
            <v>217</v>
          </cell>
          <cell r="W317">
            <v>3183</v>
          </cell>
          <cell r="X317">
            <v>3183</v>
          </cell>
          <cell r="Y317">
            <v>3183</v>
          </cell>
          <cell r="Z317">
            <v>3183</v>
          </cell>
          <cell r="AA317">
            <v>2043</v>
          </cell>
        </row>
        <row r="318">
          <cell r="A318" t="str">
            <v>CHITWAN VALLEY DEVELOPMENT (SUPPLEMENTARY)</v>
          </cell>
          <cell r="B318" t="str">
            <v>0310</v>
          </cell>
          <cell r="C318">
            <v>310</v>
          </cell>
          <cell r="D318" t="str">
            <v>CLOSED</v>
          </cell>
          <cell r="E318" t="str">
            <v>03</v>
          </cell>
          <cell r="F318" t="str">
            <v>NEP</v>
          </cell>
          <cell r="G318">
            <v>3008</v>
          </cell>
          <cell r="H318" t="str">
            <v>Agriculture Sector Development</v>
          </cell>
          <cell r="I318">
            <v>2035</v>
          </cell>
          <cell r="J318" t="str">
            <v>SANS</v>
          </cell>
          <cell r="K318" t="str">
            <v>11OCT77</v>
          </cell>
          <cell r="L318" t="str">
            <v>27DEC77</v>
          </cell>
          <cell r="M318" t="str">
            <v>24FEB78</v>
          </cell>
          <cell r="N318" t="str">
            <v>26FEB90</v>
          </cell>
          <cell r="O318" t="str">
            <v>01FEB88</v>
          </cell>
          <cell r="P318" t="str">
            <v>01AUG17</v>
          </cell>
          <cell r="Q318">
            <v>40</v>
          </cell>
          <cell r="R318">
            <v>10</v>
          </cell>
          <cell r="S318">
            <v>1</v>
          </cell>
          <cell r="U318">
            <v>5000</v>
          </cell>
          <cell r="V318">
            <v>38</v>
          </cell>
          <cell r="W318">
            <v>4962</v>
          </cell>
          <cell r="X318">
            <v>4962</v>
          </cell>
          <cell r="Y318">
            <v>4962</v>
          </cell>
          <cell r="Z318">
            <v>4962</v>
          </cell>
          <cell r="AA318">
            <v>3175</v>
          </cell>
        </row>
        <row r="319">
          <cell r="A319" t="str">
            <v>FISHERIES DEVELOPMENT</v>
          </cell>
          <cell r="B319" t="str">
            <v>0311</v>
          </cell>
          <cell r="C319">
            <v>311</v>
          </cell>
          <cell r="D319" t="str">
            <v>CLOSED</v>
          </cell>
          <cell r="E319" t="str">
            <v>03</v>
          </cell>
          <cell r="F319" t="str">
            <v>SOL</v>
          </cell>
          <cell r="G319">
            <v>3003</v>
          </cell>
          <cell r="H319" t="str">
            <v>Fishery</v>
          </cell>
          <cell r="I319">
            <v>3610</v>
          </cell>
          <cell r="J319" t="str">
            <v>PAHQ</v>
          </cell>
          <cell r="K319" t="str">
            <v>13OCT77</v>
          </cell>
          <cell r="L319" t="str">
            <v>07FEB78</v>
          </cell>
          <cell r="M319" t="str">
            <v>04AUG78</v>
          </cell>
          <cell r="N319" t="str">
            <v>29JAN85</v>
          </cell>
          <cell r="O319" t="str">
            <v>15APR88</v>
          </cell>
          <cell r="P319" t="str">
            <v>15OCT17</v>
          </cell>
          <cell r="Q319">
            <v>40</v>
          </cell>
          <cell r="R319">
            <v>10</v>
          </cell>
          <cell r="S319">
            <v>1</v>
          </cell>
          <cell r="U319">
            <v>3600</v>
          </cell>
          <cell r="V319">
            <v>0</v>
          </cell>
          <cell r="W319">
            <v>3600</v>
          </cell>
          <cell r="X319">
            <v>3600</v>
          </cell>
          <cell r="Y319">
            <v>3600</v>
          </cell>
          <cell r="Z319">
            <v>3600</v>
          </cell>
          <cell r="AA319">
            <v>2304</v>
          </cell>
        </row>
        <row r="320">
          <cell r="A320" t="str">
            <v>KHANABAD HYDROPOWER</v>
          </cell>
          <cell r="B320" t="str">
            <v>0312</v>
          </cell>
          <cell r="C320">
            <v>312</v>
          </cell>
          <cell r="D320" t="str">
            <v>CLOSED</v>
          </cell>
          <cell r="E320" t="str">
            <v>03</v>
          </cell>
          <cell r="F320" t="str">
            <v>AFG</v>
          </cell>
          <cell r="G320">
            <v>3202</v>
          </cell>
          <cell r="H320" t="str">
            <v>Hydropower Generation</v>
          </cell>
          <cell r="I320">
            <v>4615</v>
          </cell>
          <cell r="J320" t="str">
            <v>CWID</v>
          </cell>
          <cell r="K320" t="str">
            <v>13OCT77</v>
          </cell>
          <cell r="L320" t="str">
            <v>07DEC77</v>
          </cell>
          <cell r="M320" t="str">
            <v>03OCT78</v>
          </cell>
          <cell r="N320" t="str">
            <v>24AUG93</v>
          </cell>
          <cell r="O320" t="str">
            <v>15FEB88</v>
          </cell>
          <cell r="P320" t="str">
            <v>15AUG88</v>
          </cell>
          <cell r="Q320">
            <v>40</v>
          </cell>
          <cell r="R320">
            <v>10</v>
          </cell>
          <cell r="S320">
            <v>1</v>
          </cell>
          <cell r="U320">
            <v>9000</v>
          </cell>
          <cell r="V320">
            <v>8858</v>
          </cell>
          <cell r="W320">
            <v>142</v>
          </cell>
          <cell r="X320">
            <v>142</v>
          </cell>
          <cell r="Y320">
            <v>142</v>
          </cell>
          <cell r="Z320">
            <v>142</v>
          </cell>
          <cell r="AA320">
            <v>142</v>
          </cell>
        </row>
        <row r="321">
          <cell r="A321" t="str">
            <v>SECOND ROAD IMPROVEMENT</v>
          </cell>
          <cell r="B321" t="str">
            <v>0313</v>
          </cell>
          <cell r="C321">
            <v>313</v>
          </cell>
          <cell r="D321" t="str">
            <v>CLOSED</v>
          </cell>
          <cell r="E321" t="str">
            <v>01</v>
          </cell>
          <cell r="F321" t="str">
            <v>KOR</v>
          </cell>
          <cell r="G321">
            <v>3701</v>
          </cell>
          <cell r="H321" t="str">
            <v>Roads &amp; Highways</v>
          </cell>
          <cell r="I321">
            <v>4715</v>
          </cell>
          <cell r="J321" t="str">
            <v>EATC</v>
          </cell>
          <cell r="K321" t="str">
            <v>31OCT77</v>
          </cell>
          <cell r="L321" t="str">
            <v>19DEC77</v>
          </cell>
          <cell r="M321" t="str">
            <v>10FEB78</v>
          </cell>
          <cell r="N321" t="str">
            <v>20MAR81</v>
          </cell>
          <cell r="O321" t="str">
            <v>01DEC80</v>
          </cell>
          <cell r="P321" t="str">
            <v>01DEC89</v>
          </cell>
          <cell r="Q321">
            <v>23</v>
          </cell>
          <cell r="R321">
            <v>3</v>
          </cell>
          <cell r="S321">
            <v>8.3000000000000007</v>
          </cell>
          <cell r="U321">
            <v>41500</v>
          </cell>
          <cell r="V321">
            <v>0</v>
          </cell>
          <cell r="W321">
            <v>41500</v>
          </cell>
          <cell r="X321">
            <v>41500</v>
          </cell>
          <cell r="Y321">
            <v>41500</v>
          </cell>
          <cell r="Z321">
            <v>41500</v>
          </cell>
          <cell r="AA321">
            <v>41500</v>
          </cell>
        </row>
        <row r="322">
          <cell r="A322" t="str">
            <v>ASAN BAY POWER</v>
          </cell>
          <cell r="B322" t="str">
            <v>0314</v>
          </cell>
          <cell r="C322">
            <v>314</v>
          </cell>
          <cell r="D322" t="str">
            <v>CLOSED</v>
          </cell>
          <cell r="E322" t="str">
            <v>01</v>
          </cell>
          <cell r="F322" t="str">
            <v>KOR</v>
          </cell>
          <cell r="G322">
            <v>3201</v>
          </cell>
          <cell r="H322" t="str">
            <v>Conventional Energy Generation (other than hydropower)</v>
          </cell>
          <cell r="I322">
            <v>4720</v>
          </cell>
          <cell r="J322" t="str">
            <v>EAEN</v>
          </cell>
          <cell r="K322" t="str">
            <v>31OCT77</v>
          </cell>
          <cell r="L322" t="str">
            <v>19DEC77</v>
          </cell>
          <cell r="M322" t="str">
            <v>03APR78</v>
          </cell>
          <cell r="N322" t="str">
            <v>07DEC79</v>
          </cell>
          <cell r="O322" t="str">
            <v>01DEC79</v>
          </cell>
          <cell r="P322" t="str">
            <v>01DEC79</v>
          </cell>
          <cell r="Q322">
            <v>10</v>
          </cell>
          <cell r="R322">
            <v>2</v>
          </cell>
          <cell r="S322">
            <v>8.3000000000000007</v>
          </cell>
          <cell r="U322">
            <v>1650</v>
          </cell>
          <cell r="V322">
            <v>1068</v>
          </cell>
          <cell r="W322">
            <v>582</v>
          </cell>
          <cell r="X322">
            <v>582</v>
          </cell>
          <cell r="Y322">
            <v>582</v>
          </cell>
          <cell r="Z322">
            <v>582</v>
          </cell>
          <cell r="AA322">
            <v>582</v>
          </cell>
        </row>
        <row r="323">
          <cell r="A323" t="str">
            <v>VOCATIONAL EDUCATION</v>
          </cell>
          <cell r="B323" t="str">
            <v>0315</v>
          </cell>
          <cell r="C323">
            <v>315</v>
          </cell>
          <cell r="D323" t="str">
            <v>CLOSED</v>
          </cell>
          <cell r="E323" t="str">
            <v>03</v>
          </cell>
          <cell r="F323" t="str">
            <v>NEP</v>
          </cell>
          <cell r="G323">
            <v>3105</v>
          </cell>
          <cell r="H323" t="str">
            <v>Technical, Vocational Training &amp; Skills Development</v>
          </cell>
          <cell r="I323">
            <v>2035</v>
          </cell>
          <cell r="J323" t="str">
            <v>SANS</v>
          </cell>
          <cell r="K323" t="str">
            <v>08NOV77</v>
          </cell>
          <cell r="L323" t="str">
            <v>27DEC77</v>
          </cell>
          <cell r="M323" t="str">
            <v>15JUN78</v>
          </cell>
          <cell r="N323" t="str">
            <v>23SEP86</v>
          </cell>
          <cell r="O323" t="str">
            <v>15APR88</v>
          </cell>
          <cell r="P323" t="str">
            <v>15OCT17</v>
          </cell>
          <cell r="Q323">
            <v>40</v>
          </cell>
          <cell r="R323">
            <v>10</v>
          </cell>
          <cell r="S323">
            <v>1</v>
          </cell>
          <cell r="U323">
            <v>4200</v>
          </cell>
          <cell r="V323">
            <v>31</v>
          </cell>
          <cell r="W323">
            <v>4169</v>
          </cell>
          <cell r="X323">
            <v>4169</v>
          </cell>
          <cell r="Y323">
            <v>4169</v>
          </cell>
          <cell r="Z323">
            <v>4169</v>
          </cell>
          <cell r="AA323">
            <v>2666</v>
          </cell>
        </row>
        <row r="324">
          <cell r="A324" t="str">
            <v>SABAH WATER SUPPLY</v>
          </cell>
          <cell r="B324" t="str">
            <v>0316</v>
          </cell>
          <cell r="C324">
            <v>316</v>
          </cell>
          <cell r="D324" t="str">
            <v>CLOSED</v>
          </cell>
          <cell r="E324" t="str">
            <v>01</v>
          </cell>
          <cell r="F324" t="str">
            <v>MAL</v>
          </cell>
          <cell r="G324">
            <v>3801</v>
          </cell>
          <cell r="H324" t="str">
            <v>Water Supply &amp; Sanitation</v>
          </cell>
          <cell r="I324">
            <v>2135</v>
          </cell>
          <cell r="J324" t="str">
            <v>SESS</v>
          </cell>
          <cell r="K324" t="str">
            <v>08NOV77</v>
          </cell>
          <cell r="L324" t="str">
            <v>21DEC77</v>
          </cell>
          <cell r="M324" t="str">
            <v>17AUG78</v>
          </cell>
          <cell r="N324" t="str">
            <v>26JUN85</v>
          </cell>
          <cell r="O324" t="str">
            <v>15JUL83</v>
          </cell>
          <cell r="P324" t="str">
            <v>15JAN98</v>
          </cell>
          <cell r="Q324">
            <v>20</v>
          </cell>
          <cell r="R324">
            <v>5</v>
          </cell>
          <cell r="S324">
            <v>8.3000000000000007</v>
          </cell>
          <cell r="U324">
            <v>15300</v>
          </cell>
          <cell r="V324">
            <v>0</v>
          </cell>
          <cell r="W324">
            <v>15300</v>
          </cell>
          <cell r="X324">
            <v>15300</v>
          </cell>
          <cell r="Y324">
            <v>15300</v>
          </cell>
          <cell r="Z324">
            <v>15300</v>
          </cell>
          <cell r="AA324">
            <v>15300</v>
          </cell>
        </row>
        <row r="325">
          <cell r="A325" t="str">
            <v>FOURTH PORT</v>
          </cell>
          <cell r="B325" t="str">
            <v>0317</v>
          </cell>
          <cell r="C325">
            <v>317</v>
          </cell>
          <cell r="D325" t="str">
            <v>CLOSED</v>
          </cell>
          <cell r="E325" t="str">
            <v>01</v>
          </cell>
          <cell r="F325" t="str">
            <v>INO</v>
          </cell>
          <cell r="G325">
            <v>3702</v>
          </cell>
          <cell r="H325" t="str">
            <v>Ports, Waterways, &amp; Shipping</v>
          </cell>
          <cell r="I325">
            <v>2115</v>
          </cell>
          <cell r="J325" t="str">
            <v>SEID</v>
          </cell>
          <cell r="K325" t="str">
            <v>17NOV77</v>
          </cell>
          <cell r="L325" t="str">
            <v>06DEC77</v>
          </cell>
          <cell r="M325" t="str">
            <v>31JAN78</v>
          </cell>
          <cell r="N325" t="str">
            <v>21NOV85</v>
          </cell>
          <cell r="O325" t="str">
            <v>01FEB83</v>
          </cell>
          <cell r="P325" t="str">
            <v>01FEB97</v>
          </cell>
          <cell r="Q325">
            <v>25</v>
          </cell>
          <cell r="R325">
            <v>5</v>
          </cell>
          <cell r="S325">
            <v>8.3000000000000007</v>
          </cell>
          <cell r="U325">
            <v>17500</v>
          </cell>
          <cell r="V325">
            <v>7011</v>
          </cell>
          <cell r="W325">
            <v>10489</v>
          </cell>
          <cell r="X325">
            <v>10489</v>
          </cell>
          <cell r="Y325">
            <v>10489</v>
          </cell>
          <cell r="Z325">
            <v>10489</v>
          </cell>
          <cell r="AA325">
            <v>10489</v>
          </cell>
        </row>
        <row r="326">
          <cell r="A326" t="str">
            <v>PROVINCIAL MINI-HYDROPOWER</v>
          </cell>
          <cell r="B326" t="str">
            <v>0318</v>
          </cell>
          <cell r="C326">
            <v>318</v>
          </cell>
          <cell r="D326" t="str">
            <v>CLOSED</v>
          </cell>
          <cell r="E326" t="str">
            <v>01</v>
          </cell>
          <cell r="F326" t="str">
            <v>PNG</v>
          </cell>
          <cell r="G326">
            <v>3203</v>
          </cell>
          <cell r="H326" t="str">
            <v>Renewable Energy Generation</v>
          </cell>
          <cell r="I326">
            <v>3610</v>
          </cell>
          <cell r="J326" t="str">
            <v>PAHQ</v>
          </cell>
          <cell r="K326" t="str">
            <v>22NOV77</v>
          </cell>
          <cell r="L326" t="str">
            <v>14DEC77</v>
          </cell>
          <cell r="M326" t="str">
            <v>25APR78</v>
          </cell>
          <cell r="N326" t="str">
            <v>14APR87</v>
          </cell>
          <cell r="O326" t="str">
            <v>15JUL83</v>
          </cell>
          <cell r="P326" t="str">
            <v>15JUL03</v>
          </cell>
          <cell r="Q326">
            <v>25</v>
          </cell>
          <cell r="R326">
            <v>5</v>
          </cell>
          <cell r="S326">
            <v>8.3000000000000007</v>
          </cell>
          <cell r="U326">
            <v>2700</v>
          </cell>
          <cell r="V326">
            <v>0</v>
          </cell>
          <cell r="W326">
            <v>2700</v>
          </cell>
          <cell r="X326">
            <v>2700</v>
          </cell>
          <cell r="Y326">
            <v>2700</v>
          </cell>
          <cell r="Z326">
            <v>2700</v>
          </cell>
          <cell r="AA326">
            <v>2700</v>
          </cell>
        </row>
        <row r="327">
          <cell r="A327" t="str">
            <v>BANK PEMBANGUNAN INDONESIA</v>
          </cell>
          <cell r="B327" t="str">
            <v>0319</v>
          </cell>
          <cell r="C327">
            <v>319</v>
          </cell>
          <cell r="D327" t="str">
            <v>CLOSED</v>
          </cell>
          <cell r="E327" t="str">
            <v>01</v>
          </cell>
          <cell r="F327" t="str">
            <v>INO</v>
          </cell>
          <cell r="G327">
            <v>3301</v>
          </cell>
          <cell r="H327" t="str">
            <v>Banking Systems</v>
          </cell>
          <cell r="I327">
            <v>2145</v>
          </cell>
          <cell r="J327" t="str">
            <v>SEGF</v>
          </cell>
          <cell r="K327" t="str">
            <v>24NOV77</v>
          </cell>
          <cell r="L327" t="str">
            <v>06DEC77</v>
          </cell>
          <cell r="M327" t="str">
            <v>02MAR78</v>
          </cell>
          <cell r="N327" t="str">
            <v>14JUL83</v>
          </cell>
          <cell r="O327" t="str">
            <v>01MAR81</v>
          </cell>
          <cell r="P327" t="str">
            <v>01SEP94</v>
          </cell>
          <cell r="Q327">
            <v>15</v>
          </cell>
          <cell r="R327">
            <v>3</v>
          </cell>
          <cell r="S327">
            <v>8.3000000000000007</v>
          </cell>
          <cell r="U327">
            <v>30000</v>
          </cell>
          <cell r="V327">
            <v>0</v>
          </cell>
          <cell r="W327">
            <v>30000</v>
          </cell>
          <cell r="X327">
            <v>30000</v>
          </cell>
          <cell r="Y327">
            <v>30000</v>
          </cell>
          <cell r="Z327">
            <v>30000</v>
          </cell>
          <cell r="AA327">
            <v>30000</v>
          </cell>
        </row>
        <row r="328">
          <cell r="A328" t="str">
            <v>SECOND PAHANG TENGGARA REGIONAL DEVELOPMENT</v>
          </cell>
          <cell r="B328" t="str">
            <v>0320</v>
          </cell>
          <cell r="C328">
            <v>320</v>
          </cell>
          <cell r="D328" t="str">
            <v>CLOSED</v>
          </cell>
          <cell r="E328" t="str">
            <v>01</v>
          </cell>
          <cell r="F328" t="str">
            <v>MAL</v>
          </cell>
          <cell r="G328">
            <v>3900</v>
          </cell>
          <cell r="H328" t="str">
            <v>Multisector</v>
          </cell>
          <cell r="I328">
            <v>2125</v>
          </cell>
          <cell r="J328" t="str">
            <v>SEAE</v>
          </cell>
          <cell r="K328" t="str">
            <v>29NOV77</v>
          </cell>
          <cell r="L328" t="str">
            <v>21DEC77</v>
          </cell>
          <cell r="M328" t="str">
            <v>08NOV78</v>
          </cell>
          <cell r="N328" t="str">
            <v>13DEC83</v>
          </cell>
          <cell r="O328" t="str">
            <v>15JAN82</v>
          </cell>
          <cell r="P328" t="str">
            <v>15JUL97</v>
          </cell>
          <cell r="Q328">
            <v>20</v>
          </cell>
          <cell r="R328">
            <v>4</v>
          </cell>
          <cell r="S328">
            <v>8.3000000000000007</v>
          </cell>
          <cell r="U328">
            <v>18000</v>
          </cell>
          <cell r="V328">
            <v>0</v>
          </cell>
          <cell r="W328">
            <v>18000</v>
          </cell>
          <cell r="X328">
            <v>18000</v>
          </cell>
          <cell r="Y328">
            <v>18000</v>
          </cell>
          <cell r="Z328">
            <v>18000</v>
          </cell>
          <cell r="AA328">
            <v>18000</v>
          </cell>
        </row>
        <row r="329">
          <cell r="A329" t="str">
            <v>DEVELOPMENT BANK OF THE PHILIPPINES-SECOND</v>
          </cell>
          <cell r="B329" t="str">
            <v>0321</v>
          </cell>
          <cell r="C329">
            <v>321</v>
          </cell>
          <cell r="D329" t="str">
            <v>CLOSED</v>
          </cell>
          <cell r="E329" t="str">
            <v>01</v>
          </cell>
          <cell r="F329" t="str">
            <v>PHI</v>
          </cell>
          <cell r="G329">
            <v>3301</v>
          </cell>
          <cell r="H329" t="str">
            <v>Banking Systems</v>
          </cell>
          <cell r="I329">
            <v>2145</v>
          </cell>
          <cell r="J329" t="str">
            <v>SEGF</v>
          </cell>
          <cell r="K329" t="str">
            <v>29NOV77</v>
          </cell>
          <cell r="L329" t="str">
            <v>16DEC77</v>
          </cell>
          <cell r="M329" t="str">
            <v>15MAR78</v>
          </cell>
          <cell r="N329" t="str">
            <v>20FEB84</v>
          </cell>
          <cell r="O329" t="str">
            <v>15APR81</v>
          </cell>
          <cell r="P329" t="str">
            <v>15OCT89</v>
          </cell>
          <cell r="Q329">
            <v>15</v>
          </cell>
          <cell r="R329">
            <v>3</v>
          </cell>
          <cell r="S329">
            <v>8.3000000000000007</v>
          </cell>
          <cell r="U329">
            <v>35000</v>
          </cell>
          <cell r="V329">
            <v>18743</v>
          </cell>
          <cell r="W329">
            <v>16257</v>
          </cell>
          <cell r="X329">
            <v>16257</v>
          </cell>
          <cell r="Y329">
            <v>16257</v>
          </cell>
          <cell r="Z329">
            <v>16257</v>
          </cell>
          <cell r="AA329">
            <v>16257</v>
          </cell>
        </row>
        <row r="330">
          <cell r="A330" t="str">
            <v>FERTILIZER AND AGROCHEMICAL STORAGE</v>
          </cell>
          <cell r="B330" t="str">
            <v>0322</v>
          </cell>
          <cell r="C330">
            <v>322</v>
          </cell>
          <cell r="D330" t="str">
            <v>CLOSED</v>
          </cell>
          <cell r="E330" t="str">
            <v>03</v>
          </cell>
          <cell r="F330" t="str">
            <v>AFG</v>
          </cell>
          <cell r="G330">
            <v>3502</v>
          </cell>
          <cell r="H330" t="str">
            <v>Industry</v>
          </cell>
          <cell r="I330">
            <v>4620</v>
          </cell>
          <cell r="J330" t="str">
            <v>CWAE</v>
          </cell>
          <cell r="K330" t="str">
            <v>29NOV77</v>
          </cell>
          <cell r="L330" t="str">
            <v>07DEC77</v>
          </cell>
          <cell r="M330" t="str">
            <v>07AUG78</v>
          </cell>
          <cell r="N330" t="str">
            <v>30SEP93</v>
          </cell>
          <cell r="Q330">
            <v>40</v>
          </cell>
          <cell r="R330">
            <v>10</v>
          </cell>
          <cell r="S330">
            <v>1</v>
          </cell>
          <cell r="U330">
            <v>5700</v>
          </cell>
          <cell r="V330">
            <v>5700</v>
          </cell>
          <cell r="W330">
            <v>0</v>
          </cell>
          <cell r="X330">
            <v>0</v>
          </cell>
          <cell r="Y330">
            <v>0</v>
          </cell>
          <cell r="Z330">
            <v>0</v>
          </cell>
          <cell r="AA330">
            <v>0</v>
          </cell>
        </row>
        <row r="331">
          <cell r="A331" t="str">
            <v>HONIARA PORT DEVELOPMENT</v>
          </cell>
          <cell r="B331" t="str">
            <v>0323</v>
          </cell>
          <cell r="C331">
            <v>323</v>
          </cell>
          <cell r="D331" t="str">
            <v>CLOSED</v>
          </cell>
          <cell r="E331" t="str">
            <v>03</v>
          </cell>
          <cell r="F331" t="str">
            <v>SOL</v>
          </cell>
          <cell r="G331">
            <v>3702</v>
          </cell>
          <cell r="H331" t="str">
            <v>Ports, Waterways, &amp; Shipping</v>
          </cell>
          <cell r="I331">
            <v>3610</v>
          </cell>
          <cell r="J331" t="str">
            <v>PAHQ</v>
          </cell>
          <cell r="K331" t="str">
            <v>09DEC77</v>
          </cell>
          <cell r="L331" t="str">
            <v>07FEB78</v>
          </cell>
          <cell r="M331" t="str">
            <v>27JUL78</v>
          </cell>
          <cell r="N331" t="str">
            <v>02NOV82</v>
          </cell>
          <cell r="O331" t="str">
            <v>15APR88</v>
          </cell>
          <cell r="P331" t="str">
            <v>15OCT17</v>
          </cell>
          <cell r="Q331">
            <v>40</v>
          </cell>
          <cell r="R331">
            <v>10</v>
          </cell>
          <cell r="S331">
            <v>1</v>
          </cell>
          <cell r="U331">
            <v>2030</v>
          </cell>
          <cell r="V331">
            <v>4</v>
          </cell>
          <cell r="W331">
            <v>2026</v>
          </cell>
          <cell r="X331">
            <v>2026</v>
          </cell>
          <cell r="Y331">
            <v>2026</v>
          </cell>
          <cell r="Z331">
            <v>2026</v>
          </cell>
          <cell r="AA331">
            <v>1300</v>
          </cell>
        </row>
        <row r="332">
          <cell r="A332" t="str">
            <v>KIRINDI OYA IRRIGATION AND SETTLEMENT</v>
          </cell>
          <cell r="B332" t="str">
            <v>0324</v>
          </cell>
          <cell r="C332">
            <v>324</v>
          </cell>
          <cell r="D332" t="str">
            <v>CLOSED</v>
          </cell>
          <cell r="E332" t="str">
            <v>03</v>
          </cell>
          <cell r="F332" t="str">
            <v>SRI</v>
          </cell>
          <cell r="G332">
            <v>3900</v>
          </cell>
          <cell r="H332" t="str">
            <v>Multisector</v>
          </cell>
          <cell r="I332">
            <v>2035</v>
          </cell>
          <cell r="J332" t="str">
            <v>SANS</v>
          </cell>
          <cell r="K332" t="str">
            <v>09DEC77</v>
          </cell>
          <cell r="L332" t="str">
            <v>25JAN78</v>
          </cell>
          <cell r="M332" t="str">
            <v>28APR78</v>
          </cell>
          <cell r="N332" t="str">
            <v>29JAN87</v>
          </cell>
          <cell r="O332" t="str">
            <v>01MAR88</v>
          </cell>
          <cell r="P332" t="str">
            <v>01SEP17</v>
          </cell>
          <cell r="Q332">
            <v>40</v>
          </cell>
          <cell r="R332">
            <v>10</v>
          </cell>
          <cell r="S332">
            <v>1</v>
          </cell>
          <cell r="U332">
            <v>24000</v>
          </cell>
          <cell r="V332">
            <v>4000</v>
          </cell>
          <cell r="W332">
            <v>20000</v>
          </cell>
          <cell r="X332">
            <v>20000</v>
          </cell>
          <cell r="Y332">
            <v>20000</v>
          </cell>
          <cell r="Z332">
            <v>20000</v>
          </cell>
          <cell r="AA332">
            <v>12800</v>
          </cell>
        </row>
        <row r="333">
          <cell r="A333" t="str">
            <v>CHITTAGONG POWER DISTRIBUTION</v>
          </cell>
          <cell r="B333" t="str">
            <v>0325</v>
          </cell>
          <cell r="C333">
            <v>325</v>
          </cell>
          <cell r="D333" t="str">
            <v>CLOSED</v>
          </cell>
          <cell r="E333" t="str">
            <v>03</v>
          </cell>
          <cell r="F333" t="str">
            <v>BAN</v>
          </cell>
          <cell r="G333">
            <v>3204</v>
          </cell>
          <cell r="H333" t="str">
            <v>Transmission &amp; Distribution</v>
          </cell>
          <cell r="I333">
            <v>2025</v>
          </cell>
          <cell r="J333" t="str">
            <v>SAEN</v>
          </cell>
          <cell r="K333" t="str">
            <v>09DEC77</v>
          </cell>
          <cell r="L333" t="str">
            <v>19DEC77</v>
          </cell>
          <cell r="M333" t="str">
            <v>19MAY78</v>
          </cell>
          <cell r="N333" t="str">
            <v>30SEP85</v>
          </cell>
          <cell r="O333" t="str">
            <v>01MAR88</v>
          </cell>
          <cell r="P333" t="str">
            <v>01SEP17</v>
          </cell>
          <cell r="Q333">
            <v>40</v>
          </cell>
          <cell r="R333">
            <v>10</v>
          </cell>
          <cell r="S333">
            <v>1</v>
          </cell>
          <cell r="U333">
            <v>27750</v>
          </cell>
          <cell r="V333">
            <v>109</v>
          </cell>
          <cell r="W333">
            <v>27641</v>
          </cell>
          <cell r="X333">
            <v>27641</v>
          </cell>
          <cell r="Y333">
            <v>27641</v>
          </cell>
          <cell r="Z333">
            <v>27641</v>
          </cell>
          <cell r="AA333">
            <v>17691</v>
          </cell>
        </row>
        <row r="334">
          <cell r="A334" t="str">
            <v>FIFTH MINDANAO POWER</v>
          </cell>
          <cell r="B334" t="str">
            <v>0326</v>
          </cell>
          <cell r="C334">
            <v>326</v>
          </cell>
          <cell r="D334" t="str">
            <v>CLOSED</v>
          </cell>
          <cell r="E334" t="str">
            <v>01</v>
          </cell>
          <cell r="F334" t="str">
            <v>PHI</v>
          </cell>
          <cell r="G334">
            <v>3202</v>
          </cell>
          <cell r="H334" t="str">
            <v>Hydropower Generation</v>
          </cell>
          <cell r="I334">
            <v>2115</v>
          </cell>
          <cell r="J334" t="str">
            <v>SEID</v>
          </cell>
          <cell r="K334" t="str">
            <v>09DEC77</v>
          </cell>
          <cell r="L334" t="str">
            <v>16DEC77</v>
          </cell>
          <cell r="M334" t="str">
            <v>09MAR78</v>
          </cell>
          <cell r="N334" t="str">
            <v>09MAR87</v>
          </cell>
          <cell r="O334" t="str">
            <v>15APR83</v>
          </cell>
          <cell r="P334" t="str">
            <v>15OCT02</v>
          </cell>
          <cell r="Q334">
            <v>25</v>
          </cell>
          <cell r="R334">
            <v>5</v>
          </cell>
          <cell r="S334">
            <v>8.3000000000000007</v>
          </cell>
          <cell r="U334">
            <v>29000</v>
          </cell>
          <cell r="V334">
            <v>6316</v>
          </cell>
          <cell r="W334">
            <v>22684</v>
          </cell>
          <cell r="X334">
            <v>22684</v>
          </cell>
          <cell r="Y334">
            <v>22684</v>
          </cell>
          <cell r="Z334">
            <v>22684</v>
          </cell>
          <cell r="AA334">
            <v>22684</v>
          </cell>
        </row>
        <row r="335">
          <cell r="A335" t="str">
            <v>HIGHLANDS ROAD IMPROVEMENT</v>
          </cell>
          <cell r="B335" t="str">
            <v>0327</v>
          </cell>
          <cell r="C335">
            <v>327</v>
          </cell>
          <cell r="D335" t="str">
            <v>CLOSED</v>
          </cell>
          <cell r="E335" t="str">
            <v>01</v>
          </cell>
          <cell r="F335" t="str">
            <v>PNG</v>
          </cell>
          <cell r="G335">
            <v>3701</v>
          </cell>
          <cell r="H335" t="str">
            <v>Roads &amp; Highways</v>
          </cell>
          <cell r="I335">
            <v>3610</v>
          </cell>
          <cell r="J335" t="str">
            <v>PAHQ</v>
          </cell>
          <cell r="K335" t="str">
            <v>13DEC77</v>
          </cell>
          <cell r="L335" t="str">
            <v>14DEC77</v>
          </cell>
          <cell r="M335" t="str">
            <v>25APR78</v>
          </cell>
          <cell r="N335" t="str">
            <v>07APR82</v>
          </cell>
          <cell r="O335" t="str">
            <v>15JUL82</v>
          </cell>
          <cell r="P335" t="str">
            <v>15JAN02</v>
          </cell>
          <cell r="Q335">
            <v>24</v>
          </cell>
          <cell r="R335">
            <v>4</v>
          </cell>
          <cell r="S335">
            <v>8.3000000000000007</v>
          </cell>
          <cell r="U335">
            <v>15000</v>
          </cell>
          <cell r="V335">
            <v>572</v>
          </cell>
          <cell r="W335">
            <v>14428</v>
          </cell>
          <cell r="X335">
            <v>14428</v>
          </cell>
          <cell r="Y335">
            <v>14428</v>
          </cell>
          <cell r="Z335">
            <v>14428</v>
          </cell>
          <cell r="AA335">
            <v>14428</v>
          </cell>
        </row>
        <row r="336">
          <cell r="A336" t="str">
            <v>COCONUT OIL MILL</v>
          </cell>
          <cell r="B336" t="str">
            <v>0328</v>
          </cell>
          <cell r="C336">
            <v>328</v>
          </cell>
          <cell r="D336" t="str">
            <v>CLOSED</v>
          </cell>
          <cell r="E336" t="str">
            <v>03</v>
          </cell>
          <cell r="F336" t="str">
            <v>SAM</v>
          </cell>
          <cell r="G336">
            <v>3001</v>
          </cell>
          <cell r="H336" t="str">
            <v>Agriculture Production, Agroprocessing, &amp; Agrobusiness</v>
          </cell>
          <cell r="I336">
            <v>3610</v>
          </cell>
          <cell r="J336" t="str">
            <v>PAHQ</v>
          </cell>
          <cell r="K336" t="str">
            <v>13DEC77</v>
          </cell>
          <cell r="L336" t="str">
            <v>28DEC77</v>
          </cell>
          <cell r="M336" t="str">
            <v>25AUG78</v>
          </cell>
          <cell r="N336" t="str">
            <v>25MAR85</v>
          </cell>
          <cell r="O336" t="str">
            <v>01APR88</v>
          </cell>
          <cell r="P336" t="str">
            <v>01OCT17</v>
          </cell>
          <cell r="Q336">
            <v>40</v>
          </cell>
          <cell r="R336">
            <v>10</v>
          </cell>
          <cell r="S336">
            <v>1</v>
          </cell>
          <cell r="U336">
            <v>2250</v>
          </cell>
          <cell r="V336">
            <v>22</v>
          </cell>
          <cell r="W336">
            <v>2228</v>
          </cell>
          <cell r="X336">
            <v>2228</v>
          </cell>
          <cell r="Y336">
            <v>2228</v>
          </cell>
          <cell r="Z336">
            <v>2228</v>
          </cell>
          <cell r="AA336">
            <v>1482</v>
          </cell>
        </row>
        <row r="337">
          <cell r="A337" t="str">
            <v>AQUACULTURE DEVELOPMENT</v>
          </cell>
          <cell r="B337" t="str">
            <v>0329</v>
          </cell>
          <cell r="C337">
            <v>329</v>
          </cell>
          <cell r="D337" t="str">
            <v>CLOSED</v>
          </cell>
          <cell r="E337" t="str">
            <v>03</v>
          </cell>
          <cell r="F337" t="str">
            <v>BAN</v>
          </cell>
          <cell r="G337">
            <v>3003</v>
          </cell>
          <cell r="H337" t="str">
            <v>Fishery</v>
          </cell>
          <cell r="I337">
            <v>2035</v>
          </cell>
          <cell r="J337" t="str">
            <v>SANS</v>
          </cell>
          <cell r="K337" t="str">
            <v>13DEC77</v>
          </cell>
          <cell r="L337" t="str">
            <v>19DEC77</v>
          </cell>
          <cell r="M337" t="str">
            <v>15MAR78</v>
          </cell>
          <cell r="N337" t="str">
            <v>16NOV88</v>
          </cell>
          <cell r="O337" t="str">
            <v>01MAR88</v>
          </cell>
          <cell r="P337" t="str">
            <v>01SEP17</v>
          </cell>
          <cell r="Q337">
            <v>40</v>
          </cell>
          <cell r="R337">
            <v>10</v>
          </cell>
          <cell r="S337">
            <v>1</v>
          </cell>
          <cell r="U337">
            <v>18000</v>
          </cell>
          <cell r="V337">
            <v>6537</v>
          </cell>
          <cell r="W337">
            <v>11463</v>
          </cell>
          <cell r="X337">
            <v>11463</v>
          </cell>
          <cell r="Y337">
            <v>11463</v>
          </cell>
          <cell r="Z337">
            <v>11463</v>
          </cell>
          <cell r="AA337">
            <v>7353</v>
          </cell>
        </row>
        <row r="338">
          <cell r="A338" t="str">
            <v>CHASHMA RIGHT BANK IRRIGATION</v>
          </cell>
          <cell r="B338" t="str">
            <v>0330</v>
          </cell>
          <cell r="C338">
            <v>330</v>
          </cell>
          <cell r="D338" t="str">
            <v>CLOSED</v>
          </cell>
          <cell r="E338" t="str">
            <v>03</v>
          </cell>
          <cell r="F338" t="str">
            <v>PAK</v>
          </cell>
          <cell r="G338">
            <v>3005</v>
          </cell>
          <cell r="H338" t="str">
            <v>Irrigation &amp; Drainage</v>
          </cell>
          <cell r="I338">
            <v>4620</v>
          </cell>
          <cell r="J338" t="str">
            <v>CWAE</v>
          </cell>
          <cell r="K338" t="str">
            <v>15DEC77</v>
          </cell>
          <cell r="L338" t="str">
            <v>23DEC77</v>
          </cell>
          <cell r="M338" t="str">
            <v>29MAY78</v>
          </cell>
          <cell r="N338" t="str">
            <v>11JUL89</v>
          </cell>
          <cell r="O338" t="str">
            <v>01JUN88</v>
          </cell>
          <cell r="P338" t="str">
            <v>01DEC17</v>
          </cell>
          <cell r="Q338">
            <v>40</v>
          </cell>
          <cell r="R338">
            <v>10</v>
          </cell>
          <cell r="S338">
            <v>1</v>
          </cell>
          <cell r="U338">
            <v>31500</v>
          </cell>
          <cell r="V338">
            <v>0</v>
          </cell>
          <cell r="W338">
            <v>31500</v>
          </cell>
          <cell r="X338">
            <v>31500</v>
          </cell>
          <cell r="Y338">
            <v>31500</v>
          </cell>
          <cell r="Z338">
            <v>31500</v>
          </cell>
          <cell r="AA338">
            <v>20160</v>
          </cell>
        </row>
        <row r="339">
          <cell r="A339" t="str">
            <v>FAISALABAD WATER SUPPLY SEWERAGE AND DRAINAGE</v>
          </cell>
          <cell r="B339" t="str">
            <v>0331</v>
          </cell>
          <cell r="C339">
            <v>331</v>
          </cell>
          <cell r="D339" t="str">
            <v>CLOSED</v>
          </cell>
          <cell r="E339" t="str">
            <v>03</v>
          </cell>
          <cell r="F339" t="str">
            <v>PAK</v>
          </cell>
          <cell r="G339">
            <v>3801</v>
          </cell>
          <cell r="H339" t="str">
            <v>Water Supply &amp; Sanitation</v>
          </cell>
          <cell r="I339">
            <v>4625</v>
          </cell>
          <cell r="J339" t="str">
            <v>CWSS</v>
          </cell>
          <cell r="K339" t="str">
            <v>15DEC77</v>
          </cell>
          <cell r="L339" t="str">
            <v>23DEC77</v>
          </cell>
          <cell r="M339" t="str">
            <v>06JUL78</v>
          </cell>
          <cell r="N339" t="str">
            <v>04MAY89</v>
          </cell>
          <cell r="O339" t="str">
            <v>01JUN88</v>
          </cell>
          <cell r="P339" t="str">
            <v>01DEC17</v>
          </cell>
          <cell r="Q339">
            <v>40</v>
          </cell>
          <cell r="R339">
            <v>10</v>
          </cell>
          <cell r="S339">
            <v>1</v>
          </cell>
          <cell r="U339">
            <v>39500</v>
          </cell>
          <cell r="V339">
            <v>2161</v>
          </cell>
          <cell r="W339">
            <v>37339</v>
          </cell>
          <cell r="X339">
            <v>37339</v>
          </cell>
          <cell r="Y339">
            <v>37339</v>
          </cell>
          <cell r="Z339">
            <v>37339</v>
          </cell>
          <cell r="AA339">
            <v>23917</v>
          </cell>
        </row>
        <row r="340">
          <cell r="A340" t="str">
            <v>TARBELA HYDROPOWER (SUPPLEMENTARY &amp; EXTENSION)</v>
          </cell>
          <cell r="B340" t="str">
            <v>0332</v>
          </cell>
          <cell r="C340">
            <v>332</v>
          </cell>
          <cell r="D340" t="str">
            <v>CLOSED</v>
          </cell>
          <cell r="E340" t="str">
            <v>01</v>
          </cell>
          <cell r="F340" t="str">
            <v>PAK</v>
          </cell>
          <cell r="G340">
            <v>3202</v>
          </cell>
          <cell r="H340" t="str">
            <v>Hydropower Generation</v>
          </cell>
          <cell r="I340">
            <v>4615</v>
          </cell>
          <cell r="J340" t="str">
            <v>CWID</v>
          </cell>
          <cell r="K340" t="str">
            <v>15DEC77</v>
          </cell>
          <cell r="L340" t="str">
            <v>23DEC77</v>
          </cell>
          <cell r="M340" t="str">
            <v>01MAR79</v>
          </cell>
          <cell r="N340" t="str">
            <v>15AUG85</v>
          </cell>
          <cell r="O340" t="str">
            <v>01APR82</v>
          </cell>
          <cell r="P340" t="str">
            <v>01APR99</v>
          </cell>
          <cell r="Q340">
            <v>21</v>
          </cell>
          <cell r="R340">
            <v>4</v>
          </cell>
          <cell r="S340">
            <v>8.3000000000000007</v>
          </cell>
          <cell r="U340">
            <v>38000</v>
          </cell>
          <cell r="V340">
            <v>4879</v>
          </cell>
          <cell r="W340">
            <v>33121</v>
          </cell>
          <cell r="X340">
            <v>33121</v>
          </cell>
          <cell r="Y340">
            <v>33121</v>
          </cell>
          <cell r="Z340">
            <v>33121</v>
          </cell>
          <cell r="AA340">
            <v>33121</v>
          </cell>
        </row>
        <row r="341">
          <cell r="A341" t="str">
            <v>MEGHNA-DHONAGODA IRRIGATION</v>
          </cell>
          <cell r="B341" t="str">
            <v>0333</v>
          </cell>
          <cell r="C341">
            <v>333</v>
          </cell>
          <cell r="D341" t="str">
            <v>CLOSED</v>
          </cell>
          <cell r="E341" t="str">
            <v>03</v>
          </cell>
          <cell r="F341" t="str">
            <v>BAN</v>
          </cell>
          <cell r="G341">
            <v>3900</v>
          </cell>
          <cell r="H341" t="str">
            <v>Multisector</v>
          </cell>
          <cell r="I341">
            <v>2035</v>
          </cell>
          <cell r="J341" t="str">
            <v>SANS</v>
          </cell>
          <cell r="K341" t="str">
            <v>15DEC77</v>
          </cell>
          <cell r="L341" t="str">
            <v>19DEC77</v>
          </cell>
          <cell r="M341" t="str">
            <v>30MAR78</v>
          </cell>
          <cell r="N341" t="str">
            <v>17JAN90</v>
          </cell>
          <cell r="O341" t="str">
            <v>01MAR88</v>
          </cell>
          <cell r="P341" t="str">
            <v>01SEP17</v>
          </cell>
          <cell r="Q341">
            <v>40</v>
          </cell>
          <cell r="R341">
            <v>10</v>
          </cell>
          <cell r="S341">
            <v>1</v>
          </cell>
          <cell r="U341">
            <v>24000</v>
          </cell>
          <cell r="V341">
            <v>32</v>
          </cell>
          <cell r="W341">
            <v>23968</v>
          </cell>
          <cell r="X341">
            <v>23968</v>
          </cell>
          <cell r="Y341">
            <v>23968</v>
          </cell>
          <cell r="Z341">
            <v>23968</v>
          </cell>
          <cell r="AA341">
            <v>15338</v>
          </cell>
        </row>
        <row r="342">
          <cell r="A342" t="str">
            <v>SAGARNATH FORESTRY DEVELOPMENT</v>
          </cell>
          <cell r="B342" t="str">
            <v>0334</v>
          </cell>
          <cell r="C342">
            <v>334</v>
          </cell>
          <cell r="D342" t="str">
            <v>CLOSED</v>
          </cell>
          <cell r="E342" t="str">
            <v>03</v>
          </cell>
          <cell r="F342" t="str">
            <v>NEP</v>
          </cell>
          <cell r="G342">
            <v>3004</v>
          </cell>
          <cell r="H342" t="str">
            <v>Forest</v>
          </cell>
          <cell r="I342">
            <v>2035</v>
          </cell>
          <cell r="J342" t="str">
            <v>SANS</v>
          </cell>
          <cell r="K342" t="str">
            <v>20DEC77</v>
          </cell>
          <cell r="L342" t="str">
            <v>27MAR78</v>
          </cell>
          <cell r="M342" t="str">
            <v>14SEP78</v>
          </cell>
          <cell r="N342" t="str">
            <v>23FEB87</v>
          </cell>
          <cell r="O342" t="str">
            <v>15MAY88</v>
          </cell>
          <cell r="P342" t="str">
            <v>15NOV17</v>
          </cell>
          <cell r="Q342">
            <v>40</v>
          </cell>
          <cell r="R342">
            <v>10</v>
          </cell>
          <cell r="S342">
            <v>1</v>
          </cell>
          <cell r="U342">
            <v>4900</v>
          </cell>
          <cell r="V342">
            <v>2961</v>
          </cell>
          <cell r="W342">
            <v>1939</v>
          </cell>
          <cell r="X342">
            <v>1939</v>
          </cell>
          <cell r="Y342">
            <v>1939</v>
          </cell>
          <cell r="Z342">
            <v>1939</v>
          </cell>
          <cell r="AA342">
            <v>1243</v>
          </cell>
        </row>
        <row r="343">
          <cell r="A343" t="str">
            <v>SMALL INDUSTRIES CENTER</v>
          </cell>
          <cell r="B343" t="str">
            <v>0335</v>
          </cell>
          <cell r="C343">
            <v>335</v>
          </cell>
          <cell r="D343" t="str">
            <v>CLOSED</v>
          </cell>
          <cell r="E343" t="str">
            <v>03</v>
          </cell>
          <cell r="F343" t="str">
            <v>TON</v>
          </cell>
          <cell r="G343">
            <v>3503</v>
          </cell>
          <cell r="H343" t="str">
            <v>Small &amp; Medium Scale Enterprises</v>
          </cell>
          <cell r="I343">
            <v>3610</v>
          </cell>
          <cell r="J343" t="str">
            <v>PAHQ</v>
          </cell>
          <cell r="K343" t="str">
            <v>20DEC77</v>
          </cell>
          <cell r="L343" t="str">
            <v>28DEC77</v>
          </cell>
          <cell r="M343" t="str">
            <v>16MAY78</v>
          </cell>
          <cell r="N343" t="str">
            <v>09AUG82</v>
          </cell>
          <cell r="O343" t="str">
            <v>15FEB88</v>
          </cell>
          <cell r="P343" t="str">
            <v>15AUG17</v>
          </cell>
          <cell r="Q343">
            <v>40</v>
          </cell>
          <cell r="R343">
            <v>10</v>
          </cell>
          <cell r="S343">
            <v>1</v>
          </cell>
          <cell r="U343">
            <v>370</v>
          </cell>
          <cell r="V343">
            <v>0</v>
          </cell>
          <cell r="W343">
            <v>370</v>
          </cell>
          <cell r="X343">
            <v>370</v>
          </cell>
          <cell r="Y343">
            <v>370</v>
          </cell>
          <cell r="Z343">
            <v>370</v>
          </cell>
          <cell r="AA343">
            <v>234</v>
          </cell>
        </row>
        <row r="344">
          <cell r="A344" t="str">
            <v>REGIONAL WATER SUPPLY</v>
          </cell>
          <cell r="B344" t="str">
            <v>0336</v>
          </cell>
          <cell r="C344">
            <v>336</v>
          </cell>
          <cell r="D344" t="str">
            <v>CLOSED</v>
          </cell>
          <cell r="E344" t="str">
            <v>01</v>
          </cell>
          <cell r="F344" t="str">
            <v>KOR</v>
          </cell>
          <cell r="G344">
            <v>3801</v>
          </cell>
          <cell r="H344" t="str">
            <v>Water Supply &amp; Sanitation</v>
          </cell>
          <cell r="I344">
            <v>4730</v>
          </cell>
          <cell r="J344" t="str">
            <v>EASS</v>
          </cell>
          <cell r="K344" t="str">
            <v>20DEC77</v>
          </cell>
          <cell r="L344" t="str">
            <v>28DEC77</v>
          </cell>
          <cell r="M344" t="str">
            <v>03APR78</v>
          </cell>
          <cell r="N344" t="str">
            <v>14NOV85</v>
          </cell>
          <cell r="O344" t="str">
            <v>01MAR83</v>
          </cell>
          <cell r="P344" t="str">
            <v>01SEP90</v>
          </cell>
          <cell r="Q344">
            <v>25</v>
          </cell>
          <cell r="R344">
            <v>5</v>
          </cell>
          <cell r="S344">
            <v>8.3000000000000007</v>
          </cell>
          <cell r="U344">
            <v>30000</v>
          </cell>
          <cell r="V344">
            <v>1644</v>
          </cell>
          <cell r="W344">
            <v>28356</v>
          </cell>
          <cell r="X344">
            <v>28356</v>
          </cell>
          <cell r="Y344">
            <v>28356</v>
          </cell>
          <cell r="Z344">
            <v>28356</v>
          </cell>
          <cell r="AA344">
            <v>28356</v>
          </cell>
        </row>
        <row r="345">
          <cell r="A345" t="str">
            <v>BATURAJA CEMENT (SUPPLEMENTARY)</v>
          </cell>
          <cell r="B345" t="str">
            <v>0337</v>
          </cell>
          <cell r="C345">
            <v>337</v>
          </cell>
          <cell r="D345" t="str">
            <v>CLOSED</v>
          </cell>
          <cell r="E345" t="str">
            <v>01</v>
          </cell>
          <cell r="F345" t="str">
            <v>INO</v>
          </cell>
          <cell r="G345">
            <v>3502</v>
          </cell>
          <cell r="H345" t="str">
            <v>Industry</v>
          </cell>
          <cell r="I345">
            <v>2145</v>
          </cell>
          <cell r="J345" t="str">
            <v>SEGF</v>
          </cell>
          <cell r="K345" t="str">
            <v>20DEC77</v>
          </cell>
          <cell r="L345" t="str">
            <v>27DEC77</v>
          </cell>
          <cell r="M345" t="str">
            <v>05APR78</v>
          </cell>
          <cell r="N345" t="str">
            <v>12APR84</v>
          </cell>
          <cell r="O345" t="str">
            <v>01MAY81</v>
          </cell>
          <cell r="P345" t="str">
            <v>01NOV94</v>
          </cell>
          <cell r="Q345">
            <v>17</v>
          </cell>
          <cell r="R345">
            <v>3</v>
          </cell>
          <cell r="S345">
            <v>8.3000000000000007</v>
          </cell>
          <cell r="U345">
            <v>23000</v>
          </cell>
          <cell r="V345">
            <v>8512</v>
          </cell>
          <cell r="W345">
            <v>14488</v>
          </cell>
          <cell r="X345">
            <v>14488</v>
          </cell>
          <cell r="Y345">
            <v>14488</v>
          </cell>
          <cell r="Z345">
            <v>14488</v>
          </cell>
          <cell r="AA345">
            <v>14488</v>
          </cell>
        </row>
        <row r="346">
          <cell r="A346" t="str">
            <v>WSTEC AGRICULTURAL DEVELOPMENT</v>
          </cell>
          <cell r="B346" t="str">
            <v>0338</v>
          </cell>
          <cell r="C346">
            <v>338</v>
          </cell>
          <cell r="D346" t="str">
            <v>CLOSED</v>
          </cell>
          <cell r="E346" t="str">
            <v>03</v>
          </cell>
          <cell r="F346" t="str">
            <v>SAM</v>
          </cell>
          <cell r="G346">
            <v>3001</v>
          </cell>
          <cell r="H346" t="str">
            <v>Agriculture Production, Agroprocessing, &amp; Agrobusiness</v>
          </cell>
          <cell r="I346">
            <v>3610</v>
          </cell>
          <cell r="J346" t="str">
            <v>PAHQ</v>
          </cell>
          <cell r="K346" t="str">
            <v>22DEC77</v>
          </cell>
          <cell r="L346" t="str">
            <v>28DEC77</v>
          </cell>
          <cell r="M346" t="str">
            <v>14APR78</v>
          </cell>
          <cell r="N346" t="str">
            <v>27APR85</v>
          </cell>
          <cell r="O346" t="str">
            <v>01MAR88</v>
          </cell>
          <cell r="P346" t="str">
            <v>01SEP17</v>
          </cell>
          <cell r="Q346">
            <v>40</v>
          </cell>
          <cell r="R346">
            <v>10</v>
          </cell>
          <cell r="S346">
            <v>1</v>
          </cell>
          <cell r="U346">
            <v>3000</v>
          </cell>
          <cell r="V346">
            <v>8</v>
          </cell>
          <cell r="W346">
            <v>2992</v>
          </cell>
          <cell r="X346">
            <v>2992</v>
          </cell>
          <cell r="Y346">
            <v>2992</v>
          </cell>
          <cell r="Z346">
            <v>2992</v>
          </cell>
          <cell r="AA346">
            <v>1917</v>
          </cell>
        </row>
        <row r="347">
          <cell r="A347" t="str">
            <v>SECOND FISHERIES DEVELOPMENT</v>
          </cell>
          <cell r="B347" t="str">
            <v>0339</v>
          </cell>
          <cell r="C347">
            <v>339</v>
          </cell>
          <cell r="D347" t="str">
            <v>CLOSED</v>
          </cell>
          <cell r="E347" t="str">
            <v>03</v>
          </cell>
          <cell r="F347" t="str">
            <v>MYA</v>
          </cell>
          <cell r="G347">
            <v>3003</v>
          </cell>
          <cell r="H347" t="str">
            <v>Fishery</v>
          </cell>
          <cell r="I347">
            <v>2125</v>
          </cell>
          <cell r="J347" t="str">
            <v>SEAE</v>
          </cell>
          <cell r="K347" t="str">
            <v>06FEB78</v>
          </cell>
          <cell r="L347" t="str">
            <v>01MAR78</v>
          </cell>
          <cell r="M347" t="str">
            <v>19MAY78</v>
          </cell>
          <cell r="N347" t="str">
            <v>10NOV88</v>
          </cell>
          <cell r="O347" t="str">
            <v>01MAR88</v>
          </cell>
          <cell r="P347" t="str">
            <v>01SEP17</v>
          </cell>
          <cell r="Q347">
            <v>40</v>
          </cell>
          <cell r="R347">
            <v>10</v>
          </cell>
          <cell r="S347">
            <v>1</v>
          </cell>
          <cell r="U347">
            <v>26000</v>
          </cell>
          <cell r="V347">
            <v>1669</v>
          </cell>
          <cell r="W347">
            <v>24331</v>
          </cell>
          <cell r="X347">
            <v>24331</v>
          </cell>
          <cell r="Y347">
            <v>24331</v>
          </cell>
          <cell r="Z347">
            <v>24331</v>
          </cell>
          <cell r="AA347">
            <v>4875</v>
          </cell>
        </row>
        <row r="348">
          <cell r="A348" t="str">
            <v>FIFTH KOREA DEVELOPMENT BANK</v>
          </cell>
          <cell r="B348" t="str">
            <v>0340</v>
          </cell>
          <cell r="C348">
            <v>340</v>
          </cell>
          <cell r="D348" t="str">
            <v>CLOSED</v>
          </cell>
          <cell r="E348" t="str">
            <v>01</v>
          </cell>
          <cell r="F348" t="str">
            <v>KOR</v>
          </cell>
          <cell r="G348">
            <v>3301</v>
          </cell>
          <cell r="H348" t="str">
            <v>Banking Systems</v>
          </cell>
          <cell r="I348">
            <v>4710</v>
          </cell>
          <cell r="J348" t="str">
            <v>EARG</v>
          </cell>
          <cell r="K348" t="str">
            <v>16MAR78</v>
          </cell>
          <cell r="L348" t="str">
            <v>13APR78</v>
          </cell>
          <cell r="M348" t="str">
            <v>21JUN78</v>
          </cell>
          <cell r="N348" t="str">
            <v>21JUN83</v>
          </cell>
          <cell r="O348" t="str">
            <v>01JUN81</v>
          </cell>
          <cell r="P348" t="str">
            <v>01JUN92</v>
          </cell>
          <cell r="Q348">
            <v>15</v>
          </cell>
          <cell r="R348">
            <v>3</v>
          </cell>
          <cell r="S348">
            <v>7.65</v>
          </cell>
          <cell r="U348">
            <v>50000</v>
          </cell>
          <cell r="V348">
            <v>31</v>
          </cell>
          <cell r="W348">
            <v>49969</v>
          </cell>
          <cell r="X348">
            <v>49969</v>
          </cell>
          <cell r="Y348">
            <v>49969</v>
          </cell>
          <cell r="Z348">
            <v>49969</v>
          </cell>
          <cell r="AA348">
            <v>49969</v>
          </cell>
        </row>
        <row r="349">
          <cell r="A349" t="str">
            <v>ALLAH RIVER IRRIGATION</v>
          </cell>
          <cell r="B349" t="str">
            <v>0341</v>
          </cell>
          <cell r="C349">
            <v>341</v>
          </cell>
          <cell r="D349" t="str">
            <v>CLOSED</v>
          </cell>
          <cell r="E349" t="str">
            <v>01</v>
          </cell>
          <cell r="F349" t="str">
            <v>PHI</v>
          </cell>
          <cell r="G349">
            <v>3005</v>
          </cell>
          <cell r="H349" t="str">
            <v>Irrigation &amp; Drainage</v>
          </cell>
          <cell r="I349">
            <v>2125</v>
          </cell>
          <cell r="J349" t="str">
            <v>SEAE</v>
          </cell>
          <cell r="K349" t="str">
            <v>11MAY78</v>
          </cell>
          <cell r="L349" t="str">
            <v>09JUN78</v>
          </cell>
          <cell r="M349" t="str">
            <v>08SEP78</v>
          </cell>
          <cell r="N349" t="str">
            <v>29JUN90</v>
          </cell>
          <cell r="O349" t="str">
            <v>15OCT85</v>
          </cell>
          <cell r="P349" t="str">
            <v>15APR08</v>
          </cell>
          <cell r="Q349">
            <v>30</v>
          </cell>
          <cell r="R349">
            <v>7</v>
          </cell>
          <cell r="S349">
            <v>7.7</v>
          </cell>
          <cell r="U349">
            <v>23500</v>
          </cell>
          <cell r="V349">
            <v>0</v>
          </cell>
          <cell r="W349">
            <v>23500</v>
          </cell>
          <cell r="X349">
            <v>23500</v>
          </cell>
          <cell r="Y349">
            <v>23500</v>
          </cell>
          <cell r="Z349">
            <v>23500</v>
          </cell>
          <cell r="AA349">
            <v>23500</v>
          </cell>
        </row>
        <row r="350">
          <cell r="A350" t="str">
            <v>SECOND PAPUA NEW GUINEA DEVELOPMENT BANK</v>
          </cell>
          <cell r="B350" t="str">
            <v>0342</v>
          </cell>
          <cell r="C350">
            <v>342</v>
          </cell>
          <cell r="D350" t="str">
            <v>CLOSED</v>
          </cell>
          <cell r="E350" t="str">
            <v>03</v>
          </cell>
          <cell r="F350" t="str">
            <v>PNG</v>
          </cell>
          <cell r="G350">
            <v>3301</v>
          </cell>
          <cell r="H350" t="str">
            <v>Banking Systems</v>
          </cell>
          <cell r="I350">
            <v>3610</v>
          </cell>
          <cell r="J350" t="str">
            <v>PAHQ</v>
          </cell>
          <cell r="K350" t="str">
            <v>01JUN78</v>
          </cell>
          <cell r="L350" t="str">
            <v>29AUG78</v>
          </cell>
          <cell r="M350" t="str">
            <v>07NOV78</v>
          </cell>
          <cell r="N350" t="str">
            <v>25MAY83</v>
          </cell>
          <cell r="O350" t="str">
            <v>01JUL88</v>
          </cell>
          <cell r="P350" t="str">
            <v>01JAN18</v>
          </cell>
          <cell r="Q350">
            <v>40</v>
          </cell>
          <cell r="R350">
            <v>10</v>
          </cell>
          <cell r="S350">
            <v>1</v>
          </cell>
          <cell r="U350">
            <v>7000</v>
          </cell>
          <cell r="V350">
            <v>731</v>
          </cell>
          <cell r="W350">
            <v>6269</v>
          </cell>
          <cell r="X350">
            <v>6269</v>
          </cell>
          <cell r="Y350">
            <v>6269</v>
          </cell>
          <cell r="Z350">
            <v>6269</v>
          </cell>
          <cell r="AA350">
            <v>4099</v>
          </cell>
        </row>
        <row r="351">
          <cell r="A351" t="str">
            <v>SECOND POWER DISTRIBUTION</v>
          </cell>
          <cell r="B351" t="str">
            <v>0343</v>
          </cell>
          <cell r="C351">
            <v>343</v>
          </cell>
          <cell r="D351" t="str">
            <v>CLOSED</v>
          </cell>
          <cell r="E351" t="str">
            <v>01</v>
          </cell>
          <cell r="F351" t="str">
            <v>INO</v>
          </cell>
          <cell r="G351">
            <v>3204</v>
          </cell>
          <cell r="H351" t="str">
            <v>Transmission &amp; Distribution</v>
          </cell>
          <cell r="I351">
            <v>2115</v>
          </cell>
          <cell r="J351" t="str">
            <v>SEID</v>
          </cell>
          <cell r="K351" t="str">
            <v>15JUN78</v>
          </cell>
          <cell r="L351" t="str">
            <v>27JUN78</v>
          </cell>
          <cell r="M351" t="str">
            <v>20SEP78</v>
          </cell>
          <cell r="N351" t="str">
            <v>08OCT87</v>
          </cell>
          <cell r="O351" t="str">
            <v>01FEB83</v>
          </cell>
          <cell r="P351" t="str">
            <v>01AUG98</v>
          </cell>
          <cell r="Q351">
            <v>20</v>
          </cell>
          <cell r="R351">
            <v>4</v>
          </cell>
          <cell r="S351">
            <v>7.7</v>
          </cell>
          <cell r="U351">
            <v>31400</v>
          </cell>
          <cell r="V351">
            <v>12306</v>
          </cell>
          <cell r="W351">
            <v>19094</v>
          </cell>
          <cell r="X351">
            <v>19094</v>
          </cell>
          <cell r="Y351">
            <v>19094</v>
          </cell>
          <cell r="Z351">
            <v>19094</v>
          </cell>
          <cell r="AA351">
            <v>19094</v>
          </cell>
        </row>
        <row r="352">
          <cell r="A352" t="str">
            <v>TRENGGANU TENGAH TOWNSHIP DEVELOPMENT</v>
          </cell>
          <cell r="B352" t="str">
            <v>0344</v>
          </cell>
          <cell r="C352">
            <v>344</v>
          </cell>
          <cell r="D352" t="str">
            <v>CLOSED</v>
          </cell>
          <cell r="E352" t="str">
            <v>01</v>
          </cell>
          <cell r="F352" t="str">
            <v>MAL</v>
          </cell>
          <cell r="G352">
            <v>3900</v>
          </cell>
          <cell r="H352" t="str">
            <v>Multisector</v>
          </cell>
          <cell r="I352">
            <v>2135</v>
          </cell>
          <cell r="J352" t="str">
            <v>SESS</v>
          </cell>
          <cell r="K352" t="str">
            <v>29JUN78</v>
          </cell>
          <cell r="L352" t="str">
            <v>03AUG78</v>
          </cell>
          <cell r="M352" t="str">
            <v>16FEB79</v>
          </cell>
          <cell r="N352" t="str">
            <v>06JUN83</v>
          </cell>
          <cell r="O352" t="str">
            <v>15JAN83</v>
          </cell>
          <cell r="P352" t="str">
            <v>15JUL98</v>
          </cell>
          <cell r="Q352">
            <v>20</v>
          </cell>
          <cell r="R352">
            <v>4</v>
          </cell>
          <cell r="S352">
            <v>7.7</v>
          </cell>
          <cell r="U352">
            <v>16000</v>
          </cell>
          <cell r="V352">
            <v>0</v>
          </cell>
          <cell r="W352">
            <v>16000</v>
          </cell>
          <cell r="X352">
            <v>16000</v>
          </cell>
          <cell r="Y352">
            <v>16000</v>
          </cell>
          <cell r="Z352">
            <v>16000</v>
          </cell>
          <cell r="AA352">
            <v>16000</v>
          </cell>
        </row>
        <row r="353">
          <cell r="A353" t="str">
            <v>SECOND POWER PROJECT</v>
          </cell>
          <cell r="B353" t="str">
            <v>0345</v>
          </cell>
          <cell r="C353">
            <v>345</v>
          </cell>
          <cell r="D353" t="str">
            <v>CLOSED</v>
          </cell>
          <cell r="E353" t="str">
            <v>01</v>
          </cell>
          <cell r="F353" t="str">
            <v>FIJ</v>
          </cell>
          <cell r="G353">
            <v>3204</v>
          </cell>
          <cell r="H353" t="str">
            <v>Transmission &amp; Distribution</v>
          </cell>
          <cell r="I353">
            <v>3610</v>
          </cell>
          <cell r="J353" t="str">
            <v>PAHQ</v>
          </cell>
          <cell r="K353" t="str">
            <v>29JUN78</v>
          </cell>
          <cell r="L353" t="str">
            <v>01AUG78</v>
          </cell>
          <cell r="M353" t="str">
            <v>01FEB79</v>
          </cell>
          <cell r="N353" t="str">
            <v>14MAY82</v>
          </cell>
          <cell r="O353" t="str">
            <v>01AUG82</v>
          </cell>
          <cell r="P353" t="str">
            <v>01FEB98</v>
          </cell>
          <cell r="Q353">
            <v>20</v>
          </cell>
          <cell r="R353">
            <v>4</v>
          </cell>
          <cell r="S353">
            <v>7.7</v>
          </cell>
          <cell r="U353">
            <v>16200</v>
          </cell>
          <cell r="V353">
            <v>0</v>
          </cell>
          <cell r="W353">
            <v>16200</v>
          </cell>
          <cell r="X353">
            <v>16200</v>
          </cell>
          <cell r="Y353">
            <v>16200</v>
          </cell>
          <cell r="Z353">
            <v>16200</v>
          </cell>
          <cell r="AA353">
            <v>16200</v>
          </cell>
        </row>
        <row r="354">
          <cell r="A354" t="str">
            <v>SECOND WATER SUPPLY</v>
          </cell>
          <cell r="B354" t="str">
            <v>0346</v>
          </cell>
          <cell r="C354">
            <v>346</v>
          </cell>
          <cell r="D354" t="str">
            <v>CLOSED</v>
          </cell>
          <cell r="E354" t="str">
            <v>03</v>
          </cell>
          <cell r="F354" t="str">
            <v>PNG</v>
          </cell>
          <cell r="G354">
            <v>3801</v>
          </cell>
          <cell r="H354" t="str">
            <v>Water Supply &amp; Sanitation</v>
          </cell>
          <cell r="I354">
            <v>3610</v>
          </cell>
          <cell r="J354" t="str">
            <v>PAHQ</v>
          </cell>
          <cell r="K354" t="str">
            <v>25JUL78</v>
          </cell>
          <cell r="L354" t="str">
            <v>06SEP78</v>
          </cell>
          <cell r="M354" t="str">
            <v>16OCT78</v>
          </cell>
          <cell r="N354" t="str">
            <v>15SEP86</v>
          </cell>
          <cell r="O354" t="str">
            <v>15NOV88</v>
          </cell>
          <cell r="P354" t="str">
            <v>15MAY18</v>
          </cell>
          <cell r="Q354">
            <v>40</v>
          </cell>
          <cell r="R354">
            <v>10</v>
          </cell>
          <cell r="S354">
            <v>1</v>
          </cell>
          <cell r="U354">
            <v>5400</v>
          </cell>
          <cell r="V354">
            <v>476</v>
          </cell>
          <cell r="W354">
            <v>4924</v>
          </cell>
          <cell r="X354">
            <v>4924</v>
          </cell>
          <cell r="Y354">
            <v>4924</v>
          </cell>
          <cell r="Z354">
            <v>4924</v>
          </cell>
          <cell r="AA354">
            <v>3138</v>
          </cell>
        </row>
        <row r="355">
          <cell r="A355" t="str">
            <v>THIRD ROAD</v>
          </cell>
          <cell r="B355" t="str">
            <v>0347</v>
          </cell>
          <cell r="C355">
            <v>347</v>
          </cell>
          <cell r="D355" t="str">
            <v>CLOSED</v>
          </cell>
          <cell r="E355" t="str">
            <v>01</v>
          </cell>
          <cell r="F355" t="str">
            <v>INO</v>
          </cell>
          <cell r="G355">
            <v>3701</v>
          </cell>
          <cell r="H355" t="str">
            <v>Roads &amp; Highways</v>
          </cell>
          <cell r="I355">
            <v>2115</v>
          </cell>
          <cell r="J355" t="str">
            <v>SEID</v>
          </cell>
          <cell r="K355" t="str">
            <v>27JUL78</v>
          </cell>
          <cell r="L355" t="str">
            <v>11AUG78</v>
          </cell>
          <cell r="M355" t="str">
            <v>05OCT78</v>
          </cell>
          <cell r="N355" t="str">
            <v>15DEC85</v>
          </cell>
          <cell r="O355" t="str">
            <v>15JAN82</v>
          </cell>
          <cell r="P355" t="str">
            <v>15JUL01</v>
          </cell>
          <cell r="Q355">
            <v>23</v>
          </cell>
          <cell r="R355">
            <v>3</v>
          </cell>
          <cell r="S355">
            <v>7.7</v>
          </cell>
          <cell r="U355">
            <v>34000</v>
          </cell>
          <cell r="V355">
            <v>11500</v>
          </cell>
          <cell r="W355">
            <v>22500</v>
          </cell>
          <cell r="X355">
            <v>22500</v>
          </cell>
          <cell r="Y355">
            <v>22500</v>
          </cell>
          <cell r="Z355">
            <v>22500</v>
          </cell>
          <cell r="AA355">
            <v>22500</v>
          </cell>
        </row>
        <row r="356">
          <cell r="A356" t="str">
            <v>SERAJ AGRICULTURAL DEVELOPMENT</v>
          </cell>
          <cell r="B356" t="str">
            <v>0348</v>
          </cell>
          <cell r="C356">
            <v>348</v>
          </cell>
          <cell r="D356" t="str">
            <v>CLOSED</v>
          </cell>
          <cell r="E356" t="str">
            <v>03</v>
          </cell>
          <cell r="F356" t="str">
            <v>AFG</v>
          </cell>
          <cell r="G356">
            <v>3005</v>
          </cell>
          <cell r="H356" t="str">
            <v>Irrigation &amp; Drainage</v>
          </cell>
          <cell r="I356">
            <v>4620</v>
          </cell>
          <cell r="J356" t="str">
            <v>CWAE</v>
          </cell>
          <cell r="K356" t="str">
            <v>27JUL78</v>
          </cell>
          <cell r="L356" t="str">
            <v>18AUG78</v>
          </cell>
          <cell r="M356" t="str">
            <v>20DEC78</v>
          </cell>
          <cell r="N356" t="str">
            <v>30SEP93</v>
          </cell>
          <cell r="O356" t="str">
            <v>15JAN81</v>
          </cell>
          <cell r="P356" t="str">
            <v>15JAN82</v>
          </cell>
          <cell r="Q356">
            <v>10</v>
          </cell>
          <cell r="R356">
            <v>2</v>
          </cell>
          <cell r="S356">
            <v>1</v>
          </cell>
          <cell r="U356">
            <v>1450</v>
          </cell>
          <cell r="V356">
            <v>1257</v>
          </cell>
          <cell r="W356">
            <v>193</v>
          </cell>
          <cell r="X356">
            <v>193</v>
          </cell>
          <cell r="Y356">
            <v>193</v>
          </cell>
          <cell r="Z356">
            <v>193</v>
          </cell>
          <cell r="AA356">
            <v>193</v>
          </cell>
        </row>
        <row r="357">
          <cell r="A357" t="str">
            <v>PYINMANA INTEGRATED SUGAR</v>
          </cell>
          <cell r="B357" t="str">
            <v>0349</v>
          </cell>
          <cell r="C357">
            <v>349</v>
          </cell>
          <cell r="D357" t="str">
            <v>CLOSED</v>
          </cell>
          <cell r="E357" t="str">
            <v>03</v>
          </cell>
          <cell r="F357" t="str">
            <v>MYA</v>
          </cell>
          <cell r="G357">
            <v>3001</v>
          </cell>
          <cell r="H357" t="str">
            <v>Agriculture Production, Agroprocessing, &amp; Agrobusiness</v>
          </cell>
          <cell r="I357">
            <v>2125</v>
          </cell>
          <cell r="J357" t="str">
            <v>SEAE</v>
          </cell>
          <cell r="K357" t="str">
            <v>22AUG78</v>
          </cell>
          <cell r="L357" t="str">
            <v>11SEP78</v>
          </cell>
          <cell r="M357" t="str">
            <v>10NOV78</v>
          </cell>
          <cell r="N357" t="str">
            <v>08DEC88</v>
          </cell>
          <cell r="O357" t="str">
            <v>15JAN89</v>
          </cell>
          <cell r="P357" t="str">
            <v>15JUL18</v>
          </cell>
          <cell r="Q357">
            <v>40</v>
          </cell>
          <cell r="R357">
            <v>10</v>
          </cell>
          <cell r="S357">
            <v>1</v>
          </cell>
          <cell r="U357">
            <v>31500</v>
          </cell>
          <cell r="V357">
            <v>6035</v>
          </cell>
          <cell r="W357">
            <v>25465</v>
          </cell>
          <cell r="X357">
            <v>25465</v>
          </cell>
          <cell r="Y357">
            <v>25465</v>
          </cell>
          <cell r="Z357">
            <v>25465</v>
          </cell>
          <cell r="AA357">
            <v>4583</v>
          </cell>
        </row>
        <row r="358">
          <cell r="A358" t="str">
            <v>D.G. KHAN CEMENT</v>
          </cell>
          <cell r="B358" t="str">
            <v>0350</v>
          </cell>
          <cell r="C358">
            <v>350</v>
          </cell>
          <cell r="D358" t="str">
            <v>CLOSED</v>
          </cell>
          <cell r="E358" t="str">
            <v>03</v>
          </cell>
          <cell r="F358" t="str">
            <v>PAK</v>
          </cell>
          <cell r="G358">
            <v>3502</v>
          </cell>
          <cell r="H358" t="str">
            <v>Industry</v>
          </cell>
          <cell r="I358">
            <v>4630</v>
          </cell>
          <cell r="J358" t="str">
            <v>CWGF</v>
          </cell>
          <cell r="K358" t="str">
            <v>24AUG78</v>
          </cell>
          <cell r="L358" t="str">
            <v>06OCT78</v>
          </cell>
          <cell r="M358" t="str">
            <v>03JUN80</v>
          </cell>
          <cell r="N358" t="str">
            <v>10NOV86</v>
          </cell>
          <cell r="O358" t="str">
            <v>01OCT88</v>
          </cell>
          <cell r="P358" t="str">
            <v>01APR18</v>
          </cell>
          <cell r="Q358">
            <v>40</v>
          </cell>
          <cell r="R358">
            <v>10</v>
          </cell>
          <cell r="S358">
            <v>1</v>
          </cell>
          <cell r="U358">
            <v>51500</v>
          </cell>
          <cell r="V358">
            <v>7099</v>
          </cell>
          <cell r="W358">
            <v>44401</v>
          </cell>
          <cell r="X358">
            <v>44401</v>
          </cell>
          <cell r="Y358">
            <v>44401</v>
          </cell>
          <cell r="Z358">
            <v>44401</v>
          </cell>
          <cell r="AA358">
            <v>27528</v>
          </cell>
        </row>
        <row r="359">
          <cell r="A359" t="str">
            <v>SECOND MANILA WATER SUPPLY</v>
          </cell>
          <cell r="B359" t="str">
            <v>0351</v>
          </cell>
          <cell r="C359">
            <v>351</v>
          </cell>
          <cell r="D359" t="str">
            <v>CLOSED</v>
          </cell>
          <cell r="E359" t="str">
            <v>01</v>
          </cell>
          <cell r="F359" t="str">
            <v>PHI</v>
          </cell>
          <cell r="G359">
            <v>3801</v>
          </cell>
          <cell r="H359" t="str">
            <v>Water Supply &amp; Sanitation</v>
          </cell>
          <cell r="I359">
            <v>2135</v>
          </cell>
          <cell r="J359" t="str">
            <v>SESS</v>
          </cell>
          <cell r="K359" t="str">
            <v>07SEP78</v>
          </cell>
          <cell r="L359" t="str">
            <v>07SEP78</v>
          </cell>
          <cell r="M359" t="str">
            <v>02JAN79</v>
          </cell>
          <cell r="N359" t="str">
            <v>22DEC87</v>
          </cell>
          <cell r="O359" t="str">
            <v>01MAR84</v>
          </cell>
          <cell r="P359" t="str">
            <v>01SEP03</v>
          </cell>
          <cell r="Q359">
            <v>25</v>
          </cell>
          <cell r="R359">
            <v>5</v>
          </cell>
          <cell r="S359">
            <v>7.7</v>
          </cell>
          <cell r="U359">
            <v>49000</v>
          </cell>
          <cell r="V359">
            <v>1600</v>
          </cell>
          <cell r="W359">
            <v>47400</v>
          </cell>
          <cell r="X359">
            <v>47400</v>
          </cell>
          <cell r="Y359">
            <v>47400</v>
          </cell>
          <cell r="Z359">
            <v>47400</v>
          </cell>
          <cell r="AA359">
            <v>47400</v>
          </cell>
        </row>
        <row r="360">
          <cell r="A360" t="str">
            <v>BALI IRRIGATION</v>
          </cell>
          <cell r="B360" t="str">
            <v>0352</v>
          </cell>
          <cell r="C360">
            <v>352</v>
          </cell>
          <cell r="D360" t="str">
            <v>CLOSED</v>
          </cell>
          <cell r="E360" t="str">
            <v>01</v>
          </cell>
          <cell r="F360" t="str">
            <v>INO</v>
          </cell>
          <cell r="G360">
            <v>3900</v>
          </cell>
          <cell r="H360" t="str">
            <v>Multisector</v>
          </cell>
          <cell r="I360">
            <v>2125</v>
          </cell>
          <cell r="J360" t="str">
            <v>SEAE</v>
          </cell>
          <cell r="K360" t="str">
            <v>07SEP78</v>
          </cell>
          <cell r="L360" t="str">
            <v>15SEP78</v>
          </cell>
          <cell r="M360" t="str">
            <v>07NOV78</v>
          </cell>
          <cell r="N360" t="str">
            <v>05NOV86</v>
          </cell>
          <cell r="O360" t="str">
            <v>15JAN86</v>
          </cell>
          <cell r="P360" t="str">
            <v>15JUL97</v>
          </cell>
          <cell r="Q360">
            <v>27</v>
          </cell>
          <cell r="R360">
            <v>7</v>
          </cell>
          <cell r="S360">
            <v>7.7</v>
          </cell>
          <cell r="U360">
            <v>18000</v>
          </cell>
          <cell r="V360">
            <v>2937</v>
          </cell>
          <cell r="W360">
            <v>15063</v>
          </cell>
          <cell r="X360">
            <v>15063</v>
          </cell>
          <cell r="Y360">
            <v>15063</v>
          </cell>
          <cell r="Z360">
            <v>15063</v>
          </cell>
          <cell r="AA360">
            <v>15063</v>
          </cell>
        </row>
        <row r="361">
          <cell r="A361" t="str">
            <v>DOMESTIC AIRPORTS</v>
          </cell>
          <cell r="B361" t="str">
            <v>0353</v>
          </cell>
          <cell r="C361">
            <v>353</v>
          </cell>
          <cell r="D361" t="str">
            <v>CLOSED</v>
          </cell>
          <cell r="E361" t="str">
            <v>01</v>
          </cell>
          <cell r="F361" t="str">
            <v>INO</v>
          </cell>
          <cell r="G361">
            <v>3704</v>
          </cell>
          <cell r="H361" t="str">
            <v>Civil Aviation</v>
          </cell>
          <cell r="I361">
            <v>2115</v>
          </cell>
          <cell r="J361" t="str">
            <v>SEID</v>
          </cell>
          <cell r="K361" t="str">
            <v>14SEP78</v>
          </cell>
          <cell r="L361" t="str">
            <v>15SEP78</v>
          </cell>
          <cell r="M361" t="str">
            <v>10NOV78</v>
          </cell>
          <cell r="N361" t="str">
            <v>18MAR82</v>
          </cell>
          <cell r="O361" t="str">
            <v>15JAN81</v>
          </cell>
          <cell r="P361" t="str">
            <v>15JUL88</v>
          </cell>
          <cell r="Q361">
            <v>10</v>
          </cell>
          <cell r="R361">
            <v>2</v>
          </cell>
          <cell r="S361">
            <v>7.7</v>
          </cell>
          <cell r="U361">
            <v>1300</v>
          </cell>
          <cell r="V361">
            <v>164</v>
          </cell>
          <cell r="W361">
            <v>1136</v>
          </cell>
          <cell r="X361">
            <v>1136</v>
          </cell>
          <cell r="Y361">
            <v>1136</v>
          </cell>
          <cell r="Z361">
            <v>1136</v>
          </cell>
          <cell r="AA361">
            <v>1136</v>
          </cell>
        </row>
        <row r="362">
          <cell r="A362" t="str">
            <v>SHA TIN HOSPITAL-POLYCLINIC</v>
          </cell>
          <cell r="B362" t="str">
            <v>0354</v>
          </cell>
          <cell r="C362">
            <v>354</v>
          </cell>
          <cell r="D362" t="str">
            <v>CLOSED</v>
          </cell>
          <cell r="E362" t="str">
            <v>01</v>
          </cell>
          <cell r="F362" t="str">
            <v>HKG</v>
          </cell>
          <cell r="G362">
            <v>3403</v>
          </cell>
          <cell r="H362" t="str">
            <v>Health Systems</v>
          </cell>
          <cell r="I362">
            <v>4730</v>
          </cell>
          <cell r="J362" t="str">
            <v>EASS</v>
          </cell>
          <cell r="K362" t="str">
            <v>14SEP78</v>
          </cell>
          <cell r="L362" t="str">
            <v>25OCT78</v>
          </cell>
          <cell r="M362" t="str">
            <v>01DEC78</v>
          </cell>
          <cell r="N362" t="str">
            <v>19DEC83</v>
          </cell>
          <cell r="O362" t="str">
            <v>15JAN82</v>
          </cell>
          <cell r="P362" t="str">
            <v>15JUL87</v>
          </cell>
          <cell r="Q362">
            <v>13</v>
          </cell>
          <cell r="R362">
            <v>3</v>
          </cell>
          <cell r="S362">
            <v>7.7</v>
          </cell>
          <cell r="U362">
            <v>19500</v>
          </cell>
          <cell r="V362">
            <v>0</v>
          </cell>
          <cell r="W362">
            <v>19500</v>
          </cell>
          <cell r="X362">
            <v>19500</v>
          </cell>
          <cell r="Y362">
            <v>19500</v>
          </cell>
          <cell r="Z362">
            <v>19500</v>
          </cell>
          <cell r="AA362">
            <v>19500</v>
          </cell>
        </row>
        <row r="363">
          <cell r="A363" t="str">
            <v>SONGKHLA AND PHUKET PORTS</v>
          </cell>
          <cell r="B363" t="str">
            <v>0355</v>
          </cell>
          <cell r="C363">
            <v>355</v>
          </cell>
          <cell r="D363" t="str">
            <v>CLOSED</v>
          </cell>
          <cell r="E363" t="str">
            <v>01</v>
          </cell>
          <cell r="F363" t="str">
            <v>THA</v>
          </cell>
          <cell r="G363">
            <v>3702</v>
          </cell>
          <cell r="H363" t="str">
            <v>Ports, Waterways, &amp; Shipping</v>
          </cell>
          <cell r="I363">
            <v>2115</v>
          </cell>
          <cell r="J363" t="str">
            <v>SEID</v>
          </cell>
          <cell r="K363" t="str">
            <v>21SEP78</v>
          </cell>
          <cell r="L363" t="str">
            <v>28NOV78</v>
          </cell>
          <cell r="M363" t="str">
            <v>27FEB79</v>
          </cell>
          <cell r="N363" t="str">
            <v>27MAY82</v>
          </cell>
          <cell r="O363" t="str">
            <v>01MAR81</v>
          </cell>
          <cell r="P363" t="str">
            <v>01MAR82</v>
          </cell>
          <cell r="Q363">
            <v>10</v>
          </cell>
          <cell r="R363">
            <v>2</v>
          </cell>
          <cell r="S363">
            <v>7.7</v>
          </cell>
          <cell r="U363">
            <v>1500</v>
          </cell>
          <cell r="V363">
            <v>1283</v>
          </cell>
          <cell r="W363">
            <v>217</v>
          </cell>
          <cell r="X363">
            <v>217</v>
          </cell>
          <cell r="Y363">
            <v>217</v>
          </cell>
          <cell r="Z363">
            <v>217</v>
          </cell>
          <cell r="AA363">
            <v>217</v>
          </cell>
        </row>
        <row r="364">
          <cell r="A364" t="str">
            <v>SENIOR TECHNICAL SCHOOLS</v>
          </cell>
          <cell r="B364" t="str">
            <v>0356</v>
          </cell>
          <cell r="C364">
            <v>356</v>
          </cell>
          <cell r="D364" t="str">
            <v>CLOSED</v>
          </cell>
          <cell r="E364" t="str">
            <v>03</v>
          </cell>
          <cell r="F364" t="str">
            <v>INO</v>
          </cell>
          <cell r="G364">
            <v>3105</v>
          </cell>
          <cell r="H364" t="str">
            <v>Technical, Vocational Training &amp; Skills Development</v>
          </cell>
          <cell r="I364">
            <v>2135</v>
          </cell>
          <cell r="J364" t="str">
            <v>SESS</v>
          </cell>
          <cell r="K364" t="str">
            <v>28SEP78</v>
          </cell>
          <cell r="L364" t="str">
            <v>10OCT78</v>
          </cell>
          <cell r="M364" t="str">
            <v>29MAR79</v>
          </cell>
          <cell r="N364" t="str">
            <v>25MAY90</v>
          </cell>
          <cell r="O364" t="str">
            <v>15JAN89</v>
          </cell>
          <cell r="P364" t="str">
            <v>15JUL18</v>
          </cell>
          <cell r="Q364">
            <v>40</v>
          </cell>
          <cell r="R364">
            <v>10</v>
          </cell>
          <cell r="S364">
            <v>1</v>
          </cell>
          <cell r="U364">
            <v>24000</v>
          </cell>
          <cell r="V364">
            <v>301</v>
          </cell>
          <cell r="W364">
            <v>23699</v>
          </cell>
          <cell r="X364">
            <v>23699</v>
          </cell>
          <cell r="Y364">
            <v>23699</v>
          </cell>
          <cell r="Z364">
            <v>23699</v>
          </cell>
          <cell r="AA364">
            <v>14223</v>
          </cell>
        </row>
        <row r="365">
          <cell r="A365" t="str">
            <v>SECOND UJUNG PANDANG POWER</v>
          </cell>
          <cell r="B365" t="str">
            <v>0357</v>
          </cell>
          <cell r="C365">
            <v>357</v>
          </cell>
          <cell r="D365" t="str">
            <v>CLOSED</v>
          </cell>
          <cell r="E365" t="str">
            <v>01</v>
          </cell>
          <cell r="F365" t="str">
            <v>INO</v>
          </cell>
          <cell r="G365">
            <v>3204</v>
          </cell>
          <cell r="H365" t="str">
            <v>Transmission &amp; Distribution</v>
          </cell>
          <cell r="I365">
            <v>2115</v>
          </cell>
          <cell r="J365" t="str">
            <v>SEID</v>
          </cell>
          <cell r="K365" t="str">
            <v>28SEP78</v>
          </cell>
          <cell r="L365" t="str">
            <v>10OCT78</v>
          </cell>
          <cell r="M365" t="str">
            <v>08JAN79</v>
          </cell>
          <cell r="N365" t="str">
            <v>14JAN87</v>
          </cell>
          <cell r="O365" t="str">
            <v>01FEB83</v>
          </cell>
          <cell r="P365" t="str">
            <v>01AUG98</v>
          </cell>
          <cell r="Q365">
            <v>20</v>
          </cell>
          <cell r="R365">
            <v>4</v>
          </cell>
          <cell r="S365">
            <v>7.7</v>
          </cell>
          <cell r="U365">
            <v>26000</v>
          </cell>
          <cell r="V365">
            <v>7450</v>
          </cell>
          <cell r="W365">
            <v>18550</v>
          </cell>
          <cell r="X365">
            <v>18550</v>
          </cell>
          <cell r="Y365">
            <v>18550</v>
          </cell>
          <cell r="Z365">
            <v>18550</v>
          </cell>
          <cell r="AA365">
            <v>18550</v>
          </cell>
        </row>
        <row r="366">
          <cell r="A366" t="str">
            <v>FOURTH INDUSTRIAL FINANCE CORPORATION OF THAILAND</v>
          </cell>
          <cell r="B366" t="str">
            <v>0358</v>
          </cell>
          <cell r="C366">
            <v>358</v>
          </cell>
          <cell r="D366" t="str">
            <v>CLOSED</v>
          </cell>
          <cell r="E366" t="str">
            <v>01</v>
          </cell>
          <cell r="F366" t="str">
            <v>THA</v>
          </cell>
          <cell r="G366">
            <v>3301</v>
          </cell>
          <cell r="H366" t="str">
            <v>Banking Systems</v>
          </cell>
          <cell r="I366">
            <v>2145</v>
          </cell>
          <cell r="J366" t="str">
            <v>SEGF</v>
          </cell>
          <cell r="K366" t="str">
            <v>28SEP78</v>
          </cell>
          <cell r="L366" t="str">
            <v>28NOV78</v>
          </cell>
          <cell r="M366" t="str">
            <v>06MAR79</v>
          </cell>
          <cell r="N366" t="str">
            <v>12JAN83</v>
          </cell>
          <cell r="O366" t="str">
            <v>01AUG81</v>
          </cell>
          <cell r="P366" t="str">
            <v>01AUG93</v>
          </cell>
          <cell r="Q366">
            <v>15</v>
          </cell>
          <cell r="R366">
            <v>3</v>
          </cell>
          <cell r="S366">
            <v>7.7</v>
          </cell>
          <cell r="U366">
            <v>30000</v>
          </cell>
          <cell r="V366">
            <v>641</v>
          </cell>
          <cell r="W366">
            <v>29359</v>
          </cell>
          <cell r="X366">
            <v>29359</v>
          </cell>
          <cell r="Y366">
            <v>29359</v>
          </cell>
          <cell r="Z366">
            <v>29359</v>
          </cell>
          <cell r="AA366">
            <v>29359</v>
          </cell>
        </row>
        <row r="367">
          <cell r="A367" t="str">
            <v>FOURTH POWER DISTRIBUTION</v>
          </cell>
          <cell r="B367" t="str">
            <v>0359</v>
          </cell>
          <cell r="C367">
            <v>359</v>
          </cell>
          <cell r="D367" t="str">
            <v>CLOSED</v>
          </cell>
          <cell r="E367" t="str">
            <v>01</v>
          </cell>
          <cell r="F367" t="str">
            <v>THA</v>
          </cell>
          <cell r="G367">
            <v>3204</v>
          </cell>
          <cell r="H367" t="str">
            <v>Transmission &amp; Distribution</v>
          </cell>
          <cell r="I367">
            <v>2115</v>
          </cell>
          <cell r="J367" t="str">
            <v>SEID</v>
          </cell>
          <cell r="K367" t="str">
            <v>28SEP78</v>
          </cell>
          <cell r="L367" t="str">
            <v>02NOV78</v>
          </cell>
          <cell r="M367" t="str">
            <v>22FEB79</v>
          </cell>
          <cell r="N367" t="str">
            <v>01JAN84</v>
          </cell>
          <cell r="O367" t="str">
            <v>15APR83</v>
          </cell>
          <cell r="P367" t="str">
            <v>15OCT98</v>
          </cell>
          <cell r="Q367">
            <v>20</v>
          </cell>
          <cell r="R367">
            <v>4</v>
          </cell>
          <cell r="S367">
            <v>7.7</v>
          </cell>
          <cell r="U367">
            <v>33700</v>
          </cell>
          <cell r="V367">
            <v>440</v>
          </cell>
          <cell r="W367">
            <v>33260</v>
          </cell>
          <cell r="X367">
            <v>33260</v>
          </cell>
          <cell r="Y367">
            <v>33260</v>
          </cell>
          <cell r="Z367">
            <v>33260</v>
          </cell>
          <cell r="AA367">
            <v>33260</v>
          </cell>
        </row>
        <row r="368">
          <cell r="A368" t="str">
            <v>FOURTH POWER TRANSMISSION</v>
          </cell>
          <cell r="B368" t="str">
            <v>0360</v>
          </cell>
          <cell r="C368">
            <v>360</v>
          </cell>
          <cell r="D368" t="str">
            <v>CLOSED</v>
          </cell>
          <cell r="E368" t="str">
            <v>01</v>
          </cell>
          <cell r="F368" t="str">
            <v>THA</v>
          </cell>
          <cell r="G368">
            <v>3204</v>
          </cell>
          <cell r="H368" t="str">
            <v>Transmission &amp; Distribution</v>
          </cell>
          <cell r="I368">
            <v>2115</v>
          </cell>
          <cell r="J368" t="str">
            <v>SEID</v>
          </cell>
          <cell r="K368" t="str">
            <v>12OCT78</v>
          </cell>
          <cell r="L368" t="str">
            <v>02NOV78</v>
          </cell>
          <cell r="M368" t="str">
            <v>07FEB79</v>
          </cell>
          <cell r="N368" t="str">
            <v>09SEP86</v>
          </cell>
          <cell r="O368" t="str">
            <v>15MAY83</v>
          </cell>
          <cell r="P368" t="str">
            <v>15NOV98</v>
          </cell>
          <cell r="Q368">
            <v>20</v>
          </cell>
          <cell r="R368">
            <v>4</v>
          </cell>
          <cell r="S368">
            <v>7.7</v>
          </cell>
          <cell r="U368">
            <v>36500</v>
          </cell>
          <cell r="V368">
            <v>965</v>
          </cell>
          <cell r="W368">
            <v>35535</v>
          </cell>
          <cell r="X368">
            <v>35535</v>
          </cell>
          <cell r="Y368">
            <v>35535</v>
          </cell>
          <cell r="Z368">
            <v>35535</v>
          </cell>
          <cell r="AA368">
            <v>35535</v>
          </cell>
        </row>
        <row r="369">
          <cell r="A369" t="str">
            <v>FORESTRY DEVELOPMENT</v>
          </cell>
          <cell r="B369" t="str">
            <v>0361</v>
          </cell>
          <cell r="C369">
            <v>361</v>
          </cell>
          <cell r="D369" t="str">
            <v>CLOSED</v>
          </cell>
          <cell r="E369" t="str">
            <v>03</v>
          </cell>
          <cell r="F369" t="str">
            <v>LAO</v>
          </cell>
          <cell r="G369">
            <v>3004</v>
          </cell>
          <cell r="H369" t="str">
            <v>Forest</v>
          </cell>
          <cell r="I369">
            <v>2125</v>
          </cell>
          <cell r="J369" t="str">
            <v>SEAE</v>
          </cell>
          <cell r="K369" t="str">
            <v>24OCT78</v>
          </cell>
          <cell r="L369" t="str">
            <v>10NOV78</v>
          </cell>
          <cell r="M369" t="str">
            <v>26JAN79</v>
          </cell>
          <cell r="N369" t="str">
            <v>21NOV86</v>
          </cell>
          <cell r="O369" t="str">
            <v>01NOV88</v>
          </cell>
          <cell r="P369" t="str">
            <v>01MAY18</v>
          </cell>
          <cell r="Q369">
            <v>40</v>
          </cell>
          <cell r="R369">
            <v>10</v>
          </cell>
          <cell r="S369">
            <v>1</v>
          </cell>
          <cell r="U369">
            <v>8000</v>
          </cell>
          <cell r="V369">
            <v>64</v>
          </cell>
          <cell r="W369">
            <v>7936</v>
          </cell>
          <cell r="X369">
            <v>7936</v>
          </cell>
          <cell r="Y369">
            <v>7936</v>
          </cell>
          <cell r="Z369">
            <v>7936</v>
          </cell>
          <cell r="AA369">
            <v>4923</v>
          </cell>
        </row>
        <row r="370">
          <cell r="A370" t="str">
            <v>SECOND AGUSAN IRRIGATION</v>
          </cell>
          <cell r="B370" t="str">
            <v>0362</v>
          </cell>
          <cell r="C370">
            <v>362</v>
          </cell>
          <cell r="D370" t="str">
            <v>CLOSED</v>
          </cell>
          <cell r="E370" t="str">
            <v>03</v>
          </cell>
          <cell r="F370" t="str">
            <v>PHI</v>
          </cell>
          <cell r="G370">
            <v>3005</v>
          </cell>
          <cell r="H370" t="str">
            <v>Irrigation &amp; Drainage</v>
          </cell>
          <cell r="I370">
            <v>2125</v>
          </cell>
          <cell r="J370" t="str">
            <v>SEAE</v>
          </cell>
          <cell r="K370" t="str">
            <v>31OCT78</v>
          </cell>
          <cell r="L370" t="str">
            <v>10NOV78</v>
          </cell>
          <cell r="M370" t="str">
            <v>08FEB79</v>
          </cell>
          <cell r="N370" t="str">
            <v>18SEP89</v>
          </cell>
          <cell r="O370" t="str">
            <v>01APR89</v>
          </cell>
          <cell r="P370" t="str">
            <v>01OCT18</v>
          </cell>
          <cell r="Q370">
            <v>40</v>
          </cell>
          <cell r="R370">
            <v>10</v>
          </cell>
          <cell r="S370">
            <v>1</v>
          </cell>
          <cell r="U370">
            <v>14000</v>
          </cell>
          <cell r="V370">
            <v>0</v>
          </cell>
          <cell r="W370">
            <v>14000</v>
          </cell>
          <cell r="X370">
            <v>14000</v>
          </cell>
          <cell r="Y370">
            <v>14000</v>
          </cell>
          <cell r="Z370">
            <v>14000</v>
          </cell>
          <cell r="AA370">
            <v>8400</v>
          </cell>
        </row>
        <row r="371">
          <cell r="A371" t="str">
            <v>TELUK LADA AREA DEVELOPMENT (PHASE II)</v>
          </cell>
          <cell r="B371" t="str">
            <v>0363</v>
          </cell>
          <cell r="C371">
            <v>363</v>
          </cell>
          <cell r="D371" t="str">
            <v>CLOSED</v>
          </cell>
          <cell r="E371" t="str">
            <v>01</v>
          </cell>
          <cell r="F371" t="str">
            <v>INO</v>
          </cell>
          <cell r="G371">
            <v>3900</v>
          </cell>
          <cell r="H371" t="str">
            <v>Multisector</v>
          </cell>
          <cell r="I371">
            <v>2125</v>
          </cell>
          <cell r="J371" t="str">
            <v>SEAE</v>
          </cell>
          <cell r="K371" t="str">
            <v>31OCT78</v>
          </cell>
          <cell r="L371" t="str">
            <v>09NOV78</v>
          </cell>
          <cell r="M371" t="str">
            <v>07FEB79</v>
          </cell>
          <cell r="N371" t="str">
            <v>23NOV84</v>
          </cell>
          <cell r="O371" t="str">
            <v>01FEB81</v>
          </cell>
          <cell r="P371" t="str">
            <v>01AUG88</v>
          </cell>
          <cell r="Q371">
            <v>10</v>
          </cell>
          <cell r="R371">
            <v>2</v>
          </cell>
          <cell r="S371">
            <v>7.7</v>
          </cell>
          <cell r="U371">
            <v>3410</v>
          </cell>
          <cell r="V371">
            <v>268</v>
          </cell>
          <cell r="W371">
            <v>3142</v>
          </cell>
          <cell r="X371">
            <v>3142</v>
          </cell>
          <cell r="Y371">
            <v>3142</v>
          </cell>
          <cell r="Z371">
            <v>3142</v>
          </cell>
          <cell r="AA371">
            <v>3142</v>
          </cell>
        </row>
        <row r="372">
          <cell r="A372" t="str">
            <v>JOHOR PERAK AND TRENGGANU WATER SUPPLY</v>
          </cell>
          <cell r="B372" t="str">
            <v>0364</v>
          </cell>
          <cell r="C372">
            <v>364</v>
          </cell>
          <cell r="D372" t="str">
            <v>CLOSED</v>
          </cell>
          <cell r="E372" t="str">
            <v>01</v>
          </cell>
          <cell r="F372" t="str">
            <v>MAL</v>
          </cell>
          <cell r="G372">
            <v>3801</v>
          </cell>
          <cell r="H372" t="str">
            <v>Water Supply &amp; Sanitation</v>
          </cell>
          <cell r="I372">
            <v>2135</v>
          </cell>
          <cell r="J372" t="str">
            <v>SESS</v>
          </cell>
          <cell r="K372" t="str">
            <v>07NOV78</v>
          </cell>
          <cell r="L372" t="str">
            <v>08DEC78</v>
          </cell>
          <cell r="M372" t="str">
            <v>25SEP79</v>
          </cell>
          <cell r="N372" t="str">
            <v>22APR85</v>
          </cell>
          <cell r="O372" t="str">
            <v>15MAY84</v>
          </cell>
          <cell r="P372" t="str">
            <v>15NOV98</v>
          </cell>
          <cell r="Q372">
            <v>20</v>
          </cell>
          <cell r="R372">
            <v>5</v>
          </cell>
          <cell r="S372">
            <v>7.7</v>
          </cell>
          <cell r="U372">
            <v>31740</v>
          </cell>
          <cell r="V372">
            <v>1669</v>
          </cell>
          <cell r="W372">
            <v>30071</v>
          </cell>
          <cell r="X372">
            <v>30071</v>
          </cell>
          <cell r="Y372">
            <v>30071</v>
          </cell>
          <cell r="Z372">
            <v>30071</v>
          </cell>
          <cell r="AA372">
            <v>30071</v>
          </cell>
        </row>
        <row r="373">
          <cell r="A373" t="str">
            <v>KUD MULTI PURPOSEPROJECT</v>
          </cell>
          <cell r="B373" t="str">
            <v>0365</v>
          </cell>
          <cell r="C373">
            <v>365</v>
          </cell>
          <cell r="D373" t="str">
            <v>CLOSED</v>
          </cell>
          <cell r="E373" t="str">
            <v>01</v>
          </cell>
          <cell r="F373" t="str">
            <v>THA</v>
          </cell>
          <cell r="G373">
            <v>3900</v>
          </cell>
          <cell r="H373" t="str">
            <v>Multisector</v>
          </cell>
          <cell r="I373">
            <v>2125</v>
          </cell>
          <cell r="J373" t="str">
            <v>SEAE</v>
          </cell>
          <cell r="K373" t="str">
            <v>14NOV78</v>
          </cell>
          <cell r="L373" t="str">
            <v>02FEB79</v>
          </cell>
          <cell r="M373" t="str">
            <v>08MAY79</v>
          </cell>
          <cell r="N373" t="str">
            <v>17JAN83</v>
          </cell>
          <cell r="O373" t="str">
            <v>01JUN82</v>
          </cell>
          <cell r="P373" t="str">
            <v>01JUN83</v>
          </cell>
          <cell r="Q373">
            <v>10</v>
          </cell>
          <cell r="R373">
            <v>2</v>
          </cell>
          <cell r="S373">
            <v>7.7</v>
          </cell>
          <cell r="U373">
            <v>1380</v>
          </cell>
          <cell r="V373">
            <v>1198</v>
          </cell>
          <cell r="W373">
            <v>182</v>
          </cell>
          <cell r="X373">
            <v>182</v>
          </cell>
          <cell r="Y373">
            <v>182</v>
          </cell>
          <cell r="Z373">
            <v>182</v>
          </cell>
          <cell r="AA373">
            <v>182</v>
          </cell>
        </row>
        <row r="374">
          <cell r="A374" t="str">
            <v>THIRD DEVELOPMENT BANK OF WESTERN SAMOA</v>
          </cell>
          <cell r="B374" t="str">
            <v>0366</v>
          </cell>
          <cell r="C374">
            <v>366</v>
          </cell>
          <cell r="D374" t="str">
            <v>CLOSED</v>
          </cell>
          <cell r="E374" t="str">
            <v>03</v>
          </cell>
          <cell r="F374" t="str">
            <v>SAM</v>
          </cell>
          <cell r="G374">
            <v>3301</v>
          </cell>
          <cell r="H374" t="str">
            <v>Banking Systems</v>
          </cell>
          <cell r="I374">
            <v>3610</v>
          </cell>
          <cell r="J374" t="str">
            <v>PAHQ</v>
          </cell>
          <cell r="K374" t="str">
            <v>21NOV78</v>
          </cell>
          <cell r="L374" t="str">
            <v>29NOV78</v>
          </cell>
          <cell r="M374" t="str">
            <v>18JAN79</v>
          </cell>
          <cell r="N374" t="str">
            <v>05SEP84</v>
          </cell>
          <cell r="O374" t="str">
            <v>01MAR89</v>
          </cell>
          <cell r="P374" t="str">
            <v>01SEP18</v>
          </cell>
          <cell r="Q374">
            <v>40</v>
          </cell>
          <cell r="R374">
            <v>10</v>
          </cell>
          <cell r="S374">
            <v>1</v>
          </cell>
          <cell r="U374">
            <v>4000</v>
          </cell>
          <cell r="V374">
            <v>0</v>
          </cell>
          <cell r="W374">
            <v>4000</v>
          </cell>
          <cell r="X374">
            <v>4000</v>
          </cell>
          <cell r="Y374">
            <v>4000</v>
          </cell>
          <cell r="Z374">
            <v>4000</v>
          </cell>
          <cell r="AA374">
            <v>2400</v>
          </cell>
        </row>
        <row r="375">
          <cell r="A375" t="str">
            <v>AQUACULTURE DEVELOPMENT</v>
          </cell>
          <cell r="B375" t="str">
            <v>0367</v>
          </cell>
          <cell r="C375">
            <v>367</v>
          </cell>
          <cell r="D375" t="str">
            <v>CLOSED</v>
          </cell>
          <cell r="E375" t="str">
            <v>03</v>
          </cell>
          <cell r="F375" t="str">
            <v>THA</v>
          </cell>
          <cell r="G375">
            <v>3003</v>
          </cell>
          <cell r="H375" t="str">
            <v>Fishery</v>
          </cell>
          <cell r="I375">
            <v>2125</v>
          </cell>
          <cell r="J375" t="str">
            <v>SEAE</v>
          </cell>
          <cell r="K375" t="str">
            <v>27NOV78</v>
          </cell>
          <cell r="L375" t="str">
            <v>19FEB79</v>
          </cell>
          <cell r="M375" t="str">
            <v>28AUG79</v>
          </cell>
          <cell r="N375" t="str">
            <v>14JUN89</v>
          </cell>
          <cell r="O375" t="str">
            <v>01MAY89</v>
          </cell>
          <cell r="P375" t="str">
            <v>01NOV18</v>
          </cell>
          <cell r="Q375">
            <v>40</v>
          </cell>
          <cell r="R375">
            <v>10</v>
          </cell>
          <cell r="S375">
            <v>1</v>
          </cell>
          <cell r="U375">
            <v>14000</v>
          </cell>
          <cell r="V375">
            <v>2680</v>
          </cell>
          <cell r="W375">
            <v>11320</v>
          </cell>
          <cell r="X375">
            <v>11320</v>
          </cell>
          <cell r="Y375">
            <v>11320</v>
          </cell>
          <cell r="Z375">
            <v>11320</v>
          </cell>
          <cell r="AA375">
            <v>6802</v>
          </cell>
        </row>
        <row r="376">
          <cell r="A376" t="str">
            <v>SECOND BANGLADESH SHILPA BANK</v>
          </cell>
          <cell r="B376" t="str">
            <v>0368</v>
          </cell>
          <cell r="C376">
            <v>368</v>
          </cell>
          <cell r="D376" t="str">
            <v>CLOSED</v>
          </cell>
          <cell r="E376" t="str">
            <v>03</v>
          </cell>
          <cell r="F376" t="str">
            <v>BAN</v>
          </cell>
          <cell r="G376">
            <v>3503</v>
          </cell>
          <cell r="H376" t="str">
            <v>Small &amp; Medium Scale Enterprises</v>
          </cell>
          <cell r="I376">
            <v>2050</v>
          </cell>
          <cell r="J376" t="str">
            <v>SAGF</v>
          </cell>
          <cell r="K376" t="str">
            <v>29NOV78</v>
          </cell>
          <cell r="L376" t="str">
            <v>06FEB79</v>
          </cell>
          <cell r="M376" t="str">
            <v>08MAY79</v>
          </cell>
          <cell r="N376" t="str">
            <v>03MAR87</v>
          </cell>
          <cell r="O376" t="str">
            <v>01DEC88</v>
          </cell>
          <cell r="P376" t="str">
            <v>01JUN18</v>
          </cell>
          <cell r="Q376">
            <v>40</v>
          </cell>
          <cell r="R376">
            <v>10</v>
          </cell>
          <cell r="S376">
            <v>1</v>
          </cell>
          <cell r="U376">
            <v>25000</v>
          </cell>
          <cell r="V376">
            <v>9254</v>
          </cell>
          <cell r="W376">
            <v>15746</v>
          </cell>
          <cell r="X376">
            <v>15746</v>
          </cell>
          <cell r="Y376">
            <v>15746</v>
          </cell>
          <cell r="Z376">
            <v>15746</v>
          </cell>
          <cell r="AA376">
            <v>9922</v>
          </cell>
        </row>
        <row r="377">
          <cell r="A377" t="str">
            <v>SEVANAGALA SUGAR DEVELOPMENT</v>
          </cell>
          <cell r="B377" t="str">
            <v>0369</v>
          </cell>
          <cell r="C377">
            <v>369</v>
          </cell>
          <cell r="D377" t="str">
            <v>CLOSED</v>
          </cell>
          <cell r="E377" t="str">
            <v>03</v>
          </cell>
          <cell r="F377" t="str">
            <v>SRI</v>
          </cell>
          <cell r="G377">
            <v>3001</v>
          </cell>
          <cell r="H377" t="str">
            <v>Agriculture Production, Agroprocessing, &amp; Agrobusiness</v>
          </cell>
          <cell r="I377">
            <v>2035</v>
          </cell>
          <cell r="J377" t="str">
            <v>SANS</v>
          </cell>
          <cell r="K377" t="str">
            <v>29NOV78</v>
          </cell>
          <cell r="L377" t="str">
            <v>26FEB79</v>
          </cell>
          <cell r="M377" t="str">
            <v>14JAN80</v>
          </cell>
          <cell r="N377" t="str">
            <v>26MAR92</v>
          </cell>
          <cell r="O377" t="str">
            <v>01DEC88</v>
          </cell>
          <cell r="P377" t="str">
            <v>01JUN18</v>
          </cell>
          <cell r="Q377">
            <v>40</v>
          </cell>
          <cell r="R377">
            <v>10</v>
          </cell>
          <cell r="S377">
            <v>1</v>
          </cell>
          <cell r="U377">
            <v>33900</v>
          </cell>
          <cell r="V377">
            <v>3264</v>
          </cell>
          <cell r="W377">
            <v>30636</v>
          </cell>
          <cell r="X377">
            <v>30636</v>
          </cell>
          <cell r="Y377">
            <v>30636</v>
          </cell>
          <cell r="Z377">
            <v>30636</v>
          </cell>
          <cell r="AA377">
            <v>19638</v>
          </cell>
        </row>
        <row r="378">
          <cell r="A378" t="str">
            <v>APPLIED RESEARCH INSTITUTES</v>
          </cell>
          <cell r="B378" t="str">
            <v>0370</v>
          </cell>
          <cell r="C378">
            <v>370</v>
          </cell>
          <cell r="D378" t="str">
            <v>CLOSED</v>
          </cell>
          <cell r="E378" t="str">
            <v>01</v>
          </cell>
          <cell r="F378" t="str">
            <v>KOR</v>
          </cell>
          <cell r="G378">
            <v>3104</v>
          </cell>
          <cell r="H378" t="str">
            <v>Tertiary Education</v>
          </cell>
          <cell r="I378">
            <v>4710</v>
          </cell>
          <cell r="J378" t="str">
            <v>EARG</v>
          </cell>
          <cell r="K378" t="str">
            <v>01DEC78</v>
          </cell>
          <cell r="L378" t="str">
            <v>15DEC78</v>
          </cell>
          <cell r="M378" t="str">
            <v>13FEB79</v>
          </cell>
          <cell r="N378" t="str">
            <v>27MAR85</v>
          </cell>
          <cell r="O378" t="str">
            <v>15APR82</v>
          </cell>
          <cell r="P378" t="str">
            <v>15OCT93</v>
          </cell>
          <cell r="Q378">
            <v>15</v>
          </cell>
          <cell r="R378">
            <v>3</v>
          </cell>
          <cell r="S378">
            <v>7.7</v>
          </cell>
          <cell r="U378">
            <v>33000</v>
          </cell>
          <cell r="V378">
            <v>290</v>
          </cell>
          <cell r="W378">
            <v>32710</v>
          </cell>
          <cell r="X378">
            <v>32710</v>
          </cell>
          <cell r="Y378">
            <v>32710</v>
          </cell>
          <cell r="Z378">
            <v>32710</v>
          </cell>
          <cell r="AA378">
            <v>32710</v>
          </cell>
        </row>
        <row r="379">
          <cell r="A379" t="str">
            <v>LAGUNA DE BAY FISH PEN DEVELOPMENT</v>
          </cell>
          <cell r="B379" t="str">
            <v>0371</v>
          </cell>
          <cell r="C379">
            <v>371</v>
          </cell>
          <cell r="D379" t="str">
            <v>CLOSED</v>
          </cell>
          <cell r="E379" t="str">
            <v>01</v>
          </cell>
          <cell r="F379" t="str">
            <v>PHI</v>
          </cell>
          <cell r="G379">
            <v>3003</v>
          </cell>
          <cell r="H379" t="str">
            <v>Fishery</v>
          </cell>
          <cell r="I379">
            <v>2125</v>
          </cell>
          <cell r="J379" t="str">
            <v>SEAE</v>
          </cell>
          <cell r="K379" t="str">
            <v>01DEC78</v>
          </cell>
          <cell r="L379" t="str">
            <v>26DEC78</v>
          </cell>
          <cell r="M379" t="str">
            <v>24MAY79</v>
          </cell>
          <cell r="N379" t="str">
            <v>20JUN88</v>
          </cell>
          <cell r="O379" t="str">
            <v>15MAR85</v>
          </cell>
          <cell r="P379" t="str">
            <v>15SEP95</v>
          </cell>
          <cell r="Q379">
            <v>15</v>
          </cell>
          <cell r="R379">
            <v>4</v>
          </cell>
          <cell r="S379">
            <v>7.7</v>
          </cell>
          <cell r="U379">
            <v>9000</v>
          </cell>
          <cell r="V379">
            <v>2323</v>
          </cell>
          <cell r="W379">
            <v>6677</v>
          </cell>
          <cell r="X379">
            <v>6677</v>
          </cell>
          <cell r="Y379">
            <v>6677</v>
          </cell>
          <cell r="Z379">
            <v>6677</v>
          </cell>
          <cell r="AA379">
            <v>6677</v>
          </cell>
        </row>
        <row r="380">
          <cell r="A380" t="str">
            <v>TRENGGANU HYDROPOWER</v>
          </cell>
          <cell r="B380" t="str">
            <v>0372</v>
          </cell>
          <cell r="C380">
            <v>372</v>
          </cell>
          <cell r="D380" t="str">
            <v>CLOSED</v>
          </cell>
          <cell r="E380" t="str">
            <v>01</v>
          </cell>
          <cell r="F380" t="str">
            <v>MAL</v>
          </cell>
          <cell r="G380">
            <v>3202</v>
          </cell>
          <cell r="H380" t="str">
            <v>Hydropower Generation</v>
          </cell>
          <cell r="I380">
            <v>2115</v>
          </cell>
          <cell r="J380" t="str">
            <v>SEID</v>
          </cell>
          <cell r="K380" t="str">
            <v>05DEC78</v>
          </cell>
          <cell r="L380" t="str">
            <v>21DEC79</v>
          </cell>
          <cell r="M380" t="str">
            <v>22APR80</v>
          </cell>
          <cell r="N380" t="str">
            <v>08MAY86</v>
          </cell>
          <cell r="O380" t="str">
            <v>15JUN84</v>
          </cell>
          <cell r="P380" t="str">
            <v>15DEC98</v>
          </cell>
          <cell r="Q380">
            <v>20</v>
          </cell>
          <cell r="R380">
            <v>5</v>
          </cell>
          <cell r="S380">
            <v>7.7</v>
          </cell>
          <cell r="U380">
            <v>45400</v>
          </cell>
          <cell r="V380">
            <v>368</v>
          </cell>
          <cell r="W380">
            <v>45032</v>
          </cell>
          <cell r="X380">
            <v>45032</v>
          </cell>
          <cell r="Y380">
            <v>45032</v>
          </cell>
          <cell r="Z380">
            <v>45032</v>
          </cell>
          <cell r="AA380">
            <v>45032</v>
          </cell>
        </row>
        <row r="381">
          <cell r="A381" t="str">
            <v>EDUCATIONAL EQUIPMENT DEVELOPMENT</v>
          </cell>
          <cell r="B381" t="str">
            <v>0373</v>
          </cell>
          <cell r="C381">
            <v>373</v>
          </cell>
          <cell r="D381" t="str">
            <v>CLOSED</v>
          </cell>
          <cell r="E381" t="str">
            <v>03</v>
          </cell>
          <cell r="F381" t="str">
            <v>BAN</v>
          </cell>
          <cell r="G381">
            <v>3106</v>
          </cell>
          <cell r="H381" t="str">
            <v>Education Sector Development</v>
          </cell>
          <cell r="I381">
            <v>2035</v>
          </cell>
          <cell r="J381" t="str">
            <v>SANS</v>
          </cell>
          <cell r="K381" t="str">
            <v>05DEC78</v>
          </cell>
          <cell r="L381" t="str">
            <v>06FEB79</v>
          </cell>
          <cell r="M381" t="str">
            <v>16OCT81</v>
          </cell>
          <cell r="N381" t="str">
            <v>12MAY89</v>
          </cell>
          <cell r="O381" t="str">
            <v>01MAR89</v>
          </cell>
          <cell r="P381" t="str">
            <v>01SEP18</v>
          </cell>
          <cell r="Q381">
            <v>40</v>
          </cell>
          <cell r="R381">
            <v>10</v>
          </cell>
          <cell r="S381">
            <v>1</v>
          </cell>
          <cell r="U381">
            <v>6000</v>
          </cell>
          <cell r="V381">
            <v>1876</v>
          </cell>
          <cell r="W381">
            <v>4124</v>
          </cell>
          <cell r="X381">
            <v>4124</v>
          </cell>
          <cell r="Y381">
            <v>4124</v>
          </cell>
          <cell r="Z381">
            <v>4124</v>
          </cell>
          <cell r="AA381">
            <v>2480</v>
          </cell>
        </row>
        <row r="382">
          <cell r="A382" t="str">
            <v>LIVESTOCK SERVICES DEVELOPMENT AND TRAINING</v>
          </cell>
          <cell r="B382" t="str">
            <v>0374</v>
          </cell>
          <cell r="C382">
            <v>374</v>
          </cell>
          <cell r="D382" t="str">
            <v>CLOSED</v>
          </cell>
          <cell r="E382" t="str">
            <v>03</v>
          </cell>
          <cell r="F382" t="str">
            <v>BAN</v>
          </cell>
          <cell r="G382">
            <v>3006</v>
          </cell>
          <cell r="H382" t="str">
            <v>Livestock</v>
          </cell>
          <cell r="I382">
            <v>2035</v>
          </cell>
          <cell r="J382" t="str">
            <v>SANS</v>
          </cell>
          <cell r="K382" t="str">
            <v>05DEC78</v>
          </cell>
          <cell r="L382" t="str">
            <v>06FEB79</v>
          </cell>
          <cell r="M382" t="str">
            <v>05NOV79</v>
          </cell>
          <cell r="N382" t="str">
            <v>12NOV87</v>
          </cell>
          <cell r="O382" t="str">
            <v>01MAR89</v>
          </cell>
          <cell r="P382" t="str">
            <v>01SEP18</v>
          </cell>
          <cell r="Q382">
            <v>40</v>
          </cell>
          <cell r="R382">
            <v>10</v>
          </cell>
          <cell r="S382">
            <v>1</v>
          </cell>
          <cell r="U382">
            <v>12400</v>
          </cell>
          <cell r="V382">
            <v>4863</v>
          </cell>
          <cell r="W382">
            <v>7537</v>
          </cell>
          <cell r="X382">
            <v>7537</v>
          </cell>
          <cell r="Y382">
            <v>7537</v>
          </cell>
          <cell r="Z382">
            <v>7537</v>
          </cell>
          <cell r="AA382">
            <v>4524</v>
          </cell>
        </row>
        <row r="383">
          <cell r="A383" t="str">
            <v>FIFTH PORT</v>
          </cell>
          <cell r="B383" t="str">
            <v>0375</v>
          </cell>
          <cell r="C383">
            <v>375</v>
          </cell>
          <cell r="D383" t="str">
            <v>CLOSED</v>
          </cell>
          <cell r="E383" t="str">
            <v>01</v>
          </cell>
          <cell r="F383" t="str">
            <v>INO</v>
          </cell>
          <cell r="G383">
            <v>3702</v>
          </cell>
          <cell r="H383" t="str">
            <v>Ports, Waterways, &amp; Shipping</v>
          </cell>
          <cell r="I383">
            <v>2115</v>
          </cell>
          <cell r="J383" t="str">
            <v>SEID</v>
          </cell>
          <cell r="K383" t="str">
            <v>07DEC78</v>
          </cell>
          <cell r="L383" t="str">
            <v>19DEC78</v>
          </cell>
          <cell r="M383" t="str">
            <v>28JUN79</v>
          </cell>
          <cell r="N383" t="str">
            <v>15MAY91</v>
          </cell>
          <cell r="O383" t="str">
            <v>01MAY84</v>
          </cell>
          <cell r="P383" t="str">
            <v>01MAY97</v>
          </cell>
          <cell r="Q383">
            <v>25</v>
          </cell>
          <cell r="R383">
            <v>5</v>
          </cell>
          <cell r="S383">
            <v>7.7</v>
          </cell>
          <cell r="U383">
            <v>26300</v>
          </cell>
          <cell r="V383">
            <v>2606</v>
          </cell>
          <cell r="W383">
            <v>23694</v>
          </cell>
          <cell r="X383">
            <v>23694</v>
          </cell>
          <cell r="Y383">
            <v>23694</v>
          </cell>
          <cell r="Z383">
            <v>23694</v>
          </cell>
          <cell r="AA383">
            <v>23694</v>
          </cell>
        </row>
        <row r="384">
          <cell r="A384" t="str">
            <v>TONGA DEVELOPMENT BANK</v>
          </cell>
          <cell r="B384" t="str">
            <v>0376</v>
          </cell>
          <cell r="C384">
            <v>376</v>
          </cell>
          <cell r="D384" t="str">
            <v>CLOSED</v>
          </cell>
          <cell r="E384" t="str">
            <v>03</v>
          </cell>
          <cell r="F384" t="str">
            <v>TON</v>
          </cell>
          <cell r="G384">
            <v>3301</v>
          </cell>
          <cell r="H384" t="str">
            <v>Banking Systems</v>
          </cell>
          <cell r="I384">
            <v>3610</v>
          </cell>
          <cell r="J384" t="str">
            <v>PAHQ</v>
          </cell>
          <cell r="K384" t="str">
            <v>07DEC78</v>
          </cell>
          <cell r="L384" t="str">
            <v>20DEC78</v>
          </cell>
          <cell r="M384" t="str">
            <v>17JAN79</v>
          </cell>
          <cell r="N384" t="str">
            <v>24JUN83</v>
          </cell>
          <cell r="O384" t="str">
            <v>15MAY89</v>
          </cell>
          <cell r="P384" t="str">
            <v>15NOV18</v>
          </cell>
          <cell r="Q384">
            <v>40</v>
          </cell>
          <cell r="R384">
            <v>10</v>
          </cell>
          <cell r="S384">
            <v>1</v>
          </cell>
          <cell r="U384">
            <v>1500</v>
          </cell>
          <cell r="V384">
            <v>55</v>
          </cell>
          <cell r="W384">
            <v>1445</v>
          </cell>
          <cell r="X384">
            <v>1445</v>
          </cell>
          <cell r="Y384">
            <v>1445</v>
          </cell>
          <cell r="Z384">
            <v>1445</v>
          </cell>
          <cell r="AA384">
            <v>881</v>
          </cell>
        </row>
        <row r="385">
          <cell r="A385" t="str">
            <v>FIFTH SMALL AND MEDIUM INDUSTRY BANK</v>
          </cell>
          <cell r="B385" t="str">
            <v>0377</v>
          </cell>
          <cell r="C385">
            <v>377</v>
          </cell>
          <cell r="D385" t="str">
            <v>CLOSED</v>
          </cell>
          <cell r="E385" t="str">
            <v>01</v>
          </cell>
          <cell r="F385" t="str">
            <v>KOR</v>
          </cell>
          <cell r="G385">
            <v>3503</v>
          </cell>
          <cell r="H385" t="str">
            <v>Small &amp; Medium Scale Enterprises</v>
          </cell>
          <cell r="I385">
            <v>4710</v>
          </cell>
          <cell r="J385" t="str">
            <v>EARG</v>
          </cell>
          <cell r="K385" t="str">
            <v>07DEC78</v>
          </cell>
          <cell r="L385" t="str">
            <v>15DEC78</v>
          </cell>
          <cell r="M385" t="str">
            <v>13FEB79</v>
          </cell>
          <cell r="N385" t="str">
            <v>18FEB82</v>
          </cell>
          <cell r="O385" t="str">
            <v>01DEC79</v>
          </cell>
          <cell r="P385" t="str">
            <v>01DEC90</v>
          </cell>
          <cell r="Q385">
            <v>15</v>
          </cell>
          <cell r="R385">
            <v>3</v>
          </cell>
          <cell r="S385">
            <v>7.7</v>
          </cell>
          <cell r="U385">
            <v>40000</v>
          </cell>
          <cell r="V385">
            <v>156</v>
          </cell>
          <cell r="W385">
            <v>39844</v>
          </cell>
          <cell r="X385">
            <v>39844</v>
          </cell>
          <cell r="Y385">
            <v>39844</v>
          </cell>
          <cell r="Z385">
            <v>39844</v>
          </cell>
          <cell r="AA385">
            <v>39844</v>
          </cell>
        </row>
        <row r="386">
          <cell r="A386" t="str">
            <v>PABNA IRRIGATION AND RURAL DEVELOPMENT</v>
          </cell>
          <cell r="B386" t="str">
            <v>0378</v>
          </cell>
          <cell r="C386">
            <v>378</v>
          </cell>
          <cell r="D386" t="str">
            <v>CLOSED</v>
          </cell>
          <cell r="E386" t="str">
            <v>03</v>
          </cell>
          <cell r="F386" t="str">
            <v>BAN</v>
          </cell>
          <cell r="G386">
            <v>3900</v>
          </cell>
          <cell r="H386" t="str">
            <v>Multisector</v>
          </cell>
          <cell r="I386">
            <v>2035</v>
          </cell>
          <cell r="J386" t="str">
            <v>SANS</v>
          </cell>
          <cell r="K386" t="str">
            <v>12DEC78</v>
          </cell>
          <cell r="L386" t="str">
            <v>06FEB79</v>
          </cell>
          <cell r="M386" t="str">
            <v>08MAY79</v>
          </cell>
          <cell r="N386" t="str">
            <v>27SEP93</v>
          </cell>
          <cell r="O386" t="str">
            <v>01APR89</v>
          </cell>
          <cell r="P386" t="str">
            <v>01OCT18</v>
          </cell>
          <cell r="Q386">
            <v>40</v>
          </cell>
          <cell r="R386">
            <v>10</v>
          </cell>
          <cell r="S386">
            <v>1</v>
          </cell>
          <cell r="U386">
            <v>38000</v>
          </cell>
          <cell r="V386">
            <v>0</v>
          </cell>
          <cell r="W386">
            <v>38000</v>
          </cell>
          <cell r="X386">
            <v>38000</v>
          </cell>
          <cell r="Y386">
            <v>38000</v>
          </cell>
          <cell r="Z386">
            <v>38000</v>
          </cell>
          <cell r="AA386">
            <v>22800</v>
          </cell>
        </row>
        <row r="387">
          <cell r="A387" t="str">
            <v>MINDANAO SECONDARY AND FEEDER ROADS</v>
          </cell>
          <cell r="B387" t="str">
            <v>0379</v>
          </cell>
          <cell r="C387">
            <v>379</v>
          </cell>
          <cell r="D387" t="str">
            <v>CLOSED</v>
          </cell>
          <cell r="E387" t="str">
            <v>01</v>
          </cell>
          <cell r="F387" t="str">
            <v>PHI</v>
          </cell>
          <cell r="G387">
            <v>3701</v>
          </cell>
          <cell r="H387" t="str">
            <v>Roads &amp; Highways</v>
          </cell>
          <cell r="I387">
            <v>2115</v>
          </cell>
          <cell r="J387" t="str">
            <v>SEID</v>
          </cell>
          <cell r="K387" t="str">
            <v>12DEC78</v>
          </cell>
          <cell r="L387" t="str">
            <v>26DEC78</v>
          </cell>
          <cell r="M387" t="str">
            <v>28MAR79</v>
          </cell>
          <cell r="N387" t="str">
            <v>27JAN89</v>
          </cell>
          <cell r="O387" t="str">
            <v>01MAY83</v>
          </cell>
          <cell r="P387" t="str">
            <v>01NOV02</v>
          </cell>
          <cell r="Q387">
            <v>24</v>
          </cell>
          <cell r="R387">
            <v>4</v>
          </cell>
          <cell r="S387">
            <v>7.7</v>
          </cell>
          <cell r="U387">
            <v>24000</v>
          </cell>
          <cell r="V387">
            <v>1695</v>
          </cell>
          <cell r="W387">
            <v>22305</v>
          </cell>
          <cell r="X387">
            <v>22305</v>
          </cell>
          <cell r="Y387">
            <v>22305</v>
          </cell>
          <cell r="Z387">
            <v>22305</v>
          </cell>
          <cell r="AA387">
            <v>22305</v>
          </cell>
        </row>
        <row r="388">
          <cell r="A388" t="str">
            <v>MINERAL RESOURCES DEVELOPMENT</v>
          </cell>
          <cell r="B388" t="str">
            <v>0380</v>
          </cell>
          <cell r="C388">
            <v>380</v>
          </cell>
          <cell r="D388" t="str">
            <v>CLOSED</v>
          </cell>
          <cell r="E388" t="str">
            <v>01</v>
          </cell>
          <cell r="F388" t="str">
            <v>KOR</v>
          </cell>
          <cell r="G388">
            <v>3502</v>
          </cell>
          <cell r="H388" t="str">
            <v>Industry</v>
          </cell>
          <cell r="I388">
            <v>4710</v>
          </cell>
          <cell r="J388" t="str">
            <v>EARG</v>
          </cell>
          <cell r="K388" t="str">
            <v>12DEC78</v>
          </cell>
          <cell r="L388" t="str">
            <v>22DEC78</v>
          </cell>
          <cell r="M388" t="str">
            <v>23APR79</v>
          </cell>
          <cell r="N388" t="str">
            <v>07MAR85</v>
          </cell>
          <cell r="O388" t="str">
            <v>01MAR82</v>
          </cell>
          <cell r="P388" t="str">
            <v>01SEP93</v>
          </cell>
          <cell r="Q388">
            <v>15</v>
          </cell>
          <cell r="R388">
            <v>3</v>
          </cell>
          <cell r="S388">
            <v>7.7</v>
          </cell>
          <cell r="U388">
            <v>8000</v>
          </cell>
          <cell r="V388">
            <v>48</v>
          </cell>
          <cell r="W388">
            <v>7952</v>
          </cell>
          <cell r="X388">
            <v>7952</v>
          </cell>
          <cell r="Y388">
            <v>7952</v>
          </cell>
          <cell r="Z388">
            <v>7952</v>
          </cell>
          <cell r="AA388">
            <v>7952</v>
          </cell>
        </row>
        <row r="389">
          <cell r="A389" t="str">
            <v>LOW-LIFT PUMP MAINTENANCE PROGRAM</v>
          </cell>
          <cell r="B389" t="str">
            <v>0381</v>
          </cell>
          <cell r="C389">
            <v>381</v>
          </cell>
          <cell r="D389" t="str">
            <v>CLOSED</v>
          </cell>
          <cell r="E389" t="str">
            <v>03</v>
          </cell>
          <cell r="F389" t="str">
            <v>BAN</v>
          </cell>
          <cell r="G389">
            <v>3005</v>
          </cell>
          <cell r="H389" t="str">
            <v>Irrigation &amp; Drainage</v>
          </cell>
          <cell r="I389">
            <v>2035</v>
          </cell>
          <cell r="J389" t="str">
            <v>SANS</v>
          </cell>
          <cell r="K389" t="str">
            <v>14DEC78</v>
          </cell>
          <cell r="L389" t="str">
            <v>06FEB79</v>
          </cell>
          <cell r="M389" t="str">
            <v>21MAR79</v>
          </cell>
          <cell r="N389" t="str">
            <v>31JAN84</v>
          </cell>
          <cell r="O389" t="str">
            <v>15MAR87</v>
          </cell>
          <cell r="P389" t="str">
            <v>15SEP03</v>
          </cell>
          <cell r="Q389">
            <v>25</v>
          </cell>
          <cell r="R389">
            <v>8</v>
          </cell>
          <cell r="S389">
            <v>1</v>
          </cell>
          <cell r="U389">
            <v>8900</v>
          </cell>
          <cell r="V389">
            <v>3165</v>
          </cell>
          <cell r="W389">
            <v>5735</v>
          </cell>
          <cell r="X389">
            <v>5735</v>
          </cell>
          <cell r="Y389">
            <v>5735</v>
          </cell>
          <cell r="Z389">
            <v>5735</v>
          </cell>
          <cell r="AA389">
            <v>5735</v>
          </cell>
        </row>
        <row r="390">
          <cell r="A390" t="str">
            <v>RANGOON WATER SUPPLY (SUPPLEMENTARY)</v>
          </cell>
          <cell r="B390" t="str">
            <v>0382</v>
          </cell>
          <cell r="C390">
            <v>382</v>
          </cell>
          <cell r="D390" t="str">
            <v>CLOSED</v>
          </cell>
          <cell r="E390" t="str">
            <v>03</v>
          </cell>
          <cell r="F390" t="str">
            <v>MYA</v>
          </cell>
          <cell r="G390">
            <v>3801</v>
          </cell>
          <cell r="H390" t="str">
            <v>Water Supply &amp; Sanitation</v>
          </cell>
          <cell r="I390">
            <v>2135</v>
          </cell>
          <cell r="J390" t="str">
            <v>SESS</v>
          </cell>
          <cell r="K390" t="str">
            <v>18DEC78</v>
          </cell>
          <cell r="L390" t="str">
            <v>17JAN79</v>
          </cell>
          <cell r="M390" t="str">
            <v>18APR79</v>
          </cell>
          <cell r="N390" t="str">
            <v>08SEP89</v>
          </cell>
          <cell r="O390" t="str">
            <v>01JUN89</v>
          </cell>
          <cell r="P390" t="str">
            <v>01DEC18</v>
          </cell>
          <cell r="Q390">
            <v>40</v>
          </cell>
          <cell r="R390">
            <v>10</v>
          </cell>
          <cell r="S390">
            <v>1</v>
          </cell>
          <cell r="U390">
            <v>7960</v>
          </cell>
          <cell r="V390">
            <v>34</v>
          </cell>
          <cell r="W390">
            <v>7926</v>
          </cell>
          <cell r="X390">
            <v>7926</v>
          </cell>
          <cell r="Y390">
            <v>7926</v>
          </cell>
          <cell r="Z390">
            <v>7926</v>
          </cell>
          <cell r="AA390">
            <v>1428</v>
          </cell>
        </row>
        <row r="391">
          <cell r="A391" t="str">
            <v>THIRD HIGHWAY</v>
          </cell>
          <cell r="B391" t="str">
            <v>0383</v>
          </cell>
          <cell r="C391">
            <v>383</v>
          </cell>
          <cell r="D391" t="str">
            <v>CLOSED</v>
          </cell>
          <cell r="E391" t="str">
            <v>01</v>
          </cell>
          <cell r="F391" t="str">
            <v>THA</v>
          </cell>
          <cell r="G391">
            <v>3701</v>
          </cell>
          <cell r="H391" t="str">
            <v>Roads &amp; Highways</v>
          </cell>
          <cell r="I391">
            <v>2115</v>
          </cell>
          <cell r="J391" t="str">
            <v>SEID</v>
          </cell>
          <cell r="K391" t="str">
            <v>18DEC78</v>
          </cell>
          <cell r="L391" t="str">
            <v>02FEB79</v>
          </cell>
          <cell r="M391" t="str">
            <v>03MAY79</v>
          </cell>
          <cell r="N391" t="str">
            <v>13JUN86</v>
          </cell>
          <cell r="O391" t="str">
            <v>15JUN83</v>
          </cell>
          <cell r="P391" t="str">
            <v>15DEC94</v>
          </cell>
          <cell r="Q391">
            <v>24</v>
          </cell>
          <cell r="R391">
            <v>4</v>
          </cell>
          <cell r="S391">
            <v>7.7</v>
          </cell>
          <cell r="U391">
            <v>40000</v>
          </cell>
          <cell r="V391">
            <v>4670</v>
          </cell>
          <cell r="W391">
            <v>35330</v>
          </cell>
          <cell r="X391">
            <v>35330</v>
          </cell>
          <cell r="Y391">
            <v>35330</v>
          </cell>
          <cell r="Z391">
            <v>35330</v>
          </cell>
          <cell r="AA391">
            <v>35330</v>
          </cell>
        </row>
        <row r="392">
          <cell r="A392" t="str">
            <v>AUTOMOTIVE COMPONENTS MANUFACTURING</v>
          </cell>
          <cell r="B392" t="str">
            <v>0384</v>
          </cell>
          <cell r="C392">
            <v>384</v>
          </cell>
          <cell r="D392" t="str">
            <v>CLOSED</v>
          </cell>
          <cell r="E392" t="str">
            <v>01</v>
          </cell>
          <cell r="F392" t="str">
            <v>PAK</v>
          </cell>
          <cell r="G392">
            <v>3502</v>
          </cell>
          <cell r="H392" t="str">
            <v>Industry</v>
          </cell>
          <cell r="I392">
            <v>4630</v>
          </cell>
          <cell r="J392" t="str">
            <v>CWGF</v>
          </cell>
          <cell r="K392" t="str">
            <v>20DEC78</v>
          </cell>
          <cell r="L392" t="str">
            <v>27DEC78</v>
          </cell>
          <cell r="M392" t="str">
            <v>26JUN79</v>
          </cell>
          <cell r="N392" t="str">
            <v>08OCT87</v>
          </cell>
          <cell r="O392" t="str">
            <v>01MAR84</v>
          </cell>
          <cell r="P392" t="str">
            <v>01SEP93</v>
          </cell>
          <cell r="Q392">
            <v>15</v>
          </cell>
          <cell r="R392">
            <v>5</v>
          </cell>
          <cell r="S392">
            <v>7.7</v>
          </cell>
          <cell r="U392">
            <v>32100</v>
          </cell>
          <cell r="V392">
            <v>5335</v>
          </cell>
          <cell r="W392">
            <v>26765</v>
          </cell>
          <cell r="X392">
            <v>26765</v>
          </cell>
          <cell r="Y392">
            <v>26765</v>
          </cell>
          <cell r="Z392">
            <v>26765</v>
          </cell>
          <cell r="AA392">
            <v>26765</v>
          </cell>
        </row>
        <row r="393">
          <cell r="A393" t="str">
            <v>SECOND FISHERIES DEVELOPMENT</v>
          </cell>
          <cell r="B393" t="str">
            <v>0385</v>
          </cell>
          <cell r="C393">
            <v>385</v>
          </cell>
          <cell r="D393" t="str">
            <v>CLOSED</v>
          </cell>
          <cell r="E393" t="str">
            <v>01</v>
          </cell>
          <cell r="F393" t="str">
            <v>KOR</v>
          </cell>
          <cell r="G393">
            <v>3003</v>
          </cell>
          <cell r="H393" t="str">
            <v>Fishery</v>
          </cell>
          <cell r="I393">
            <v>4725</v>
          </cell>
          <cell r="J393" t="str">
            <v>EAAE</v>
          </cell>
          <cell r="K393" t="str">
            <v>20DEC78</v>
          </cell>
          <cell r="L393" t="str">
            <v>22DEC78</v>
          </cell>
          <cell r="M393" t="str">
            <v>05JUN79</v>
          </cell>
          <cell r="N393" t="str">
            <v>07MAR85</v>
          </cell>
          <cell r="O393" t="str">
            <v>01JUN83</v>
          </cell>
          <cell r="P393" t="str">
            <v>01DEC89</v>
          </cell>
          <cell r="Q393">
            <v>20</v>
          </cell>
          <cell r="R393">
            <v>4</v>
          </cell>
          <cell r="S393">
            <v>7.7</v>
          </cell>
          <cell r="U393">
            <v>19000</v>
          </cell>
          <cell r="V393">
            <v>11158</v>
          </cell>
          <cell r="W393">
            <v>7842</v>
          </cell>
          <cell r="X393">
            <v>7842</v>
          </cell>
          <cell r="Y393">
            <v>7842</v>
          </cell>
          <cell r="Z393">
            <v>7842</v>
          </cell>
          <cell r="AA393">
            <v>7842</v>
          </cell>
        </row>
        <row r="394">
          <cell r="A394" t="str">
            <v>KENT RIDGE HOSPITAL-POLYCLINIC</v>
          </cell>
          <cell r="B394" t="str">
            <v>0386</v>
          </cell>
          <cell r="C394">
            <v>386</v>
          </cell>
          <cell r="D394" t="str">
            <v>CLOSED</v>
          </cell>
          <cell r="E394" t="str">
            <v>01</v>
          </cell>
          <cell r="F394" t="str">
            <v>SIN</v>
          </cell>
          <cell r="G394">
            <v>3403</v>
          </cell>
          <cell r="H394" t="str">
            <v>Health Systems</v>
          </cell>
          <cell r="I394">
            <v>2135</v>
          </cell>
          <cell r="J394" t="str">
            <v>SESS</v>
          </cell>
          <cell r="K394" t="str">
            <v>20DEC78</v>
          </cell>
          <cell r="L394" t="str">
            <v>09FEB79</v>
          </cell>
          <cell r="M394" t="str">
            <v>08MAY79</v>
          </cell>
          <cell r="N394" t="str">
            <v>22MAY84</v>
          </cell>
          <cell r="O394" t="str">
            <v>01MAY82</v>
          </cell>
          <cell r="P394" t="str">
            <v>01NOV91</v>
          </cell>
          <cell r="Q394">
            <v>13</v>
          </cell>
          <cell r="R394">
            <v>3</v>
          </cell>
          <cell r="S394">
            <v>7.7</v>
          </cell>
          <cell r="U394">
            <v>19000</v>
          </cell>
          <cell r="V394">
            <v>0</v>
          </cell>
          <cell r="W394">
            <v>19000</v>
          </cell>
          <cell r="X394">
            <v>19000</v>
          </cell>
          <cell r="Y394">
            <v>19000</v>
          </cell>
          <cell r="Z394">
            <v>19000</v>
          </cell>
          <cell r="AA394">
            <v>19000</v>
          </cell>
        </row>
        <row r="395">
          <cell r="A395" t="str">
            <v>INTEGRATED RURAL DEVELOPMENT</v>
          </cell>
          <cell r="B395" t="str">
            <v>0387</v>
          </cell>
          <cell r="C395">
            <v>387</v>
          </cell>
          <cell r="D395" t="str">
            <v>CLOSED</v>
          </cell>
          <cell r="E395" t="str">
            <v>03</v>
          </cell>
          <cell r="F395" t="str">
            <v>NEP</v>
          </cell>
          <cell r="G395">
            <v>3900</v>
          </cell>
          <cell r="H395" t="str">
            <v>Multisector</v>
          </cell>
          <cell r="I395">
            <v>2035</v>
          </cell>
          <cell r="J395" t="str">
            <v>SANS</v>
          </cell>
          <cell r="K395" t="str">
            <v>20DEC78</v>
          </cell>
          <cell r="L395" t="str">
            <v>26DEC78</v>
          </cell>
          <cell r="M395" t="str">
            <v>05JUL79</v>
          </cell>
          <cell r="N395" t="str">
            <v>13JUL89</v>
          </cell>
          <cell r="O395" t="str">
            <v>01MAY89</v>
          </cell>
          <cell r="P395" t="str">
            <v>01NOV18</v>
          </cell>
          <cell r="Q395">
            <v>40</v>
          </cell>
          <cell r="R395">
            <v>10</v>
          </cell>
          <cell r="S395">
            <v>1</v>
          </cell>
          <cell r="U395">
            <v>14000</v>
          </cell>
          <cell r="V395">
            <v>1414</v>
          </cell>
          <cell r="W395">
            <v>12586</v>
          </cell>
          <cell r="X395">
            <v>12586</v>
          </cell>
          <cell r="Y395">
            <v>12586</v>
          </cell>
          <cell r="Z395">
            <v>12586</v>
          </cell>
          <cell r="AA395">
            <v>7545</v>
          </cell>
        </row>
        <row r="396">
          <cell r="A396" t="str">
            <v>SECOND TRIBHUVAN INTERNATIONAL AIRPORT</v>
          </cell>
          <cell r="B396" t="str">
            <v>0388</v>
          </cell>
          <cell r="C396">
            <v>388</v>
          </cell>
          <cell r="D396" t="str">
            <v>CLOSED</v>
          </cell>
          <cell r="E396" t="str">
            <v>03</v>
          </cell>
          <cell r="F396" t="str">
            <v>NEP</v>
          </cell>
          <cell r="G396">
            <v>3704</v>
          </cell>
          <cell r="H396" t="str">
            <v>Civil Aviation</v>
          </cell>
          <cell r="I396">
            <v>2015</v>
          </cell>
          <cell r="J396" t="str">
            <v>SATC</v>
          </cell>
          <cell r="K396" t="str">
            <v>22DEC78</v>
          </cell>
          <cell r="L396" t="str">
            <v>26DEC78</v>
          </cell>
          <cell r="M396" t="str">
            <v>26MAR79</v>
          </cell>
          <cell r="N396" t="str">
            <v>24APR91</v>
          </cell>
          <cell r="O396" t="str">
            <v>01MAR89</v>
          </cell>
          <cell r="P396" t="str">
            <v>01SEP18</v>
          </cell>
          <cell r="Q396">
            <v>40</v>
          </cell>
          <cell r="R396">
            <v>10</v>
          </cell>
          <cell r="S396">
            <v>1</v>
          </cell>
          <cell r="U396">
            <v>11000</v>
          </cell>
          <cell r="V396">
            <v>257</v>
          </cell>
          <cell r="W396">
            <v>10743</v>
          </cell>
          <cell r="X396">
            <v>10743</v>
          </cell>
          <cell r="Y396">
            <v>10743</v>
          </cell>
          <cell r="Z396">
            <v>10743</v>
          </cell>
          <cell r="AA396">
            <v>6454</v>
          </cell>
        </row>
        <row r="397">
          <cell r="A397" t="str">
            <v>SOUTH EAST SULAWESI TRANSMIGRATION AND AREA DEVELOPMENT</v>
          </cell>
          <cell r="B397" t="str">
            <v>0389</v>
          </cell>
          <cell r="C397">
            <v>389</v>
          </cell>
          <cell r="D397" t="str">
            <v>CLOSED</v>
          </cell>
          <cell r="E397" t="str">
            <v>01</v>
          </cell>
          <cell r="F397" t="str">
            <v>INO</v>
          </cell>
          <cell r="G397">
            <v>3900</v>
          </cell>
          <cell r="H397" t="str">
            <v>Multisector</v>
          </cell>
          <cell r="I397">
            <v>2125</v>
          </cell>
          <cell r="J397" t="str">
            <v>SEAE</v>
          </cell>
          <cell r="K397" t="str">
            <v>22DEC78</v>
          </cell>
          <cell r="L397" t="str">
            <v>28DEC78</v>
          </cell>
          <cell r="M397" t="str">
            <v>26JUL79</v>
          </cell>
          <cell r="N397" t="str">
            <v>31AUG89</v>
          </cell>
          <cell r="O397" t="str">
            <v>01MAR86</v>
          </cell>
          <cell r="P397" t="str">
            <v>01MAR97</v>
          </cell>
          <cell r="Q397">
            <v>30</v>
          </cell>
          <cell r="R397">
            <v>7</v>
          </cell>
          <cell r="S397">
            <v>7.7</v>
          </cell>
          <cell r="U397">
            <v>34300</v>
          </cell>
          <cell r="V397">
            <v>1181</v>
          </cell>
          <cell r="W397">
            <v>33119</v>
          </cell>
          <cell r="X397">
            <v>33119</v>
          </cell>
          <cell r="Y397">
            <v>33119</v>
          </cell>
          <cell r="Z397">
            <v>33119</v>
          </cell>
          <cell r="AA397">
            <v>33119</v>
          </cell>
        </row>
        <row r="398">
          <cell r="A398" t="str">
            <v>PIPRI THERMAL GENERATION</v>
          </cell>
          <cell r="B398" t="str">
            <v>0390</v>
          </cell>
          <cell r="C398">
            <v>390</v>
          </cell>
          <cell r="D398" t="str">
            <v>CLOSED</v>
          </cell>
          <cell r="E398" t="str">
            <v>03</v>
          </cell>
          <cell r="F398" t="str">
            <v>PAK</v>
          </cell>
          <cell r="G398">
            <v>3201</v>
          </cell>
          <cell r="H398" t="str">
            <v>Conventional Energy Generation (other than hydropower)</v>
          </cell>
          <cell r="I398">
            <v>4615</v>
          </cell>
          <cell r="J398" t="str">
            <v>CWID</v>
          </cell>
          <cell r="K398" t="str">
            <v>22DEC78</v>
          </cell>
          <cell r="L398" t="str">
            <v>27DEC78</v>
          </cell>
          <cell r="M398" t="str">
            <v>26OCT79</v>
          </cell>
          <cell r="N398" t="str">
            <v>16APR85</v>
          </cell>
          <cell r="O398" t="str">
            <v>01MAR89</v>
          </cell>
          <cell r="P398" t="str">
            <v>01SEP18</v>
          </cell>
          <cell r="Q398">
            <v>40</v>
          </cell>
          <cell r="R398">
            <v>10</v>
          </cell>
          <cell r="S398">
            <v>1</v>
          </cell>
          <cell r="U398">
            <v>35000</v>
          </cell>
          <cell r="V398">
            <v>7045</v>
          </cell>
          <cell r="W398">
            <v>27955</v>
          </cell>
          <cell r="X398">
            <v>27955</v>
          </cell>
          <cell r="Y398">
            <v>27955</v>
          </cell>
          <cell r="Z398">
            <v>27955</v>
          </cell>
          <cell r="AA398">
            <v>16800</v>
          </cell>
        </row>
        <row r="399">
          <cell r="A399" t="str">
            <v>PIPRI THERMAL GENERATION</v>
          </cell>
          <cell r="B399" t="str">
            <v>0391</v>
          </cell>
          <cell r="C399">
            <v>391</v>
          </cell>
          <cell r="D399" t="str">
            <v>CLOSED</v>
          </cell>
          <cell r="E399" t="str">
            <v>01</v>
          </cell>
          <cell r="F399" t="str">
            <v>PAK</v>
          </cell>
          <cell r="G399">
            <v>3201</v>
          </cell>
          <cell r="H399" t="str">
            <v>Conventional Energy Generation (other than hydropower)</v>
          </cell>
          <cell r="I399">
            <v>4615</v>
          </cell>
          <cell r="J399" t="str">
            <v>CWID</v>
          </cell>
          <cell r="K399" t="str">
            <v>22DEC78</v>
          </cell>
          <cell r="L399" t="str">
            <v>27DEC78</v>
          </cell>
          <cell r="M399" t="str">
            <v>26OCT79</v>
          </cell>
          <cell r="N399" t="str">
            <v>12MAR85</v>
          </cell>
          <cell r="O399" t="str">
            <v>01MAR84</v>
          </cell>
          <cell r="P399" t="str">
            <v>01SEP03</v>
          </cell>
          <cell r="Q399">
            <v>25</v>
          </cell>
          <cell r="R399">
            <v>5</v>
          </cell>
          <cell r="S399">
            <v>7.7</v>
          </cell>
          <cell r="U399">
            <v>25000</v>
          </cell>
          <cell r="V399">
            <v>2978</v>
          </cell>
          <cell r="W399">
            <v>22022</v>
          </cell>
          <cell r="X399">
            <v>22022</v>
          </cell>
          <cell r="Y399">
            <v>22022</v>
          </cell>
          <cell r="Z399">
            <v>22022</v>
          </cell>
          <cell r="AA399">
            <v>22022</v>
          </cell>
        </row>
        <row r="400">
          <cell r="A400" t="str">
            <v>SECOND POWER</v>
          </cell>
          <cell r="B400" t="str">
            <v>0392</v>
          </cell>
          <cell r="C400">
            <v>392</v>
          </cell>
          <cell r="D400" t="str">
            <v>CLOSED</v>
          </cell>
          <cell r="E400" t="str">
            <v>03</v>
          </cell>
          <cell r="F400" t="str">
            <v>SAM</v>
          </cell>
          <cell r="G400">
            <v>3202</v>
          </cell>
          <cell r="H400" t="str">
            <v>Hydropower Generation</v>
          </cell>
          <cell r="I400">
            <v>3610</v>
          </cell>
          <cell r="J400" t="str">
            <v>PAHQ</v>
          </cell>
          <cell r="K400" t="str">
            <v>29MAR79</v>
          </cell>
          <cell r="L400" t="str">
            <v>29MAR79</v>
          </cell>
          <cell r="M400" t="str">
            <v>26APR79</v>
          </cell>
          <cell r="N400" t="str">
            <v>30JUN85</v>
          </cell>
          <cell r="O400" t="str">
            <v>15APR89</v>
          </cell>
          <cell r="P400" t="str">
            <v>15OCT18</v>
          </cell>
          <cell r="Q400">
            <v>40</v>
          </cell>
          <cell r="R400">
            <v>10</v>
          </cell>
          <cell r="S400">
            <v>1</v>
          </cell>
          <cell r="U400">
            <v>3450</v>
          </cell>
          <cell r="V400">
            <v>244</v>
          </cell>
          <cell r="W400">
            <v>3206</v>
          </cell>
          <cell r="X400">
            <v>3206</v>
          </cell>
          <cell r="Y400">
            <v>3206</v>
          </cell>
          <cell r="Z400">
            <v>3206</v>
          </cell>
          <cell r="AA400">
            <v>1960</v>
          </cell>
        </row>
        <row r="401">
          <cell r="A401" t="str">
            <v>FOODGRAIN STORAGE</v>
          </cell>
          <cell r="B401" t="str">
            <v>0393</v>
          </cell>
          <cell r="C401">
            <v>393</v>
          </cell>
          <cell r="D401" t="str">
            <v>CLOSED</v>
          </cell>
          <cell r="E401" t="str">
            <v>03</v>
          </cell>
          <cell r="F401" t="str">
            <v>BAN</v>
          </cell>
          <cell r="G401">
            <v>3001</v>
          </cell>
          <cell r="H401" t="str">
            <v>Agriculture Production, Agroprocessing, &amp; Agrobusiness</v>
          </cell>
          <cell r="I401">
            <v>2035</v>
          </cell>
          <cell r="J401" t="str">
            <v>SANS</v>
          </cell>
          <cell r="K401" t="str">
            <v>29MAR79</v>
          </cell>
          <cell r="L401" t="str">
            <v>04MAY79</v>
          </cell>
          <cell r="M401" t="str">
            <v>02MAY80</v>
          </cell>
          <cell r="N401" t="str">
            <v>14OCT85</v>
          </cell>
          <cell r="O401" t="str">
            <v>15JUL89</v>
          </cell>
          <cell r="P401" t="str">
            <v>15JAN19</v>
          </cell>
          <cell r="Q401">
            <v>40</v>
          </cell>
          <cell r="R401">
            <v>10</v>
          </cell>
          <cell r="S401">
            <v>1</v>
          </cell>
          <cell r="U401">
            <v>9000</v>
          </cell>
          <cell r="V401">
            <v>810</v>
          </cell>
          <cell r="W401">
            <v>8190</v>
          </cell>
          <cell r="X401">
            <v>8190</v>
          </cell>
          <cell r="Y401">
            <v>8190</v>
          </cell>
          <cell r="Z401">
            <v>8190</v>
          </cell>
          <cell r="AA401">
            <v>4751</v>
          </cell>
        </row>
        <row r="402">
          <cell r="A402" t="str">
            <v>DEVELOPMENT BANK OF SOLOMON ISLANDS</v>
          </cell>
          <cell r="B402" t="str">
            <v>0394</v>
          </cell>
          <cell r="C402">
            <v>394</v>
          </cell>
          <cell r="D402" t="str">
            <v>CLOSED</v>
          </cell>
          <cell r="E402" t="str">
            <v>03</v>
          </cell>
          <cell r="F402" t="str">
            <v>SOL</v>
          </cell>
          <cell r="G402">
            <v>3301</v>
          </cell>
          <cell r="H402" t="str">
            <v>Banking Systems</v>
          </cell>
          <cell r="I402">
            <v>3610</v>
          </cell>
          <cell r="J402" t="str">
            <v>PAHQ</v>
          </cell>
          <cell r="K402" t="str">
            <v>19APR79</v>
          </cell>
          <cell r="L402" t="str">
            <v>01MAY79</v>
          </cell>
          <cell r="M402" t="str">
            <v>02JUL79</v>
          </cell>
          <cell r="N402" t="str">
            <v>29SEP83</v>
          </cell>
          <cell r="O402" t="str">
            <v>01JUL89</v>
          </cell>
          <cell r="P402" t="str">
            <v>01JAN19</v>
          </cell>
          <cell r="Q402">
            <v>40</v>
          </cell>
          <cell r="R402">
            <v>10</v>
          </cell>
          <cell r="S402">
            <v>1</v>
          </cell>
          <cell r="U402">
            <v>2000</v>
          </cell>
          <cell r="V402">
            <v>157</v>
          </cell>
          <cell r="W402">
            <v>1843</v>
          </cell>
          <cell r="X402">
            <v>1843</v>
          </cell>
          <cell r="Y402">
            <v>1843</v>
          </cell>
          <cell r="Z402">
            <v>1843</v>
          </cell>
          <cell r="AA402">
            <v>1070</v>
          </cell>
        </row>
        <row r="403">
          <cell r="A403" t="str">
            <v>SEDAWGYI HYDROPOWER</v>
          </cell>
          <cell r="B403" t="str">
            <v>0395</v>
          </cell>
          <cell r="C403">
            <v>395</v>
          </cell>
          <cell r="D403" t="str">
            <v>CLOSED</v>
          </cell>
          <cell r="E403" t="str">
            <v>03</v>
          </cell>
          <cell r="F403" t="str">
            <v>MYA</v>
          </cell>
          <cell r="G403">
            <v>3205</v>
          </cell>
          <cell r="H403" t="str">
            <v>Energy Sector Development</v>
          </cell>
          <cell r="I403">
            <v>2115</v>
          </cell>
          <cell r="J403" t="str">
            <v>SEID</v>
          </cell>
          <cell r="K403" t="str">
            <v>24APR79</v>
          </cell>
          <cell r="L403" t="str">
            <v>19JUN79</v>
          </cell>
          <cell r="M403" t="str">
            <v>02OCT79</v>
          </cell>
          <cell r="N403" t="str">
            <v>11JUL88</v>
          </cell>
          <cell r="O403" t="str">
            <v>01JUN89</v>
          </cell>
          <cell r="P403" t="str">
            <v>01DEC18</v>
          </cell>
          <cell r="Q403">
            <v>40</v>
          </cell>
          <cell r="R403">
            <v>10</v>
          </cell>
          <cell r="S403">
            <v>1</v>
          </cell>
          <cell r="U403">
            <v>14600</v>
          </cell>
          <cell r="V403">
            <v>590</v>
          </cell>
          <cell r="W403">
            <v>14010</v>
          </cell>
          <cell r="X403">
            <v>14010</v>
          </cell>
          <cell r="Y403">
            <v>14010</v>
          </cell>
          <cell r="Z403">
            <v>14010</v>
          </cell>
          <cell r="AA403">
            <v>2522</v>
          </cell>
        </row>
        <row r="404">
          <cell r="A404" t="str">
            <v>ASHUGANJ FERTILIZER (SUPPLEMENTARY)</v>
          </cell>
          <cell r="B404" t="str">
            <v>0396</v>
          </cell>
          <cell r="C404">
            <v>396</v>
          </cell>
          <cell r="D404" t="str">
            <v>CLOSED</v>
          </cell>
          <cell r="E404" t="str">
            <v>03</v>
          </cell>
          <cell r="F404" t="str">
            <v>BAN</v>
          </cell>
          <cell r="G404">
            <v>3502</v>
          </cell>
          <cell r="H404" t="str">
            <v>Industry</v>
          </cell>
          <cell r="I404">
            <v>2050</v>
          </cell>
          <cell r="J404" t="str">
            <v>SAGF</v>
          </cell>
          <cell r="K404" t="str">
            <v>26APR79</v>
          </cell>
          <cell r="L404" t="str">
            <v>04MAY79</v>
          </cell>
          <cell r="M404" t="str">
            <v>14SEP79</v>
          </cell>
          <cell r="N404" t="str">
            <v>02FEB83</v>
          </cell>
          <cell r="O404" t="str">
            <v>01JUN89</v>
          </cell>
          <cell r="P404" t="str">
            <v>01DEC18</v>
          </cell>
          <cell r="Q404">
            <v>40</v>
          </cell>
          <cell r="R404">
            <v>10</v>
          </cell>
          <cell r="S404">
            <v>1</v>
          </cell>
          <cell r="U404">
            <v>25000</v>
          </cell>
          <cell r="V404">
            <v>0</v>
          </cell>
          <cell r="W404">
            <v>25000</v>
          </cell>
          <cell r="X404">
            <v>25000</v>
          </cell>
          <cell r="Y404">
            <v>25000</v>
          </cell>
          <cell r="Z404">
            <v>25000</v>
          </cell>
          <cell r="AA404">
            <v>15546</v>
          </cell>
        </row>
        <row r="405">
          <cell r="A405" t="str">
            <v>COTTON PROCESSING</v>
          </cell>
          <cell r="B405" t="str">
            <v>0397</v>
          </cell>
          <cell r="C405">
            <v>397</v>
          </cell>
          <cell r="D405" t="str">
            <v>CLOSED</v>
          </cell>
          <cell r="E405" t="str">
            <v>03</v>
          </cell>
          <cell r="F405" t="str">
            <v>AFG</v>
          </cell>
          <cell r="G405">
            <v>3001</v>
          </cell>
          <cell r="H405" t="str">
            <v>Agriculture Production, Agroprocessing, &amp; Agrobusiness</v>
          </cell>
          <cell r="I405">
            <v>4620</v>
          </cell>
          <cell r="J405" t="str">
            <v>CWAE</v>
          </cell>
          <cell r="K405" t="str">
            <v>26APR79</v>
          </cell>
          <cell r="L405" t="str">
            <v>04MAY79</v>
          </cell>
          <cell r="N405" t="str">
            <v>30SEP93</v>
          </cell>
          <cell r="Q405">
            <v>40</v>
          </cell>
          <cell r="R405">
            <v>10</v>
          </cell>
          <cell r="S405">
            <v>1</v>
          </cell>
          <cell r="U405">
            <v>0</v>
          </cell>
          <cell r="V405">
            <v>0</v>
          </cell>
          <cell r="W405">
            <v>0</v>
          </cell>
          <cell r="X405">
            <v>0</v>
          </cell>
          <cell r="Y405">
            <v>0</v>
          </cell>
          <cell r="Z405">
            <v>0</v>
          </cell>
          <cell r="AA405">
            <v>0</v>
          </cell>
        </row>
        <row r="406">
          <cell r="A406" t="str">
            <v>SECOND BUSAN WATER SUPPLY</v>
          </cell>
          <cell r="B406" t="str">
            <v>0398</v>
          </cell>
          <cell r="C406">
            <v>398</v>
          </cell>
          <cell r="D406" t="str">
            <v>CLOSED</v>
          </cell>
          <cell r="E406" t="str">
            <v>01</v>
          </cell>
          <cell r="F406" t="str">
            <v>KOR</v>
          </cell>
          <cell r="G406">
            <v>3801</v>
          </cell>
          <cell r="H406" t="str">
            <v>Water Supply &amp; Sanitation</v>
          </cell>
          <cell r="I406">
            <v>4730</v>
          </cell>
          <cell r="J406" t="str">
            <v>EASS</v>
          </cell>
          <cell r="K406" t="str">
            <v>26APR79</v>
          </cell>
          <cell r="L406" t="str">
            <v>25MAY79</v>
          </cell>
          <cell r="M406" t="str">
            <v>18SEP79</v>
          </cell>
          <cell r="N406" t="str">
            <v>13MAR85</v>
          </cell>
          <cell r="O406" t="str">
            <v>01JUN83</v>
          </cell>
          <cell r="P406" t="str">
            <v>01DEC98</v>
          </cell>
          <cell r="Q406">
            <v>20</v>
          </cell>
          <cell r="R406">
            <v>4</v>
          </cell>
          <cell r="S406">
            <v>7.4</v>
          </cell>
          <cell r="U406">
            <v>15000</v>
          </cell>
          <cell r="V406">
            <v>730</v>
          </cell>
          <cell r="W406">
            <v>14270</v>
          </cell>
          <cell r="X406">
            <v>14270</v>
          </cell>
          <cell r="Y406">
            <v>14270</v>
          </cell>
          <cell r="Z406">
            <v>14270</v>
          </cell>
          <cell r="AA406">
            <v>14270</v>
          </cell>
        </row>
        <row r="407">
          <cell r="A407" t="str">
            <v>CITIZENS NATIONAL BANK</v>
          </cell>
          <cell r="B407" t="str">
            <v>0399</v>
          </cell>
          <cell r="C407">
            <v>399</v>
          </cell>
          <cell r="D407" t="str">
            <v>CLOSED</v>
          </cell>
          <cell r="E407" t="str">
            <v>01</v>
          </cell>
          <cell r="F407" t="str">
            <v>KOR</v>
          </cell>
          <cell r="G407">
            <v>3503</v>
          </cell>
          <cell r="H407" t="str">
            <v>Small &amp; Medium Scale Enterprises</v>
          </cell>
          <cell r="I407">
            <v>4710</v>
          </cell>
          <cell r="J407" t="str">
            <v>EARG</v>
          </cell>
          <cell r="K407" t="str">
            <v>10MAY79</v>
          </cell>
          <cell r="L407" t="str">
            <v>25MAY79</v>
          </cell>
          <cell r="M407" t="str">
            <v>24AUG79</v>
          </cell>
          <cell r="N407" t="str">
            <v>18MAR83</v>
          </cell>
          <cell r="O407" t="str">
            <v>01MAY81</v>
          </cell>
          <cell r="P407" t="str">
            <v>01NOV92</v>
          </cell>
          <cell r="Q407">
            <v>15</v>
          </cell>
          <cell r="R407">
            <v>3</v>
          </cell>
          <cell r="S407">
            <v>7.4</v>
          </cell>
          <cell r="U407">
            <v>10000</v>
          </cell>
          <cell r="V407">
            <v>134</v>
          </cell>
          <cell r="W407">
            <v>9866</v>
          </cell>
          <cell r="X407">
            <v>9866</v>
          </cell>
          <cell r="Y407">
            <v>9866</v>
          </cell>
          <cell r="Z407">
            <v>9866</v>
          </cell>
          <cell r="AA407">
            <v>9866</v>
          </cell>
        </row>
        <row r="408">
          <cell r="A408" t="str">
            <v>BANDUNG URBAN DEVELOPMENT</v>
          </cell>
          <cell r="B408" t="str">
            <v>0400</v>
          </cell>
          <cell r="C408">
            <v>400</v>
          </cell>
          <cell r="D408" t="str">
            <v>CLOSED</v>
          </cell>
          <cell r="E408" t="str">
            <v>01</v>
          </cell>
          <cell r="F408" t="str">
            <v>INO</v>
          </cell>
          <cell r="G408">
            <v>3900</v>
          </cell>
          <cell r="H408" t="str">
            <v>Multisector</v>
          </cell>
          <cell r="I408">
            <v>2135</v>
          </cell>
          <cell r="J408" t="str">
            <v>SESS</v>
          </cell>
          <cell r="K408" t="str">
            <v>29MAY79</v>
          </cell>
          <cell r="L408" t="str">
            <v>21JUN79</v>
          </cell>
          <cell r="M408" t="str">
            <v>18OCT79</v>
          </cell>
          <cell r="N408" t="str">
            <v>26FEB88</v>
          </cell>
          <cell r="O408" t="str">
            <v>15JAN85</v>
          </cell>
          <cell r="P408" t="str">
            <v>15JUL97</v>
          </cell>
          <cell r="Q408">
            <v>24</v>
          </cell>
          <cell r="R408">
            <v>4</v>
          </cell>
          <cell r="S408">
            <v>7.4</v>
          </cell>
          <cell r="U408">
            <v>32300</v>
          </cell>
          <cell r="V408">
            <v>3715</v>
          </cell>
          <cell r="W408">
            <v>28585</v>
          </cell>
          <cell r="X408">
            <v>28585</v>
          </cell>
          <cell r="Y408">
            <v>28585</v>
          </cell>
          <cell r="Z408">
            <v>28585</v>
          </cell>
          <cell r="AA408">
            <v>28585</v>
          </cell>
        </row>
        <row r="409">
          <cell r="A409" t="str">
            <v>BANDUNG WATER SUPPLY (SUPPLEMENTARY)</v>
          </cell>
          <cell r="B409" t="str">
            <v>0401</v>
          </cell>
          <cell r="C409">
            <v>401</v>
          </cell>
          <cell r="D409" t="str">
            <v>CLOSED</v>
          </cell>
          <cell r="E409" t="str">
            <v>01</v>
          </cell>
          <cell r="F409" t="str">
            <v>INO</v>
          </cell>
          <cell r="G409">
            <v>3801</v>
          </cell>
          <cell r="H409" t="str">
            <v>Water Supply &amp; Sanitation</v>
          </cell>
          <cell r="I409">
            <v>2135</v>
          </cell>
          <cell r="J409" t="str">
            <v>SESS</v>
          </cell>
          <cell r="K409" t="str">
            <v>29MAY79</v>
          </cell>
          <cell r="L409" t="str">
            <v>21JUN79</v>
          </cell>
          <cell r="M409" t="str">
            <v>17OCT79</v>
          </cell>
          <cell r="N409" t="str">
            <v>10SEP86</v>
          </cell>
          <cell r="O409" t="str">
            <v>01MAY84</v>
          </cell>
          <cell r="P409" t="str">
            <v>01MAY97</v>
          </cell>
          <cell r="Q409">
            <v>24</v>
          </cell>
          <cell r="R409">
            <v>4</v>
          </cell>
          <cell r="S409">
            <v>7.4</v>
          </cell>
          <cell r="U409">
            <v>8000</v>
          </cell>
          <cell r="V409">
            <v>1451</v>
          </cell>
          <cell r="W409">
            <v>6549</v>
          </cell>
          <cell r="X409">
            <v>6549</v>
          </cell>
          <cell r="Y409">
            <v>6549</v>
          </cell>
          <cell r="Z409">
            <v>6549</v>
          </cell>
          <cell r="AA409">
            <v>6549</v>
          </cell>
        </row>
        <row r="410">
          <cell r="A410" t="str">
            <v>UNIVERSITY OF HASANUDDIN</v>
          </cell>
          <cell r="B410" t="str">
            <v>0402</v>
          </cell>
          <cell r="C410">
            <v>402</v>
          </cell>
          <cell r="D410" t="str">
            <v>CLOSED</v>
          </cell>
          <cell r="E410" t="str">
            <v>03</v>
          </cell>
          <cell r="F410" t="str">
            <v>INO</v>
          </cell>
          <cell r="G410">
            <v>3104</v>
          </cell>
          <cell r="H410" t="str">
            <v>Tertiary Education</v>
          </cell>
          <cell r="I410">
            <v>2135</v>
          </cell>
          <cell r="J410" t="str">
            <v>SESS</v>
          </cell>
          <cell r="K410" t="str">
            <v>07JUN79</v>
          </cell>
          <cell r="L410" t="str">
            <v>21JUN79</v>
          </cell>
          <cell r="M410" t="str">
            <v>19SEP79</v>
          </cell>
          <cell r="N410" t="str">
            <v>11JUL89</v>
          </cell>
          <cell r="O410" t="str">
            <v>15JAN90</v>
          </cell>
          <cell r="P410" t="str">
            <v>15JUL19</v>
          </cell>
          <cell r="Q410">
            <v>40</v>
          </cell>
          <cell r="R410">
            <v>10</v>
          </cell>
          <cell r="S410">
            <v>1</v>
          </cell>
          <cell r="U410">
            <v>25000</v>
          </cell>
          <cell r="V410">
            <v>683</v>
          </cell>
          <cell r="W410">
            <v>24317</v>
          </cell>
          <cell r="X410">
            <v>24317</v>
          </cell>
          <cell r="Y410">
            <v>24317</v>
          </cell>
          <cell r="Z410">
            <v>24317</v>
          </cell>
          <cell r="AA410">
            <v>13616</v>
          </cell>
        </row>
        <row r="411">
          <cell r="A411" t="str">
            <v>UREA FERTILIZER (SUPPLEMENTARY)</v>
          </cell>
          <cell r="B411" t="str">
            <v>0403</v>
          </cell>
          <cell r="C411">
            <v>403</v>
          </cell>
          <cell r="D411" t="str">
            <v>CLOSED</v>
          </cell>
          <cell r="E411" t="str">
            <v>03</v>
          </cell>
          <cell r="F411" t="str">
            <v>SRI</v>
          </cell>
          <cell r="G411">
            <v>3502</v>
          </cell>
          <cell r="H411" t="str">
            <v>Industry</v>
          </cell>
          <cell r="I411">
            <v>2050</v>
          </cell>
          <cell r="J411" t="str">
            <v>SAGF</v>
          </cell>
          <cell r="K411" t="str">
            <v>21JUN79</v>
          </cell>
          <cell r="L411" t="str">
            <v>27JUL79</v>
          </cell>
          <cell r="M411" t="str">
            <v>15NOV79</v>
          </cell>
          <cell r="N411" t="str">
            <v>06APR83</v>
          </cell>
          <cell r="O411" t="str">
            <v>15AUG89</v>
          </cell>
          <cell r="P411" t="str">
            <v>15FEB19</v>
          </cell>
          <cell r="Q411">
            <v>40</v>
          </cell>
          <cell r="R411">
            <v>10</v>
          </cell>
          <cell r="S411">
            <v>1</v>
          </cell>
          <cell r="U411">
            <v>3000</v>
          </cell>
          <cell r="V411">
            <v>138</v>
          </cell>
          <cell r="W411">
            <v>2862</v>
          </cell>
          <cell r="X411">
            <v>2862</v>
          </cell>
          <cell r="Y411">
            <v>2862</v>
          </cell>
          <cell r="Z411">
            <v>2862</v>
          </cell>
          <cell r="AA411">
            <v>1659</v>
          </cell>
        </row>
        <row r="412">
          <cell r="A412" t="str">
            <v>CHITTAGONG HILL TRACTS DEVELOPMENT</v>
          </cell>
          <cell r="B412" t="str">
            <v>0404</v>
          </cell>
          <cell r="C412">
            <v>404</v>
          </cell>
          <cell r="D412" t="str">
            <v>CLOSED</v>
          </cell>
          <cell r="E412" t="str">
            <v>03</v>
          </cell>
          <cell r="F412" t="str">
            <v>BAN</v>
          </cell>
          <cell r="G412">
            <v>3900</v>
          </cell>
          <cell r="H412" t="str">
            <v>Multisector</v>
          </cell>
          <cell r="I412">
            <v>2055</v>
          </cell>
          <cell r="J412" t="str">
            <v>BRM</v>
          </cell>
          <cell r="K412" t="str">
            <v>28JUN79</v>
          </cell>
          <cell r="L412" t="str">
            <v>25JUL79</v>
          </cell>
          <cell r="M412" t="str">
            <v>23NOV79</v>
          </cell>
          <cell r="N412" t="str">
            <v>12MAR93</v>
          </cell>
          <cell r="O412" t="str">
            <v>01OCT89</v>
          </cell>
          <cell r="P412" t="str">
            <v>01APR19</v>
          </cell>
          <cell r="Q412">
            <v>40</v>
          </cell>
          <cell r="R412">
            <v>10</v>
          </cell>
          <cell r="S412">
            <v>1</v>
          </cell>
          <cell r="U412">
            <v>28500</v>
          </cell>
          <cell r="V412">
            <v>717</v>
          </cell>
          <cell r="W412">
            <v>27783</v>
          </cell>
          <cell r="X412">
            <v>27783</v>
          </cell>
          <cell r="Y412">
            <v>27783</v>
          </cell>
          <cell r="Z412">
            <v>27783</v>
          </cell>
          <cell r="AA412">
            <v>16138</v>
          </cell>
        </row>
        <row r="413">
          <cell r="A413" t="str">
            <v>PHILIPPINE INVESTMENTS SYSTEMS ORGANIZATION</v>
          </cell>
          <cell r="B413" t="str">
            <v>0405</v>
          </cell>
          <cell r="C413">
            <v>405</v>
          </cell>
          <cell r="D413" t="str">
            <v>CLOSED</v>
          </cell>
          <cell r="E413" t="str">
            <v>01</v>
          </cell>
          <cell r="F413" t="str">
            <v>PHI</v>
          </cell>
          <cell r="G413">
            <v>3301</v>
          </cell>
          <cell r="H413" t="str">
            <v>Banking Systems</v>
          </cell>
          <cell r="I413">
            <v>2145</v>
          </cell>
          <cell r="J413" t="str">
            <v>SEGF</v>
          </cell>
          <cell r="K413" t="str">
            <v>12JUL79</v>
          </cell>
          <cell r="L413" t="str">
            <v>24JUL79</v>
          </cell>
          <cell r="M413" t="str">
            <v>11OCT79</v>
          </cell>
          <cell r="N413" t="str">
            <v>31JAN87</v>
          </cell>
          <cell r="O413" t="str">
            <v>01DEC82</v>
          </cell>
          <cell r="P413" t="str">
            <v>01JUN96</v>
          </cell>
          <cell r="Q413">
            <v>15</v>
          </cell>
          <cell r="R413">
            <v>3</v>
          </cell>
          <cell r="S413">
            <v>7.4</v>
          </cell>
          <cell r="U413">
            <v>15000</v>
          </cell>
          <cell r="V413">
            <v>4108</v>
          </cell>
          <cell r="W413">
            <v>10892</v>
          </cell>
          <cell r="X413">
            <v>10892</v>
          </cell>
          <cell r="Y413">
            <v>10892</v>
          </cell>
          <cell r="Z413">
            <v>10892</v>
          </cell>
          <cell r="AA413">
            <v>10892</v>
          </cell>
        </row>
        <row r="414">
          <cell r="A414" t="str">
            <v>BUKIDNON IRRIGATION</v>
          </cell>
          <cell r="B414" t="str">
            <v>0406</v>
          </cell>
          <cell r="C414">
            <v>406</v>
          </cell>
          <cell r="D414" t="str">
            <v>CLOSED</v>
          </cell>
          <cell r="E414" t="str">
            <v>03</v>
          </cell>
          <cell r="F414" t="str">
            <v>PHI</v>
          </cell>
          <cell r="G414">
            <v>3900</v>
          </cell>
          <cell r="H414" t="str">
            <v>Multisector</v>
          </cell>
          <cell r="I414">
            <v>2125</v>
          </cell>
          <cell r="J414" t="str">
            <v>SEAE</v>
          </cell>
          <cell r="K414" t="str">
            <v>26JUL79</v>
          </cell>
          <cell r="L414" t="str">
            <v>27AUG79</v>
          </cell>
          <cell r="M414" t="str">
            <v>26NOV79</v>
          </cell>
          <cell r="N414" t="str">
            <v>04MAY89</v>
          </cell>
          <cell r="O414" t="str">
            <v>01AUG89</v>
          </cell>
          <cell r="P414" t="str">
            <v>01FEB19</v>
          </cell>
          <cell r="Q414">
            <v>40</v>
          </cell>
          <cell r="R414">
            <v>10</v>
          </cell>
          <cell r="S414">
            <v>1</v>
          </cell>
          <cell r="U414">
            <v>15000</v>
          </cell>
          <cell r="V414">
            <v>2663</v>
          </cell>
          <cell r="W414">
            <v>12337</v>
          </cell>
          <cell r="X414">
            <v>12337</v>
          </cell>
          <cell r="Y414">
            <v>12337</v>
          </cell>
          <cell r="Z414">
            <v>12337</v>
          </cell>
          <cell r="AA414">
            <v>7157</v>
          </cell>
        </row>
        <row r="415">
          <cell r="A415" t="str">
            <v>THIRD MINDANAO IRRIGATION STUDY</v>
          </cell>
          <cell r="B415" t="str">
            <v>0407</v>
          </cell>
          <cell r="C415">
            <v>407</v>
          </cell>
          <cell r="D415" t="str">
            <v>CLOSED</v>
          </cell>
          <cell r="E415" t="str">
            <v>01</v>
          </cell>
          <cell r="F415" t="str">
            <v>PHI</v>
          </cell>
          <cell r="G415">
            <v>3900</v>
          </cell>
          <cell r="H415" t="str">
            <v>Multisector</v>
          </cell>
          <cell r="I415">
            <v>2125</v>
          </cell>
          <cell r="J415" t="str">
            <v>SEAE</v>
          </cell>
          <cell r="K415" t="str">
            <v>26JUL79</v>
          </cell>
          <cell r="L415" t="str">
            <v>27AUG79</v>
          </cell>
          <cell r="M415" t="str">
            <v>26NOV79</v>
          </cell>
          <cell r="N415" t="str">
            <v>07JAN88</v>
          </cell>
          <cell r="O415" t="str">
            <v>01FEB82</v>
          </cell>
          <cell r="P415" t="str">
            <v>01AUG94</v>
          </cell>
          <cell r="Q415">
            <v>15</v>
          </cell>
          <cell r="R415">
            <v>2</v>
          </cell>
          <cell r="S415">
            <v>7.4</v>
          </cell>
          <cell r="U415">
            <v>1700</v>
          </cell>
          <cell r="V415">
            <v>381</v>
          </cell>
          <cell r="W415">
            <v>1319</v>
          </cell>
          <cell r="X415">
            <v>1319</v>
          </cell>
          <cell r="Y415">
            <v>1319</v>
          </cell>
          <cell r="Z415">
            <v>1319</v>
          </cell>
          <cell r="AA415">
            <v>1319</v>
          </cell>
        </row>
        <row r="416">
          <cell r="A416" t="str">
            <v>LIVESTOCK FEEDMILLS</v>
          </cell>
          <cell r="B416" t="str">
            <v>0408</v>
          </cell>
          <cell r="C416">
            <v>408</v>
          </cell>
          <cell r="D416" t="str">
            <v>CLOSED</v>
          </cell>
          <cell r="E416" t="str">
            <v>01</v>
          </cell>
          <cell r="F416" t="str">
            <v>KOR</v>
          </cell>
          <cell r="G416">
            <v>3006</v>
          </cell>
          <cell r="H416" t="str">
            <v>Livestock</v>
          </cell>
          <cell r="I416">
            <v>4725</v>
          </cell>
          <cell r="J416" t="str">
            <v>EAAE</v>
          </cell>
          <cell r="K416" t="str">
            <v>31JUL79</v>
          </cell>
          <cell r="L416" t="str">
            <v>12SEP79</v>
          </cell>
          <cell r="M416" t="str">
            <v>23JAN80</v>
          </cell>
          <cell r="N416" t="str">
            <v>11JUL86</v>
          </cell>
          <cell r="O416" t="str">
            <v>01MAR83</v>
          </cell>
          <cell r="P416" t="str">
            <v>01SEP94</v>
          </cell>
          <cell r="Q416">
            <v>15</v>
          </cell>
          <cell r="R416">
            <v>3</v>
          </cell>
          <cell r="S416">
            <v>7.4</v>
          </cell>
          <cell r="U416">
            <v>13000</v>
          </cell>
          <cell r="V416">
            <v>2100</v>
          </cell>
          <cell r="W416">
            <v>10900</v>
          </cell>
          <cell r="X416">
            <v>10900</v>
          </cell>
          <cell r="Y416">
            <v>10900</v>
          </cell>
          <cell r="Z416">
            <v>10900</v>
          </cell>
          <cell r="AA416">
            <v>10900</v>
          </cell>
        </row>
        <row r="417">
          <cell r="A417" t="str">
            <v>SEWAGE TREATMENT</v>
          </cell>
          <cell r="B417" t="str">
            <v>0409</v>
          </cell>
          <cell r="C417">
            <v>409</v>
          </cell>
          <cell r="D417" t="str">
            <v>CLOSED</v>
          </cell>
          <cell r="E417" t="str">
            <v>01</v>
          </cell>
          <cell r="F417" t="str">
            <v>KOR</v>
          </cell>
          <cell r="G417">
            <v>3802</v>
          </cell>
          <cell r="H417" t="str">
            <v>Waste Management</v>
          </cell>
          <cell r="I417">
            <v>4730</v>
          </cell>
          <cell r="J417" t="str">
            <v>EASS</v>
          </cell>
          <cell r="K417" t="str">
            <v>30AUG79</v>
          </cell>
          <cell r="L417" t="str">
            <v>19OCT79</v>
          </cell>
          <cell r="M417" t="str">
            <v>20DEC79</v>
          </cell>
          <cell r="N417" t="str">
            <v>11MAY82</v>
          </cell>
          <cell r="O417" t="str">
            <v>01FEB82</v>
          </cell>
          <cell r="P417" t="str">
            <v>01AUG89</v>
          </cell>
          <cell r="Q417">
            <v>10</v>
          </cell>
          <cell r="R417">
            <v>2</v>
          </cell>
          <cell r="S417">
            <v>7.6</v>
          </cell>
          <cell r="U417">
            <v>2100</v>
          </cell>
          <cell r="V417">
            <v>358</v>
          </cell>
          <cell r="W417">
            <v>1742</v>
          </cell>
          <cell r="X417">
            <v>1742</v>
          </cell>
          <cell r="Y417">
            <v>1742</v>
          </cell>
          <cell r="Z417">
            <v>1742</v>
          </cell>
          <cell r="AA417">
            <v>1742</v>
          </cell>
        </row>
        <row r="418">
          <cell r="A418" t="str">
            <v>SECOND RICE PROCESSING INDUSTRIES</v>
          </cell>
          <cell r="B418" t="str">
            <v>0410</v>
          </cell>
          <cell r="C418">
            <v>410</v>
          </cell>
          <cell r="D418" t="str">
            <v>CLOSED</v>
          </cell>
          <cell r="E418" t="str">
            <v>03</v>
          </cell>
          <cell r="F418" t="str">
            <v>MYA</v>
          </cell>
          <cell r="G418">
            <v>3001</v>
          </cell>
          <cell r="H418" t="str">
            <v>Agriculture Production, Agroprocessing, &amp; Agrobusiness</v>
          </cell>
          <cell r="I418">
            <v>2125</v>
          </cell>
          <cell r="J418" t="str">
            <v>SEAE</v>
          </cell>
          <cell r="K418" t="str">
            <v>30AUG79</v>
          </cell>
          <cell r="L418" t="str">
            <v>10SEP79</v>
          </cell>
          <cell r="M418" t="str">
            <v>23NOV79</v>
          </cell>
          <cell r="N418" t="str">
            <v>03SEP87</v>
          </cell>
          <cell r="O418" t="str">
            <v>01JUN90</v>
          </cell>
          <cell r="P418" t="str">
            <v>01DEC19</v>
          </cell>
          <cell r="Q418">
            <v>40</v>
          </cell>
          <cell r="R418">
            <v>10</v>
          </cell>
          <cell r="S418">
            <v>1</v>
          </cell>
          <cell r="U418">
            <v>17000</v>
          </cell>
          <cell r="V418">
            <v>15</v>
          </cell>
          <cell r="W418">
            <v>16985</v>
          </cell>
          <cell r="X418">
            <v>16985</v>
          </cell>
          <cell r="Y418">
            <v>16985</v>
          </cell>
          <cell r="Z418">
            <v>16985</v>
          </cell>
          <cell r="AA418">
            <v>2717</v>
          </cell>
        </row>
        <row r="419">
          <cell r="A419" t="str">
            <v>SUVA PORT</v>
          </cell>
          <cell r="B419" t="str">
            <v>0411</v>
          </cell>
          <cell r="C419">
            <v>411</v>
          </cell>
          <cell r="D419" t="str">
            <v>CLOSED</v>
          </cell>
          <cell r="E419" t="str">
            <v>01</v>
          </cell>
          <cell r="F419" t="str">
            <v>FIJ</v>
          </cell>
          <cell r="G419">
            <v>3702</v>
          </cell>
          <cell r="H419" t="str">
            <v>Ports, Waterways, &amp; Shipping</v>
          </cell>
          <cell r="I419">
            <v>3610</v>
          </cell>
          <cell r="J419" t="str">
            <v>PAHQ</v>
          </cell>
          <cell r="K419" t="str">
            <v>20SEP79</v>
          </cell>
          <cell r="L419" t="str">
            <v>14DEC79</v>
          </cell>
          <cell r="M419" t="str">
            <v>30APR80</v>
          </cell>
          <cell r="N419" t="str">
            <v>25JUN86</v>
          </cell>
          <cell r="O419" t="str">
            <v>01FEB84</v>
          </cell>
          <cell r="P419" t="str">
            <v>01AUG94</v>
          </cell>
          <cell r="Q419">
            <v>20</v>
          </cell>
          <cell r="R419">
            <v>4</v>
          </cell>
          <cell r="S419">
            <v>7.6</v>
          </cell>
          <cell r="U419">
            <v>7000</v>
          </cell>
          <cell r="V419">
            <v>0</v>
          </cell>
          <cell r="W419">
            <v>7000</v>
          </cell>
          <cell r="X419">
            <v>7000</v>
          </cell>
          <cell r="Y419">
            <v>7000</v>
          </cell>
          <cell r="Z419">
            <v>7000</v>
          </cell>
          <cell r="AA419">
            <v>7000</v>
          </cell>
        </row>
        <row r="420">
          <cell r="A420" t="str">
            <v>MANILA PORT</v>
          </cell>
          <cell r="B420" t="str">
            <v>0412</v>
          </cell>
          <cell r="C420">
            <v>412</v>
          </cell>
          <cell r="D420" t="str">
            <v>CLOSED</v>
          </cell>
          <cell r="E420" t="str">
            <v>01</v>
          </cell>
          <cell r="F420" t="str">
            <v>PHI</v>
          </cell>
          <cell r="G420">
            <v>3702</v>
          </cell>
          <cell r="H420" t="str">
            <v>Ports, Waterways, &amp; Shipping</v>
          </cell>
          <cell r="I420">
            <v>2115</v>
          </cell>
          <cell r="J420" t="str">
            <v>SEID</v>
          </cell>
          <cell r="K420" t="str">
            <v>27SEP79</v>
          </cell>
          <cell r="L420" t="str">
            <v>07NOV79</v>
          </cell>
          <cell r="M420" t="str">
            <v>02APR80</v>
          </cell>
          <cell r="N420" t="str">
            <v>01OCT89</v>
          </cell>
          <cell r="O420" t="str">
            <v>01APR84</v>
          </cell>
          <cell r="P420" t="str">
            <v>01OCT03</v>
          </cell>
          <cell r="Q420">
            <v>24</v>
          </cell>
          <cell r="R420">
            <v>4</v>
          </cell>
          <cell r="S420">
            <v>7.6</v>
          </cell>
          <cell r="U420">
            <v>27000</v>
          </cell>
          <cell r="V420">
            <v>10193</v>
          </cell>
          <cell r="W420">
            <v>16807</v>
          </cell>
          <cell r="X420">
            <v>16807</v>
          </cell>
          <cell r="Y420">
            <v>16807</v>
          </cell>
          <cell r="Z420">
            <v>16807</v>
          </cell>
          <cell r="AA420">
            <v>16807</v>
          </cell>
        </row>
        <row r="421">
          <cell r="A421" t="str">
            <v>NORTHERN PALAWAN FISHERIES DEVELOPMENT</v>
          </cell>
          <cell r="B421" t="str">
            <v>0413</v>
          </cell>
          <cell r="C421">
            <v>413</v>
          </cell>
          <cell r="D421" t="str">
            <v>CLOSED</v>
          </cell>
          <cell r="E421" t="str">
            <v>01</v>
          </cell>
          <cell r="F421" t="str">
            <v>PHI</v>
          </cell>
          <cell r="G421">
            <v>3003</v>
          </cell>
          <cell r="H421" t="str">
            <v>Fishery</v>
          </cell>
          <cell r="I421">
            <v>2125</v>
          </cell>
          <cell r="J421" t="str">
            <v>SEAE</v>
          </cell>
          <cell r="K421" t="str">
            <v>27SEP79</v>
          </cell>
          <cell r="L421" t="str">
            <v>07NOV79</v>
          </cell>
          <cell r="M421" t="str">
            <v>20MAR80</v>
          </cell>
          <cell r="N421" t="str">
            <v>08FEB89</v>
          </cell>
          <cell r="O421" t="str">
            <v>01NOV84</v>
          </cell>
          <cell r="P421" t="str">
            <v>01MAY99</v>
          </cell>
          <cell r="Q421">
            <v>20</v>
          </cell>
          <cell r="R421">
            <v>5</v>
          </cell>
          <cell r="S421">
            <v>7.6</v>
          </cell>
          <cell r="U421">
            <v>18000</v>
          </cell>
          <cell r="V421">
            <v>12017</v>
          </cell>
          <cell r="W421">
            <v>5983</v>
          </cell>
          <cell r="X421">
            <v>5983</v>
          </cell>
          <cell r="Y421">
            <v>5983</v>
          </cell>
          <cell r="Z421">
            <v>5983</v>
          </cell>
          <cell r="AA421">
            <v>5983</v>
          </cell>
        </row>
        <row r="422">
          <cell r="A422" t="str">
            <v>UPPER WARANGOI HYDROPOWER</v>
          </cell>
          <cell r="B422" t="str">
            <v>0414</v>
          </cell>
          <cell r="C422">
            <v>414</v>
          </cell>
          <cell r="D422" t="str">
            <v>CLOSED</v>
          </cell>
          <cell r="E422" t="str">
            <v>01</v>
          </cell>
          <cell r="F422" t="str">
            <v>PNG</v>
          </cell>
          <cell r="G422">
            <v>3202</v>
          </cell>
          <cell r="H422" t="str">
            <v>Hydropower Generation</v>
          </cell>
          <cell r="I422">
            <v>3610</v>
          </cell>
          <cell r="J422" t="str">
            <v>PAHQ</v>
          </cell>
          <cell r="K422" t="str">
            <v>27SEP79</v>
          </cell>
          <cell r="L422" t="str">
            <v>18JAN80</v>
          </cell>
          <cell r="M422" t="str">
            <v>25MAR80</v>
          </cell>
          <cell r="N422" t="str">
            <v>25FEB83</v>
          </cell>
          <cell r="O422" t="str">
            <v>15JUN85</v>
          </cell>
          <cell r="P422" t="str">
            <v>15DEC04</v>
          </cell>
          <cell r="Q422">
            <v>25</v>
          </cell>
          <cell r="R422">
            <v>5</v>
          </cell>
          <cell r="S422">
            <v>7.6</v>
          </cell>
          <cell r="U422">
            <v>6250</v>
          </cell>
          <cell r="V422">
            <v>0</v>
          </cell>
          <cell r="W422">
            <v>6250</v>
          </cell>
          <cell r="X422">
            <v>6250</v>
          </cell>
          <cell r="Y422">
            <v>6250</v>
          </cell>
          <cell r="Z422">
            <v>6250</v>
          </cell>
          <cell r="AA422">
            <v>6250</v>
          </cell>
        </row>
        <row r="423">
          <cell r="A423" t="str">
            <v>UPPER WARANGOI HYDROPOWER</v>
          </cell>
          <cell r="B423" t="str">
            <v>0415</v>
          </cell>
          <cell r="C423">
            <v>415</v>
          </cell>
          <cell r="D423" t="str">
            <v>CLOSED</v>
          </cell>
          <cell r="E423" t="str">
            <v>03</v>
          </cell>
          <cell r="F423" t="str">
            <v>PNG</v>
          </cell>
          <cell r="G423">
            <v>3202</v>
          </cell>
          <cell r="H423" t="str">
            <v>Hydropower Generation</v>
          </cell>
          <cell r="I423">
            <v>3610</v>
          </cell>
          <cell r="J423" t="str">
            <v>PAHQ</v>
          </cell>
          <cell r="K423" t="str">
            <v>27SEP79</v>
          </cell>
          <cell r="L423" t="str">
            <v>18JAN80</v>
          </cell>
          <cell r="M423" t="str">
            <v>25MAR80</v>
          </cell>
          <cell r="N423" t="str">
            <v>21JAN82</v>
          </cell>
          <cell r="O423" t="str">
            <v>15JUN90</v>
          </cell>
          <cell r="P423" t="str">
            <v>15DEC19</v>
          </cell>
          <cell r="Q423">
            <v>40</v>
          </cell>
          <cell r="R423">
            <v>10</v>
          </cell>
          <cell r="S423">
            <v>1</v>
          </cell>
          <cell r="U423">
            <v>6000</v>
          </cell>
          <cell r="V423">
            <v>0</v>
          </cell>
          <cell r="W423">
            <v>6000</v>
          </cell>
          <cell r="X423">
            <v>6000</v>
          </cell>
          <cell r="Y423">
            <v>6000</v>
          </cell>
          <cell r="Z423">
            <v>6000</v>
          </cell>
          <cell r="AA423">
            <v>3481</v>
          </cell>
        </row>
        <row r="424">
          <cell r="A424" t="str">
            <v>BEDOK SEWAGE TREATMENT PLANT EXPANSION</v>
          </cell>
          <cell r="B424" t="str">
            <v>0416</v>
          </cell>
          <cell r="C424">
            <v>416</v>
          </cell>
          <cell r="D424" t="str">
            <v>CLOSED</v>
          </cell>
          <cell r="E424" t="str">
            <v>01</v>
          </cell>
          <cell r="F424" t="str">
            <v>SIN</v>
          </cell>
          <cell r="G424">
            <v>3801</v>
          </cell>
          <cell r="H424" t="str">
            <v>Water Supply &amp; Sanitation</v>
          </cell>
          <cell r="I424">
            <v>2135</v>
          </cell>
          <cell r="J424" t="str">
            <v>SESS</v>
          </cell>
          <cell r="K424" t="str">
            <v>09OCT79</v>
          </cell>
          <cell r="L424" t="str">
            <v>05DEC79</v>
          </cell>
          <cell r="M424" t="str">
            <v>21JAN80</v>
          </cell>
          <cell r="N424" t="str">
            <v>10MAY84</v>
          </cell>
          <cell r="O424" t="str">
            <v>01MAY83</v>
          </cell>
          <cell r="P424" t="str">
            <v>01NOV89</v>
          </cell>
          <cell r="Q424">
            <v>13</v>
          </cell>
          <cell r="R424">
            <v>3</v>
          </cell>
          <cell r="S424">
            <v>7.6</v>
          </cell>
          <cell r="U424">
            <v>15100</v>
          </cell>
          <cell r="V424">
            <v>0</v>
          </cell>
          <cell r="W424">
            <v>15100</v>
          </cell>
          <cell r="X424">
            <v>15100</v>
          </cell>
          <cell r="Y424">
            <v>15100</v>
          </cell>
          <cell r="Z424">
            <v>15100</v>
          </cell>
          <cell r="AA424">
            <v>15100</v>
          </cell>
        </row>
        <row r="425">
          <cell r="A425" t="str">
            <v>BICOL RIVER BASIN IRRIGATION DEVELOPMENT</v>
          </cell>
          <cell r="B425" t="str">
            <v>0417</v>
          </cell>
          <cell r="C425">
            <v>417</v>
          </cell>
          <cell r="D425" t="str">
            <v>CLOSED</v>
          </cell>
          <cell r="E425" t="str">
            <v>01</v>
          </cell>
          <cell r="F425" t="str">
            <v>PHI</v>
          </cell>
          <cell r="G425">
            <v>3900</v>
          </cell>
          <cell r="H425" t="str">
            <v>Multisector</v>
          </cell>
          <cell r="I425">
            <v>2125</v>
          </cell>
          <cell r="J425" t="str">
            <v>SEAE</v>
          </cell>
          <cell r="K425" t="str">
            <v>25OCT79</v>
          </cell>
          <cell r="L425" t="str">
            <v>07NOV79</v>
          </cell>
          <cell r="M425" t="str">
            <v>02APR80</v>
          </cell>
          <cell r="N425" t="str">
            <v>05OCT89</v>
          </cell>
          <cell r="O425" t="str">
            <v>01MAR87</v>
          </cell>
          <cell r="P425" t="str">
            <v>01SEP09</v>
          </cell>
          <cell r="Q425">
            <v>30</v>
          </cell>
          <cell r="R425">
            <v>7</v>
          </cell>
          <cell r="S425">
            <v>7.6</v>
          </cell>
          <cell r="U425">
            <v>41000</v>
          </cell>
          <cell r="V425">
            <v>1347</v>
          </cell>
          <cell r="W425">
            <v>39653</v>
          </cell>
          <cell r="X425">
            <v>39653</v>
          </cell>
          <cell r="Y425">
            <v>39653</v>
          </cell>
          <cell r="Z425">
            <v>39653</v>
          </cell>
          <cell r="AA425">
            <v>39653</v>
          </cell>
        </row>
        <row r="426">
          <cell r="A426" t="str">
            <v>CASIER SUD PIONEER AGRICULTURAL</v>
          </cell>
          <cell r="B426" t="str">
            <v>0418</v>
          </cell>
          <cell r="C426">
            <v>418</v>
          </cell>
          <cell r="D426" t="str">
            <v>CLOSED</v>
          </cell>
          <cell r="E426" t="str">
            <v>03</v>
          </cell>
          <cell r="F426" t="str">
            <v>LAO</v>
          </cell>
          <cell r="G426">
            <v>3900</v>
          </cell>
          <cell r="H426" t="str">
            <v>Multisector</v>
          </cell>
          <cell r="I426">
            <v>2125</v>
          </cell>
          <cell r="J426" t="str">
            <v>SEAE</v>
          </cell>
          <cell r="K426" t="str">
            <v>29OCT79</v>
          </cell>
          <cell r="L426" t="str">
            <v>20NOV79</v>
          </cell>
          <cell r="M426" t="str">
            <v>15FEB80</v>
          </cell>
          <cell r="N426" t="str">
            <v>25MAR82</v>
          </cell>
          <cell r="O426" t="str">
            <v>01MAY83</v>
          </cell>
          <cell r="P426" t="str">
            <v>01MAY83</v>
          </cell>
          <cell r="Q426">
            <v>40</v>
          </cell>
          <cell r="R426">
            <v>10</v>
          </cell>
          <cell r="S426">
            <v>1</v>
          </cell>
          <cell r="U426">
            <v>7000</v>
          </cell>
          <cell r="V426">
            <v>6825</v>
          </cell>
          <cell r="W426">
            <v>175</v>
          </cell>
          <cell r="X426">
            <v>175</v>
          </cell>
          <cell r="Y426">
            <v>175</v>
          </cell>
          <cell r="Z426">
            <v>175</v>
          </cell>
          <cell r="AA426">
            <v>175</v>
          </cell>
        </row>
        <row r="427">
          <cell r="A427" t="str">
            <v>TECHNICAL TEACHERS' TRAINING AND POLYTECHNIC INSTITUTE</v>
          </cell>
          <cell r="B427" t="str">
            <v>0419</v>
          </cell>
          <cell r="C427">
            <v>419</v>
          </cell>
          <cell r="D427" t="str">
            <v>CLOSED</v>
          </cell>
          <cell r="E427" t="str">
            <v>03</v>
          </cell>
          <cell r="F427" t="str">
            <v>PAK</v>
          </cell>
          <cell r="G427">
            <v>3105</v>
          </cell>
          <cell r="H427" t="str">
            <v>Technical, Vocational Training &amp; Skills Development</v>
          </cell>
          <cell r="I427">
            <v>4625</v>
          </cell>
          <cell r="J427" t="str">
            <v>CWSS</v>
          </cell>
          <cell r="K427" t="str">
            <v>29OCT79</v>
          </cell>
          <cell r="L427" t="str">
            <v>03DEC79</v>
          </cell>
          <cell r="M427" t="str">
            <v>30JUL80</v>
          </cell>
          <cell r="N427" t="str">
            <v>20NOV92</v>
          </cell>
          <cell r="O427" t="str">
            <v>01MAY90</v>
          </cell>
          <cell r="P427" t="str">
            <v>01NOV19</v>
          </cell>
          <cell r="Q427">
            <v>40</v>
          </cell>
          <cell r="R427">
            <v>10</v>
          </cell>
          <cell r="S427">
            <v>1</v>
          </cell>
          <cell r="U427">
            <v>21000</v>
          </cell>
          <cell r="V427">
            <v>2259</v>
          </cell>
          <cell r="W427">
            <v>18741</v>
          </cell>
          <cell r="X427">
            <v>18741</v>
          </cell>
          <cell r="Y427">
            <v>18741</v>
          </cell>
          <cell r="Z427">
            <v>18741</v>
          </cell>
          <cell r="AA427">
            <v>10559</v>
          </cell>
        </row>
        <row r="428">
          <cell r="A428" t="str">
            <v>FISHERIES CREDIT</v>
          </cell>
          <cell r="B428" t="str">
            <v>0420</v>
          </cell>
          <cell r="C428">
            <v>420</v>
          </cell>
          <cell r="D428" t="str">
            <v>CLOSED</v>
          </cell>
          <cell r="E428" t="str">
            <v>03</v>
          </cell>
          <cell r="F428" t="str">
            <v>BAN</v>
          </cell>
          <cell r="G428">
            <v>3003</v>
          </cell>
          <cell r="H428" t="str">
            <v>Fishery</v>
          </cell>
          <cell r="I428">
            <v>2035</v>
          </cell>
          <cell r="J428" t="str">
            <v>SANS</v>
          </cell>
          <cell r="K428" t="str">
            <v>13NOV79</v>
          </cell>
          <cell r="L428" t="str">
            <v>16JAN80</v>
          </cell>
          <cell r="M428" t="str">
            <v>23APR80</v>
          </cell>
          <cell r="N428" t="str">
            <v>16OCT87</v>
          </cell>
          <cell r="O428" t="str">
            <v>15JUN90</v>
          </cell>
          <cell r="P428" t="str">
            <v>15DEC19</v>
          </cell>
          <cell r="Q428">
            <v>40</v>
          </cell>
          <cell r="R428">
            <v>10</v>
          </cell>
          <cell r="S428">
            <v>1</v>
          </cell>
          <cell r="U428">
            <v>10800</v>
          </cell>
          <cell r="V428">
            <v>7736</v>
          </cell>
          <cell r="W428">
            <v>3064</v>
          </cell>
          <cell r="X428">
            <v>3064</v>
          </cell>
          <cell r="Y428">
            <v>3064</v>
          </cell>
          <cell r="Z428">
            <v>3064</v>
          </cell>
          <cell r="AA428">
            <v>1760</v>
          </cell>
        </row>
        <row r="429">
          <cell r="A429" t="str">
            <v>MALANGAS COAL DEVELOPMENT</v>
          </cell>
          <cell r="B429" t="str">
            <v>0421</v>
          </cell>
          <cell r="C429">
            <v>421</v>
          </cell>
          <cell r="D429" t="str">
            <v>CLOSED</v>
          </cell>
          <cell r="E429" t="str">
            <v>01</v>
          </cell>
          <cell r="F429" t="str">
            <v>PHI</v>
          </cell>
          <cell r="G429">
            <v>3502</v>
          </cell>
          <cell r="H429" t="str">
            <v>Industry</v>
          </cell>
          <cell r="I429">
            <v>2145</v>
          </cell>
          <cell r="J429" t="str">
            <v>SEGF</v>
          </cell>
          <cell r="K429" t="str">
            <v>19NOV79</v>
          </cell>
          <cell r="L429" t="str">
            <v>28NOV79</v>
          </cell>
          <cell r="M429" t="str">
            <v>14FEB80</v>
          </cell>
          <cell r="N429" t="str">
            <v>10DEC85</v>
          </cell>
          <cell r="O429" t="str">
            <v>01OCT84</v>
          </cell>
          <cell r="P429" t="str">
            <v>01APR96</v>
          </cell>
          <cell r="Q429">
            <v>16</v>
          </cell>
          <cell r="R429">
            <v>4</v>
          </cell>
          <cell r="S429">
            <v>7.6</v>
          </cell>
          <cell r="U429">
            <v>14000</v>
          </cell>
          <cell r="V429">
            <v>0</v>
          </cell>
          <cell r="W429">
            <v>14000</v>
          </cell>
          <cell r="X429">
            <v>14000</v>
          </cell>
          <cell r="Y429">
            <v>14000</v>
          </cell>
          <cell r="Z429">
            <v>14000</v>
          </cell>
          <cell r="AA429">
            <v>14000</v>
          </cell>
        </row>
        <row r="430">
          <cell r="A430" t="str">
            <v>SECOND COAL DEVELOPMENT</v>
          </cell>
          <cell r="B430" t="str">
            <v>0422</v>
          </cell>
          <cell r="C430">
            <v>422</v>
          </cell>
          <cell r="D430" t="str">
            <v>CLOSED</v>
          </cell>
          <cell r="E430" t="str">
            <v>01</v>
          </cell>
          <cell r="F430" t="str">
            <v>KOR</v>
          </cell>
          <cell r="G430">
            <v>3502</v>
          </cell>
          <cell r="H430" t="str">
            <v>Industry</v>
          </cell>
          <cell r="I430">
            <v>4710</v>
          </cell>
          <cell r="J430" t="str">
            <v>EARG</v>
          </cell>
          <cell r="K430" t="str">
            <v>21NOV79</v>
          </cell>
          <cell r="L430" t="str">
            <v>13DEC79</v>
          </cell>
          <cell r="M430" t="str">
            <v>10MAR80</v>
          </cell>
          <cell r="N430" t="str">
            <v>30DEC85</v>
          </cell>
          <cell r="O430" t="str">
            <v>01APR85</v>
          </cell>
          <cell r="P430" t="str">
            <v>01OCT88</v>
          </cell>
          <cell r="Q430">
            <v>16</v>
          </cell>
          <cell r="R430">
            <v>5</v>
          </cell>
          <cell r="S430">
            <v>7.6</v>
          </cell>
          <cell r="U430">
            <v>25000</v>
          </cell>
          <cell r="V430">
            <v>3321</v>
          </cell>
          <cell r="W430">
            <v>21679</v>
          </cell>
          <cell r="X430">
            <v>21679</v>
          </cell>
          <cell r="Y430">
            <v>21679</v>
          </cell>
          <cell r="Z430">
            <v>21679</v>
          </cell>
          <cell r="AA430">
            <v>21679</v>
          </cell>
        </row>
        <row r="431">
          <cell r="A431" t="str">
            <v>THIRD KOREA DEVELOPMENT FINANCE CORPORATION</v>
          </cell>
          <cell r="B431" t="str">
            <v>0423</v>
          </cell>
          <cell r="C431">
            <v>423</v>
          </cell>
          <cell r="D431" t="str">
            <v>CLOSED</v>
          </cell>
          <cell r="E431" t="str">
            <v>01</v>
          </cell>
          <cell r="F431" t="str">
            <v>KOR</v>
          </cell>
          <cell r="G431">
            <v>3301</v>
          </cell>
          <cell r="H431" t="str">
            <v>Banking Systems</v>
          </cell>
          <cell r="I431">
            <v>4710</v>
          </cell>
          <cell r="J431" t="str">
            <v>EARG</v>
          </cell>
          <cell r="K431" t="str">
            <v>21NOV79</v>
          </cell>
          <cell r="L431" t="str">
            <v>13DEC79</v>
          </cell>
          <cell r="M431" t="str">
            <v>10MAR80</v>
          </cell>
          <cell r="N431" t="str">
            <v>23JUL84</v>
          </cell>
          <cell r="O431" t="str">
            <v>15JAN83</v>
          </cell>
          <cell r="P431" t="str">
            <v>15JAN95</v>
          </cell>
          <cell r="Q431">
            <v>15</v>
          </cell>
          <cell r="R431">
            <v>3</v>
          </cell>
          <cell r="S431">
            <v>7.6</v>
          </cell>
          <cell r="U431">
            <v>50000</v>
          </cell>
          <cell r="V431">
            <v>219</v>
          </cell>
          <cell r="W431">
            <v>49781</v>
          </cell>
          <cell r="X431">
            <v>49781</v>
          </cell>
          <cell r="Y431">
            <v>49781</v>
          </cell>
          <cell r="Z431">
            <v>49781</v>
          </cell>
          <cell r="AA431">
            <v>49781</v>
          </cell>
        </row>
        <row r="432">
          <cell r="A432" t="str">
            <v>LOW COST URBAN HOUSING</v>
          </cell>
          <cell r="B432" t="str">
            <v>0424</v>
          </cell>
          <cell r="C432">
            <v>424</v>
          </cell>
          <cell r="D432" t="str">
            <v>CLOSED</v>
          </cell>
          <cell r="E432" t="str">
            <v>01</v>
          </cell>
          <cell r="F432" t="str">
            <v>KOR</v>
          </cell>
          <cell r="G432">
            <v>3501</v>
          </cell>
          <cell r="H432" t="str">
            <v>Housing Construction</v>
          </cell>
          <cell r="I432">
            <v>4730</v>
          </cell>
          <cell r="J432" t="str">
            <v>EASS</v>
          </cell>
          <cell r="K432" t="str">
            <v>23NOV79</v>
          </cell>
          <cell r="L432" t="str">
            <v>14JAN80</v>
          </cell>
          <cell r="M432" t="str">
            <v>11APR80</v>
          </cell>
          <cell r="N432" t="str">
            <v>08JUN82</v>
          </cell>
          <cell r="O432" t="str">
            <v>01JUN82</v>
          </cell>
          <cell r="P432" t="str">
            <v>01JUN89</v>
          </cell>
          <cell r="Q432">
            <v>20</v>
          </cell>
          <cell r="R432">
            <v>2</v>
          </cell>
          <cell r="S432">
            <v>7.6</v>
          </cell>
          <cell r="U432">
            <v>30000</v>
          </cell>
          <cell r="V432">
            <v>4603</v>
          </cell>
          <cell r="W432">
            <v>25397</v>
          </cell>
          <cell r="X432">
            <v>25397</v>
          </cell>
          <cell r="Y432">
            <v>25397</v>
          </cell>
          <cell r="Z432">
            <v>25397</v>
          </cell>
          <cell r="AA432">
            <v>25397</v>
          </cell>
        </row>
        <row r="433">
          <cell r="A433" t="str">
            <v>KOREA INSTITUTE OF SCIENCE AND TECHNOLOGY</v>
          </cell>
          <cell r="B433" t="str">
            <v>0425</v>
          </cell>
          <cell r="C433">
            <v>425</v>
          </cell>
          <cell r="D433" t="str">
            <v>CLOSED</v>
          </cell>
          <cell r="E433" t="str">
            <v>01</v>
          </cell>
          <cell r="F433" t="str">
            <v>KOR</v>
          </cell>
          <cell r="G433">
            <v>3104</v>
          </cell>
          <cell r="H433" t="str">
            <v>Tertiary Education</v>
          </cell>
          <cell r="I433">
            <v>4710</v>
          </cell>
          <cell r="J433" t="str">
            <v>EARG</v>
          </cell>
          <cell r="K433" t="str">
            <v>23NOV79</v>
          </cell>
          <cell r="L433" t="str">
            <v>14JAN80</v>
          </cell>
          <cell r="M433" t="str">
            <v>30APR80</v>
          </cell>
          <cell r="N433" t="str">
            <v>10SEP87</v>
          </cell>
          <cell r="O433" t="str">
            <v>01APR85</v>
          </cell>
          <cell r="P433" t="str">
            <v>01OCT94</v>
          </cell>
          <cell r="Q433">
            <v>15</v>
          </cell>
          <cell r="R433">
            <v>5</v>
          </cell>
          <cell r="S433">
            <v>7.6</v>
          </cell>
          <cell r="U433">
            <v>15000</v>
          </cell>
          <cell r="V433">
            <v>71</v>
          </cell>
          <cell r="W433">
            <v>14929</v>
          </cell>
          <cell r="X433">
            <v>14929</v>
          </cell>
          <cell r="Y433">
            <v>14929</v>
          </cell>
          <cell r="Z433">
            <v>14929</v>
          </cell>
          <cell r="AA433">
            <v>14929</v>
          </cell>
        </row>
        <row r="434">
          <cell r="A434" t="str">
            <v>BINTULU DEEP WATER PORT</v>
          </cell>
          <cell r="B434" t="str">
            <v>0426</v>
          </cell>
          <cell r="C434">
            <v>426</v>
          </cell>
          <cell r="D434" t="str">
            <v>CLOSED</v>
          </cell>
          <cell r="E434" t="str">
            <v>01</v>
          </cell>
          <cell r="F434" t="str">
            <v>MAL</v>
          </cell>
          <cell r="G434">
            <v>3702</v>
          </cell>
          <cell r="H434" t="str">
            <v>Ports, Waterways, &amp; Shipping</v>
          </cell>
          <cell r="I434">
            <v>2115</v>
          </cell>
          <cell r="J434" t="str">
            <v>SEID</v>
          </cell>
          <cell r="K434" t="str">
            <v>23NOV79</v>
          </cell>
          <cell r="L434" t="str">
            <v>27MAR80</v>
          </cell>
          <cell r="M434" t="str">
            <v>10JUL80</v>
          </cell>
          <cell r="N434" t="str">
            <v>18JAN84</v>
          </cell>
          <cell r="O434" t="str">
            <v>01APR84</v>
          </cell>
          <cell r="P434" t="str">
            <v>01OCT99</v>
          </cell>
          <cell r="Q434">
            <v>20</v>
          </cell>
          <cell r="R434">
            <v>4</v>
          </cell>
          <cell r="S434">
            <v>7.6</v>
          </cell>
          <cell r="U434">
            <v>53800</v>
          </cell>
          <cell r="V434">
            <v>20015</v>
          </cell>
          <cell r="W434">
            <v>33785</v>
          </cell>
          <cell r="X434">
            <v>33785</v>
          </cell>
          <cell r="Y434">
            <v>33785</v>
          </cell>
          <cell r="Z434">
            <v>33785</v>
          </cell>
          <cell r="AA434">
            <v>33785</v>
          </cell>
        </row>
        <row r="435">
          <cell r="A435" t="str">
            <v>SIXTH MINDANAO POWER</v>
          </cell>
          <cell r="B435" t="str">
            <v>0427</v>
          </cell>
          <cell r="C435">
            <v>427</v>
          </cell>
          <cell r="D435" t="str">
            <v>CLOSED</v>
          </cell>
          <cell r="E435" t="str">
            <v>01</v>
          </cell>
          <cell r="F435" t="str">
            <v>PHI</v>
          </cell>
          <cell r="G435">
            <v>3202</v>
          </cell>
          <cell r="H435" t="str">
            <v>Hydropower Generation</v>
          </cell>
          <cell r="I435">
            <v>2115</v>
          </cell>
          <cell r="J435" t="str">
            <v>SEID</v>
          </cell>
          <cell r="K435" t="str">
            <v>27NOV79</v>
          </cell>
          <cell r="L435" t="str">
            <v>28NOV79</v>
          </cell>
          <cell r="M435" t="str">
            <v>28MAR80</v>
          </cell>
          <cell r="N435" t="str">
            <v>10SEP87</v>
          </cell>
          <cell r="O435" t="str">
            <v>15MAY85</v>
          </cell>
          <cell r="P435" t="str">
            <v>15NOV04</v>
          </cell>
          <cell r="Q435">
            <v>25</v>
          </cell>
          <cell r="R435">
            <v>5</v>
          </cell>
          <cell r="S435">
            <v>7.6</v>
          </cell>
          <cell r="U435">
            <v>60700</v>
          </cell>
          <cell r="V435">
            <v>6003</v>
          </cell>
          <cell r="W435">
            <v>54697</v>
          </cell>
          <cell r="X435">
            <v>54697</v>
          </cell>
          <cell r="Y435">
            <v>54697</v>
          </cell>
          <cell r="Z435">
            <v>54697</v>
          </cell>
          <cell r="AA435">
            <v>54697</v>
          </cell>
        </row>
        <row r="436">
          <cell r="A436" t="str">
            <v>SOUTH ROHRI FRESH GROUNDWATER IRRIGATION</v>
          </cell>
          <cell r="B436" t="str">
            <v>0428</v>
          </cell>
          <cell r="C436">
            <v>428</v>
          </cell>
          <cell r="D436" t="str">
            <v>CLOSED</v>
          </cell>
          <cell r="E436" t="str">
            <v>03</v>
          </cell>
          <cell r="F436" t="str">
            <v>PAK</v>
          </cell>
          <cell r="G436">
            <v>3005</v>
          </cell>
          <cell r="H436" t="str">
            <v>Irrigation &amp; Drainage</v>
          </cell>
          <cell r="I436">
            <v>4620</v>
          </cell>
          <cell r="J436" t="str">
            <v>CWAE</v>
          </cell>
          <cell r="K436" t="str">
            <v>27NOV79</v>
          </cell>
          <cell r="L436" t="str">
            <v>03DEC79</v>
          </cell>
          <cell r="M436" t="str">
            <v>28MAR80</v>
          </cell>
          <cell r="N436" t="str">
            <v>22JAN92</v>
          </cell>
          <cell r="O436" t="str">
            <v>01JUN90</v>
          </cell>
          <cell r="P436" t="str">
            <v>01DEC19</v>
          </cell>
          <cell r="Q436">
            <v>40</v>
          </cell>
          <cell r="R436">
            <v>10</v>
          </cell>
          <cell r="S436">
            <v>1</v>
          </cell>
          <cell r="U436">
            <v>47000</v>
          </cell>
          <cell r="V436">
            <v>14156</v>
          </cell>
          <cell r="W436">
            <v>32844</v>
          </cell>
          <cell r="X436">
            <v>32844</v>
          </cell>
          <cell r="Y436">
            <v>32844</v>
          </cell>
          <cell r="Z436">
            <v>32844</v>
          </cell>
          <cell r="AA436">
            <v>18397</v>
          </cell>
        </row>
        <row r="437">
          <cell r="A437" t="str">
            <v>FOURTH ROAD</v>
          </cell>
          <cell r="B437" t="str">
            <v>0429</v>
          </cell>
          <cell r="C437">
            <v>429</v>
          </cell>
          <cell r="D437" t="str">
            <v>CLOSED</v>
          </cell>
          <cell r="E437" t="str">
            <v>01</v>
          </cell>
          <cell r="F437" t="str">
            <v>INO</v>
          </cell>
          <cell r="G437">
            <v>3701</v>
          </cell>
          <cell r="H437" t="str">
            <v>Roads &amp; Highways</v>
          </cell>
          <cell r="I437">
            <v>2115</v>
          </cell>
          <cell r="J437" t="str">
            <v>SEID</v>
          </cell>
          <cell r="K437" t="str">
            <v>29NOV79</v>
          </cell>
          <cell r="L437" t="str">
            <v>19DEC79</v>
          </cell>
          <cell r="M437" t="str">
            <v>13FEB80</v>
          </cell>
          <cell r="N437" t="str">
            <v>12OCT87</v>
          </cell>
          <cell r="O437" t="str">
            <v>01JUN83</v>
          </cell>
          <cell r="P437" t="str">
            <v>01JUN97</v>
          </cell>
          <cell r="Q437">
            <v>23</v>
          </cell>
          <cell r="R437">
            <v>3</v>
          </cell>
          <cell r="S437">
            <v>7.6</v>
          </cell>
          <cell r="U437">
            <v>27000</v>
          </cell>
          <cell r="V437">
            <v>3190</v>
          </cell>
          <cell r="W437">
            <v>23810</v>
          </cell>
          <cell r="X437">
            <v>23810</v>
          </cell>
          <cell r="Y437">
            <v>23810</v>
          </cell>
          <cell r="Z437">
            <v>23810</v>
          </cell>
          <cell r="AA437">
            <v>23810</v>
          </cell>
        </row>
        <row r="438">
          <cell r="A438" t="str">
            <v>JAVA EHV TRANSMISSION</v>
          </cell>
          <cell r="B438" t="str">
            <v>0430</v>
          </cell>
          <cell r="C438">
            <v>430</v>
          </cell>
          <cell r="D438" t="str">
            <v>CLOSED</v>
          </cell>
          <cell r="E438" t="str">
            <v>01</v>
          </cell>
          <cell r="F438" t="str">
            <v>INO</v>
          </cell>
          <cell r="G438">
            <v>3204</v>
          </cell>
          <cell r="H438" t="str">
            <v>Transmission &amp; Distribution</v>
          </cell>
          <cell r="I438">
            <v>2115</v>
          </cell>
          <cell r="J438" t="str">
            <v>SEID</v>
          </cell>
          <cell r="K438" t="str">
            <v>29NOV79</v>
          </cell>
          <cell r="L438" t="str">
            <v>19DEC79</v>
          </cell>
          <cell r="M438" t="str">
            <v>19FEB80</v>
          </cell>
          <cell r="N438" t="str">
            <v>11DEC86</v>
          </cell>
          <cell r="O438" t="str">
            <v>01AUG85</v>
          </cell>
          <cell r="P438" t="str">
            <v>01FEB00</v>
          </cell>
          <cell r="Q438">
            <v>20</v>
          </cell>
          <cell r="R438">
            <v>5</v>
          </cell>
          <cell r="S438">
            <v>7.6</v>
          </cell>
          <cell r="U438">
            <v>83600</v>
          </cell>
          <cell r="V438">
            <v>33470</v>
          </cell>
          <cell r="W438">
            <v>50130</v>
          </cell>
          <cell r="X438">
            <v>50130</v>
          </cell>
          <cell r="Y438">
            <v>50130</v>
          </cell>
          <cell r="Z438">
            <v>50130</v>
          </cell>
          <cell r="AA438">
            <v>50130</v>
          </cell>
        </row>
        <row r="439">
          <cell r="A439" t="str">
            <v>CROP INTENSIFICATION PROGRAM</v>
          </cell>
          <cell r="B439" t="str">
            <v>0431</v>
          </cell>
          <cell r="C439">
            <v>431</v>
          </cell>
          <cell r="D439" t="str">
            <v>CLOSED</v>
          </cell>
          <cell r="E439" t="str">
            <v>03</v>
          </cell>
          <cell r="F439" t="str">
            <v>BAN</v>
          </cell>
          <cell r="G439">
            <v>3001</v>
          </cell>
          <cell r="H439" t="str">
            <v>Agriculture Production, Agroprocessing, &amp; Agrobusiness</v>
          </cell>
          <cell r="I439">
            <v>2035</v>
          </cell>
          <cell r="J439" t="str">
            <v>SANS</v>
          </cell>
          <cell r="K439" t="str">
            <v>29NOV79</v>
          </cell>
          <cell r="L439" t="str">
            <v>17DEC79</v>
          </cell>
          <cell r="M439" t="str">
            <v>27FEB80</v>
          </cell>
          <cell r="N439" t="str">
            <v>02MAR87</v>
          </cell>
          <cell r="O439" t="str">
            <v>15MAR88</v>
          </cell>
          <cell r="P439" t="str">
            <v>15SEP04</v>
          </cell>
          <cell r="Q439">
            <v>25</v>
          </cell>
          <cell r="R439">
            <v>8</v>
          </cell>
          <cell r="S439">
            <v>1</v>
          </cell>
          <cell r="U439">
            <v>11800</v>
          </cell>
          <cell r="V439">
            <v>3640</v>
          </cell>
          <cell r="W439">
            <v>8160</v>
          </cell>
          <cell r="X439">
            <v>8160</v>
          </cell>
          <cell r="Y439">
            <v>8160</v>
          </cell>
          <cell r="Z439">
            <v>8160</v>
          </cell>
          <cell r="AA439">
            <v>8160</v>
          </cell>
        </row>
        <row r="440">
          <cell r="A440" t="str">
            <v>RURAL CREDIT</v>
          </cell>
          <cell r="B440" t="str">
            <v>0432</v>
          </cell>
          <cell r="C440">
            <v>432</v>
          </cell>
          <cell r="D440" t="str">
            <v>CLOSED</v>
          </cell>
          <cell r="E440" t="str">
            <v>03</v>
          </cell>
          <cell r="F440" t="str">
            <v>SRI</v>
          </cell>
          <cell r="G440">
            <v>3001</v>
          </cell>
          <cell r="H440" t="str">
            <v>Agriculture Production, Agroprocessing, &amp; Agrobusiness</v>
          </cell>
          <cell r="I440">
            <v>2035</v>
          </cell>
          <cell r="J440" t="str">
            <v>SANS</v>
          </cell>
          <cell r="K440" t="str">
            <v>06DEC79</v>
          </cell>
          <cell r="L440" t="str">
            <v>22FEB80</v>
          </cell>
          <cell r="M440" t="str">
            <v>29AUG80</v>
          </cell>
          <cell r="N440" t="str">
            <v>12NOV87</v>
          </cell>
          <cell r="O440" t="str">
            <v>01APR90</v>
          </cell>
          <cell r="P440" t="str">
            <v>01OCT19</v>
          </cell>
          <cell r="Q440">
            <v>40</v>
          </cell>
          <cell r="R440">
            <v>10</v>
          </cell>
          <cell r="S440">
            <v>1</v>
          </cell>
          <cell r="U440">
            <v>10900</v>
          </cell>
          <cell r="V440">
            <v>5818</v>
          </cell>
          <cell r="W440">
            <v>5082</v>
          </cell>
          <cell r="X440">
            <v>5082</v>
          </cell>
          <cell r="Y440">
            <v>5082</v>
          </cell>
          <cell r="Z440">
            <v>5082</v>
          </cell>
          <cell r="AA440">
            <v>2847</v>
          </cell>
        </row>
        <row r="441">
          <cell r="A441" t="str">
            <v>AQUACULTURE DEVELOPMENT</v>
          </cell>
          <cell r="B441" t="str">
            <v>0433</v>
          </cell>
          <cell r="C441">
            <v>433</v>
          </cell>
          <cell r="D441" t="str">
            <v>CLOSED</v>
          </cell>
          <cell r="E441" t="str">
            <v>03</v>
          </cell>
          <cell r="F441" t="str">
            <v>PAK</v>
          </cell>
          <cell r="G441">
            <v>3003</v>
          </cell>
          <cell r="H441" t="str">
            <v>Fishery</v>
          </cell>
          <cell r="I441">
            <v>4620</v>
          </cell>
          <cell r="J441" t="str">
            <v>CWAE</v>
          </cell>
          <cell r="K441" t="str">
            <v>06DEC79</v>
          </cell>
          <cell r="L441" t="str">
            <v>20DEC79</v>
          </cell>
          <cell r="M441" t="str">
            <v>21NOV80</v>
          </cell>
          <cell r="N441" t="str">
            <v>21MAY90</v>
          </cell>
          <cell r="O441" t="str">
            <v>01MAY90</v>
          </cell>
          <cell r="P441" t="str">
            <v>01NOV19</v>
          </cell>
          <cell r="Q441">
            <v>40</v>
          </cell>
          <cell r="R441">
            <v>10</v>
          </cell>
          <cell r="S441">
            <v>1</v>
          </cell>
          <cell r="U441">
            <v>14100</v>
          </cell>
          <cell r="V441">
            <v>0</v>
          </cell>
          <cell r="W441">
            <v>14100</v>
          </cell>
          <cell r="X441">
            <v>14100</v>
          </cell>
          <cell r="Y441">
            <v>14100</v>
          </cell>
          <cell r="Z441">
            <v>14100</v>
          </cell>
          <cell r="AA441">
            <v>7896</v>
          </cell>
        </row>
        <row r="442">
          <cell r="A442" t="str">
            <v>TULUNGAGUNG DRAINAGE</v>
          </cell>
          <cell r="B442" t="str">
            <v>0434</v>
          </cell>
          <cell r="C442">
            <v>434</v>
          </cell>
          <cell r="D442" t="str">
            <v>CLOSED</v>
          </cell>
          <cell r="E442" t="str">
            <v>01</v>
          </cell>
          <cell r="F442" t="str">
            <v>INO</v>
          </cell>
          <cell r="G442">
            <v>3005</v>
          </cell>
          <cell r="H442" t="str">
            <v>Irrigation &amp; Drainage</v>
          </cell>
          <cell r="I442">
            <v>2161</v>
          </cell>
          <cell r="J442" t="str">
            <v>IRM</v>
          </cell>
          <cell r="K442" t="str">
            <v>06DEC79</v>
          </cell>
          <cell r="L442" t="str">
            <v>19DEC79</v>
          </cell>
          <cell r="M442" t="str">
            <v>18MAR80</v>
          </cell>
          <cell r="N442" t="str">
            <v>13OCT87</v>
          </cell>
          <cell r="O442" t="str">
            <v>15FEB87</v>
          </cell>
          <cell r="P442" t="str">
            <v>15FEB97</v>
          </cell>
          <cell r="Q442">
            <v>27</v>
          </cell>
          <cell r="R442">
            <v>7</v>
          </cell>
          <cell r="S442">
            <v>7.6</v>
          </cell>
          <cell r="U442">
            <v>39000</v>
          </cell>
          <cell r="V442">
            <v>1430</v>
          </cell>
          <cell r="W442">
            <v>37570</v>
          </cell>
          <cell r="X442">
            <v>37570</v>
          </cell>
          <cell r="Y442">
            <v>37570</v>
          </cell>
          <cell r="Z442">
            <v>37570</v>
          </cell>
          <cell r="AA442">
            <v>37570</v>
          </cell>
        </row>
        <row r="443">
          <cell r="A443" t="str">
            <v>MULTI PROJECT LOAN</v>
          </cell>
          <cell r="B443" t="str">
            <v>0435</v>
          </cell>
          <cell r="C443">
            <v>435</v>
          </cell>
          <cell r="D443" t="str">
            <v>CLOSED</v>
          </cell>
          <cell r="E443" t="str">
            <v>03</v>
          </cell>
          <cell r="F443" t="str">
            <v>TON</v>
          </cell>
          <cell r="G443">
            <v>3900</v>
          </cell>
          <cell r="H443" t="str">
            <v>Multisector</v>
          </cell>
          <cell r="I443">
            <v>3610</v>
          </cell>
          <cell r="J443" t="str">
            <v>PAHQ</v>
          </cell>
          <cell r="K443" t="str">
            <v>10DEC79</v>
          </cell>
          <cell r="L443" t="str">
            <v>20DEC79</v>
          </cell>
          <cell r="M443" t="str">
            <v>31JAN80</v>
          </cell>
          <cell r="N443" t="str">
            <v>06SEP82</v>
          </cell>
          <cell r="O443" t="str">
            <v>01MAY90</v>
          </cell>
          <cell r="P443" t="str">
            <v>01NOV19</v>
          </cell>
          <cell r="Q443">
            <v>40</v>
          </cell>
          <cell r="R443">
            <v>10</v>
          </cell>
          <cell r="S443">
            <v>1</v>
          </cell>
          <cell r="U443">
            <v>1200</v>
          </cell>
          <cell r="V443">
            <v>0</v>
          </cell>
          <cell r="W443">
            <v>1200</v>
          </cell>
          <cell r="X443">
            <v>1200</v>
          </cell>
          <cell r="Y443">
            <v>1200</v>
          </cell>
          <cell r="Z443">
            <v>1200</v>
          </cell>
          <cell r="AA443">
            <v>689</v>
          </cell>
        </row>
        <row r="444">
          <cell r="A444" t="str">
            <v>RURAL ELECTRIFICATION</v>
          </cell>
          <cell r="B444" t="str">
            <v>0436</v>
          </cell>
          <cell r="C444">
            <v>436</v>
          </cell>
          <cell r="D444" t="str">
            <v>CLOSED</v>
          </cell>
          <cell r="E444" t="str">
            <v>03</v>
          </cell>
          <cell r="F444" t="str">
            <v>SRI</v>
          </cell>
          <cell r="G444">
            <v>3204</v>
          </cell>
          <cell r="H444" t="str">
            <v>Transmission &amp; Distribution</v>
          </cell>
          <cell r="I444">
            <v>2025</v>
          </cell>
          <cell r="J444" t="str">
            <v>SAEN</v>
          </cell>
          <cell r="K444" t="str">
            <v>10DEC79</v>
          </cell>
          <cell r="L444" t="str">
            <v>22FEB80</v>
          </cell>
          <cell r="M444" t="str">
            <v>30JUN80</v>
          </cell>
          <cell r="N444" t="str">
            <v>26APR89</v>
          </cell>
          <cell r="O444" t="str">
            <v>01APR90</v>
          </cell>
          <cell r="P444" t="str">
            <v>01OCT19</v>
          </cell>
          <cell r="Q444">
            <v>40</v>
          </cell>
          <cell r="R444">
            <v>10</v>
          </cell>
          <cell r="S444">
            <v>1</v>
          </cell>
          <cell r="U444">
            <v>11300</v>
          </cell>
          <cell r="V444">
            <v>1011</v>
          </cell>
          <cell r="W444">
            <v>10289</v>
          </cell>
          <cell r="X444">
            <v>10289</v>
          </cell>
          <cell r="Y444">
            <v>10289</v>
          </cell>
          <cell r="Z444">
            <v>10289</v>
          </cell>
          <cell r="AA444">
            <v>5764</v>
          </cell>
        </row>
        <row r="445">
          <cell r="A445" t="str">
            <v>CEMENT INDUSTRY PROGRAM</v>
          </cell>
          <cell r="B445" t="str">
            <v>0437</v>
          </cell>
          <cell r="C445">
            <v>437</v>
          </cell>
          <cell r="D445" t="str">
            <v>CLOSED</v>
          </cell>
          <cell r="E445" t="str">
            <v>03</v>
          </cell>
          <cell r="F445" t="str">
            <v>MYA</v>
          </cell>
          <cell r="G445">
            <v>3502</v>
          </cell>
          <cell r="H445" t="str">
            <v>Industry</v>
          </cell>
          <cell r="I445">
            <v>2145</v>
          </cell>
          <cell r="J445" t="str">
            <v>SEGF</v>
          </cell>
          <cell r="K445" t="str">
            <v>12DEC79</v>
          </cell>
          <cell r="L445" t="str">
            <v>27DEC79</v>
          </cell>
          <cell r="M445" t="str">
            <v>17APR80</v>
          </cell>
          <cell r="N445" t="str">
            <v>13FEB84</v>
          </cell>
          <cell r="O445" t="str">
            <v>01JUL88</v>
          </cell>
          <cell r="P445" t="str">
            <v>01JAN05</v>
          </cell>
          <cell r="Q445">
            <v>25</v>
          </cell>
          <cell r="R445">
            <v>8</v>
          </cell>
          <cell r="S445">
            <v>1</v>
          </cell>
          <cell r="U445">
            <v>5200</v>
          </cell>
          <cell r="V445">
            <v>0</v>
          </cell>
          <cell r="W445">
            <v>5200</v>
          </cell>
          <cell r="X445">
            <v>5200</v>
          </cell>
          <cell r="Y445">
            <v>5200</v>
          </cell>
          <cell r="Z445">
            <v>5200</v>
          </cell>
          <cell r="AA445">
            <v>2952</v>
          </cell>
        </row>
        <row r="446">
          <cell r="A446" t="str">
            <v>CROP INTENSIFICATION PROGRAM</v>
          </cell>
          <cell r="B446" t="str">
            <v>0438</v>
          </cell>
          <cell r="C446">
            <v>438</v>
          </cell>
          <cell r="D446" t="str">
            <v>CLOSED</v>
          </cell>
          <cell r="E446" t="str">
            <v>03</v>
          </cell>
          <cell r="F446" t="str">
            <v>PAK</v>
          </cell>
          <cell r="G446">
            <v>3900</v>
          </cell>
          <cell r="H446" t="str">
            <v>Multisector</v>
          </cell>
          <cell r="I446">
            <v>4620</v>
          </cell>
          <cell r="J446" t="str">
            <v>CWAE</v>
          </cell>
          <cell r="K446" t="str">
            <v>12DEC79</v>
          </cell>
          <cell r="L446" t="str">
            <v>20DEC79</v>
          </cell>
          <cell r="M446" t="str">
            <v>22MAY80</v>
          </cell>
          <cell r="N446" t="str">
            <v>11APR86</v>
          </cell>
          <cell r="O446" t="str">
            <v>01MAY88</v>
          </cell>
          <cell r="P446" t="str">
            <v>01NOV04</v>
          </cell>
          <cell r="Q446">
            <v>25</v>
          </cell>
          <cell r="R446">
            <v>8</v>
          </cell>
          <cell r="S446">
            <v>1</v>
          </cell>
          <cell r="U446">
            <v>14000</v>
          </cell>
          <cell r="V446">
            <v>1438</v>
          </cell>
          <cell r="W446">
            <v>12562</v>
          </cell>
          <cell r="X446">
            <v>12562</v>
          </cell>
          <cell r="Y446">
            <v>12562</v>
          </cell>
          <cell r="Z446">
            <v>12562</v>
          </cell>
          <cell r="AA446">
            <v>12562</v>
          </cell>
        </row>
        <row r="447">
          <cell r="A447" t="str">
            <v>BALUCHISTAN LIVESTOCK DEVELOPMENT</v>
          </cell>
          <cell r="B447" t="str">
            <v>0439</v>
          </cell>
          <cell r="C447">
            <v>439</v>
          </cell>
          <cell r="D447" t="str">
            <v>CLOSED</v>
          </cell>
          <cell r="E447" t="str">
            <v>03</v>
          </cell>
          <cell r="F447" t="str">
            <v>PAK</v>
          </cell>
          <cell r="G447">
            <v>3006</v>
          </cell>
          <cell r="H447" t="str">
            <v>Livestock</v>
          </cell>
          <cell r="I447">
            <v>4620</v>
          </cell>
          <cell r="J447" t="str">
            <v>CWAE</v>
          </cell>
          <cell r="K447" t="str">
            <v>12DEC79</v>
          </cell>
          <cell r="L447" t="str">
            <v>20DEC79</v>
          </cell>
          <cell r="M447" t="str">
            <v>07NOV80</v>
          </cell>
          <cell r="N447" t="str">
            <v>26SEP88</v>
          </cell>
          <cell r="O447" t="str">
            <v>01MAY90</v>
          </cell>
          <cell r="P447" t="str">
            <v>01NOV19</v>
          </cell>
          <cell r="Q447">
            <v>40</v>
          </cell>
          <cell r="R447">
            <v>10</v>
          </cell>
          <cell r="S447">
            <v>1</v>
          </cell>
          <cell r="U447">
            <v>7500</v>
          </cell>
          <cell r="V447">
            <v>412</v>
          </cell>
          <cell r="W447">
            <v>7088</v>
          </cell>
          <cell r="X447">
            <v>7088</v>
          </cell>
          <cell r="Y447">
            <v>7088</v>
          </cell>
          <cell r="Z447">
            <v>7088</v>
          </cell>
          <cell r="AA447">
            <v>3972</v>
          </cell>
        </row>
        <row r="448">
          <cell r="A448" t="str">
            <v>MAE MOH (UNIT 4) POWER</v>
          </cell>
          <cell r="B448" t="str">
            <v>0440</v>
          </cell>
          <cell r="C448">
            <v>440</v>
          </cell>
          <cell r="D448" t="str">
            <v>CLOSED</v>
          </cell>
          <cell r="E448" t="str">
            <v>01</v>
          </cell>
          <cell r="F448" t="str">
            <v>THA</v>
          </cell>
          <cell r="G448">
            <v>3201</v>
          </cell>
          <cell r="H448" t="str">
            <v>Conventional Energy Generation (other than hydropower)</v>
          </cell>
          <cell r="I448">
            <v>2115</v>
          </cell>
          <cell r="J448" t="str">
            <v>SEID</v>
          </cell>
          <cell r="K448" t="str">
            <v>14DEC79</v>
          </cell>
          <cell r="L448" t="str">
            <v>04FEB80</v>
          </cell>
          <cell r="M448" t="str">
            <v>23OCT80</v>
          </cell>
          <cell r="N448" t="str">
            <v>23DEC86</v>
          </cell>
          <cell r="O448" t="str">
            <v>01MAY85</v>
          </cell>
          <cell r="P448" t="str">
            <v>01NOV99</v>
          </cell>
          <cell r="Q448">
            <v>20</v>
          </cell>
          <cell r="R448">
            <v>5</v>
          </cell>
          <cell r="S448">
            <v>7.6</v>
          </cell>
          <cell r="U448">
            <v>81800</v>
          </cell>
          <cell r="V448">
            <v>3335</v>
          </cell>
          <cell r="W448">
            <v>78465</v>
          </cell>
          <cell r="X448">
            <v>78465</v>
          </cell>
          <cell r="Y448">
            <v>78465</v>
          </cell>
          <cell r="Z448">
            <v>78465</v>
          </cell>
          <cell r="AA448">
            <v>78465</v>
          </cell>
        </row>
        <row r="449">
          <cell r="A449" t="str">
            <v>SECOND VOCATIONAL EDUCATION</v>
          </cell>
          <cell r="B449" t="str">
            <v>0441</v>
          </cell>
          <cell r="C449">
            <v>441</v>
          </cell>
          <cell r="D449" t="str">
            <v>CLOSED</v>
          </cell>
          <cell r="E449" t="str">
            <v>03</v>
          </cell>
          <cell r="F449" t="str">
            <v>THA</v>
          </cell>
          <cell r="G449">
            <v>3105</v>
          </cell>
          <cell r="H449" t="str">
            <v>Technical, Vocational Training &amp; Skills Development</v>
          </cell>
          <cell r="I449">
            <v>2135</v>
          </cell>
          <cell r="J449" t="str">
            <v>SESS</v>
          </cell>
          <cell r="K449" t="str">
            <v>14DEC79</v>
          </cell>
          <cell r="L449" t="str">
            <v>04FEB80</v>
          </cell>
          <cell r="M449" t="str">
            <v>30APR80</v>
          </cell>
          <cell r="N449" t="str">
            <v>15APR87</v>
          </cell>
          <cell r="O449" t="str">
            <v>01MAY90</v>
          </cell>
          <cell r="P449" t="str">
            <v>01NOV19</v>
          </cell>
          <cell r="Q449">
            <v>40</v>
          </cell>
          <cell r="R449">
            <v>10</v>
          </cell>
          <cell r="S449">
            <v>1</v>
          </cell>
          <cell r="U449">
            <v>15000</v>
          </cell>
          <cell r="V449">
            <v>0</v>
          </cell>
          <cell r="W449">
            <v>15000</v>
          </cell>
          <cell r="X449">
            <v>15000</v>
          </cell>
          <cell r="Y449">
            <v>15000</v>
          </cell>
          <cell r="Z449">
            <v>15000</v>
          </cell>
          <cell r="AA449">
            <v>8400</v>
          </cell>
        </row>
        <row r="450">
          <cell r="A450" t="str">
            <v>FIFTH PRIVATE DEVELOPMENT CORPORATION OF THE PHILIPPINES</v>
          </cell>
          <cell r="B450" t="str">
            <v>0442</v>
          </cell>
          <cell r="C450">
            <v>442</v>
          </cell>
          <cell r="D450" t="str">
            <v>CLOSED</v>
          </cell>
          <cell r="E450" t="str">
            <v>01</v>
          </cell>
          <cell r="F450" t="str">
            <v>PHI</v>
          </cell>
          <cell r="G450">
            <v>3301</v>
          </cell>
          <cell r="H450" t="str">
            <v>Banking Systems</v>
          </cell>
          <cell r="I450">
            <v>2145</v>
          </cell>
          <cell r="J450" t="str">
            <v>SEGF</v>
          </cell>
          <cell r="K450" t="str">
            <v>17DEC79</v>
          </cell>
          <cell r="L450" t="str">
            <v>03JAN80</v>
          </cell>
          <cell r="M450" t="str">
            <v>02APR80</v>
          </cell>
          <cell r="N450" t="str">
            <v>22APR85</v>
          </cell>
          <cell r="O450" t="str">
            <v>15AUG83</v>
          </cell>
          <cell r="P450" t="str">
            <v>15FEB97</v>
          </cell>
          <cell r="Q450">
            <v>15</v>
          </cell>
          <cell r="R450">
            <v>3</v>
          </cell>
          <cell r="S450">
            <v>7.6</v>
          </cell>
          <cell r="U450">
            <v>30000</v>
          </cell>
          <cell r="V450">
            <v>5968</v>
          </cell>
          <cell r="W450">
            <v>24032</v>
          </cell>
          <cell r="X450">
            <v>24032</v>
          </cell>
          <cell r="Y450">
            <v>24032</v>
          </cell>
          <cell r="Z450">
            <v>24032</v>
          </cell>
          <cell r="AA450">
            <v>24032</v>
          </cell>
        </row>
        <row r="451">
          <cell r="A451" t="str">
            <v>SECOND BANGKOK WATER SUPPLY</v>
          </cell>
          <cell r="B451" t="str">
            <v>0443</v>
          </cell>
          <cell r="C451">
            <v>443</v>
          </cell>
          <cell r="D451" t="str">
            <v>CLOSED</v>
          </cell>
          <cell r="E451" t="str">
            <v>01</v>
          </cell>
          <cell r="F451" t="str">
            <v>THA</v>
          </cell>
          <cell r="G451">
            <v>3801</v>
          </cell>
          <cell r="H451" t="str">
            <v>Water Supply &amp; Sanitation</v>
          </cell>
          <cell r="I451">
            <v>2135</v>
          </cell>
          <cell r="J451" t="str">
            <v>SESS</v>
          </cell>
          <cell r="K451" t="str">
            <v>17DEC79</v>
          </cell>
          <cell r="L451" t="str">
            <v>04FEB80</v>
          </cell>
          <cell r="M451" t="str">
            <v>02MAY80</v>
          </cell>
          <cell r="N451" t="str">
            <v>03JUL87</v>
          </cell>
          <cell r="O451" t="str">
            <v>01APR84</v>
          </cell>
          <cell r="P451" t="str">
            <v>01OCT00</v>
          </cell>
          <cell r="Q451">
            <v>24</v>
          </cell>
          <cell r="R451">
            <v>4</v>
          </cell>
          <cell r="S451">
            <v>7.6</v>
          </cell>
          <cell r="U451">
            <v>68000</v>
          </cell>
          <cell r="V451">
            <v>4042</v>
          </cell>
          <cell r="W451">
            <v>63958</v>
          </cell>
          <cell r="X451">
            <v>63958</v>
          </cell>
          <cell r="Y451">
            <v>63958</v>
          </cell>
          <cell r="Z451">
            <v>63958</v>
          </cell>
          <cell r="AA451">
            <v>63958</v>
          </cell>
        </row>
        <row r="452">
          <cell r="A452" t="str">
            <v>SOUTH KALIMANTAN LIVESTOCK DEVELOPMENT</v>
          </cell>
          <cell r="B452" t="str">
            <v>0444</v>
          </cell>
          <cell r="C452">
            <v>444</v>
          </cell>
          <cell r="D452" t="str">
            <v>CLOSED</v>
          </cell>
          <cell r="E452" t="str">
            <v>01</v>
          </cell>
          <cell r="F452" t="str">
            <v>INO</v>
          </cell>
          <cell r="G452">
            <v>3006</v>
          </cell>
          <cell r="H452" t="str">
            <v>Livestock</v>
          </cell>
          <cell r="I452">
            <v>2125</v>
          </cell>
          <cell r="J452" t="str">
            <v>SEAE</v>
          </cell>
          <cell r="K452" t="str">
            <v>17DEC79</v>
          </cell>
          <cell r="L452" t="str">
            <v>19DEC79</v>
          </cell>
          <cell r="M452" t="str">
            <v>07JUL80</v>
          </cell>
          <cell r="N452" t="str">
            <v>15SEP87</v>
          </cell>
          <cell r="O452" t="str">
            <v>01JUL86</v>
          </cell>
          <cell r="P452" t="str">
            <v>01JUL97</v>
          </cell>
          <cell r="Q452">
            <v>25</v>
          </cell>
          <cell r="R452">
            <v>6</v>
          </cell>
          <cell r="S452">
            <v>7.6</v>
          </cell>
          <cell r="U452">
            <v>20500</v>
          </cell>
          <cell r="V452">
            <v>6321</v>
          </cell>
          <cell r="W452">
            <v>14179</v>
          </cell>
          <cell r="X452">
            <v>14179</v>
          </cell>
          <cell r="Y452">
            <v>14179</v>
          </cell>
          <cell r="Z452">
            <v>14179</v>
          </cell>
          <cell r="AA452">
            <v>14179</v>
          </cell>
        </row>
        <row r="453">
          <cell r="A453" t="str">
            <v>LIVESTOCK DEVELOPMENT</v>
          </cell>
          <cell r="B453" t="str">
            <v>0445</v>
          </cell>
          <cell r="C453">
            <v>445</v>
          </cell>
          <cell r="D453" t="str">
            <v>CLOSED</v>
          </cell>
          <cell r="E453" t="str">
            <v>03</v>
          </cell>
          <cell r="F453" t="str">
            <v>NEP</v>
          </cell>
          <cell r="G453">
            <v>3006</v>
          </cell>
          <cell r="H453" t="str">
            <v>Livestock</v>
          </cell>
          <cell r="I453">
            <v>2035</v>
          </cell>
          <cell r="J453" t="str">
            <v>SANS</v>
          </cell>
          <cell r="K453" t="str">
            <v>19DEC79</v>
          </cell>
          <cell r="L453" t="str">
            <v>29APR80</v>
          </cell>
          <cell r="M453" t="str">
            <v>26OCT80</v>
          </cell>
          <cell r="N453" t="str">
            <v>27OCT88</v>
          </cell>
          <cell r="O453" t="str">
            <v>01JUL90</v>
          </cell>
          <cell r="P453" t="str">
            <v>01JAN20</v>
          </cell>
          <cell r="Q453">
            <v>40</v>
          </cell>
          <cell r="R453">
            <v>10</v>
          </cell>
          <cell r="S453">
            <v>1</v>
          </cell>
          <cell r="U453">
            <v>12280</v>
          </cell>
          <cell r="V453">
            <v>3717</v>
          </cell>
          <cell r="W453">
            <v>8563</v>
          </cell>
          <cell r="X453">
            <v>8563</v>
          </cell>
          <cell r="Y453">
            <v>8563</v>
          </cell>
          <cell r="Z453">
            <v>8563</v>
          </cell>
          <cell r="AA453">
            <v>4794</v>
          </cell>
        </row>
        <row r="454">
          <cell r="A454" t="str">
            <v>AGRICULTURAL DRAINAGE</v>
          </cell>
          <cell r="B454" t="str">
            <v>0446</v>
          </cell>
          <cell r="C454">
            <v>446</v>
          </cell>
          <cell r="D454" t="str">
            <v>CLOSED</v>
          </cell>
          <cell r="E454" t="str">
            <v>01</v>
          </cell>
          <cell r="F454" t="str">
            <v>MAL</v>
          </cell>
          <cell r="G454">
            <v>3005</v>
          </cell>
          <cell r="H454" t="str">
            <v>Irrigation &amp; Drainage</v>
          </cell>
          <cell r="I454">
            <v>2125</v>
          </cell>
          <cell r="J454" t="str">
            <v>SEAE</v>
          </cell>
          <cell r="K454" t="str">
            <v>19DEC79</v>
          </cell>
          <cell r="L454" t="str">
            <v>24APR80</v>
          </cell>
          <cell r="M454" t="str">
            <v>09JUL80</v>
          </cell>
          <cell r="N454" t="str">
            <v>26FEB88</v>
          </cell>
          <cell r="O454" t="str">
            <v>01MAY85</v>
          </cell>
          <cell r="P454" t="str">
            <v>01NOV99</v>
          </cell>
          <cell r="Q454">
            <v>20</v>
          </cell>
          <cell r="R454">
            <v>5</v>
          </cell>
          <cell r="S454">
            <v>7.6</v>
          </cell>
          <cell r="U454">
            <v>25400</v>
          </cell>
          <cell r="V454">
            <v>6000</v>
          </cell>
          <cell r="W454">
            <v>19400</v>
          </cell>
          <cell r="X454">
            <v>19400</v>
          </cell>
          <cell r="Y454">
            <v>19400</v>
          </cell>
          <cell r="Z454">
            <v>19400</v>
          </cell>
          <cell r="AA454">
            <v>19400</v>
          </cell>
        </row>
        <row r="455">
          <cell r="A455" t="str">
            <v>THIRD POWER</v>
          </cell>
          <cell r="B455" t="str">
            <v>0447</v>
          </cell>
          <cell r="C455">
            <v>447</v>
          </cell>
          <cell r="D455" t="str">
            <v>CLOSED</v>
          </cell>
          <cell r="E455" t="str">
            <v>03</v>
          </cell>
          <cell r="F455" t="str">
            <v>NEP</v>
          </cell>
          <cell r="G455">
            <v>3204</v>
          </cell>
          <cell r="H455" t="str">
            <v>Transmission &amp; Distribution</v>
          </cell>
          <cell r="I455">
            <v>2025</v>
          </cell>
          <cell r="J455" t="str">
            <v>SAEN</v>
          </cell>
          <cell r="K455" t="str">
            <v>21DEC79</v>
          </cell>
          <cell r="L455" t="str">
            <v>29APR80</v>
          </cell>
          <cell r="M455" t="str">
            <v>01NOV80</v>
          </cell>
          <cell r="N455" t="str">
            <v>28JUL87</v>
          </cell>
          <cell r="O455" t="str">
            <v>15MAY90</v>
          </cell>
          <cell r="P455" t="str">
            <v>15NOV19</v>
          </cell>
          <cell r="Q455">
            <v>40</v>
          </cell>
          <cell r="R455">
            <v>10</v>
          </cell>
          <cell r="S455">
            <v>1</v>
          </cell>
          <cell r="U455">
            <v>18600</v>
          </cell>
          <cell r="V455">
            <v>3704</v>
          </cell>
          <cell r="W455">
            <v>14896</v>
          </cell>
          <cell r="X455">
            <v>14896</v>
          </cell>
          <cell r="Y455">
            <v>14896</v>
          </cell>
          <cell r="Z455">
            <v>14896</v>
          </cell>
          <cell r="AA455">
            <v>8343</v>
          </cell>
        </row>
        <row r="456">
          <cell r="A456" t="str">
            <v>TEXTBOOK PRINTING</v>
          </cell>
          <cell r="B456" t="str">
            <v>0448</v>
          </cell>
          <cell r="C456">
            <v>448</v>
          </cell>
          <cell r="D456" t="str">
            <v>CLOSED</v>
          </cell>
          <cell r="E456" t="str">
            <v>03</v>
          </cell>
          <cell r="F456" t="str">
            <v>PAK</v>
          </cell>
          <cell r="G456">
            <v>3106</v>
          </cell>
          <cell r="H456" t="str">
            <v>Education Sector Development</v>
          </cell>
          <cell r="I456">
            <v>4625</v>
          </cell>
          <cell r="J456" t="str">
            <v>CWSS</v>
          </cell>
          <cell r="K456" t="str">
            <v>21DEC79</v>
          </cell>
          <cell r="L456" t="str">
            <v>23JAN80</v>
          </cell>
          <cell r="M456" t="str">
            <v>30JUL80</v>
          </cell>
          <cell r="N456" t="str">
            <v>30JUL83</v>
          </cell>
          <cell r="Q456">
            <v>40</v>
          </cell>
          <cell r="R456">
            <v>10</v>
          </cell>
          <cell r="S456">
            <v>1</v>
          </cell>
          <cell r="U456">
            <v>10000</v>
          </cell>
          <cell r="V456">
            <v>10000</v>
          </cell>
          <cell r="W456">
            <v>0</v>
          </cell>
          <cell r="X456">
            <v>0</v>
          </cell>
          <cell r="Y456">
            <v>0</v>
          </cell>
          <cell r="Z456">
            <v>0</v>
          </cell>
          <cell r="AA456">
            <v>0</v>
          </cell>
        </row>
        <row r="457">
          <cell r="A457" t="str">
            <v>THIRD BANGLADESH SHILPA RIN SANGSTHA</v>
          </cell>
          <cell r="B457" t="str">
            <v>0449</v>
          </cell>
          <cell r="C457">
            <v>449</v>
          </cell>
          <cell r="D457" t="str">
            <v>CLOSED</v>
          </cell>
          <cell r="E457" t="str">
            <v>03</v>
          </cell>
          <cell r="F457" t="str">
            <v>BAN</v>
          </cell>
          <cell r="G457">
            <v>3301</v>
          </cell>
          <cell r="H457" t="str">
            <v>Banking Systems</v>
          </cell>
          <cell r="I457">
            <v>2050</v>
          </cell>
          <cell r="J457" t="str">
            <v>SAGF</v>
          </cell>
          <cell r="K457" t="str">
            <v>21DEC79</v>
          </cell>
          <cell r="L457" t="str">
            <v>10MAR80</v>
          </cell>
          <cell r="M457" t="str">
            <v>06JUN80</v>
          </cell>
          <cell r="N457" t="str">
            <v>13NOV86</v>
          </cell>
          <cell r="O457" t="str">
            <v>01FEB90</v>
          </cell>
          <cell r="P457" t="str">
            <v>01AUG19</v>
          </cell>
          <cell r="Q457">
            <v>40</v>
          </cell>
          <cell r="R457">
            <v>10</v>
          </cell>
          <cell r="S457">
            <v>1</v>
          </cell>
          <cell r="U457">
            <v>30000</v>
          </cell>
          <cell r="V457">
            <v>15273</v>
          </cell>
          <cell r="W457">
            <v>14727</v>
          </cell>
          <cell r="X457">
            <v>14727</v>
          </cell>
          <cell r="Y457">
            <v>14727</v>
          </cell>
          <cell r="Z457">
            <v>14727</v>
          </cell>
          <cell r="AA457">
            <v>8250</v>
          </cell>
        </row>
        <row r="458">
          <cell r="A458" t="str">
            <v>GEOLOGICAL SURVEY</v>
          </cell>
          <cell r="B458" t="str">
            <v>0450</v>
          </cell>
          <cell r="C458">
            <v>450</v>
          </cell>
          <cell r="D458" t="str">
            <v>CLOSED</v>
          </cell>
          <cell r="E458" t="str">
            <v>03</v>
          </cell>
          <cell r="F458" t="str">
            <v>BAN</v>
          </cell>
          <cell r="G458">
            <v>3002</v>
          </cell>
          <cell r="H458" t="str">
            <v>Environment &amp; Biodiversity</v>
          </cell>
          <cell r="I458">
            <v>2050</v>
          </cell>
          <cell r="J458" t="str">
            <v>SAGF</v>
          </cell>
          <cell r="K458" t="str">
            <v>07FEB80</v>
          </cell>
          <cell r="L458" t="str">
            <v>05AUG80</v>
          </cell>
          <cell r="M458" t="str">
            <v>14JAN81</v>
          </cell>
          <cell r="N458" t="str">
            <v>24JUN91</v>
          </cell>
          <cell r="O458" t="str">
            <v>01MAY90</v>
          </cell>
          <cell r="P458" t="str">
            <v>01NOV19</v>
          </cell>
          <cell r="Q458">
            <v>40</v>
          </cell>
          <cell r="R458">
            <v>10</v>
          </cell>
          <cell r="S458">
            <v>1</v>
          </cell>
          <cell r="U458">
            <v>6200</v>
          </cell>
          <cell r="V458">
            <v>16</v>
          </cell>
          <cell r="W458">
            <v>6184</v>
          </cell>
          <cell r="X458">
            <v>6184</v>
          </cell>
          <cell r="Y458">
            <v>6184</v>
          </cell>
          <cell r="Z458">
            <v>6184</v>
          </cell>
          <cell r="AA458">
            <v>3465</v>
          </cell>
        </row>
        <row r="459">
          <cell r="A459" t="str">
            <v>SECOND DEVELOPMENT FINANCE CORPORATION OF CEYLON</v>
          </cell>
          <cell r="B459" t="str">
            <v>0451</v>
          </cell>
          <cell r="C459">
            <v>451</v>
          </cell>
          <cell r="D459" t="str">
            <v>CLOSED</v>
          </cell>
          <cell r="E459" t="str">
            <v>03</v>
          </cell>
          <cell r="F459" t="str">
            <v>SRI</v>
          </cell>
          <cell r="G459">
            <v>3301</v>
          </cell>
          <cell r="H459" t="str">
            <v>Banking Systems</v>
          </cell>
          <cell r="I459">
            <v>2050</v>
          </cell>
          <cell r="J459" t="str">
            <v>SAGF</v>
          </cell>
          <cell r="K459" t="str">
            <v>14FEB80</v>
          </cell>
          <cell r="L459" t="str">
            <v>01AUG80</v>
          </cell>
          <cell r="M459" t="str">
            <v>03OCT80</v>
          </cell>
          <cell r="N459" t="str">
            <v>31MAR86</v>
          </cell>
          <cell r="O459" t="str">
            <v>15JAN90</v>
          </cell>
          <cell r="P459" t="str">
            <v>15JUL19</v>
          </cell>
          <cell r="Q459">
            <v>40</v>
          </cell>
          <cell r="R459">
            <v>10</v>
          </cell>
          <cell r="S459">
            <v>1</v>
          </cell>
          <cell r="U459">
            <v>10000</v>
          </cell>
          <cell r="V459">
            <v>754</v>
          </cell>
          <cell r="W459">
            <v>9246</v>
          </cell>
          <cell r="X459">
            <v>9246</v>
          </cell>
          <cell r="Y459">
            <v>9246</v>
          </cell>
          <cell r="Z459">
            <v>9246</v>
          </cell>
          <cell r="AA459">
            <v>5177</v>
          </cell>
        </row>
        <row r="460">
          <cell r="A460" t="str">
            <v>SECOND SHA TIN URBAN DEVELOPMENT</v>
          </cell>
          <cell r="B460" t="str">
            <v>0452</v>
          </cell>
          <cell r="C460">
            <v>452</v>
          </cell>
          <cell r="D460" t="str">
            <v>CLOSED</v>
          </cell>
          <cell r="E460" t="str">
            <v>01</v>
          </cell>
          <cell r="F460" t="str">
            <v>HKG</v>
          </cell>
          <cell r="G460">
            <v>3900</v>
          </cell>
          <cell r="H460" t="str">
            <v>Multisector</v>
          </cell>
          <cell r="I460">
            <v>4730</v>
          </cell>
          <cell r="J460" t="str">
            <v>EASS</v>
          </cell>
          <cell r="K460" t="str">
            <v>28FEB80</v>
          </cell>
          <cell r="L460" t="str">
            <v>02MAY80</v>
          </cell>
          <cell r="M460" t="str">
            <v>31JUL80</v>
          </cell>
          <cell r="N460" t="str">
            <v>12AUG86</v>
          </cell>
          <cell r="O460" t="str">
            <v>15MAY83</v>
          </cell>
          <cell r="P460" t="str">
            <v>15MAY87</v>
          </cell>
          <cell r="Q460">
            <v>13</v>
          </cell>
          <cell r="R460">
            <v>3</v>
          </cell>
          <cell r="S460">
            <v>8.1</v>
          </cell>
          <cell r="U460">
            <v>20000</v>
          </cell>
          <cell r="V460">
            <v>2494</v>
          </cell>
          <cell r="W460">
            <v>17506</v>
          </cell>
          <cell r="X460">
            <v>17506</v>
          </cell>
          <cell r="Y460">
            <v>17506</v>
          </cell>
          <cell r="Z460">
            <v>17506</v>
          </cell>
          <cell r="AA460">
            <v>17506</v>
          </cell>
        </row>
        <row r="461">
          <cell r="A461" t="str">
            <v>AGRICULTURAL SUPPORT FACILITIES</v>
          </cell>
          <cell r="B461" t="str">
            <v>0453</v>
          </cell>
          <cell r="C461">
            <v>453</v>
          </cell>
          <cell r="D461" t="str">
            <v>CLOSED</v>
          </cell>
          <cell r="E461" t="str">
            <v>03</v>
          </cell>
          <cell r="F461" t="str">
            <v>LAO</v>
          </cell>
          <cell r="G461">
            <v>3001</v>
          </cell>
          <cell r="H461" t="str">
            <v>Agriculture Production, Agroprocessing, &amp; Agrobusiness</v>
          </cell>
          <cell r="I461">
            <v>2125</v>
          </cell>
          <cell r="J461" t="str">
            <v>SEAE</v>
          </cell>
          <cell r="K461" t="str">
            <v>20MAR80</v>
          </cell>
          <cell r="L461" t="str">
            <v>04SEP80</v>
          </cell>
          <cell r="M461" t="str">
            <v>31MAR81</v>
          </cell>
          <cell r="N461" t="str">
            <v>20MAR90</v>
          </cell>
          <cell r="O461" t="str">
            <v>01MAY90</v>
          </cell>
          <cell r="P461" t="str">
            <v>01NOV19</v>
          </cell>
          <cell r="Q461">
            <v>40</v>
          </cell>
          <cell r="R461">
            <v>10</v>
          </cell>
          <cell r="S461">
            <v>1</v>
          </cell>
          <cell r="U461">
            <v>5850</v>
          </cell>
          <cell r="V461">
            <v>28</v>
          </cell>
          <cell r="W461">
            <v>5822</v>
          </cell>
          <cell r="X461">
            <v>5822</v>
          </cell>
          <cell r="Y461">
            <v>5822</v>
          </cell>
          <cell r="Z461">
            <v>5822</v>
          </cell>
          <cell r="AA461">
            <v>3257</v>
          </cell>
        </row>
        <row r="462">
          <cell r="A462" t="str">
            <v>EAST-WEST HIGHWAY (PHASE II)</v>
          </cell>
          <cell r="B462" t="str">
            <v>0454</v>
          </cell>
          <cell r="C462">
            <v>454</v>
          </cell>
          <cell r="D462" t="str">
            <v>CLOSED</v>
          </cell>
          <cell r="E462" t="str">
            <v>01</v>
          </cell>
          <cell r="F462" t="str">
            <v>MAL</v>
          </cell>
          <cell r="G462">
            <v>3701</v>
          </cell>
          <cell r="H462" t="str">
            <v>Roads &amp; Highways</v>
          </cell>
          <cell r="I462">
            <v>2115</v>
          </cell>
          <cell r="J462" t="str">
            <v>SEID</v>
          </cell>
          <cell r="K462" t="str">
            <v>25MAR80</v>
          </cell>
          <cell r="L462" t="str">
            <v>01JUL80</v>
          </cell>
          <cell r="M462" t="str">
            <v>29SEP80</v>
          </cell>
          <cell r="N462" t="str">
            <v>25JUL83</v>
          </cell>
          <cell r="O462" t="str">
            <v>15JUL82</v>
          </cell>
          <cell r="P462" t="str">
            <v>15JAN90</v>
          </cell>
          <cell r="Q462">
            <v>10</v>
          </cell>
          <cell r="R462">
            <v>2</v>
          </cell>
          <cell r="S462">
            <v>8.1</v>
          </cell>
          <cell r="U462">
            <v>940</v>
          </cell>
          <cell r="V462">
            <v>0</v>
          </cell>
          <cell r="W462">
            <v>940</v>
          </cell>
          <cell r="X462">
            <v>940</v>
          </cell>
          <cell r="Y462">
            <v>940</v>
          </cell>
          <cell r="Z462">
            <v>940</v>
          </cell>
          <cell r="AA462">
            <v>940</v>
          </cell>
        </row>
        <row r="463">
          <cell r="A463" t="str">
            <v>THIRD PAKISTAN INDUSTRIAL CREDIT &amp; INVESTMENT CORPORATION</v>
          </cell>
          <cell r="B463" t="str">
            <v>0455</v>
          </cell>
          <cell r="C463">
            <v>455</v>
          </cell>
          <cell r="D463" t="str">
            <v>CLOSED</v>
          </cell>
          <cell r="E463" t="str">
            <v>01</v>
          </cell>
          <cell r="F463" t="str">
            <v>PAK</v>
          </cell>
          <cell r="G463">
            <v>3301</v>
          </cell>
          <cell r="H463" t="str">
            <v>Banking Systems</v>
          </cell>
          <cell r="I463">
            <v>4630</v>
          </cell>
          <cell r="J463" t="str">
            <v>CWGF</v>
          </cell>
          <cell r="K463" t="str">
            <v>25MAR80</v>
          </cell>
          <cell r="L463" t="str">
            <v>09APR80</v>
          </cell>
          <cell r="M463" t="str">
            <v>07JUL81</v>
          </cell>
          <cell r="N463" t="str">
            <v>07OCT86</v>
          </cell>
          <cell r="O463" t="str">
            <v>01SEP84</v>
          </cell>
          <cell r="P463" t="str">
            <v>01SEP96</v>
          </cell>
          <cell r="Q463">
            <v>15</v>
          </cell>
          <cell r="R463">
            <v>3</v>
          </cell>
          <cell r="S463">
            <v>8.1</v>
          </cell>
          <cell r="U463">
            <v>40000</v>
          </cell>
          <cell r="V463">
            <v>8971</v>
          </cell>
          <cell r="W463">
            <v>31029</v>
          </cell>
          <cell r="X463">
            <v>31029</v>
          </cell>
          <cell r="Y463">
            <v>31029</v>
          </cell>
          <cell r="Z463">
            <v>31029</v>
          </cell>
          <cell r="AA463">
            <v>31029</v>
          </cell>
        </row>
        <row r="464">
          <cell r="A464" t="str">
            <v>OUTPORTS</v>
          </cell>
          <cell r="B464" t="str">
            <v>0456</v>
          </cell>
          <cell r="C464">
            <v>456</v>
          </cell>
          <cell r="D464" t="str">
            <v>CLOSED</v>
          </cell>
          <cell r="E464" t="str">
            <v>03</v>
          </cell>
          <cell r="F464" t="str">
            <v>MYA</v>
          </cell>
          <cell r="G464">
            <v>3702</v>
          </cell>
          <cell r="H464" t="str">
            <v>Ports, Waterways, &amp; Shipping</v>
          </cell>
          <cell r="I464">
            <v>2115</v>
          </cell>
          <cell r="J464" t="str">
            <v>SEID</v>
          </cell>
          <cell r="K464" t="str">
            <v>10JUN80</v>
          </cell>
          <cell r="L464" t="str">
            <v>22AUG80</v>
          </cell>
          <cell r="M464" t="str">
            <v>28OCT80</v>
          </cell>
          <cell r="N464" t="str">
            <v>04OCT90</v>
          </cell>
          <cell r="O464" t="str">
            <v>15AUG90</v>
          </cell>
          <cell r="P464" t="str">
            <v>15FEB20</v>
          </cell>
          <cell r="Q464">
            <v>40</v>
          </cell>
          <cell r="R464">
            <v>10</v>
          </cell>
          <cell r="S464">
            <v>1</v>
          </cell>
          <cell r="U464">
            <v>15500</v>
          </cell>
          <cell r="V464">
            <v>374</v>
          </cell>
          <cell r="W464">
            <v>15126</v>
          </cell>
          <cell r="X464">
            <v>15126</v>
          </cell>
          <cell r="Y464">
            <v>15126</v>
          </cell>
          <cell r="Z464">
            <v>15126</v>
          </cell>
          <cell r="AA464">
            <v>2272</v>
          </cell>
        </row>
        <row r="465">
          <cell r="A465" t="str">
            <v>MANILA SEWERAGE</v>
          </cell>
          <cell r="B465" t="str">
            <v>0457</v>
          </cell>
          <cell r="C465">
            <v>457</v>
          </cell>
          <cell r="D465" t="str">
            <v>CLOSED</v>
          </cell>
          <cell r="E465" t="str">
            <v>01</v>
          </cell>
          <cell r="F465" t="str">
            <v>PHI</v>
          </cell>
          <cell r="G465">
            <v>3802</v>
          </cell>
          <cell r="H465" t="str">
            <v>Waste Management</v>
          </cell>
          <cell r="I465">
            <v>2135</v>
          </cell>
          <cell r="J465" t="str">
            <v>SESS</v>
          </cell>
          <cell r="K465" t="str">
            <v>24JUN80</v>
          </cell>
          <cell r="L465" t="str">
            <v>25JUN80</v>
          </cell>
          <cell r="M465" t="str">
            <v>23SEP80</v>
          </cell>
          <cell r="N465" t="str">
            <v>27APR90</v>
          </cell>
          <cell r="O465" t="str">
            <v>01SEP85</v>
          </cell>
          <cell r="P465" t="str">
            <v>01MAR05</v>
          </cell>
          <cell r="Q465">
            <v>25</v>
          </cell>
          <cell r="R465">
            <v>5</v>
          </cell>
          <cell r="S465">
            <v>8.1</v>
          </cell>
          <cell r="U465">
            <v>42800</v>
          </cell>
          <cell r="V465">
            <v>13692</v>
          </cell>
          <cell r="W465">
            <v>29108</v>
          </cell>
          <cell r="X465">
            <v>29108</v>
          </cell>
          <cell r="Y465">
            <v>29108</v>
          </cell>
          <cell r="Z465">
            <v>29108</v>
          </cell>
          <cell r="AA465">
            <v>29108</v>
          </cell>
        </row>
        <row r="466">
          <cell r="A466" t="str">
            <v>SECOND INCHEON PORT DEVELOPMENT</v>
          </cell>
          <cell r="B466" t="str">
            <v>0458</v>
          </cell>
          <cell r="C466">
            <v>458</v>
          </cell>
          <cell r="D466" t="str">
            <v>CLOSED</v>
          </cell>
          <cell r="E466" t="str">
            <v>01</v>
          </cell>
          <cell r="F466" t="str">
            <v>KOR</v>
          </cell>
          <cell r="G466">
            <v>3702</v>
          </cell>
          <cell r="H466" t="str">
            <v>Ports, Waterways, &amp; Shipping</v>
          </cell>
          <cell r="I466">
            <v>4715</v>
          </cell>
          <cell r="J466" t="str">
            <v>EATC</v>
          </cell>
          <cell r="K466" t="str">
            <v>26JUN80</v>
          </cell>
          <cell r="L466" t="str">
            <v>25JUL80</v>
          </cell>
          <cell r="M466" t="str">
            <v>03SEP80</v>
          </cell>
          <cell r="N466" t="str">
            <v>22JAN87</v>
          </cell>
          <cell r="O466" t="str">
            <v>15SEP84</v>
          </cell>
          <cell r="P466" t="str">
            <v>15SEP00</v>
          </cell>
          <cell r="Q466">
            <v>24</v>
          </cell>
          <cell r="R466">
            <v>4</v>
          </cell>
          <cell r="S466">
            <v>8.1</v>
          </cell>
          <cell r="U466">
            <v>54000</v>
          </cell>
          <cell r="V466">
            <v>22777</v>
          </cell>
          <cell r="W466">
            <v>31223</v>
          </cell>
          <cell r="X466">
            <v>31223</v>
          </cell>
          <cell r="Y466">
            <v>31223</v>
          </cell>
          <cell r="Z466">
            <v>31223</v>
          </cell>
          <cell r="AA466">
            <v>31223</v>
          </cell>
        </row>
        <row r="467">
          <cell r="A467" t="str">
            <v>SECOND JAVA EHV TRANSMISSION PROJECT</v>
          </cell>
          <cell r="B467" t="str">
            <v>0459</v>
          </cell>
          <cell r="C467">
            <v>459</v>
          </cell>
          <cell r="D467" t="str">
            <v>CLOSED</v>
          </cell>
          <cell r="E467" t="str">
            <v>01</v>
          </cell>
          <cell r="F467" t="str">
            <v>INO</v>
          </cell>
          <cell r="G467">
            <v>3204</v>
          </cell>
          <cell r="H467" t="str">
            <v>Transmission &amp; Distribution</v>
          </cell>
          <cell r="I467">
            <v>2115</v>
          </cell>
          <cell r="J467" t="str">
            <v>SEID</v>
          </cell>
          <cell r="K467" t="str">
            <v>26JUN80</v>
          </cell>
          <cell r="L467" t="str">
            <v>03JUL80</v>
          </cell>
          <cell r="M467" t="str">
            <v>27OCT80</v>
          </cell>
          <cell r="N467" t="str">
            <v>16JUN89</v>
          </cell>
          <cell r="O467" t="str">
            <v>01AUG85</v>
          </cell>
          <cell r="P467" t="str">
            <v>01FEB00</v>
          </cell>
          <cell r="Q467">
            <v>20</v>
          </cell>
          <cell r="R467">
            <v>5</v>
          </cell>
          <cell r="S467">
            <v>8.1</v>
          </cell>
          <cell r="U467">
            <v>60700</v>
          </cell>
          <cell r="V467">
            <v>23011</v>
          </cell>
          <cell r="W467">
            <v>37689</v>
          </cell>
          <cell r="X467">
            <v>37689</v>
          </cell>
          <cell r="Y467">
            <v>37689</v>
          </cell>
          <cell r="Z467">
            <v>37689</v>
          </cell>
          <cell r="AA467">
            <v>37689</v>
          </cell>
        </row>
        <row r="468">
          <cell r="A468" t="str">
            <v>SECOND AGRICULTURAL CREDIT</v>
          </cell>
          <cell r="B468" t="str">
            <v>0460</v>
          </cell>
          <cell r="C468">
            <v>460</v>
          </cell>
          <cell r="D468" t="str">
            <v>CLOSED</v>
          </cell>
          <cell r="E468" t="str">
            <v>03</v>
          </cell>
          <cell r="F468" t="str">
            <v>BAN</v>
          </cell>
          <cell r="G468">
            <v>3005</v>
          </cell>
          <cell r="H468" t="str">
            <v>Irrigation &amp; Drainage</v>
          </cell>
          <cell r="I468">
            <v>2035</v>
          </cell>
          <cell r="J468" t="str">
            <v>SANS</v>
          </cell>
          <cell r="K468" t="str">
            <v>29JUL80</v>
          </cell>
          <cell r="L468" t="str">
            <v>17OCT80</v>
          </cell>
          <cell r="M468" t="str">
            <v>11FEB81</v>
          </cell>
          <cell r="N468" t="str">
            <v>20AUG86</v>
          </cell>
          <cell r="O468" t="str">
            <v>01AUG90</v>
          </cell>
          <cell r="P468" t="str">
            <v>01FEB20</v>
          </cell>
          <cell r="Q468">
            <v>40</v>
          </cell>
          <cell r="R468">
            <v>10</v>
          </cell>
          <cell r="S468">
            <v>1</v>
          </cell>
          <cell r="U468">
            <v>28100</v>
          </cell>
          <cell r="V468">
            <v>19868</v>
          </cell>
          <cell r="W468">
            <v>8232</v>
          </cell>
          <cell r="X468">
            <v>8232</v>
          </cell>
          <cell r="Y468">
            <v>8232</v>
          </cell>
          <cell r="Z468">
            <v>8232</v>
          </cell>
          <cell r="AA468">
            <v>4447</v>
          </cell>
        </row>
        <row r="469">
          <cell r="A469" t="str">
            <v>MULTIPROJECT LOAN</v>
          </cell>
          <cell r="B469" t="str">
            <v>0461</v>
          </cell>
          <cell r="C469">
            <v>461</v>
          </cell>
          <cell r="D469" t="str">
            <v>CLOSED</v>
          </cell>
          <cell r="E469" t="str">
            <v>03</v>
          </cell>
          <cell r="F469" t="str">
            <v>COO</v>
          </cell>
          <cell r="G469">
            <v>3900</v>
          </cell>
          <cell r="H469" t="str">
            <v>Multisector</v>
          </cell>
          <cell r="I469">
            <v>3610</v>
          </cell>
          <cell r="J469" t="str">
            <v>PAHQ</v>
          </cell>
          <cell r="K469" t="str">
            <v>21AUG80</v>
          </cell>
          <cell r="L469" t="str">
            <v>05SEP80</v>
          </cell>
          <cell r="M469" t="str">
            <v>06NOV80</v>
          </cell>
          <cell r="N469" t="str">
            <v>08DEC83</v>
          </cell>
          <cell r="O469" t="str">
            <v>01FEB91</v>
          </cell>
          <cell r="P469" t="str">
            <v>01AUG20</v>
          </cell>
          <cell r="Q469">
            <v>40</v>
          </cell>
          <cell r="R469">
            <v>10</v>
          </cell>
          <cell r="S469">
            <v>1</v>
          </cell>
          <cell r="U469">
            <v>1000</v>
          </cell>
          <cell r="V469">
            <v>0</v>
          </cell>
          <cell r="W469">
            <v>1000</v>
          </cell>
          <cell r="X469">
            <v>1000</v>
          </cell>
          <cell r="Y469">
            <v>1000</v>
          </cell>
          <cell r="Z469">
            <v>1000</v>
          </cell>
          <cell r="AA469">
            <v>520</v>
          </cell>
        </row>
        <row r="470">
          <cell r="A470" t="str">
            <v>AQUACULTURE DEVELOPMENT</v>
          </cell>
          <cell r="B470" t="str">
            <v>0462</v>
          </cell>
          <cell r="C470">
            <v>462</v>
          </cell>
          <cell r="D470" t="str">
            <v>CLOSED</v>
          </cell>
          <cell r="E470" t="str">
            <v>03</v>
          </cell>
          <cell r="F470" t="str">
            <v>NEP</v>
          </cell>
          <cell r="G470">
            <v>3003</v>
          </cell>
          <cell r="H470" t="str">
            <v>Fishery</v>
          </cell>
          <cell r="I470">
            <v>2035</v>
          </cell>
          <cell r="J470" t="str">
            <v>SANS</v>
          </cell>
          <cell r="K470" t="str">
            <v>28AUG80</v>
          </cell>
          <cell r="L470" t="str">
            <v>22JAN81</v>
          </cell>
          <cell r="M470" t="str">
            <v>02SEP81</v>
          </cell>
          <cell r="N470" t="str">
            <v>02FEB89</v>
          </cell>
          <cell r="O470" t="str">
            <v>01MAR91</v>
          </cell>
          <cell r="P470" t="str">
            <v>01SEP20</v>
          </cell>
          <cell r="Q470">
            <v>40</v>
          </cell>
          <cell r="R470">
            <v>10</v>
          </cell>
          <cell r="S470">
            <v>1</v>
          </cell>
          <cell r="U470">
            <v>11800</v>
          </cell>
          <cell r="V470">
            <v>2757</v>
          </cell>
          <cell r="W470">
            <v>9043</v>
          </cell>
          <cell r="X470">
            <v>9043</v>
          </cell>
          <cell r="Y470">
            <v>9043</v>
          </cell>
          <cell r="Z470">
            <v>9043</v>
          </cell>
          <cell r="AA470">
            <v>4703</v>
          </cell>
        </row>
        <row r="471">
          <cell r="A471" t="str">
            <v>RUBBER REHABILITATION AND EXPANSION</v>
          </cell>
          <cell r="B471" t="str">
            <v>0463</v>
          </cell>
          <cell r="C471">
            <v>463</v>
          </cell>
          <cell r="D471" t="str">
            <v>CLOSED</v>
          </cell>
          <cell r="E471" t="str">
            <v>03</v>
          </cell>
          <cell r="F471" t="str">
            <v>BAN</v>
          </cell>
          <cell r="G471">
            <v>3001</v>
          </cell>
          <cell r="H471" t="str">
            <v>Agriculture Production, Agroprocessing, &amp; Agrobusiness</v>
          </cell>
          <cell r="I471">
            <v>2035</v>
          </cell>
          <cell r="J471" t="str">
            <v>SANS</v>
          </cell>
          <cell r="K471" t="str">
            <v>28AUG80</v>
          </cell>
          <cell r="L471" t="str">
            <v>17OCT80</v>
          </cell>
          <cell r="M471" t="str">
            <v>15MAY81</v>
          </cell>
          <cell r="N471" t="str">
            <v>12DEC89</v>
          </cell>
          <cell r="O471" t="str">
            <v>01OCT90</v>
          </cell>
          <cell r="P471" t="str">
            <v>01APR20</v>
          </cell>
          <cell r="Q471">
            <v>40</v>
          </cell>
          <cell r="R471">
            <v>10</v>
          </cell>
          <cell r="S471">
            <v>1</v>
          </cell>
          <cell r="U471">
            <v>20000</v>
          </cell>
          <cell r="V471">
            <v>5870</v>
          </cell>
          <cell r="W471">
            <v>14130</v>
          </cell>
          <cell r="X471">
            <v>14130</v>
          </cell>
          <cell r="Y471">
            <v>14130</v>
          </cell>
          <cell r="Z471">
            <v>14130</v>
          </cell>
          <cell r="AA471">
            <v>7633</v>
          </cell>
        </row>
        <row r="472">
          <cell r="A472" t="str">
            <v>INLAND FISHERIES DEVELOPMENT</v>
          </cell>
          <cell r="B472" t="str">
            <v>0464</v>
          </cell>
          <cell r="C472">
            <v>464</v>
          </cell>
          <cell r="D472" t="str">
            <v>CLOSED</v>
          </cell>
          <cell r="E472" t="str">
            <v>03</v>
          </cell>
          <cell r="F472" t="str">
            <v>MYA</v>
          </cell>
          <cell r="G472">
            <v>3003</v>
          </cell>
          <cell r="H472" t="str">
            <v>Fishery</v>
          </cell>
          <cell r="I472">
            <v>2125</v>
          </cell>
          <cell r="J472" t="str">
            <v>SEAE</v>
          </cell>
          <cell r="K472" t="str">
            <v>18SEP80</v>
          </cell>
          <cell r="L472" t="str">
            <v>14OCT80</v>
          </cell>
          <cell r="M472" t="str">
            <v>05MAR81</v>
          </cell>
          <cell r="N472" t="str">
            <v>24JAN91</v>
          </cell>
          <cell r="O472" t="str">
            <v>15FEB91</v>
          </cell>
          <cell r="P472" t="str">
            <v>15AUG20</v>
          </cell>
          <cell r="Q472">
            <v>40</v>
          </cell>
          <cell r="R472">
            <v>10</v>
          </cell>
          <cell r="S472">
            <v>1</v>
          </cell>
          <cell r="U472">
            <v>20000</v>
          </cell>
          <cell r="V472">
            <v>14877</v>
          </cell>
          <cell r="W472">
            <v>5123</v>
          </cell>
          <cell r="X472">
            <v>5123</v>
          </cell>
          <cell r="Y472">
            <v>5123</v>
          </cell>
          <cell r="Z472">
            <v>5123</v>
          </cell>
          <cell r="AA472">
            <v>846</v>
          </cell>
        </row>
        <row r="473">
          <cell r="A473" t="str">
            <v>SAMRANGJIN PUMPED STORAGE POWER</v>
          </cell>
          <cell r="B473" t="str">
            <v>0465</v>
          </cell>
          <cell r="C473">
            <v>465</v>
          </cell>
          <cell r="D473" t="str">
            <v>CLOSED</v>
          </cell>
          <cell r="E473" t="str">
            <v>01</v>
          </cell>
          <cell r="F473" t="str">
            <v>KOR</v>
          </cell>
          <cell r="G473">
            <v>3205</v>
          </cell>
          <cell r="H473" t="str">
            <v>Energy Sector Development</v>
          </cell>
          <cell r="I473">
            <v>4720</v>
          </cell>
          <cell r="J473" t="str">
            <v>EAEN</v>
          </cell>
          <cell r="K473" t="str">
            <v>18SEP80</v>
          </cell>
          <cell r="L473" t="str">
            <v>20OCT80</v>
          </cell>
          <cell r="M473" t="str">
            <v>15JAN81</v>
          </cell>
          <cell r="N473" t="str">
            <v>18AUG86</v>
          </cell>
          <cell r="O473" t="str">
            <v>01DEC85</v>
          </cell>
          <cell r="P473" t="str">
            <v>01DEC88</v>
          </cell>
          <cell r="Q473">
            <v>20</v>
          </cell>
          <cell r="R473">
            <v>5</v>
          </cell>
          <cell r="S473">
            <v>9</v>
          </cell>
          <cell r="U473">
            <v>52630</v>
          </cell>
          <cell r="V473">
            <v>4870</v>
          </cell>
          <cell r="W473">
            <v>47760</v>
          </cell>
          <cell r="X473">
            <v>47760</v>
          </cell>
          <cell r="Y473">
            <v>47760</v>
          </cell>
          <cell r="Z473">
            <v>47760</v>
          </cell>
          <cell r="AA473">
            <v>47760</v>
          </cell>
        </row>
        <row r="474">
          <cell r="A474" t="str">
            <v>SECOND LAGUNA DE BAY IRRIGATION</v>
          </cell>
          <cell r="B474" t="str">
            <v>0466</v>
          </cell>
          <cell r="C474">
            <v>466</v>
          </cell>
          <cell r="D474" t="str">
            <v>CLOSED</v>
          </cell>
          <cell r="E474" t="str">
            <v>03</v>
          </cell>
          <cell r="F474" t="str">
            <v>PHI</v>
          </cell>
          <cell r="G474">
            <v>3005</v>
          </cell>
          <cell r="H474" t="str">
            <v>Irrigation &amp; Drainage</v>
          </cell>
          <cell r="I474">
            <v>2125</v>
          </cell>
          <cell r="J474" t="str">
            <v>SEAE</v>
          </cell>
          <cell r="K474" t="str">
            <v>25SEP80</v>
          </cell>
          <cell r="L474" t="str">
            <v>22OCT80</v>
          </cell>
          <cell r="M474" t="str">
            <v>28APR81</v>
          </cell>
          <cell r="N474" t="str">
            <v>31OCT91</v>
          </cell>
          <cell r="O474" t="str">
            <v>15MAR91</v>
          </cell>
          <cell r="P474" t="str">
            <v>15SEP20</v>
          </cell>
          <cell r="Q474">
            <v>40</v>
          </cell>
          <cell r="R474">
            <v>10</v>
          </cell>
          <cell r="S474">
            <v>1</v>
          </cell>
          <cell r="U474">
            <v>20000</v>
          </cell>
          <cell r="V474">
            <v>7800</v>
          </cell>
          <cell r="W474">
            <v>12200</v>
          </cell>
          <cell r="X474">
            <v>12200</v>
          </cell>
          <cell r="Y474">
            <v>12200</v>
          </cell>
          <cell r="Z474">
            <v>12200</v>
          </cell>
          <cell r="AA474">
            <v>6367</v>
          </cell>
        </row>
        <row r="475">
          <cell r="A475" t="str">
            <v>TUBEWELL PROJECT</v>
          </cell>
          <cell r="B475" t="str">
            <v>0467</v>
          </cell>
          <cell r="C475">
            <v>467</v>
          </cell>
          <cell r="D475" t="str">
            <v>CLOSED</v>
          </cell>
          <cell r="E475" t="str">
            <v>03</v>
          </cell>
          <cell r="F475" t="str">
            <v>BAN</v>
          </cell>
          <cell r="G475">
            <v>3005</v>
          </cell>
          <cell r="H475" t="str">
            <v>Irrigation &amp; Drainage</v>
          </cell>
          <cell r="I475">
            <v>2035</v>
          </cell>
          <cell r="J475" t="str">
            <v>SANS</v>
          </cell>
          <cell r="K475" t="str">
            <v>25SEP80</v>
          </cell>
          <cell r="L475" t="str">
            <v>17OCT80</v>
          </cell>
          <cell r="M475" t="str">
            <v>12MAY81</v>
          </cell>
          <cell r="N475" t="str">
            <v>14JUN93</v>
          </cell>
          <cell r="O475" t="str">
            <v>15MAR91</v>
          </cell>
          <cell r="P475" t="str">
            <v>15SEP20</v>
          </cell>
          <cell r="Q475">
            <v>40</v>
          </cell>
          <cell r="R475">
            <v>10</v>
          </cell>
          <cell r="S475">
            <v>1</v>
          </cell>
          <cell r="U475">
            <v>50000</v>
          </cell>
          <cell r="V475">
            <v>3414</v>
          </cell>
          <cell r="W475">
            <v>46586</v>
          </cell>
          <cell r="X475">
            <v>46586</v>
          </cell>
          <cell r="Y475">
            <v>46586</v>
          </cell>
          <cell r="Z475">
            <v>46586</v>
          </cell>
          <cell r="AA475">
            <v>24311</v>
          </cell>
        </row>
        <row r="476">
          <cell r="A476" t="str">
            <v>LAE PORT</v>
          </cell>
          <cell r="B476" t="str">
            <v>0468</v>
          </cell>
          <cell r="C476">
            <v>468</v>
          </cell>
          <cell r="D476" t="str">
            <v>CLOSED</v>
          </cell>
          <cell r="E476" t="str">
            <v>01</v>
          </cell>
          <cell r="F476" t="str">
            <v>PNG</v>
          </cell>
          <cell r="G476">
            <v>3702</v>
          </cell>
          <cell r="H476" t="str">
            <v>Ports, Waterways, &amp; Shipping</v>
          </cell>
          <cell r="I476">
            <v>3610</v>
          </cell>
          <cell r="J476" t="str">
            <v>PAHQ</v>
          </cell>
          <cell r="K476" t="str">
            <v>25SEP80</v>
          </cell>
          <cell r="L476" t="str">
            <v>29DEC80</v>
          </cell>
          <cell r="M476" t="str">
            <v>30APR81</v>
          </cell>
          <cell r="N476" t="str">
            <v>22DEC89</v>
          </cell>
          <cell r="O476" t="str">
            <v>15DEC84</v>
          </cell>
          <cell r="P476" t="str">
            <v>15JUN04</v>
          </cell>
          <cell r="Q476">
            <v>24</v>
          </cell>
          <cell r="R476">
            <v>4</v>
          </cell>
          <cell r="S476">
            <v>9</v>
          </cell>
          <cell r="U476">
            <v>12000</v>
          </cell>
          <cell r="V476">
            <v>4250</v>
          </cell>
          <cell r="W476">
            <v>7750</v>
          </cell>
          <cell r="X476">
            <v>7750</v>
          </cell>
          <cell r="Y476">
            <v>7750</v>
          </cell>
          <cell r="Z476">
            <v>7750</v>
          </cell>
          <cell r="AA476">
            <v>7750</v>
          </cell>
        </row>
        <row r="477">
          <cell r="A477" t="str">
            <v>LAE PORT</v>
          </cell>
          <cell r="B477" t="str">
            <v>0469</v>
          </cell>
          <cell r="C477">
            <v>469</v>
          </cell>
          <cell r="D477" t="str">
            <v>CLOSED</v>
          </cell>
          <cell r="E477" t="str">
            <v>03</v>
          </cell>
          <cell r="F477" t="str">
            <v>PNG</v>
          </cell>
          <cell r="G477">
            <v>3702</v>
          </cell>
          <cell r="H477" t="str">
            <v>Ports, Waterways, &amp; Shipping</v>
          </cell>
          <cell r="I477">
            <v>3610</v>
          </cell>
          <cell r="J477" t="str">
            <v>PAHQ</v>
          </cell>
          <cell r="K477" t="str">
            <v>25SEP80</v>
          </cell>
          <cell r="L477" t="str">
            <v>29DEC80</v>
          </cell>
          <cell r="M477" t="str">
            <v>30APR81</v>
          </cell>
          <cell r="N477" t="str">
            <v>27MAY88</v>
          </cell>
          <cell r="O477" t="str">
            <v>15DEC90</v>
          </cell>
          <cell r="P477" t="str">
            <v>15JUN20</v>
          </cell>
          <cell r="Q477">
            <v>40</v>
          </cell>
          <cell r="R477">
            <v>10</v>
          </cell>
          <cell r="S477">
            <v>1</v>
          </cell>
          <cell r="U477">
            <v>8000</v>
          </cell>
          <cell r="V477">
            <v>0</v>
          </cell>
          <cell r="W477">
            <v>8000</v>
          </cell>
          <cell r="X477">
            <v>8000</v>
          </cell>
          <cell r="Y477">
            <v>8000</v>
          </cell>
          <cell r="Z477">
            <v>8000</v>
          </cell>
          <cell r="AA477">
            <v>4357</v>
          </cell>
        </row>
        <row r="478">
          <cell r="A478" t="str">
            <v>INDUS RIGHT BANK PIPELINE GAS COMPRESSION</v>
          </cell>
          <cell r="B478" t="str">
            <v>0470</v>
          </cell>
          <cell r="C478">
            <v>470</v>
          </cell>
          <cell r="D478" t="str">
            <v>CLOSED</v>
          </cell>
          <cell r="E478" t="str">
            <v>01</v>
          </cell>
          <cell r="F478" t="str">
            <v>PAK</v>
          </cell>
          <cell r="G478">
            <v>3204</v>
          </cell>
          <cell r="H478" t="str">
            <v>Transmission &amp; Distribution</v>
          </cell>
          <cell r="I478">
            <v>4615</v>
          </cell>
          <cell r="J478" t="str">
            <v>CWID</v>
          </cell>
          <cell r="K478" t="str">
            <v>30SEP80</v>
          </cell>
          <cell r="L478" t="str">
            <v>15OCT80</v>
          </cell>
          <cell r="M478" t="str">
            <v>20JAN81</v>
          </cell>
          <cell r="N478" t="str">
            <v>31DEC85</v>
          </cell>
          <cell r="O478" t="str">
            <v>01APR84</v>
          </cell>
          <cell r="P478" t="str">
            <v>01OCT00</v>
          </cell>
          <cell r="Q478">
            <v>20</v>
          </cell>
          <cell r="R478">
            <v>3</v>
          </cell>
          <cell r="S478">
            <v>9</v>
          </cell>
          <cell r="U478">
            <v>16300</v>
          </cell>
          <cell r="V478">
            <v>1500</v>
          </cell>
          <cell r="W478">
            <v>14800</v>
          </cell>
          <cell r="X478">
            <v>14800</v>
          </cell>
          <cell r="Y478">
            <v>14800</v>
          </cell>
          <cell r="Z478">
            <v>14800</v>
          </cell>
          <cell r="AA478">
            <v>14800</v>
          </cell>
        </row>
        <row r="479">
          <cell r="A479" t="str">
            <v>MAHAWELI AREA ROADS DEVELOPMENT</v>
          </cell>
          <cell r="B479" t="str">
            <v>0471</v>
          </cell>
          <cell r="C479">
            <v>471</v>
          </cell>
          <cell r="D479" t="str">
            <v>CLOSED</v>
          </cell>
          <cell r="E479" t="str">
            <v>03</v>
          </cell>
          <cell r="F479" t="str">
            <v>SRI</v>
          </cell>
          <cell r="G479">
            <v>3701</v>
          </cell>
          <cell r="H479" t="str">
            <v>Roads &amp; Highways</v>
          </cell>
          <cell r="I479">
            <v>2015</v>
          </cell>
          <cell r="J479" t="str">
            <v>SATC</v>
          </cell>
          <cell r="K479" t="str">
            <v>30SEP80</v>
          </cell>
          <cell r="L479" t="str">
            <v>31OCT80</v>
          </cell>
          <cell r="M479" t="str">
            <v>02JAN81</v>
          </cell>
          <cell r="N479" t="str">
            <v>05DEC90</v>
          </cell>
          <cell r="O479" t="str">
            <v>01OCT90</v>
          </cell>
          <cell r="P479" t="str">
            <v>01APR20</v>
          </cell>
          <cell r="Q479">
            <v>40</v>
          </cell>
          <cell r="R479">
            <v>10</v>
          </cell>
          <cell r="S479">
            <v>1</v>
          </cell>
          <cell r="U479">
            <v>10000</v>
          </cell>
          <cell r="V479">
            <v>0</v>
          </cell>
          <cell r="W479">
            <v>10000</v>
          </cell>
          <cell r="X479">
            <v>10000</v>
          </cell>
          <cell r="Y479">
            <v>10000</v>
          </cell>
          <cell r="Z479">
            <v>10000</v>
          </cell>
          <cell r="AA479">
            <v>5400</v>
          </cell>
        </row>
        <row r="480">
          <cell r="A480" t="str">
            <v>THIRD TEA DEVELOPMENT PROJECT</v>
          </cell>
          <cell r="B480" t="str">
            <v>0472</v>
          </cell>
          <cell r="C480">
            <v>472</v>
          </cell>
          <cell r="D480" t="str">
            <v>CLOSED</v>
          </cell>
          <cell r="E480" t="str">
            <v>03</v>
          </cell>
          <cell r="F480" t="str">
            <v>SRI</v>
          </cell>
          <cell r="G480">
            <v>3001</v>
          </cell>
          <cell r="H480" t="str">
            <v>Agriculture Production, Agroprocessing, &amp; Agrobusiness</v>
          </cell>
          <cell r="I480">
            <v>2035</v>
          </cell>
          <cell r="J480" t="str">
            <v>SANS</v>
          </cell>
          <cell r="K480" t="str">
            <v>07OCT80</v>
          </cell>
          <cell r="L480" t="str">
            <v>31OCT80</v>
          </cell>
          <cell r="M480" t="str">
            <v>06MAR81</v>
          </cell>
          <cell r="N480" t="str">
            <v>27APR90</v>
          </cell>
          <cell r="O480" t="str">
            <v>01FEB91</v>
          </cell>
          <cell r="P480" t="str">
            <v>01AUG20</v>
          </cell>
          <cell r="Q480">
            <v>40</v>
          </cell>
          <cell r="R480">
            <v>10</v>
          </cell>
          <cell r="S480">
            <v>1</v>
          </cell>
          <cell r="U480">
            <v>12800</v>
          </cell>
          <cell r="V480">
            <v>900</v>
          </cell>
          <cell r="W480">
            <v>11900</v>
          </cell>
          <cell r="X480">
            <v>11900</v>
          </cell>
          <cell r="Y480">
            <v>11900</v>
          </cell>
          <cell r="Z480">
            <v>11900</v>
          </cell>
          <cell r="AA480">
            <v>6188</v>
          </cell>
        </row>
        <row r="481">
          <cell r="A481" t="str">
            <v>SIXTH SMALL AND MEDIUM INDUSTRY BANK</v>
          </cell>
          <cell r="B481" t="str">
            <v>0473</v>
          </cell>
          <cell r="C481">
            <v>473</v>
          </cell>
          <cell r="D481" t="str">
            <v>CLOSED</v>
          </cell>
          <cell r="E481" t="str">
            <v>01</v>
          </cell>
          <cell r="F481" t="str">
            <v>KOR</v>
          </cell>
          <cell r="G481">
            <v>3503</v>
          </cell>
          <cell r="H481" t="str">
            <v>Small &amp; Medium Scale Enterprises</v>
          </cell>
          <cell r="I481">
            <v>4710</v>
          </cell>
          <cell r="J481" t="str">
            <v>EARG</v>
          </cell>
          <cell r="K481" t="str">
            <v>23OCT80</v>
          </cell>
          <cell r="L481" t="str">
            <v>07NOV80</v>
          </cell>
          <cell r="M481" t="str">
            <v>23JAN81</v>
          </cell>
          <cell r="N481" t="str">
            <v>16AUG84</v>
          </cell>
          <cell r="O481" t="str">
            <v>01JUN82</v>
          </cell>
          <cell r="P481" t="str">
            <v>01JUN92</v>
          </cell>
          <cell r="Q481">
            <v>15</v>
          </cell>
          <cell r="R481">
            <v>3</v>
          </cell>
          <cell r="S481">
            <v>9</v>
          </cell>
          <cell r="U481">
            <v>40000</v>
          </cell>
          <cell r="V481">
            <v>39</v>
          </cell>
          <cell r="W481">
            <v>39961</v>
          </cell>
          <cell r="X481">
            <v>39961</v>
          </cell>
          <cell r="Y481">
            <v>39961</v>
          </cell>
          <cell r="Z481">
            <v>39961</v>
          </cell>
          <cell r="AA481">
            <v>39961</v>
          </cell>
        </row>
        <row r="482">
          <cell r="A482" t="str">
            <v>SUMATRA FISHERIES DEVELOPMENT</v>
          </cell>
          <cell r="B482" t="str">
            <v>0474</v>
          </cell>
          <cell r="C482">
            <v>474</v>
          </cell>
          <cell r="D482" t="str">
            <v>CLOSED</v>
          </cell>
          <cell r="E482" t="str">
            <v>01</v>
          </cell>
          <cell r="F482" t="str">
            <v>INO</v>
          </cell>
          <cell r="G482">
            <v>3003</v>
          </cell>
          <cell r="H482" t="str">
            <v>Fishery</v>
          </cell>
          <cell r="I482">
            <v>2125</v>
          </cell>
          <cell r="J482" t="str">
            <v>SEAE</v>
          </cell>
          <cell r="K482" t="str">
            <v>23OCT80</v>
          </cell>
          <cell r="L482" t="str">
            <v>21NOV80</v>
          </cell>
          <cell r="M482" t="str">
            <v>13MAY81</v>
          </cell>
          <cell r="N482" t="str">
            <v>18JUL88</v>
          </cell>
          <cell r="O482" t="str">
            <v>15APR86</v>
          </cell>
          <cell r="P482" t="str">
            <v>15OCT00</v>
          </cell>
          <cell r="Q482">
            <v>20</v>
          </cell>
          <cell r="R482">
            <v>5</v>
          </cell>
          <cell r="S482">
            <v>9</v>
          </cell>
          <cell r="U482">
            <v>14000</v>
          </cell>
          <cell r="V482">
            <v>5252</v>
          </cell>
          <cell r="W482">
            <v>8748</v>
          </cell>
          <cell r="X482">
            <v>8748</v>
          </cell>
          <cell r="Y482">
            <v>8748</v>
          </cell>
          <cell r="Z482">
            <v>8748</v>
          </cell>
          <cell r="AA482">
            <v>8748</v>
          </cell>
        </row>
        <row r="483">
          <cell r="A483" t="str">
            <v>CIBALIUNG IRRIGATION</v>
          </cell>
          <cell r="B483" t="str">
            <v>0475</v>
          </cell>
          <cell r="C483">
            <v>475</v>
          </cell>
          <cell r="D483" t="str">
            <v>CLOSED</v>
          </cell>
          <cell r="E483" t="str">
            <v>01</v>
          </cell>
          <cell r="F483" t="str">
            <v>INO</v>
          </cell>
          <cell r="G483">
            <v>3005</v>
          </cell>
          <cell r="H483" t="str">
            <v>Irrigation &amp; Drainage</v>
          </cell>
          <cell r="I483">
            <v>2125</v>
          </cell>
          <cell r="J483" t="str">
            <v>SEAE</v>
          </cell>
          <cell r="K483" t="str">
            <v>30OCT80</v>
          </cell>
          <cell r="L483" t="str">
            <v>21NOV80</v>
          </cell>
          <cell r="M483" t="str">
            <v>29JAN81</v>
          </cell>
          <cell r="N483" t="str">
            <v>08MAY90</v>
          </cell>
          <cell r="O483" t="str">
            <v>15MAR88</v>
          </cell>
          <cell r="P483" t="str">
            <v>15SEP96</v>
          </cell>
          <cell r="Q483">
            <v>27</v>
          </cell>
          <cell r="R483">
            <v>7</v>
          </cell>
          <cell r="S483">
            <v>9</v>
          </cell>
          <cell r="U483">
            <v>35000</v>
          </cell>
          <cell r="V483">
            <v>694</v>
          </cell>
          <cell r="W483">
            <v>34306</v>
          </cell>
          <cell r="X483">
            <v>34306</v>
          </cell>
          <cell r="Y483">
            <v>34306</v>
          </cell>
          <cell r="Z483">
            <v>34306</v>
          </cell>
          <cell r="AA483">
            <v>34306</v>
          </cell>
        </row>
        <row r="484">
          <cell r="A484" t="str">
            <v>VOCATIONAL EDUCATION PROJECT</v>
          </cell>
          <cell r="B484" t="str">
            <v>0476</v>
          </cell>
          <cell r="C484">
            <v>476</v>
          </cell>
          <cell r="D484" t="str">
            <v>CLOSED</v>
          </cell>
          <cell r="E484" t="str">
            <v>01</v>
          </cell>
          <cell r="F484" t="str">
            <v>MAL</v>
          </cell>
          <cell r="G484">
            <v>3105</v>
          </cell>
          <cell r="H484" t="str">
            <v>Technical, Vocational Training &amp; Skills Development</v>
          </cell>
          <cell r="I484">
            <v>2135</v>
          </cell>
          <cell r="J484" t="str">
            <v>SESS</v>
          </cell>
          <cell r="K484" t="str">
            <v>30OCT80</v>
          </cell>
          <cell r="L484" t="str">
            <v>12DEC80</v>
          </cell>
          <cell r="M484" t="str">
            <v>08MAY81</v>
          </cell>
          <cell r="N484" t="str">
            <v>03JUL87</v>
          </cell>
          <cell r="O484" t="str">
            <v>01MAR86</v>
          </cell>
          <cell r="P484" t="str">
            <v>01SEP93</v>
          </cell>
          <cell r="Q484">
            <v>20</v>
          </cell>
          <cell r="R484">
            <v>5</v>
          </cell>
          <cell r="S484">
            <v>9</v>
          </cell>
          <cell r="U484">
            <v>20000</v>
          </cell>
          <cell r="V484">
            <v>238</v>
          </cell>
          <cell r="W484">
            <v>19762</v>
          </cell>
          <cell r="X484">
            <v>19762</v>
          </cell>
          <cell r="Y484">
            <v>19762</v>
          </cell>
          <cell r="Z484">
            <v>19762</v>
          </cell>
          <cell r="AA484">
            <v>19762</v>
          </cell>
        </row>
        <row r="485">
          <cell r="A485" t="str">
            <v>SECOND ROAD IMPROVEMENT PROJECT</v>
          </cell>
          <cell r="B485" t="str">
            <v>0477</v>
          </cell>
          <cell r="C485">
            <v>477</v>
          </cell>
          <cell r="D485" t="str">
            <v>CLOSED</v>
          </cell>
          <cell r="E485" t="str">
            <v>01</v>
          </cell>
          <cell r="F485" t="str">
            <v>PHI</v>
          </cell>
          <cell r="G485">
            <v>3701</v>
          </cell>
          <cell r="H485" t="str">
            <v>Roads &amp; Highways</v>
          </cell>
          <cell r="I485">
            <v>2115</v>
          </cell>
          <cell r="J485" t="str">
            <v>SEID</v>
          </cell>
          <cell r="K485" t="str">
            <v>30OCT80</v>
          </cell>
          <cell r="L485" t="str">
            <v>06NOV80</v>
          </cell>
          <cell r="M485" t="str">
            <v>05FEB81</v>
          </cell>
          <cell r="N485" t="str">
            <v>29SEP89</v>
          </cell>
          <cell r="O485" t="str">
            <v>15JAN85</v>
          </cell>
          <cell r="P485" t="str">
            <v>15JUL04</v>
          </cell>
          <cell r="Q485">
            <v>24</v>
          </cell>
          <cell r="R485">
            <v>4</v>
          </cell>
          <cell r="S485">
            <v>9</v>
          </cell>
          <cell r="U485">
            <v>30000</v>
          </cell>
          <cell r="V485">
            <v>0</v>
          </cell>
          <cell r="W485">
            <v>30000</v>
          </cell>
          <cell r="X485">
            <v>30000</v>
          </cell>
          <cell r="Y485">
            <v>30000</v>
          </cell>
          <cell r="Z485">
            <v>30000</v>
          </cell>
          <cell r="AA485">
            <v>30000</v>
          </cell>
        </row>
        <row r="486">
          <cell r="A486" t="str">
            <v>HONIARA WATER SUPPLY</v>
          </cell>
          <cell r="B486" t="str">
            <v>0478</v>
          </cell>
          <cell r="C486">
            <v>478</v>
          </cell>
          <cell r="D486" t="str">
            <v>CLOSED</v>
          </cell>
          <cell r="E486" t="str">
            <v>03</v>
          </cell>
          <cell r="F486" t="str">
            <v>SOL</v>
          </cell>
          <cell r="G486">
            <v>3801</v>
          </cell>
          <cell r="H486" t="str">
            <v>Water Supply &amp; Sanitation</v>
          </cell>
          <cell r="I486">
            <v>3610</v>
          </cell>
          <cell r="J486" t="str">
            <v>PAHQ</v>
          </cell>
          <cell r="K486" t="str">
            <v>30OCT80</v>
          </cell>
          <cell r="L486" t="str">
            <v>16JAN81</v>
          </cell>
          <cell r="M486" t="str">
            <v>13MAR81</v>
          </cell>
          <cell r="N486" t="str">
            <v>15APR86</v>
          </cell>
          <cell r="O486" t="str">
            <v>15MAR91</v>
          </cell>
          <cell r="P486" t="str">
            <v>15SEP20</v>
          </cell>
          <cell r="Q486">
            <v>40</v>
          </cell>
          <cell r="R486">
            <v>10</v>
          </cell>
          <cell r="S486">
            <v>1</v>
          </cell>
          <cell r="U486">
            <v>1650</v>
          </cell>
          <cell r="V486">
            <v>147</v>
          </cell>
          <cell r="W486">
            <v>1503</v>
          </cell>
          <cell r="X486">
            <v>1503</v>
          </cell>
          <cell r="Y486">
            <v>1503</v>
          </cell>
          <cell r="Z486">
            <v>1503</v>
          </cell>
          <cell r="AA486">
            <v>780</v>
          </cell>
        </row>
        <row r="487">
          <cell r="A487" t="str">
            <v>LOWER CITANDUY IRRIGATION</v>
          </cell>
          <cell r="B487" t="str">
            <v>0479</v>
          </cell>
          <cell r="C487">
            <v>479</v>
          </cell>
          <cell r="D487" t="str">
            <v>CLOSED</v>
          </cell>
          <cell r="E487" t="str">
            <v>01</v>
          </cell>
          <cell r="F487" t="str">
            <v>INO</v>
          </cell>
          <cell r="G487">
            <v>3005</v>
          </cell>
          <cell r="H487" t="str">
            <v>Irrigation &amp; Drainage</v>
          </cell>
          <cell r="I487">
            <v>2125</v>
          </cell>
          <cell r="J487" t="str">
            <v>SEAE</v>
          </cell>
          <cell r="K487" t="str">
            <v>13NOV80</v>
          </cell>
          <cell r="L487" t="str">
            <v>21NOV80</v>
          </cell>
          <cell r="M487" t="str">
            <v>10AUG81</v>
          </cell>
          <cell r="N487" t="str">
            <v>31DEC89</v>
          </cell>
          <cell r="O487" t="str">
            <v>15MAR88</v>
          </cell>
          <cell r="P487" t="str">
            <v>15SEP07</v>
          </cell>
          <cell r="Q487">
            <v>27</v>
          </cell>
          <cell r="R487">
            <v>7</v>
          </cell>
          <cell r="S487">
            <v>9</v>
          </cell>
          <cell r="U487">
            <v>55200</v>
          </cell>
          <cell r="V487">
            <v>449</v>
          </cell>
          <cell r="W487">
            <v>54751</v>
          </cell>
          <cell r="X487">
            <v>54751</v>
          </cell>
          <cell r="Y487">
            <v>54751</v>
          </cell>
          <cell r="Z487">
            <v>54751</v>
          </cell>
          <cell r="AA487">
            <v>54751</v>
          </cell>
        </row>
        <row r="488">
          <cell r="A488" t="str">
            <v>NORTHERN SUMATRA IRRIGATION STUDY</v>
          </cell>
          <cell r="B488" t="str">
            <v>0480</v>
          </cell>
          <cell r="C488">
            <v>480</v>
          </cell>
          <cell r="D488" t="str">
            <v>CLOSED</v>
          </cell>
          <cell r="E488" t="str">
            <v>01</v>
          </cell>
          <cell r="F488" t="str">
            <v>INO</v>
          </cell>
          <cell r="G488">
            <v>3005</v>
          </cell>
          <cell r="H488" t="str">
            <v>Irrigation &amp; Drainage</v>
          </cell>
          <cell r="I488">
            <v>2125</v>
          </cell>
          <cell r="J488" t="str">
            <v>SEAE</v>
          </cell>
          <cell r="K488" t="str">
            <v>13NOV80</v>
          </cell>
          <cell r="L488" t="str">
            <v>21NOV80</v>
          </cell>
          <cell r="M488" t="str">
            <v>11FEB81</v>
          </cell>
          <cell r="N488" t="str">
            <v>20JUN86</v>
          </cell>
          <cell r="O488" t="str">
            <v>15MAY83</v>
          </cell>
          <cell r="P488" t="str">
            <v>15NOV90</v>
          </cell>
          <cell r="Q488">
            <v>10</v>
          </cell>
          <cell r="R488">
            <v>2</v>
          </cell>
          <cell r="S488">
            <v>9</v>
          </cell>
          <cell r="U488">
            <v>5700</v>
          </cell>
          <cell r="V488">
            <v>978</v>
          </cell>
          <cell r="W488">
            <v>4722</v>
          </cell>
          <cell r="X488">
            <v>4722</v>
          </cell>
          <cell r="Y488">
            <v>4722</v>
          </cell>
          <cell r="Z488">
            <v>4722</v>
          </cell>
          <cell r="AA488">
            <v>4722</v>
          </cell>
        </row>
        <row r="489">
          <cell r="A489" t="str">
            <v>BANG PLEE NEW TOWN</v>
          </cell>
          <cell r="B489" t="str">
            <v>0481</v>
          </cell>
          <cell r="C489">
            <v>481</v>
          </cell>
          <cell r="D489" t="str">
            <v>CLOSED</v>
          </cell>
          <cell r="E489" t="str">
            <v>03</v>
          </cell>
          <cell r="F489" t="str">
            <v>THA</v>
          </cell>
          <cell r="G489">
            <v>3900</v>
          </cell>
          <cell r="H489" t="str">
            <v>Multisector</v>
          </cell>
          <cell r="I489">
            <v>2135</v>
          </cell>
          <cell r="J489" t="str">
            <v>SESS</v>
          </cell>
          <cell r="K489" t="str">
            <v>18NOV80</v>
          </cell>
          <cell r="L489" t="str">
            <v>23FEB81</v>
          </cell>
          <cell r="M489" t="str">
            <v>22SEP81</v>
          </cell>
          <cell r="N489" t="str">
            <v>13FEB89</v>
          </cell>
          <cell r="O489" t="str">
            <v>15JAN91</v>
          </cell>
          <cell r="P489" t="str">
            <v>15JUL20</v>
          </cell>
          <cell r="Q489">
            <v>40</v>
          </cell>
          <cell r="R489">
            <v>10</v>
          </cell>
          <cell r="S489">
            <v>1</v>
          </cell>
          <cell r="U489">
            <v>20000</v>
          </cell>
          <cell r="V489">
            <v>1798</v>
          </cell>
          <cell r="W489">
            <v>18202</v>
          </cell>
          <cell r="X489">
            <v>18202</v>
          </cell>
          <cell r="Y489">
            <v>18202</v>
          </cell>
          <cell r="Z489">
            <v>18202</v>
          </cell>
          <cell r="AA489">
            <v>9464</v>
          </cell>
        </row>
        <row r="490">
          <cell r="A490" t="str">
            <v>NEGROS AND MINDANAO POWER TRANSMISSION</v>
          </cell>
          <cell r="B490" t="str">
            <v>0482</v>
          </cell>
          <cell r="C490">
            <v>482</v>
          </cell>
          <cell r="D490" t="str">
            <v>CLOSED</v>
          </cell>
          <cell r="E490" t="str">
            <v>01</v>
          </cell>
          <cell r="F490" t="str">
            <v>PHI</v>
          </cell>
          <cell r="G490">
            <v>3204</v>
          </cell>
          <cell r="H490" t="str">
            <v>Transmission &amp; Distribution</v>
          </cell>
          <cell r="I490">
            <v>2115</v>
          </cell>
          <cell r="J490" t="str">
            <v>SEID</v>
          </cell>
          <cell r="K490" t="str">
            <v>18NOV80</v>
          </cell>
          <cell r="L490" t="str">
            <v>14JAN81</v>
          </cell>
          <cell r="M490" t="str">
            <v>01APR81</v>
          </cell>
          <cell r="N490" t="str">
            <v>09MAR87</v>
          </cell>
          <cell r="O490" t="str">
            <v>15JUL84</v>
          </cell>
          <cell r="P490" t="str">
            <v>15JAN01</v>
          </cell>
          <cell r="Q490">
            <v>20</v>
          </cell>
          <cell r="R490">
            <v>3</v>
          </cell>
          <cell r="S490">
            <v>9</v>
          </cell>
          <cell r="U490">
            <v>60500</v>
          </cell>
          <cell r="V490">
            <v>17199</v>
          </cell>
          <cell r="W490">
            <v>43301</v>
          </cell>
          <cell r="X490">
            <v>43301</v>
          </cell>
          <cell r="Y490">
            <v>43301</v>
          </cell>
          <cell r="Z490">
            <v>43301</v>
          </cell>
          <cell r="AA490">
            <v>43301</v>
          </cell>
        </row>
        <row r="491">
          <cell r="A491" t="str">
            <v>NEGERI SEMBILAN TIMUR INTEGRATED AGRICULTURAL DEVELOPMENT</v>
          </cell>
          <cell r="B491" t="str">
            <v>0483</v>
          </cell>
          <cell r="C491">
            <v>483</v>
          </cell>
          <cell r="D491" t="str">
            <v>CLOSED</v>
          </cell>
          <cell r="E491" t="str">
            <v>01</v>
          </cell>
          <cell r="F491" t="str">
            <v>MAL</v>
          </cell>
          <cell r="G491">
            <v>3900</v>
          </cell>
          <cell r="H491" t="str">
            <v>Multisector</v>
          </cell>
          <cell r="I491">
            <v>2125</v>
          </cell>
          <cell r="J491" t="str">
            <v>SEAE</v>
          </cell>
          <cell r="K491" t="str">
            <v>18NOV80</v>
          </cell>
          <cell r="L491" t="str">
            <v>12DEC80</v>
          </cell>
          <cell r="M491" t="str">
            <v>11MAR81</v>
          </cell>
          <cell r="N491" t="str">
            <v>15MAR89</v>
          </cell>
          <cell r="O491" t="str">
            <v>15MAR86</v>
          </cell>
          <cell r="P491" t="str">
            <v>15SEP93</v>
          </cell>
          <cell r="Q491">
            <v>20</v>
          </cell>
          <cell r="R491">
            <v>5</v>
          </cell>
          <cell r="S491">
            <v>9</v>
          </cell>
          <cell r="U491">
            <v>20000</v>
          </cell>
          <cell r="V491">
            <v>6420</v>
          </cell>
          <cell r="W491">
            <v>13580</v>
          </cell>
          <cell r="X491">
            <v>13580</v>
          </cell>
          <cell r="Y491">
            <v>13580</v>
          </cell>
          <cell r="Z491">
            <v>13580</v>
          </cell>
          <cell r="AA491">
            <v>13580</v>
          </cell>
        </row>
        <row r="492">
          <cell r="A492" t="str">
            <v>FIFTH ROAD PROJECT</v>
          </cell>
          <cell r="B492" t="str">
            <v>0484</v>
          </cell>
          <cell r="C492">
            <v>484</v>
          </cell>
          <cell r="D492" t="str">
            <v>CLOSED</v>
          </cell>
          <cell r="E492" t="str">
            <v>01</v>
          </cell>
          <cell r="F492" t="str">
            <v>INO</v>
          </cell>
          <cell r="G492">
            <v>3701</v>
          </cell>
          <cell r="H492" t="str">
            <v>Roads &amp; Highways</v>
          </cell>
          <cell r="I492">
            <v>2115</v>
          </cell>
          <cell r="J492" t="str">
            <v>SEID</v>
          </cell>
          <cell r="K492" t="str">
            <v>25NOV80</v>
          </cell>
          <cell r="L492" t="str">
            <v>18DEC80</v>
          </cell>
          <cell r="M492" t="str">
            <v>06FEB81</v>
          </cell>
          <cell r="N492" t="str">
            <v>12JUL89</v>
          </cell>
          <cell r="O492" t="str">
            <v>15APR84</v>
          </cell>
          <cell r="P492" t="str">
            <v>15OCT03</v>
          </cell>
          <cell r="Q492">
            <v>23</v>
          </cell>
          <cell r="R492">
            <v>3</v>
          </cell>
          <cell r="S492">
            <v>9</v>
          </cell>
          <cell r="U492">
            <v>28000</v>
          </cell>
          <cell r="V492">
            <v>5943</v>
          </cell>
          <cell r="W492">
            <v>22057</v>
          </cell>
          <cell r="X492">
            <v>22057</v>
          </cell>
          <cell r="Y492">
            <v>22057</v>
          </cell>
          <cell r="Z492">
            <v>22057</v>
          </cell>
          <cell r="AA492">
            <v>22057</v>
          </cell>
        </row>
        <row r="493">
          <cell r="A493" t="str">
            <v>AGRICULTURAL DEVELOPMENT PROJECT</v>
          </cell>
          <cell r="B493" t="str">
            <v>0485</v>
          </cell>
          <cell r="C493">
            <v>485</v>
          </cell>
          <cell r="D493" t="str">
            <v>CLOSED</v>
          </cell>
          <cell r="E493" t="str">
            <v>03</v>
          </cell>
          <cell r="F493" t="str">
            <v>SAM</v>
          </cell>
          <cell r="G493">
            <v>3001</v>
          </cell>
          <cell r="H493" t="str">
            <v>Agriculture Production, Agroprocessing, &amp; Agrobusiness</v>
          </cell>
          <cell r="I493">
            <v>3610</v>
          </cell>
          <cell r="J493" t="str">
            <v>PAHQ</v>
          </cell>
          <cell r="K493" t="str">
            <v>27NOV80</v>
          </cell>
          <cell r="L493" t="str">
            <v>26DEC80</v>
          </cell>
          <cell r="M493" t="str">
            <v>24AUG81</v>
          </cell>
          <cell r="N493" t="str">
            <v>05JUN89</v>
          </cell>
          <cell r="O493" t="str">
            <v>01FEB91</v>
          </cell>
          <cell r="P493" t="str">
            <v>01AUG20</v>
          </cell>
          <cell r="Q493">
            <v>40</v>
          </cell>
          <cell r="R493">
            <v>10</v>
          </cell>
          <cell r="S493">
            <v>1</v>
          </cell>
          <cell r="U493">
            <v>3000</v>
          </cell>
          <cell r="V493">
            <v>1127</v>
          </cell>
          <cell r="W493">
            <v>1873</v>
          </cell>
          <cell r="X493">
            <v>1873</v>
          </cell>
          <cell r="Y493">
            <v>1873</v>
          </cell>
          <cell r="Z493">
            <v>1873</v>
          </cell>
          <cell r="AA493">
            <v>976</v>
          </cell>
        </row>
        <row r="494">
          <cell r="A494" t="str">
            <v>VOCATIONAL AND INDUSTRIAL TRAINING</v>
          </cell>
          <cell r="B494" t="str">
            <v>0486</v>
          </cell>
          <cell r="C494">
            <v>486</v>
          </cell>
          <cell r="D494" t="str">
            <v>CLOSED</v>
          </cell>
          <cell r="E494" t="str">
            <v>01</v>
          </cell>
          <cell r="F494" t="str">
            <v>SIN</v>
          </cell>
          <cell r="G494">
            <v>3105</v>
          </cell>
          <cell r="H494" t="str">
            <v>Technical, Vocational Training &amp; Skills Development</v>
          </cell>
          <cell r="I494">
            <v>2135</v>
          </cell>
          <cell r="J494" t="str">
            <v>SESS</v>
          </cell>
          <cell r="K494" t="str">
            <v>27NOV80</v>
          </cell>
          <cell r="L494" t="str">
            <v>27MAR81</v>
          </cell>
          <cell r="M494" t="str">
            <v>09JUN81</v>
          </cell>
          <cell r="N494" t="str">
            <v>06AUG86</v>
          </cell>
          <cell r="O494" t="str">
            <v>01MAY84</v>
          </cell>
          <cell r="P494" t="str">
            <v>01NOV93</v>
          </cell>
          <cell r="Q494">
            <v>13</v>
          </cell>
          <cell r="R494">
            <v>3</v>
          </cell>
          <cell r="S494">
            <v>9</v>
          </cell>
          <cell r="U494">
            <v>19000</v>
          </cell>
          <cell r="V494">
            <v>4096</v>
          </cell>
          <cell r="W494">
            <v>14904</v>
          </cell>
          <cell r="X494">
            <v>14904</v>
          </cell>
          <cell r="Y494">
            <v>14904</v>
          </cell>
          <cell r="Z494">
            <v>14904</v>
          </cell>
          <cell r="AA494">
            <v>14904</v>
          </cell>
        </row>
        <row r="495">
          <cell r="A495" t="str">
            <v>SECOND PHILIPPINE INVESTMENTS SYSTEM ORGANIZATION</v>
          </cell>
          <cell r="B495" t="str">
            <v>0487</v>
          </cell>
          <cell r="C495">
            <v>487</v>
          </cell>
          <cell r="D495" t="str">
            <v>CLOSED</v>
          </cell>
          <cell r="E495" t="str">
            <v>01</v>
          </cell>
          <cell r="F495" t="str">
            <v>PHI</v>
          </cell>
          <cell r="G495">
            <v>3301</v>
          </cell>
          <cell r="H495" t="str">
            <v>Banking Systems</v>
          </cell>
          <cell r="I495">
            <v>2145</v>
          </cell>
          <cell r="J495" t="str">
            <v>SEGF</v>
          </cell>
          <cell r="K495" t="str">
            <v>27NOV80</v>
          </cell>
          <cell r="L495" t="str">
            <v>14JAN81</v>
          </cell>
          <cell r="M495" t="str">
            <v>25MAR81</v>
          </cell>
          <cell r="N495" t="str">
            <v>15AUG86</v>
          </cell>
          <cell r="O495" t="str">
            <v>01JUN84</v>
          </cell>
          <cell r="P495" t="str">
            <v>01DEC96</v>
          </cell>
          <cell r="Q495">
            <v>15</v>
          </cell>
          <cell r="R495">
            <v>3</v>
          </cell>
          <cell r="S495">
            <v>9</v>
          </cell>
          <cell r="U495">
            <v>25000</v>
          </cell>
          <cell r="V495">
            <v>17589</v>
          </cell>
          <cell r="W495">
            <v>7411</v>
          </cell>
          <cell r="X495">
            <v>7411</v>
          </cell>
          <cell r="Y495">
            <v>7411</v>
          </cell>
          <cell r="Z495">
            <v>7411</v>
          </cell>
          <cell r="AA495">
            <v>7411</v>
          </cell>
        </row>
        <row r="496">
          <cell r="A496" t="str">
            <v>SECOND SENIOR TECHNICAL SCHOOL PROJECT</v>
          </cell>
          <cell r="B496" t="str">
            <v>0488</v>
          </cell>
          <cell r="C496">
            <v>488</v>
          </cell>
          <cell r="D496" t="str">
            <v>CLOSED</v>
          </cell>
          <cell r="E496" t="str">
            <v>01</v>
          </cell>
          <cell r="F496" t="str">
            <v>INO</v>
          </cell>
          <cell r="G496">
            <v>3105</v>
          </cell>
          <cell r="H496" t="str">
            <v>Technical, Vocational Training &amp; Skills Development</v>
          </cell>
          <cell r="I496">
            <v>2135</v>
          </cell>
          <cell r="J496" t="str">
            <v>SESS</v>
          </cell>
          <cell r="K496" t="str">
            <v>27NOV80</v>
          </cell>
          <cell r="L496" t="str">
            <v>18DEC80</v>
          </cell>
          <cell r="M496" t="str">
            <v>22JAN81</v>
          </cell>
          <cell r="N496" t="str">
            <v>07AUG90</v>
          </cell>
          <cell r="O496" t="str">
            <v>15MAY85</v>
          </cell>
          <cell r="P496" t="str">
            <v>15NOV00</v>
          </cell>
          <cell r="Q496">
            <v>20</v>
          </cell>
          <cell r="R496">
            <v>4</v>
          </cell>
          <cell r="S496">
            <v>9</v>
          </cell>
          <cell r="U496">
            <v>26000</v>
          </cell>
          <cell r="V496">
            <v>276</v>
          </cell>
          <cell r="W496">
            <v>25724</v>
          </cell>
          <cell r="X496">
            <v>25724</v>
          </cell>
          <cell r="Y496">
            <v>25724</v>
          </cell>
          <cell r="Z496">
            <v>25724</v>
          </cell>
          <cell r="AA496">
            <v>25724</v>
          </cell>
        </row>
        <row r="497">
          <cell r="A497" t="str">
            <v>FOURTH AGRICULTURAL CREDIT</v>
          </cell>
          <cell r="B497" t="str">
            <v>0489</v>
          </cell>
          <cell r="C497">
            <v>489</v>
          </cell>
          <cell r="D497" t="str">
            <v>CLOSED</v>
          </cell>
          <cell r="E497" t="str">
            <v>03</v>
          </cell>
          <cell r="F497" t="str">
            <v>NEP</v>
          </cell>
          <cell r="G497">
            <v>3008</v>
          </cell>
          <cell r="H497" t="str">
            <v>Agriculture Sector Development</v>
          </cell>
          <cell r="I497">
            <v>2035</v>
          </cell>
          <cell r="J497" t="str">
            <v>SANS</v>
          </cell>
          <cell r="K497" t="str">
            <v>09DEC80</v>
          </cell>
          <cell r="L497" t="str">
            <v>22JAN81</v>
          </cell>
          <cell r="M497" t="str">
            <v>18AUG81</v>
          </cell>
          <cell r="N497" t="str">
            <v>05FEB87</v>
          </cell>
          <cell r="O497" t="str">
            <v>01MAY91</v>
          </cell>
          <cell r="P497" t="str">
            <v>01NOV20</v>
          </cell>
          <cell r="Q497">
            <v>40</v>
          </cell>
          <cell r="R497">
            <v>10</v>
          </cell>
          <cell r="S497">
            <v>1</v>
          </cell>
          <cell r="U497">
            <v>15000</v>
          </cell>
          <cell r="V497">
            <v>0</v>
          </cell>
          <cell r="W497">
            <v>15000</v>
          </cell>
          <cell r="X497">
            <v>15000</v>
          </cell>
          <cell r="Y497">
            <v>15000</v>
          </cell>
          <cell r="Z497">
            <v>15000</v>
          </cell>
          <cell r="AA497">
            <v>7795</v>
          </cell>
        </row>
        <row r="498">
          <cell r="A498" t="str">
            <v>HILL IRRIGATION (WESTERN REGION)</v>
          </cell>
          <cell r="B498" t="str">
            <v>0490</v>
          </cell>
          <cell r="C498">
            <v>490</v>
          </cell>
          <cell r="D498" t="str">
            <v>CLOSED</v>
          </cell>
          <cell r="E498" t="str">
            <v>03</v>
          </cell>
          <cell r="F498" t="str">
            <v>NEP</v>
          </cell>
          <cell r="G498">
            <v>3008</v>
          </cell>
          <cell r="H498" t="str">
            <v>Agriculture Sector Development</v>
          </cell>
          <cell r="I498">
            <v>2035</v>
          </cell>
          <cell r="J498" t="str">
            <v>SANS</v>
          </cell>
          <cell r="K498" t="str">
            <v>09DEC80</v>
          </cell>
          <cell r="L498" t="str">
            <v>22JAN81</v>
          </cell>
          <cell r="M498" t="str">
            <v>22JUL81</v>
          </cell>
          <cell r="N498" t="str">
            <v>31MAY90</v>
          </cell>
          <cell r="O498" t="str">
            <v>01JUL91</v>
          </cell>
          <cell r="P498" t="str">
            <v>01JAN21</v>
          </cell>
          <cell r="Q498">
            <v>40</v>
          </cell>
          <cell r="R498">
            <v>10</v>
          </cell>
          <cell r="S498">
            <v>1</v>
          </cell>
          <cell r="U498">
            <v>11700</v>
          </cell>
          <cell r="V498">
            <v>3851</v>
          </cell>
          <cell r="W498">
            <v>7849</v>
          </cell>
          <cell r="X498">
            <v>7849</v>
          </cell>
          <cell r="Y498">
            <v>7849</v>
          </cell>
          <cell r="Z498">
            <v>7849</v>
          </cell>
          <cell r="AA498">
            <v>4082</v>
          </cell>
        </row>
        <row r="499">
          <cell r="A499" t="str">
            <v>PETROLEUM REFINING INDUSTRY PROGRAM</v>
          </cell>
          <cell r="B499" t="str">
            <v>0491</v>
          </cell>
          <cell r="C499">
            <v>491</v>
          </cell>
          <cell r="D499" t="str">
            <v>CLOSED</v>
          </cell>
          <cell r="E499" t="str">
            <v>03</v>
          </cell>
          <cell r="F499" t="str">
            <v>MYA</v>
          </cell>
          <cell r="G499">
            <v>3502</v>
          </cell>
          <cell r="H499" t="str">
            <v>Industry</v>
          </cell>
          <cell r="I499">
            <v>2145</v>
          </cell>
          <cell r="J499" t="str">
            <v>SEGF</v>
          </cell>
          <cell r="K499" t="str">
            <v>11DEC80</v>
          </cell>
          <cell r="L499" t="str">
            <v>09FEB81</v>
          </cell>
          <cell r="M499" t="str">
            <v>08MAY81</v>
          </cell>
          <cell r="N499" t="str">
            <v>17JUL86</v>
          </cell>
          <cell r="O499" t="str">
            <v>01MAY89</v>
          </cell>
          <cell r="P499" t="str">
            <v>01NOV05</v>
          </cell>
          <cell r="Q499">
            <v>25</v>
          </cell>
          <cell r="R499">
            <v>8</v>
          </cell>
          <cell r="S499">
            <v>1</v>
          </cell>
          <cell r="U499">
            <v>5000</v>
          </cell>
          <cell r="V499">
            <v>22</v>
          </cell>
          <cell r="W499">
            <v>4978</v>
          </cell>
          <cell r="X499">
            <v>4978</v>
          </cell>
          <cell r="Y499">
            <v>4978</v>
          </cell>
          <cell r="Z499">
            <v>4978</v>
          </cell>
          <cell r="AA499">
            <v>2530</v>
          </cell>
        </row>
        <row r="500">
          <cell r="A500" t="str">
            <v>MYANMA ECONOMIC BANK</v>
          </cell>
          <cell r="B500" t="str">
            <v>0492</v>
          </cell>
          <cell r="C500">
            <v>492</v>
          </cell>
          <cell r="D500" t="str">
            <v>CLOSED</v>
          </cell>
          <cell r="E500" t="str">
            <v>03</v>
          </cell>
          <cell r="F500" t="str">
            <v>MYA</v>
          </cell>
          <cell r="G500">
            <v>3503</v>
          </cell>
          <cell r="H500" t="str">
            <v>Small &amp; Medium Scale Enterprises</v>
          </cell>
          <cell r="I500">
            <v>2145</v>
          </cell>
          <cell r="J500" t="str">
            <v>SEGF</v>
          </cell>
          <cell r="K500" t="str">
            <v>11DEC80</v>
          </cell>
          <cell r="L500" t="str">
            <v>09FEB81</v>
          </cell>
          <cell r="M500" t="str">
            <v>06MAY81</v>
          </cell>
          <cell r="N500" t="str">
            <v>02DEC86</v>
          </cell>
          <cell r="O500" t="str">
            <v>15APR91</v>
          </cell>
          <cell r="P500" t="str">
            <v>15OCT20</v>
          </cell>
          <cell r="Q500">
            <v>40</v>
          </cell>
          <cell r="R500">
            <v>10</v>
          </cell>
          <cell r="S500">
            <v>1</v>
          </cell>
          <cell r="U500">
            <v>10000</v>
          </cell>
          <cell r="V500">
            <v>400</v>
          </cell>
          <cell r="W500">
            <v>9600</v>
          </cell>
          <cell r="X500">
            <v>9600</v>
          </cell>
          <cell r="Y500">
            <v>9600</v>
          </cell>
          <cell r="Z500">
            <v>9600</v>
          </cell>
          <cell r="AA500">
            <v>1344</v>
          </cell>
        </row>
        <row r="501">
          <cell r="A501" t="str">
            <v>SMALL TOWNS WATER SUPPLY SECTOR PROJECT</v>
          </cell>
          <cell r="B501" t="str">
            <v>0493</v>
          </cell>
          <cell r="C501">
            <v>493</v>
          </cell>
          <cell r="D501" t="str">
            <v>CLOSED</v>
          </cell>
          <cell r="E501" t="str">
            <v>01</v>
          </cell>
          <cell r="F501" t="str">
            <v>INO</v>
          </cell>
          <cell r="G501">
            <v>3801</v>
          </cell>
          <cell r="H501" t="str">
            <v>Water Supply &amp; Sanitation</v>
          </cell>
          <cell r="I501">
            <v>2135</v>
          </cell>
          <cell r="J501" t="str">
            <v>SESS</v>
          </cell>
          <cell r="K501" t="str">
            <v>11DEC80</v>
          </cell>
          <cell r="L501" t="str">
            <v>18DEC80</v>
          </cell>
          <cell r="M501" t="str">
            <v>22JAN81</v>
          </cell>
          <cell r="N501" t="str">
            <v>31JAN90</v>
          </cell>
          <cell r="O501" t="str">
            <v>15MAR85</v>
          </cell>
          <cell r="P501" t="str">
            <v>15SEP04</v>
          </cell>
          <cell r="Q501">
            <v>24</v>
          </cell>
          <cell r="R501">
            <v>4</v>
          </cell>
          <cell r="S501">
            <v>9</v>
          </cell>
          <cell r="U501">
            <v>32000</v>
          </cell>
          <cell r="V501">
            <v>6559</v>
          </cell>
          <cell r="W501">
            <v>25441</v>
          </cell>
          <cell r="X501">
            <v>25441</v>
          </cell>
          <cell r="Y501">
            <v>25441</v>
          </cell>
          <cell r="Z501">
            <v>25441</v>
          </cell>
          <cell r="AA501">
            <v>25441</v>
          </cell>
        </row>
        <row r="502">
          <cell r="A502" t="str">
            <v>SECOND MARINE FISHERIES DEVELOPMENT</v>
          </cell>
          <cell r="B502" t="str">
            <v>0494</v>
          </cell>
          <cell r="C502">
            <v>494</v>
          </cell>
          <cell r="D502" t="str">
            <v>CLOSED</v>
          </cell>
          <cell r="E502" t="str">
            <v>03</v>
          </cell>
          <cell r="F502" t="str">
            <v>PAK</v>
          </cell>
          <cell r="G502">
            <v>3003</v>
          </cell>
          <cell r="H502" t="str">
            <v>Fishery</v>
          </cell>
          <cell r="I502">
            <v>4620</v>
          </cell>
          <cell r="J502" t="str">
            <v>CWAE</v>
          </cell>
          <cell r="K502" t="str">
            <v>11DEC80</v>
          </cell>
          <cell r="L502" t="str">
            <v>24DEC80</v>
          </cell>
          <cell r="M502" t="str">
            <v>29OCT82</v>
          </cell>
          <cell r="N502" t="str">
            <v>26APR94</v>
          </cell>
          <cell r="O502" t="str">
            <v>01APR91</v>
          </cell>
          <cell r="P502" t="str">
            <v>01OCT20</v>
          </cell>
          <cell r="Q502">
            <v>40</v>
          </cell>
          <cell r="R502">
            <v>10</v>
          </cell>
          <cell r="S502">
            <v>1</v>
          </cell>
          <cell r="U502">
            <v>30000</v>
          </cell>
          <cell r="V502">
            <v>3649</v>
          </cell>
          <cell r="W502">
            <v>26351</v>
          </cell>
          <cell r="X502">
            <v>26351</v>
          </cell>
          <cell r="Y502">
            <v>26351</v>
          </cell>
          <cell r="Z502">
            <v>26351</v>
          </cell>
          <cell r="AA502">
            <v>13837</v>
          </cell>
        </row>
        <row r="503">
          <cell r="A503" t="str">
            <v>ON-FARM WATER MANAGEMENT</v>
          </cell>
          <cell r="B503" t="str">
            <v>0495</v>
          </cell>
          <cell r="C503">
            <v>495</v>
          </cell>
          <cell r="D503" t="str">
            <v>CLOSED</v>
          </cell>
          <cell r="E503" t="str">
            <v>03</v>
          </cell>
          <cell r="F503" t="str">
            <v>PAK</v>
          </cell>
          <cell r="G503">
            <v>3005</v>
          </cell>
          <cell r="H503" t="str">
            <v>Irrigation &amp; Drainage</v>
          </cell>
          <cell r="I503">
            <v>4620</v>
          </cell>
          <cell r="J503" t="str">
            <v>CWAE</v>
          </cell>
          <cell r="K503" t="str">
            <v>15DEC80</v>
          </cell>
          <cell r="L503" t="str">
            <v>24DEC80</v>
          </cell>
          <cell r="M503" t="str">
            <v>17SEP81</v>
          </cell>
          <cell r="N503" t="str">
            <v>04APR89</v>
          </cell>
          <cell r="O503" t="str">
            <v>15MAY91</v>
          </cell>
          <cell r="P503" t="str">
            <v>15NOV20</v>
          </cell>
          <cell r="Q503">
            <v>40</v>
          </cell>
          <cell r="R503">
            <v>10</v>
          </cell>
          <cell r="S503">
            <v>1</v>
          </cell>
          <cell r="U503">
            <v>25000</v>
          </cell>
          <cell r="V503">
            <v>3282</v>
          </cell>
          <cell r="W503">
            <v>21718</v>
          </cell>
          <cell r="X503">
            <v>21718</v>
          </cell>
          <cell r="Y503">
            <v>21718</v>
          </cell>
          <cell r="Z503">
            <v>21718</v>
          </cell>
          <cell r="AA503">
            <v>11292</v>
          </cell>
        </row>
        <row r="504">
          <cell r="A504" t="str">
            <v>ANURADHAPURA DRY ZONE AGRICULTURE</v>
          </cell>
          <cell r="B504" t="str">
            <v>0496</v>
          </cell>
          <cell r="C504">
            <v>496</v>
          </cell>
          <cell r="D504" t="str">
            <v>CLOSED</v>
          </cell>
          <cell r="E504" t="str">
            <v>03</v>
          </cell>
          <cell r="F504" t="str">
            <v>SRI</v>
          </cell>
          <cell r="G504">
            <v>3900</v>
          </cell>
          <cell r="H504" t="str">
            <v>Multisector</v>
          </cell>
          <cell r="I504">
            <v>2035</v>
          </cell>
          <cell r="J504" t="str">
            <v>SANS</v>
          </cell>
          <cell r="K504" t="str">
            <v>15DEC80</v>
          </cell>
          <cell r="L504" t="str">
            <v>22JAN81</v>
          </cell>
          <cell r="M504" t="str">
            <v>22MAY81</v>
          </cell>
          <cell r="N504" t="str">
            <v>24SEP90</v>
          </cell>
          <cell r="O504" t="str">
            <v>01APR91</v>
          </cell>
          <cell r="P504" t="str">
            <v>01OCT20</v>
          </cell>
          <cell r="Q504">
            <v>40</v>
          </cell>
          <cell r="R504">
            <v>10</v>
          </cell>
          <cell r="S504">
            <v>1</v>
          </cell>
          <cell r="U504">
            <v>15000</v>
          </cell>
          <cell r="V504">
            <v>6663</v>
          </cell>
          <cell r="W504">
            <v>8337</v>
          </cell>
          <cell r="X504">
            <v>8337</v>
          </cell>
          <cell r="Y504">
            <v>8337</v>
          </cell>
          <cell r="Z504">
            <v>8337</v>
          </cell>
          <cell r="AA504">
            <v>4337</v>
          </cell>
        </row>
        <row r="505">
          <cell r="A505" t="str">
            <v>KEMASIN RURAL DEVELOPMENT</v>
          </cell>
          <cell r="B505" t="str">
            <v>0497</v>
          </cell>
          <cell r="C505">
            <v>497</v>
          </cell>
          <cell r="D505" t="str">
            <v>CLOSED</v>
          </cell>
          <cell r="E505" t="str">
            <v>01</v>
          </cell>
          <cell r="F505" t="str">
            <v>MAL</v>
          </cell>
          <cell r="G505">
            <v>3900</v>
          </cell>
          <cell r="H505" t="str">
            <v>Multisector</v>
          </cell>
          <cell r="I505">
            <v>2125</v>
          </cell>
          <cell r="J505" t="str">
            <v>SEAE</v>
          </cell>
          <cell r="K505" t="str">
            <v>15DEC80</v>
          </cell>
          <cell r="L505" t="str">
            <v>26FEB81</v>
          </cell>
          <cell r="M505" t="str">
            <v>14JAN82</v>
          </cell>
          <cell r="N505" t="str">
            <v>03OCT91</v>
          </cell>
          <cell r="O505" t="str">
            <v>15APR88</v>
          </cell>
          <cell r="P505" t="str">
            <v>15OCT93</v>
          </cell>
          <cell r="Q505">
            <v>20</v>
          </cell>
          <cell r="R505">
            <v>7</v>
          </cell>
          <cell r="S505">
            <v>9</v>
          </cell>
          <cell r="U505">
            <v>40000</v>
          </cell>
          <cell r="V505">
            <v>23306</v>
          </cell>
          <cell r="W505">
            <v>16694</v>
          </cell>
          <cell r="X505">
            <v>16694</v>
          </cell>
          <cell r="Y505">
            <v>16694</v>
          </cell>
          <cell r="Z505">
            <v>16694</v>
          </cell>
          <cell r="AA505">
            <v>16694</v>
          </cell>
        </row>
        <row r="506">
          <cell r="A506" t="str">
            <v>SEWAGE TREATMENT</v>
          </cell>
          <cell r="B506" t="str">
            <v>0498</v>
          </cell>
          <cell r="C506">
            <v>498</v>
          </cell>
          <cell r="D506" t="str">
            <v>CLOSED</v>
          </cell>
          <cell r="E506" t="str">
            <v>01</v>
          </cell>
          <cell r="F506" t="str">
            <v>KOR</v>
          </cell>
          <cell r="G506">
            <v>3802</v>
          </cell>
          <cell r="H506" t="str">
            <v>Waste Management</v>
          </cell>
          <cell r="I506">
            <v>4730</v>
          </cell>
          <cell r="J506" t="str">
            <v>EASS</v>
          </cell>
          <cell r="K506" t="str">
            <v>15DEC80</v>
          </cell>
          <cell r="L506" t="str">
            <v>21JAN81</v>
          </cell>
          <cell r="M506" t="str">
            <v>06APR81</v>
          </cell>
          <cell r="N506" t="str">
            <v>31JAN89</v>
          </cell>
          <cell r="O506" t="str">
            <v>01APR86</v>
          </cell>
          <cell r="P506" t="str">
            <v>01OCT00</v>
          </cell>
          <cell r="Q506">
            <v>25</v>
          </cell>
          <cell r="R506">
            <v>5</v>
          </cell>
          <cell r="S506">
            <v>9</v>
          </cell>
          <cell r="U506">
            <v>27900</v>
          </cell>
          <cell r="V506">
            <v>3502</v>
          </cell>
          <cell r="W506">
            <v>24398</v>
          </cell>
          <cell r="X506">
            <v>24398</v>
          </cell>
          <cell r="Y506">
            <v>24398</v>
          </cell>
          <cell r="Z506">
            <v>24398</v>
          </cell>
          <cell r="AA506">
            <v>24398</v>
          </cell>
        </row>
        <row r="507">
          <cell r="A507" t="str">
            <v>PALM OIL PROCESSING AND SMALLHOLDER DEVELOPMENT</v>
          </cell>
          <cell r="B507" t="str">
            <v>0499</v>
          </cell>
          <cell r="C507">
            <v>499</v>
          </cell>
          <cell r="D507" t="str">
            <v>CLOSED</v>
          </cell>
          <cell r="E507" t="str">
            <v>01</v>
          </cell>
          <cell r="F507" t="str">
            <v>INO</v>
          </cell>
          <cell r="G507">
            <v>3001</v>
          </cell>
          <cell r="H507" t="str">
            <v>Agriculture Production, Agroprocessing, &amp; Agrobusiness</v>
          </cell>
          <cell r="I507">
            <v>2125</v>
          </cell>
          <cell r="J507" t="str">
            <v>SEAE</v>
          </cell>
          <cell r="K507" t="str">
            <v>15DEC80</v>
          </cell>
          <cell r="L507" t="str">
            <v>18DEC80</v>
          </cell>
          <cell r="M507" t="str">
            <v>02APR81</v>
          </cell>
          <cell r="N507" t="str">
            <v>24APR87</v>
          </cell>
          <cell r="O507" t="str">
            <v>15MAY86</v>
          </cell>
          <cell r="P507" t="str">
            <v>15NOV00</v>
          </cell>
          <cell r="Q507">
            <v>20</v>
          </cell>
          <cell r="R507">
            <v>5</v>
          </cell>
          <cell r="S507">
            <v>9</v>
          </cell>
          <cell r="U507">
            <v>28000</v>
          </cell>
          <cell r="V507">
            <v>8642</v>
          </cell>
          <cell r="W507">
            <v>19358</v>
          </cell>
          <cell r="X507">
            <v>19358</v>
          </cell>
          <cell r="Y507">
            <v>19358</v>
          </cell>
          <cell r="Z507">
            <v>19358</v>
          </cell>
          <cell r="AA507">
            <v>19358</v>
          </cell>
        </row>
        <row r="508">
          <cell r="A508" t="str">
            <v>RURAL WATER SUPPLY MASTER PLAN</v>
          </cell>
          <cell r="B508" t="str">
            <v>0500</v>
          </cell>
          <cell r="C508">
            <v>500</v>
          </cell>
          <cell r="D508" t="str">
            <v>CLOSED</v>
          </cell>
          <cell r="E508" t="str">
            <v>01</v>
          </cell>
          <cell r="F508" t="str">
            <v>MAL</v>
          </cell>
          <cell r="G508">
            <v>3801</v>
          </cell>
          <cell r="H508" t="str">
            <v>Water Supply &amp; Sanitation</v>
          </cell>
          <cell r="I508">
            <v>2135</v>
          </cell>
          <cell r="J508" t="str">
            <v>SESS</v>
          </cell>
          <cell r="K508" t="str">
            <v>19DEC80</v>
          </cell>
          <cell r="L508" t="str">
            <v>26FEB81</v>
          </cell>
          <cell r="M508" t="str">
            <v>26MAY81</v>
          </cell>
          <cell r="N508" t="str">
            <v>27JAN84</v>
          </cell>
          <cell r="Q508">
            <v>10</v>
          </cell>
          <cell r="R508">
            <v>2</v>
          </cell>
          <cell r="S508">
            <v>9</v>
          </cell>
          <cell r="U508">
            <v>2810</v>
          </cell>
          <cell r="V508">
            <v>2810</v>
          </cell>
          <cell r="W508">
            <v>0</v>
          </cell>
          <cell r="X508">
            <v>0</v>
          </cell>
          <cell r="Y508">
            <v>0</v>
          </cell>
          <cell r="Z508">
            <v>0</v>
          </cell>
          <cell r="AA508">
            <v>0</v>
          </cell>
        </row>
        <row r="509">
          <cell r="A509" t="str">
            <v>VIENTIANE PLAIN RURAL ELECTRIFICATION</v>
          </cell>
          <cell r="B509" t="str">
            <v>0501</v>
          </cell>
          <cell r="C509">
            <v>501</v>
          </cell>
          <cell r="D509" t="str">
            <v>CLOSED</v>
          </cell>
          <cell r="E509" t="str">
            <v>03</v>
          </cell>
          <cell r="F509" t="str">
            <v>LAO</v>
          </cell>
          <cell r="G509">
            <v>3204</v>
          </cell>
          <cell r="H509" t="str">
            <v>Transmission &amp; Distribution</v>
          </cell>
          <cell r="I509">
            <v>2115</v>
          </cell>
          <cell r="J509" t="str">
            <v>SEID</v>
          </cell>
          <cell r="K509" t="str">
            <v>19DEC80</v>
          </cell>
          <cell r="L509" t="str">
            <v>21JAN81</v>
          </cell>
          <cell r="M509" t="str">
            <v>08MAY81</v>
          </cell>
          <cell r="N509" t="str">
            <v>21NOV86</v>
          </cell>
          <cell r="O509" t="str">
            <v>01MAY91</v>
          </cell>
          <cell r="P509" t="str">
            <v>01NOV20</v>
          </cell>
          <cell r="Q509">
            <v>40</v>
          </cell>
          <cell r="R509">
            <v>10</v>
          </cell>
          <cell r="S509">
            <v>1</v>
          </cell>
          <cell r="U509">
            <v>4300</v>
          </cell>
          <cell r="V509">
            <v>0</v>
          </cell>
          <cell r="W509">
            <v>4300</v>
          </cell>
          <cell r="X509">
            <v>4300</v>
          </cell>
          <cell r="Y509">
            <v>4300</v>
          </cell>
          <cell r="Z509">
            <v>4300</v>
          </cell>
          <cell r="AA509">
            <v>2236</v>
          </cell>
        </row>
        <row r="510">
          <cell r="A510" t="str">
            <v>POWER SYSTEM EXPANSION</v>
          </cell>
          <cell r="B510" t="str">
            <v>0502</v>
          </cell>
          <cell r="C510">
            <v>502</v>
          </cell>
          <cell r="D510" t="str">
            <v>CLOSED</v>
          </cell>
          <cell r="E510" t="str">
            <v>01</v>
          </cell>
          <cell r="F510" t="str">
            <v>THA</v>
          </cell>
          <cell r="G510">
            <v>3205</v>
          </cell>
          <cell r="H510" t="str">
            <v>Energy Sector Development</v>
          </cell>
          <cell r="I510">
            <v>2115</v>
          </cell>
          <cell r="J510" t="str">
            <v>SEID</v>
          </cell>
          <cell r="K510" t="str">
            <v>19DEC80</v>
          </cell>
          <cell r="L510" t="str">
            <v>23FEB81</v>
          </cell>
          <cell r="M510" t="str">
            <v>24JUN81</v>
          </cell>
          <cell r="N510" t="str">
            <v>23SEP88</v>
          </cell>
          <cell r="O510" t="str">
            <v>01FEB86</v>
          </cell>
          <cell r="P510" t="str">
            <v>01AUG00</v>
          </cell>
          <cell r="Q510">
            <v>20</v>
          </cell>
          <cell r="R510">
            <v>5</v>
          </cell>
          <cell r="S510">
            <v>9</v>
          </cell>
          <cell r="U510">
            <v>85000</v>
          </cell>
          <cell r="V510">
            <v>16831</v>
          </cell>
          <cell r="W510">
            <v>68169</v>
          </cell>
          <cell r="X510">
            <v>68169</v>
          </cell>
          <cell r="Y510">
            <v>68169</v>
          </cell>
          <cell r="Z510">
            <v>68169</v>
          </cell>
          <cell r="AA510">
            <v>68169</v>
          </cell>
        </row>
        <row r="511">
          <cell r="A511" t="str">
            <v>HIGHWAY SECTOR</v>
          </cell>
          <cell r="B511" t="str">
            <v>0503</v>
          </cell>
          <cell r="C511">
            <v>503</v>
          </cell>
          <cell r="D511" t="str">
            <v>CLOSED</v>
          </cell>
          <cell r="E511" t="str">
            <v>01</v>
          </cell>
          <cell r="F511" t="str">
            <v>THA</v>
          </cell>
          <cell r="G511">
            <v>3701</v>
          </cell>
          <cell r="H511" t="str">
            <v>Roads &amp; Highways</v>
          </cell>
          <cell r="I511">
            <v>2115</v>
          </cell>
          <cell r="J511" t="str">
            <v>SEID</v>
          </cell>
          <cell r="K511" t="str">
            <v>19DEC80</v>
          </cell>
          <cell r="L511" t="str">
            <v>23FEB81</v>
          </cell>
          <cell r="M511" t="str">
            <v>24JUN81</v>
          </cell>
          <cell r="N511" t="str">
            <v>11OCT89</v>
          </cell>
          <cell r="O511" t="str">
            <v>01MAR85</v>
          </cell>
          <cell r="P511" t="str">
            <v>01MAR92</v>
          </cell>
          <cell r="Q511">
            <v>24</v>
          </cell>
          <cell r="R511">
            <v>4</v>
          </cell>
          <cell r="S511">
            <v>9</v>
          </cell>
          <cell r="U511">
            <v>65000</v>
          </cell>
          <cell r="V511">
            <v>8487</v>
          </cell>
          <cell r="W511">
            <v>56513</v>
          </cell>
          <cell r="X511">
            <v>56513</v>
          </cell>
          <cell r="Y511">
            <v>56513</v>
          </cell>
          <cell r="Z511">
            <v>56513</v>
          </cell>
          <cell r="AA511">
            <v>56513</v>
          </cell>
        </row>
        <row r="512">
          <cell r="A512" t="str">
            <v>PUBLIC HEALTH PROGRAM</v>
          </cell>
          <cell r="B512" t="str">
            <v>0504</v>
          </cell>
          <cell r="C512">
            <v>504</v>
          </cell>
          <cell r="D512" t="str">
            <v>CLOSED</v>
          </cell>
          <cell r="E512" t="str">
            <v>03</v>
          </cell>
          <cell r="F512" t="str">
            <v>BAN</v>
          </cell>
          <cell r="G512">
            <v>3402</v>
          </cell>
          <cell r="H512" t="str">
            <v>Health Programs</v>
          </cell>
          <cell r="I512">
            <v>2035</v>
          </cell>
          <cell r="J512" t="str">
            <v>SANS</v>
          </cell>
          <cell r="K512" t="str">
            <v>22DEC80</v>
          </cell>
          <cell r="L512" t="str">
            <v>24DEC80</v>
          </cell>
          <cell r="M512" t="str">
            <v>23JUN81</v>
          </cell>
          <cell r="N512" t="str">
            <v>06APR87</v>
          </cell>
          <cell r="O512" t="str">
            <v>01MAY89</v>
          </cell>
          <cell r="P512" t="str">
            <v>01NOV05</v>
          </cell>
          <cell r="Q512">
            <v>25</v>
          </cell>
          <cell r="R512">
            <v>8</v>
          </cell>
          <cell r="S512">
            <v>1</v>
          </cell>
          <cell r="U512">
            <v>15600</v>
          </cell>
          <cell r="V512">
            <v>3693</v>
          </cell>
          <cell r="W512">
            <v>11907</v>
          </cell>
          <cell r="X512">
            <v>11907</v>
          </cell>
          <cell r="Y512">
            <v>11907</v>
          </cell>
          <cell r="Z512">
            <v>11907</v>
          </cell>
          <cell r="AA512">
            <v>11907</v>
          </cell>
        </row>
        <row r="513">
          <cell r="A513" t="str">
            <v>LOAD DESPATCH AND TRANSMISSION</v>
          </cell>
          <cell r="B513" t="str">
            <v>0505</v>
          </cell>
          <cell r="C513">
            <v>505</v>
          </cell>
          <cell r="D513" t="str">
            <v>CLOSED</v>
          </cell>
          <cell r="E513" t="str">
            <v>03</v>
          </cell>
          <cell r="F513" t="str">
            <v>PAK</v>
          </cell>
          <cell r="G513">
            <v>3204</v>
          </cell>
          <cell r="H513" t="str">
            <v>Transmission &amp; Distribution</v>
          </cell>
          <cell r="I513">
            <v>4615</v>
          </cell>
          <cell r="J513" t="str">
            <v>CWID</v>
          </cell>
          <cell r="K513" t="str">
            <v>22DEC80</v>
          </cell>
          <cell r="L513" t="str">
            <v>24DEC80</v>
          </cell>
          <cell r="M513" t="str">
            <v>26MAY81</v>
          </cell>
          <cell r="N513" t="str">
            <v>05APR91</v>
          </cell>
          <cell r="O513" t="str">
            <v>01APR91</v>
          </cell>
          <cell r="P513" t="str">
            <v>01OCT20</v>
          </cell>
          <cell r="Q513">
            <v>40</v>
          </cell>
          <cell r="R513">
            <v>10</v>
          </cell>
          <cell r="S513">
            <v>1</v>
          </cell>
          <cell r="U513">
            <v>67000</v>
          </cell>
          <cell r="V513">
            <v>800</v>
          </cell>
          <cell r="W513">
            <v>66200</v>
          </cell>
          <cell r="X513">
            <v>66200</v>
          </cell>
          <cell r="Y513">
            <v>66200</v>
          </cell>
          <cell r="Z513">
            <v>66200</v>
          </cell>
          <cell r="AA513">
            <v>34428</v>
          </cell>
        </row>
        <row r="514">
          <cell r="A514" t="str">
            <v>NATURAL GAS DEVELOPMENT</v>
          </cell>
          <cell r="B514" t="str">
            <v>0506</v>
          </cell>
          <cell r="C514">
            <v>506</v>
          </cell>
          <cell r="D514" t="str">
            <v>CLOSED</v>
          </cell>
          <cell r="E514" t="str">
            <v>03</v>
          </cell>
          <cell r="F514" t="str">
            <v>BAN</v>
          </cell>
          <cell r="G514">
            <v>3201</v>
          </cell>
          <cell r="H514" t="str">
            <v>Conventional Energy Generation (other than hydropower)</v>
          </cell>
          <cell r="I514">
            <v>2025</v>
          </cell>
          <cell r="J514" t="str">
            <v>SAEN</v>
          </cell>
          <cell r="K514" t="str">
            <v>22DEC80</v>
          </cell>
          <cell r="L514" t="str">
            <v>24DEC80</v>
          </cell>
          <cell r="M514" t="str">
            <v>21MAY81</v>
          </cell>
          <cell r="N514" t="str">
            <v>02APR90</v>
          </cell>
          <cell r="O514" t="str">
            <v>15JAN91</v>
          </cell>
          <cell r="P514" t="str">
            <v>15JUL20</v>
          </cell>
          <cell r="Q514">
            <v>40</v>
          </cell>
          <cell r="R514">
            <v>10</v>
          </cell>
          <cell r="S514">
            <v>1</v>
          </cell>
          <cell r="U514">
            <v>31000</v>
          </cell>
          <cell r="V514">
            <v>9688</v>
          </cell>
          <cell r="W514">
            <v>21312</v>
          </cell>
          <cell r="X514">
            <v>21312</v>
          </cell>
          <cell r="Y514">
            <v>21312</v>
          </cell>
          <cell r="Z514">
            <v>21312</v>
          </cell>
          <cell r="AA514">
            <v>11080</v>
          </cell>
        </row>
        <row r="515">
          <cell r="A515" t="str">
            <v>FORESTRY DEVELOPMENT</v>
          </cell>
          <cell r="B515" t="str">
            <v>0507</v>
          </cell>
          <cell r="C515">
            <v>507</v>
          </cell>
          <cell r="D515" t="str">
            <v>CLOSED</v>
          </cell>
          <cell r="E515" t="str">
            <v>03</v>
          </cell>
          <cell r="F515" t="str">
            <v>SAM</v>
          </cell>
          <cell r="G515">
            <v>3004</v>
          </cell>
          <cell r="H515" t="str">
            <v>Forest</v>
          </cell>
          <cell r="I515">
            <v>3610</v>
          </cell>
          <cell r="J515" t="str">
            <v>PAHQ</v>
          </cell>
          <cell r="K515" t="str">
            <v>22DEC80</v>
          </cell>
          <cell r="L515" t="str">
            <v>26DEC80</v>
          </cell>
          <cell r="M515" t="str">
            <v>24JUN81</v>
          </cell>
          <cell r="N515" t="str">
            <v>17JUN88</v>
          </cell>
          <cell r="O515" t="str">
            <v>01APR91</v>
          </cell>
          <cell r="P515" t="str">
            <v>01OCT20</v>
          </cell>
          <cell r="Q515">
            <v>40</v>
          </cell>
          <cell r="R515">
            <v>10</v>
          </cell>
          <cell r="S515">
            <v>1</v>
          </cell>
          <cell r="U515">
            <v>1740</v>
          </cell>
          <cell r="V515">
            <v>77</v>
          </cell>
          <cell r="W515">
            <v>1663</v>
          </cell>
          <cell r="X515">
            <v>1663</v>
          </cell>
          <cell r="Y515">
            <v>1663</v>
          </cell>
          <cell r="Z515">
            <v>1663</v>
          </cell>
          <cell r="AA515">
            <v>866</v>
          </cell>
        </row>
        <row r="516">
          <cell r="A516" t="str">
            <v>SECOND DEVELOPMENT BANK OF SOLOMON ISLANDS</v>
          </cell>
          <cell r="B516" t="str">
            <v>0508</v>
          </cell>
          <cell r="C516">
            <v>508</v>
          </cell>
          <cell r="D516" t="str">
            <v>CLOSED</v>
          </cell>
          <cell r="E516" t="str">
            <v>03</v>
          </cell>
          <cell r="F516" t="str">
            <v>SOL</v>
          </cell>
          <cell r="G516">
            <v>3301</v>
          </cell>
          <cell r="H516" t="str">
            <v>Banking Systems</v>
          </cell>
          <cell r="I516">
            <v>3610</v>
          </cell>
          <cell r="J516" t="str">
            <v>PAHQ</v>
          </cell>
          <cell r="K516" t="str">
            <v>22DEC80</v>
          </cell>
          <cell r="L516" t="str">
            <v>16JAN81</v>
          </cell>
          <cell r="M516" t="str">
            <v>21MAY81</v>
          </cell>
          <cell r="N516" t="str">
            <v>31DEC87</v>
          </cell>
          <cell r="O516" t="str">
            <v>15APR91</v>
          </cell>
          <cell r="P516" t="str">
            <v>15OCT20</v>
          </cell>
          <cell r="Q516">
            <v>40</v>
          </cell>
          <cell r="R516">
            <v>10</v>
          </cell>
          <cell r="S516">
            <v>1</v>
          </cell>
          <cell r="U516">
            <v>2000</v>
          </cell>
          <cell r="V516">
            <v>1082</v>
          </cell>
          <cell r="W516">
            <v>918</v>
          </cell>
          <cell r="X516">
            <v>918</v>
          </cell>
          <cell r="Y516">
            <v>918</v>
          </cell>
          <cell r="Z516">
            <v>918</v>
          </cell>
          <cell r="AA516">
            <v>476</v>
          </cell>
        </row>
        <row r="517">
          <cell r="A517" t="str">
            <v>PADDY AND RICE STORAGE</v>
          </cell>
          <cell r="B517" t="str">
            <v>0509</v>
          </cell>
          <cell r="C517">
            <v>509</v>
          </cell>
          <cell r="D517" t="str">
            <v>CLOSED</v>
          </cell>
          <cell r="E517" t="str">
            <v>03</v>
          </cell>
          <cell r="F517" t="str">
            <v>MYA</v>
          </cell>
          <cell r="G517">
            <v>3001</v>
          </cell>
          <cell r="H517" t="str">
            <v>Agriculture Production, Agroprocessing, &amp; Agrobusiness</v>
          </cell>
          <cell r="I517">
            <v>2125</v>
          </cell>
          <cell r="J517" t="str">
            <v>SEAE</v>
          </cell>
          <cell r="K517" t="str">
            <v>31MAR81</v>
          </cell>
          <cell r="L517" t="str">
            <v>06APR81</v>
          </cell>
          <cell r="M517" t="str">
            <v>06JUL81</v>
          </cell>
          <cell r="N517" t="str">
            <v>08NOV89</v>
          </cell>
          <cell r="O517" t="str">
            <v>15AUG91</v>
          </cell>
          <cell r="P517" t="str">
            <v>15FEB21</v>
          </cell>
          <cell r="Q517">
            <v>40</v>
          </cell>
          <cell r="R517">
            <v>10</v>
          </cell>
          <cell r="S517">
            <v>1</v>
          </cell>
          <cell r="U517">
            <v>16000</v>
          </cell>
          <cell r="V517">
            <v>2083</v>
          </cell>
          <cell r="W517">
            <v>13917</v>
          </cell>
          <cell r="X517">
            <v>13917</v>
          </cell>
          <cell r="Y517">
            <v>13917</v>
          </cell>
          <cell r="Z517">
            <v>13917</v>
          </cell>
          <cell r="AA517">
            <v>1810</v>
          </cell>
        </row>
        <row r="518">
          <cell r="A518" t="str">
            <v>COMMUNITY SCHOOLS</v>
          </cell>
          <cell r="B518" t="str">
            <v>0510</v>
          </cell>
          <cell r="C518">
            <v>510</v>
          </cell>
          <cell r="D518" t="str">
            <v>CLOSED</v>
          </cell>
          <cell r="E518" t="str">
            <v>03</v>
          </cell>
          <cell r="F518" t="str">
            <v>BAN</v>
          </cell>
          <cell r="G518">
            <v>3102</v>
          </cell>
          <cell r="H518" t="str">
            <v>Nonformal Education</v>
          </cell>
          <cell r="I518">
            <v>2035</v>
          </cell>
          <cell r="J518" t="str">
            <v>SANS</v>
          </cell>
          <cell r="K518" t="str">
            <v>21APR81</v>
          </cell>
          <cell r="L518" t="str">
            <v>25MAY81</v>
          </cell>
          <cell r="M518" t="str">
            <v>24AUG81</v>
          </cell>
          <cell r="N518" t="str">
            <v>25JAN89</v>
          </cell>
          <cell r="O518" t="str">
            <v>15AUG91</v>
          </cell>
          <cell r="P518" t="str">
            <v>15FEB21</v>
          </cell>
          <cell r="Q518">
            <v>40</v>
          </cell>
          <cell r="R518">
            <v>10</v>
          </cell>
          <cell r="S518">
            <v>1</v>
          </cell>
          <cell r="U518">
            <v>13500</v>
          </cell>
          <cell r="V518">
            <v>7527</v>
          </cell>
          <cell r="W518">
            <v>5973</v>
          </cell>
          <cell r="X518">
            <v>5973</v>
          </cell>
          <cell r="Y518">
            <v>5973</v>
          </cell>
          <cell r="Z518">
            <v>5973</v>
          </cell>
          <cell r="AA518">
            <v>2990</v>
          </cell>
        </row>
        <row r="519">
          <cell r="A519" t="str">
            <v>HEALTH AND POPULATION</v>
          </cell>
          <cell r="B519" t="str">
            <v>0511</v>
          </cell>
          <cell r="C519">
            <v>511</v>
          </cell>
          <cell r="D519" t="str">
            <v>CLOSED</v>
          </cell>
          <cell r="E519" t="str">
            <v>01</v>
          </cell>
          <cell r="F519" t="str">
            <v>MAL</v>
          </cell>
          <cell r="G519">
            <v>3403</v>
          </cell>
          <cell r="H519" t="str">
            <v>Health Systems</v>
          </cell>
          <cell r="I519">
            <v>2135</v>
          </cell>
          <cell r="J519" t="str">
            <v>SESS</v>
          </cell>
          <cell r="K519" t="str">
            <v>21APR81</v>
          </cell>
          <cell r="L519" t="str">
            <v>26JUN81</v>
          </cell>
          <cell r="M519" t="str">
            <v>18AUG81</v>
          </cell>
          <cell r="N519" t="str">
            <v>31JAN91</v>
          </cell>
          <cell r="O519" t="str">
            <v>01MAY86</v>
          </cell>
          <cell r="P519" t="str">
            <v>01MAY93</v>
          </cell>
          <cell r="Q519">
            <v>20</v>
          </cell>
          <cell r="R519">
            <v>5</v>
          </cell>
          <cell r="S519">
            <v>9.25</v>
          </cell>
          <cell r="U519">
            <v>25800</v>
          </cell>
          <cell r="V519">
            <v>9648</v>
          </cell>
          <cell r="W519">
            <v>16152</v>
          </cell>
          <cell r="X519">
            <v>16152</v>
          </cell>
          <cell r="Y519">
            <v>16152</v>
          </cell>
          <cell r="Z519">
            <v>16152</v>
          </cell>
          <cell r="AA519">
            <v>16152</v>
          </cell>
        </row>
        <row r="520">
          <cell r="A520" t="str">
            <v>MINI HYDROPOWER</v>
          </cell>
          <cell r="B520" t="str">
            <v>0512</v>
          </cell>
          <cell r="C520">
            <v>512</v>
          </cell>
          <cell r="D520" t="str">
            <v>CLOSED</v>
          </cell>
          <cell r="E520" t="str">
            <v>03</v>
          </cell>
          <cell r="F520" t="str">
            <v>NEP</v>
          </cell>
          <cell r="G520">
            <v>3205</v>
          </cell>
          <cell r="H520" t="str">
            <v>Energy Sector Development</v>
          </cell>
          <cell r="I520">
            <v>2025</v>
          </cell>
          <cell r="J520" t="str">
            <v>SAEN</v>
          </cell>
          <cell r="K520" t="str">
            <v>21APR81</v>
          </cell>
          <cell r="L520" t="str">
            <v>28APR81</v>
          </cell>
          <cell r="M520" t="str">
            <v>07APR82</v>
          </cell>
          <cell r="N520" t="str">
            <v>26NOV91</v>
          </cell>
          <cell r="O520" t="str">
            <v>15JUL91</v>
          </cell>
          <cell r="P520" t="str">
            <v>15JAN21</v>
          </cell>
          <cell r="Q520">
            <v>40</v>
          </cell>
          <cell r="R520">
            <v>10</v>
          </cell>
          <cell r="S520">
            <v>1</v>
          </cell>
          <cell r="U520">
            <v>8300</v>
          </cell>
          <cell r="V520">
            <v>0</v>
          </cell>
          <cell r="W520">
            <v>8300</v>
          </cell>
          <cell r="X520">
            <v>8300</v>
          </cell>
          <cell r="Y520">
            <v>8300</v>
          </cell>
          <cell r="Z520">
            <v>8300</v>
          </cell>
          <cell r="AA520">
            <v>4150</v>
          </cell>
        </row>
        <row r="521">
          <cell r="A521" t="str">
            <v>INTERISLAND TRANSPORT</v>
          </cell>
          <cell r="B521" t="str">
            <v>0513</v>
          </cell>
          <cell r="C521">
            <v>513</v>
          </cell>
          <cell r="D521" t="str">
            <v>CLOSED</v>
          </cell>
          <cell r="E521" t="str">
            <v>03</v>
          </cell>
          <cell r="F521" t="str">
            <v>MLD</v>
          </cell>
          <cell r="G521">
            <v>3702</v>
          </cell>
          <cell r="H521" t="str">
            <v>Ports, Waterways, &amp; Shipping</v>
          </cell>
          <cell r="I521">
            <v>2015</v>
          </cell>
          <cell r="J521" t="str">
            <v>SATC</v>
          </cell>
          <cell r="K521" t="str">
            <v>18JUN81</v>
          </cell>
          <cell r="L521" t="str">
            <v>17JUL81</v>
          </cell>
          <cell r="M521" t="str">
            <v>08OCT81</v>
          </cell>
          <cell r="N521" t="str">
            <v>07DEC87</v>
          </cell>
          <cell r="O521" t="str">
            <v>01OCT91</v>
          </cell>
          <cell r="P521" t="str">
            <v>01APR21</v>
          </cell>
          <cell r="Q521">
            <v>40</v>
          </cell>
          <cell r="R521">
            <v>10</v>
          </cell>
          <cell r="S521">
            <v>1</v>
          </cell>
          <cell r="U521">
            <v>1000</v>
          </cell>
          <cell r="V521">
            <v>153</v>
          </cell>
          <cell r="W521">
            <v>847</v>
          </cell>
          <cell r="X521">
            <v>847</v>
          </cell>
          <cell r="Y521">
            <v>847</v>
          </cell>
          <cell r="Z521">
            <v>847</v>
          </cell>
          <cell r="AA521">
            <v>462</v>
          </cell>
        </row>
        <row r="522">
          <cell r="A522" t="str">
            <v>SMALL AND MEDIUM INDUSTRY MANAGEMENT AND TECHNOLOGY INSTITUTE</v>
          </cell>
          <cell r="B522" t="str">
            <v>0514</v>
          </cell>
          <cell r="C522">
            <v>514</v>
          </cell>
          <cell r="D522" t="str">
            <v>CLOSED</v>
          </cell>
          <cell r="E522" t="str">
            <v>01</v>
          </cell>
          <cell r="F522" t="str">
            <v>KOR</v>
          </cell>
          <cell r="G522">
            <v>3503</v>
          </cell>
          <cell r="H522" t="str">
            <v>Small &amp; Medium Scale Enterprises</v>
          </cell>
          <cell r="I522">
            <v>4710</v>
          </cell>
          <cell r="J522" t="str">
            <v>EARG</v>
          </cell>
          <cell r="K522" t="str">
            <v>18JUN81</v>
          </cell>
          <cell r="L522" t="str">
            <v>29DEC81</v>
          </cell>
          <cell r="M522" t="str">
            <v>28MAY82</v>
          </cell>
          <cell r="N522" t="str">
            <v>13NOV86</v>
          </cell>
          <cell r="O522" t="str">
            <v>01SEP84</v>
          </cell>
          <cell r="P522" t="str">
            <v>01MAR88</v>
          </cell>
          <cell r="Q522">
            <v>15</v>
          </cell>
          <cell r="R522">
            <v>3</v>
          </cell>
          <cell r="S522">
            <v>9.25</v>
          </cell>
          <cell r="U522">
            <v>13000</v>
          </cell>
          <cell r="V522">
            <v>6819</v>
          </cell>
          <cell r="W522">
            <v>6181</v>
          </cell>
          <cell r="X522">
            <v>6181</v>
          </cell>
          <cell r="Y522">
            <v>6181</v>
          </cell>
          <cell r="Z522">
            <v>6181</v>
          </cell>
          <cell r="AA522">
            <v>6181</v>
          </cell>
        </row>
        <row r="523">
          <cell r="A523" t="str">
            <v>PUMP IRRIGATION AND AREA DEVELOPMENT</v>
          </cell>
          <cell r="B523" t="str">
            <v>0515</v>
          </cell>
          <cell r="C523">
            <v>515</v>
          </cell>
          <cell r="D523" t="str">
            <v>CLOSED</v>
          </cell>
          <cell r="E523" t="str">
            <v>03</v>
          </cell>
          <cell r="F523" t="str">
            <v>MYA</v>
          </cell>
          <cell r="G523">
            <v>3900</v>
          </cell>
          <cell r="H523" t="str">
            <v>Multisector</v>
          </cell>
          <cell r="I523">
            <v>2125</v>
          </cell>
          <cell r="J523" t="str">
            <v>SEAE</v>
          </cell>
          <cell r="K523" t="str">
            <v>23JUN81</v>
          </cell>
          <cell r="L523" t="str">
            <v>03JUL81</v>
          </cell>
          <cell r="M523" t="str">
            <v>15APR82</v>
          </cell>
          <cell r="N523" t="str">
            <v>25SEP89</v>
          </cell>
          <cell r="O523" t="str">
            <v>15APR91</v>
          </cell>
          <cell r="P523" t="str">
            <v>15OCT20</v>
          </cell>
          <cell r="Q523">
            <v>40</v>
          </cell>
          <cell r="R523">
            <v>10</v>
          </cell>
          <cell r="S523">
            <v>1</v>
          </cell>
          <cell r="U523">
            <v>20000</v>
          </cell>
          <cell r="V523">
            <v>2928</v>
          </cell>
          <cell r="W523">
            <v>17072</v>
          </cell>
          <cell r="X523">
            <v>17072</v>
          </cell>
          <cell r="Y523">
            <v>17072</v>
          </cell>
          <cell r="Z523">
            <v>17072</v>
          </cell>
          <cell r="AA523">
            <v>2390</v>
          </cell>
        </row>
        <row r="524">
          <cell r="A524" t="str">
            <v>PIPRI II THERMAL GENERATION</v>
          </cell>
          <cell r="B524" t="str">
            <v>0516</v>
          </cell>
          <cell r="C524">
            <v>516</v>
          </cell>
          <cell r="D524" t="str">
            <v>CLOSED</v>
          </cell>
          <cell r="E524" t="str">
            <v>03</v>
          </cell>
          <cell r="F524" t="str">
            <v>PAK</v>
          </cell>
          <cell r="G524">
            <v>3201</v>
          </cell>
          <cell r="H524" t="str">
            <v>Conventional Energy Generation (other than hydropower)</v>
          </cell>
          <cell r="I524">
            <v>4615</v>
          </cell>
          <cell r="J524" t="str">
            <v>CWID</v>
          </cell>
          <cell r="K524" t="str">
            <v>23JUN81</v>
          </cell>
          <cell r="L524" t="str">
            <v>02JUL81</v>
          </cell>
          <cell r="M524" t="str">
            <v>29DEC82</v>
          </cell>
          <cell r="N524" t="str">
            <v>19JAN88</v>
          </cell>
          <cell r="O524" t="str">
            <v>15SEP91</v>
          </cell>
          <cell r="P524" t="str">
            <v>15MAR21</v>
          </cell>
          <cell r="Q524">
            <v>40</v>
          </cell>
          <cell r="R524">
            <v>10</v>
          </cell>
          <cell r="S524">
            <v>1</v>
          </cell>
          <cell r="U524">
            <v>55000</v>
          </cell>
          <cell r="V524">
            <v>17662</v>
          </cell>
          <cell r="W524">
            <v>37338</v>
          </cell>
          <cell r="X524">
            <v>37338</v>
          </cell>
          <cell r="Y524">
            <v>37338</v>
          </cell>
          <cell r="Z524">
            <v>37338</v>
          </cell>
          <cell r="AA524">
            <v>18671</v>
          </cell>
        </row>
        <row r="525">
          <cell r="A525" t="str">
            <v>NUCLEUS ESTATE AND SMALLHOLDER COTTON</v>
          </cell>
          <cell r="B525" t="str">
            <v>0517</v>
          </cell>
          <cell r="C525">
            <v>517</v>
          </cell>
          <cell r="D525" t="str">
            <v>CLOSED</v>
          </cell>
          <cell r="E525" t="str">
            <v>01</v>
          </cell>
          <cell r="F525" t="str">
            <v>INO</v>
          </cell>
          <cell r="G525">
            <v>3001</v>
          </cell>
          <cell r="H525" t="str">
            <v>Agriculture Production, Agroprocessing, &amp; Agrobusiness</v>
          </cell>
          <cell r="I525">
            <v>2125</v>
          </cell>
          <cell r="J525" t="str">
            <v>SEAE</v>
          </cell>
          <cell r="K525" t="str">
            <v>23JUN81</v>
          </cell>
          <cell r="L525" t="str">
            <v>03JUL81</v>
          </cell>
          <cell r="M525" t="str">
            <v>03DEC81</v>
          </cell>
          <cell r="N525" t="str">
            <v>30JAN89</v>
          </cell>
          <cell r="O525" t="str">
            <v>15OCT87</v>
          </cell>
          <cell r="P525" t="str">
            <v>15APR01</v>
          </cell>
          <cell r="Q525">
            <v>20</v>
          </cell>
          <cell r="R525">
            <v>6</v>
          </cell>
          <cell r="S525">
            <v>9.25</v>
          </cell>
          <cell r="U525">
            <v>23000</v>
          </cell>
          <cell r="V525">
            <v>7160</v>
          </cell>
          <cell r="W525">
            <v>15840</v>
          </cell>
          <cell r="X525">
            <v>15840</v>
          </cell>
          <cell r="Y525">
            <v>15840</v>
          </cell>
          <cell r="Z525">
            <v>15840</v>
          </cell>
          <cell r="AA525">
            <v>15840</v>
          </cell>
        </row>
        <row r="526">
          <cell r="A526" t="str">
            <v>WADASLINTANG MULTIPURPOSE</v>
          </cell>
          <cell r="B526" t="str">
            <v>0518</v>
          </cell>
          <cell r="C526">
            <v>518</v>
          </cell>
          <cell r="D526" t="str">
            <v>CLOSED</v>
          </cell>
          <cell r="E526" t="str">
            <v>01</v>
          </cell>
          <cell r="F526" t="str">
            <v>INO</v>
          </cell>
          <cell r="G526">
            <v>3005</v>
          </cell>
          <cell r="H526" t="str">
            <v>Irrigation &amp; Drainage</v>
          </cell>
          <cell r="I526">
            <v>2125</v>
          </cell>
          <cell r="J526" t="str">
            <v>SEAE</v>
          </cell>
          <cell r="K526" t="str">
            <v>23JUN81</v>
          </cell>
          <cell r="L526" t="str">
            <v>03JUL81</v>
          </cell>
          <cell r="M526" t="str">
            <v>26AUG81</v>
          </cell>
          <cell r="N526" t="str">
            <v>14DEC89</v>
          </cell>
          <cell r="O526" t="str">
            <v>15OCT86</v>
          </cell>
          <cell r="P526" t="str">
            <v>15APR06</v>
          </cell>
          <cell r="Q526">
            <v>25</v>
          </cell>
          <cell r="R526">
            <v>5</v>
          </cell>
          <cell r="S526">
            <v>9.25</v>
          </cell>
          <cell r="U526">
            <v>87700</v>
          </cell>
          <cell r="V526">
            <v>0</v>
          </cell>
          <cell r="W526">
            <v>87700</v>
          </cell>
          <cell r="X526">
            <v>87700</v>
          </cell>
          <cell r="Y526">
            <v>87700</v>
          </cell>
          <cell r="Z526">
            <v>87700</v>
          </cell>
          <cell r="AA526">
            <v>87700</v>
          </cell>
        </row>
        <row r="527">
          <cell r="A527" t="str">
            <v>NATIONAL DEVELOPMENT BANK OF SRI LANKA</v>
          </cell>
          <cell r="B527" t="str">
            <v>0519</v>
          </cell>
          <cell r="C527">
            <v>519</v>
          </cell>
          <cell r="D527" t="str">
            <v>CLOSED</v>
          </cell>
          <cell r="E527" t="str">
            <v>03</v>
          </cell>
          <cell r="F527" t="str">
            <v>SRI</v>
          </cell>
          <cell r="G527">
            <v>3301</v>
          </cell>
          <cell r="H527" t="str">
            <v>Banking Systems</v>
          </cell>
          <cell r="I527">
            <v>2050</v>
          </cell>
          <cell r="J527" t="str">
            <v>SAGF</v>
          </cell>
          <cell r="K527" t="str">
            <v>29JUN81</v>
          </cell>
          <cell r="L527" t="str">
            <v>17JUL81</v>
          </cell>
          <cell r="M527" t="str">
            <v>11SEP81</v>
          </cell>
          <cell r="N527" t="str">
            <v>05JAN87</v>
          </cell>
          <cell r="O527" t="str">
            <v>15JUL91</v>
          </cell>
          <cell r="P527" t="str">
            <v>15JAN21</v>
          </cell>
          <cell r="Q527">
            <v>40</v>
          </cell>
          <cell r="R527">
            <v>10</v>
          </cell>
          <cell r="S527">
            <v>1</v>
          </cell>
          <cell r="U527">
            <v>10000</v>
          </cell>
          <cell r="V527">
            <v>1415</v>
          </cell>
          <cell r="W527">
            <v>8585</v>
          </cell>
          <cell r="X527">
            <v>8585</v>
          </cell>
          <cell r="Y527">
            <v>8585</v>
          </cell>
          <cell r="Z527">
            <v>8585</v>
          </cell>
          <cell r="AA527">
            <v>4293</v>
          </cell>
        </row>
        <row r="528">
          <cell r="A528" t="str">
            <v>SECOND FISHERIES DEVELOPMENT</v>
          </cell>
          <cell r="B528" t="str">
            <v>0520</v>
          </cell>
          <cell r="C528">
            <v>520</v>
          </cell>
          <cell r="D528" t="str">
            <v>CLOSED</v>
          </cell>
          <cell r="E528" t="str">
            <v>03</v>
          </cell>
          <cell r="F528" t="str">
            <v>SRI</v>
          </cell>
          <cell r="G528">
            <v>3003</v>
          </cell>
          <cell r="H528" t="str">
            <v>Fishery</v>
          </cell>
          <cell r="I528">
            <v>2035</v>
          </cell>
          <cell r="J528" t="str">
            <v>SANS</v>
          </cell>
          <cell r="K528" t="str">
            <v>20AUG81</v>
          </cell>
          <cell r="L528" t="str">
            <v>02SEP81</v>
          </cell>
          <cell r="M528" t="str">
            <v>13NOV81</v>
          </cell>
          <cell r="N528" t="str">
            <v>10APR90</v>
          </cell>
          <cell r="O528" t="str">
            <v>01OCT91</v>
          </cell>
          <cell r="P528" t="str">
            <v>01APR21</v>
          </cell>
          <cell r="Q528">
            <v>40</v>
          </cell>
          <cell r="R528">
            <v>10</v>
          </cell>
          <cell r="S528">
            <v>1</v>
          </cell>
          <cell r="U528">
            <v>13500</v>
          </cell>
          <cell r="V528">
            <v>11373</v>
          </cell>
          <cell r="W528">
            <v>2127</v>
          </cell>
          <cell r="X528">
            <v>2127</v>
          </cell>
          <cell r="Y528">
            <v>2127</v>
          </cell>
          <cell r="Z528">
            <v>2127</v>
          </cell>
          <cell r="AA528">
            <v>1067</v>
          </cell>
        </row>
        <row r="529">
          <cell r="A529" t="str">
            <v>BATANG AI HYDROPOWER</v>
          </cell>
          <cell r="B529" t="str">
            <v>0521</v>
          </cell>
          <cell r="C529">
            <v>521</v>
          </cell>
          <cell r="D529" t="str">
            <v>CLOSED</v>
          </cell>
          <cell r="E529" t="str">
            <v>01</v>
          </cell>
          <cell r="F529" t="str">
            <v>MAL</v>
          </cell>
          <cell r="G529">
            <v>3202</v>
          </cell>
          <cell r="H529" t="str">
            <v>Hydropower Generation</v>
          </cell>
          <cell r="I529">
            <v>2115</v>
          </cell>
          <cell r="J529" t="str">
            <v>SEID</v>
          </cell>
          <cell r="K529" t="str">
            <v>17SEP81</v>
          </cell>
          <cell r="L529" t="str">
            <v>10DEC81</v>
          </cell>
          <cell r="M529" t="str">
            <v>29OCT82</v>
          </cell>
          <cell r="N529" t="str">
            <v>10FEB86</v>
          </cell>
          <cell r="O529" t="str">
            <v>01FEB87</v>
          </cell>
          <cell r="P529" t="str">
            <v>01AUG93</v>
          </cell>
          <cell r="Q529">
            <v>20</v>
          </cell>
          <cell r="R529">
            <v>5</v>
          </cell>
          <cell r="S529">
            <v>10.1</v>
          </cell>
          <cell r="U529">
            <v>40400</v>
          </cell>
          <cell r="V529">
            <v>7500</v>
          </cell>
          <cell r="W529">
            <v>32900</v>
          </cell>
          <cell r="X529">
            <v>32900</v>
          </cell>
          <cell r="Y529">
            <v>32900</v>
          </cell>
          <cell r="Z529">
            <v>32900</v>
          </cell>
          <cell r="AA529">
            <v>32900</v>
          </cell>
        </row>
        <row r="530">
          <cell r="A530" t="str">
            <v>BALI IRRIGATION SECTOR</v>
          </cell>
          <cell r="B530" t="str">
            <v>0522</v>
          </cell>
          <cell r="C530">
            <v>522</v>
          </cell>
          <cell r="D530" t="str">
            <v>CLOSED</v>
          </cell>
          <cell r="E530" t="str">
            <v>01</v>
          </cell>
          <cell r="F530" t="str">
            <v>INO</v>
          </cell>
          <cell r="G530">
            <v>3005</v>
          </cell>
          <cell r="H530" t="str">
            <v>Irrigation &amp; Drainage</v>
          </cell>
          <cell r="I530">
            <v>2125</v>
          </cell>
          <cell r="J530" t="str">
            <v>SEAE</v>
          </cell>
          <cell r="K530" t="str">
            <v>17SEP81</v>
          </cell>
          <cell r="L530" t="str">
            <v>02OCT81</v>
          </cell>
          <cell r="M530" t="str">
            <v>08DEC81</v>
          </cell>
          <cell r="N530" t="str">
            <v>19APR90</v>
          </cell>
          <cell r="O530" t="str">
            <v>15NOV87</v>
          </cell>
          <cell r="P530" t="str">
            <v>15MAY96</v>
          </cell>
          <cell r="Q530">
            <v>26</v>
          </cell>
          <cell r="R530">
            <v>6</v>
          </cell>
          <cell r="S530">
            <v>10.1</v>
          </cell>
          <cell r="U530">
            <v>33600</v>
          </cell>
          <cell r="V530">
            <v>8142</v>
          </cell>
          <cell r="W530">
            <v>25458</v>
          </cell>
          <cell r="X530">
            <v>25458</v>
          </cell>
          <cell r="Y530">
            <v>25458</v>
          </cell>
          <cell r="Z530">
            <v>25458</v>
          </cell>
          <cell r="AA530">
            <v>25458</v>
          </cell>
        </row>
        <row r="531">
          <cell r="A531" t="str">
            <v>POWER SYSTEM REHABILITATION AND EXPANSION</v>
          </cell>
          <cell r="B531" t="str">
            <v>0523</v>
          </cell>
          <cell r="C531">
            <v>523</v>
          </cell>
          <cell r="D531" t="str">
            <v>CLOSED</v>
          </cell>
          <cell r="E531" t="str">
            <v>03</v>
          </cell>
          <cell r="F531" t="str">
            <v>BAN</v>
          </cell>
          <cell r="G531">
            <v>3204</v>
          </cell>
          <cell r="H531" t="str">
            <v>Transmission &amp; Distribution</v>
          </cell>
          <cell r="I531">
            <v>2025</v>
          </cell>
          <cell r="J531" t="str">
            <v>SAEN</v>
          </cell>
          <cell r="K531" t="str">
            <v>22SEP81</v>
          </cell>
          <cell r="L531" t="str">
            <v>23NOV81</v>
          </cell>
          <cell r="M531" t="str">
            <v>03JUN82</v>
          </cell>
          <cell r="N531" t="str">
            <v>14JAN90</v>
          </cell>
          <cell r="O531" t="str">
            <v>01OCT91</v>
          </cell>
          <cell r="P531" t="str">
            <v>01APR21</v>
          </cell>
          <cell r="Q531">
            <v>40</v>
          </cell>
          <cell r="R531">
            <v>10</v>
          </cell>
          <cell r="S531">
            <v>1</v>
          </cell>
          <cell r="U531">
            <v>26500</v>
          </cell>
          <cell r="V531">
            <v>3356</v>
          </cell>
          <cell r="W531">
            <v>23144</v>
          </cell>
          <cell r="X531">
            <v>23144</v>
          </cell>
          <cell r="Y531">
            <v>23144</v>
          </cell>
          <cell r="Z531">
            <v>23144</v>
          </cell>
          <cell r="AA531">
            <v>11572</v>
          </cell>
        </row>
        <row r="532">
          <cell r="A532" t="str">
            <v>SECOND CROP INTENSIFICATION PROGRAM</v>
          </cell>
          <cell r="B532" t="str">
            <v>0524</v>
          </cell>
          <cell r="C532">
            <v>524</v>
          </cell>
          <cell r="D532" t="str">
            <v>CLOSED</v>
          </cell>
          <cell r="E532" t="str">
            <v>03</v>
          </cell>
          <cell r="F532" t="str">
            <v>BAN</v>
          </cell>
          <cell r="G532">
            <v>3001</v>
          </cell>
          <cell r="H532" t="str">
            <v>Agriculture Production, Agroprocessing, &amp; Agrobusiness</v>
          </cell>
          <cell r="I532">
            <v>2055</v>
          </cell>
          <cell r="J532" t="str">
            <v>BRM</v>
          </cell>
          <cell r="K532" t="str">
            <v>22SEP81</v>
          </cell>
          <cell r="L532" t="str">
            <v>23NOV81</v>
          </cell>
          <cell r="M532" t="str">
            <v>16JUN82</v>
          </cell>
          <cell r="N532" t="str">
            <v>06MAR89</v>
          </cell>
          <cell r="O532" t="str">
            <v>01OCT89</v>
          </cell>
          <cell r="P532" t="str">
            <v>01APR06</v>
          </cell>
          <cell r="Q532">
            <v>25</v>
          </cell>
          <cell r="R532">
            <v>8</v>
          </cell>
          <cell r="S532">
            <v>1</v>
          </cell>
          <cell r="U532">
            <v>18000</v>
          </cell>
          <cell r="V532">
            <v>0</v>
          </cell>
          <cell r="W532">
            <v>18000</v>
          </cell>
          <cell r="X532">
            <v>18000</v>
          </cell>
          <cell r="Y532">
            <v>18000</v>
          </cell>
          <cell r="Z532">
            <v>18000</v>
          </cell>
          <cell r="AA532">
            <v>18000</v>
          </cell>
        </row>
        <row r="533">
          <cell r="A533" t="str">
            <v>UNIVERSITY OF NORTH SUMATRA</v>
          </cell>
          <cell r="B533" t="str">
            <v>0525</v>
          </cell>
          <cell r="C533">
            <v>525</v>
          </cell>
          <cell r="D533" t="str">
            <v>CLOSED</v>
          </cell>
          <cell r="E533" t="str">
            <v>01</v>
          </cell>
          <cell r="F533" t="str">
            <v>INO</v>
          </cell>
          <cell r="G533">
            <v>3104</v>
          </cell>
          <cell r="H533" t="str">
            <v>Tertiary Education</v>
          </cell>
          <cell r="I533">
            <v>2135</v>
          </cell>
          <cell r="J533" t="str">
            <v>SESS</v>
          </cell>
          <cell r="K533" t="str">
            <v>24SEP81</v>
          </cell>
          <cell r="L533" t="str">
            <v>02OCT81</v>
          </cell>
          <cell r="M533" t="str">
            <v>02DEC81</v>
          </cell>
          <cell r="N533" t="str">
            <v>02APR91</v>
          </cell>
          <cell r="O533" t="str">
            <v>15APR88</v>
          </cell>
          <cell r="P533" t="str">
            <v>15APR96</v>
          </cell>
          <cell r="Q533">
            <v>20</v>
          </cell>
          <cell r="R533">
            <v>6</v>
          </cell>
          <cell r="S533">
            <v>10.1</v>
          </cell>
          <cell r="U533">
            <v>26000</v>
          </cell>
          <cell r="V533">
            <v>269</v>
          </cell>
          <cell r="W533">
            <v>25731</v>
          </cell>
          <cell r="X533">
            <v>25731</v>
          </cell>
          <cell r="Y533">
            <v>25731</v>
          </cell>
          <cell r="Z533">
            <v>25731</v>
          </cell>
          <cell r="AA533">
            <v>25731</v>
          </cell>
        </row>
        <row r="534">
          <cell r="A534" t="str">
            <v>COCONUT DEVELOPMENT</v>
          </cell>
          <cell r="B534" t="str">
            <v>0526</v>
          </cell>
          <cell r="C534">
            <v>526</v>
          </cell>
          <cell r="D534" t="str">
            <v>CLOSED</v>
          </cell>
          <cell r="E534" t="str">
            <v>03</v>
          </cell>
          <cell r="F534" t="str">
            <v>SRI</v>
          </cell>
          <cell r="G534">
            <v>3001</v>
          </cell>
          <cell r="H534" t="str">
            <v>Agriculture Production, Agroprocessing, &amp; Agrobusiness</v>
          </cell>
          <cell r="I534">
            <v>2035</v>
          </cell>
          <cell r="J534" t="str">
            <v>SANS</v>
          </cell>
          <cell r="K534" t="str">
            <v>24SEP81</v>
          </cell>
          <cell r="L534" t="str">
            <v>16OCT81</v>
          </cell>
          <cell r="M534" t="str">
            <v>16JUL82</v>
          </cell>
          <cell r="N534" t="str">
            <v>12SEP89</v>
          </cell>
          <cell r="O534" t="str">
            <v>01OCT91</v>
          </cell>
          <cell r="P534" t="str">
            <v>01APR21</v>
          </cell>
          <cell r="Q534">
            <v>40</v>
          </cell>
          <cell r="R534">
            <v>10</v>
          </cell>
          <cell r="S534">
            <v>1</v>
          </cell>
          <cell r="U534">
            <v>12000</v>
          </cell>
          <cell r="V534">
            <v>9499</v>
          </cell>
          <cell r="W534">
            <v>2501</v>
          </cell>
          <cell r="X534">
            <v>2501</v>
          </cell>
          <cell r="Y534">
            <v>2501</v>
          </cell>
          <cell r="Z534">
            <v>2501</v>
          </cell>
          <cell r="AA534">
            <v>1250</v>
          </cell>
        </row>
        <row r="535">
          <cell r="A535" t="str">
            <v>FOURTH DEVELOPMENT BANK OF WESTERN SAMOA PROJECT</v>
          </cell>
          <cell r="B535" t="str">
            <v>0527</v>
          </cell>
          <cell r="C535">
            <v>527</v>
          </cell>
          <cell r="D535" t="str">
            <v>CLOSED</v>
          </cell>
          <cell r="E535" t="str">
            <v>03</v>
          </cell>
          <cell r="F535" t="str">
            <v>SAM</v>
          </cell>
          <cell r="G535">
            <v>3301</v>
          </cell>
          <cell r="H535" t="str">
            <v>Banking Systems</v>
          </cell>
          <cell r="I535">
            <v>3610</v>
          </cell>
          <cell r="J535" t="str">
            <v>PAHQ</v>
          </cell>
          <cell r="K535" t="str">
            <v>29SEP81</v>
          </cell>
          <cell r="L535" t="str">
            <v>18DEC81</v>
          </cell>
          <cell r="M535" t="str">
            <v>10MAY82</v>
          </cell>
          <cell r="N535" t="str">
            <v>13JUL87</v>
          </cell>
          <cell r="O535" t="str">
            <v>01MAR92</v>
          </cell>
          <cell r="P535" t="str">
            <v>01SEP21</v>
          </cell>
          <cell r="Q535">
            <v>40</v>
          </cell>
          <cell r="R535">
            <v>10</v>
          </cell>
          <cell r="S535">
            <v>1</v>
          </cell>
          <cell r="U535">
            <v>4000</v>
          </cell>
          <cell r="V535">
            <v>77</v>
          </cell>
          <cell r="W535">
            <v>3923</v>
          </cell>
          <cell r="X535">
            <v>3923</v>
          </cell>
          <cell r="Y535">
            <v>3923</v>
          </cell>
          <cell r="Z535">
            <v>3923</v>
          </cell>
          <cell r="AA535">
            <v>1885</v>
          </cell>
        </row>
        <row r="536">
          <cell r="A536" t="str">
            <v>PALAWAN INTEGRATED AREA DEVELOPMENT</v>
          </cell>
          <cell r="B536" t="str">
            <v>0528</v>
          </cell>
          <cell r="C536">
            <v>528</v>
          </cell>
          <cell r="D536" t="str">
            <v>CLOSED</v>
          </cell>
          <cell r="E536" t="str">
            <v>01</v>
          </cell>
          <cell r="F536" t="str">
            <v>PHI</v>
          </cell>
          <cell r="G536">
            <v>3900</v>
          </cell>
          <cell r="H536" t="str">
            <v>Multisector</v>
          </cell>
          <cell r="I536">
            <v>2125</v>
          </cell>
          <cell r="J536" t="str">
            <v>SEAE</v>
          </cell>
          <cell r="K536" t="str">
            <v>29SEP81</v>
          </cell>
          <cell r="L536" t="str">
            <v>12OCT81</v>
          </cell>
          <cell r="M536" t="str">
            <v>11JAN82</v>
          </cell>
          <cell r="N536" t="str">
            <v>14MAY91</v>
          </cell>
          <cell r="O536" t="str">
            <v>01MAR89</v>
          </cell>
          <cell r="P536" t="str">
            <v>01SEP11</v>
          </cell>
          <cell r="Q536">
            <v>30</v>
          </cell>
          <cell r="R536">
            <v>7</v>
          </cell>
          <cell r="S536">
            <v>10.1</v>
          </cell>
          <cell r="U536">
            <v>32000</v>
          </cell>
          <cell r="V536">
            <v>11214</v>
          </cell>
          <cell r="W536">
            <v>20786</v>
          </cell>
          <cell r="X536">
            <v>20786</v>
          </cell>
          <cell r="Y536">
            <v>20786</v>
          </cell>
          <cell r="Z536">
            <v>20786</v>
          </cell>
          <cell r="AA536">
            <v>20786</v>
          </cell>
        </row>
        <row r="537">
          <cell r="A537" t="str">
            <v>PALAWAN INTEGRATED AREA DEVELOPMENT</v>
          </cell>
          <cell r="B537" t="str">
            <v>0529</v>
          </cell>
          <cell r="C537">
            <v>529</v>
          </cell>
          <cell r="D537" t="str">
            <v>CLOSED</v>
          </cell>
          <cell r="E537" t="str">
            <v>03</v>
          </cell>
          <cell r="F537" t="str">
            <v>PHI</v>
          </cell>
          <cell r="G537">
            <v>3900</v>
          </cell>
          <cell r="H537" t="str">
            <v>Multisector</v>
          </cell>
          <cell r="I537">
            <v>2125</v>
          </cell>
          <cell r="J537" t="str">
            <v>SEAE</v>
          </cell>
          <cell r="K537" t="str">
            <v>29SEP81</v>
          </cell>
          <cell r="L537" t="str">
            <v>12OCT81</v>
          </cell>
          <cell r="M537" t="str">
            <v>11JAN82</v>
          </cell>
          <cell r="N537" t="str">
            <v>14MAY91</v>
          </cell>
          <cell r="O537" t="str">
            <v>01MAR92</v>
          </cell>
          <cell r="P537" t="str">
            <v>01SEP21</v>
          </cell>
          <cell r="Q537">
            <v>40</v>
          </cell>
          <cell r="R537">
            <v>10</v>
          </cell>
          <cell r="S537">
            <v>1</v>
          </cell>
          <cell r="U537">
            <v>15000</v>
          </cell>
          <cell r="V537">
            <v>2894</v>
          </cell>
          <cell r="W537">
            <v>12106</v>
          </cell>
          <cell r="X537">
            <v>12106</v>
          </cell>
          <cell r="Y537">
            <v>12106</v>
          </cell>
          <cell r="Z537">
            <v>12106</v>
          </cell>
          <cell r="AA537">
            <v>5811</v>
          </cell>
        </row>
        <row r="538">
          <cell r="A538" t="str">
            <v>FOURTH KOREA LONG TERM CREDIT BANK  PROJECT</v>
          </cell>
          <cell r="B538" t="str">
            <v>0530</v>
          </cell>
          <cell r="C538">
            <v>530</v>
          </cell>
          <cell r="D538" t="str">
            <v>CLOSED</v>
          </cell>
          <cell r="E538" t="str">
            <v>01</v>
          </cell>
          <cell r="F538" t="str">
            <v>KOR</v>
          </cell>
          <cell r="G538">
            <v>3503</v>
          </cell>
          <cell r="H538" t="str">
            <v>Small &amp; Medium Scale Enterprises</v>
          </cell>
          <cell r="I538">
            <v>4710</v>
          </cell>
          <cell r="J538" t="str">
            <v>EARG</v>
          </cell>
          <cell r="K538" t="str">
            <v>29SEP81</v>
          </cell>
          <cell r="L538" t="str">
            <v>16NOV81</v>
          </cell>
          <cell r="M538" t="str">
            <v>11FEB82</v>
          </cell>
          <cell r="N538" t="str">
            <v>24JAN86</v>
          </cell>
          <cell r="O538" t="str">
            <v>15MAY85</v>
          </cell>
          <cell r="P538" t="str">
            <v>15MAY91</v>
          </cell>
          <cell r="Q538">
            <v>15</v>
          </cell>
          <cell r="R538">
            <v>3</v>
          </cell>
          <cell r="S538">
            <v>10.1</v>
          </cell>
          <cell r="U538">
            <v>60000</v>
          </cell>
          <cell r="V538">
            <v>4456</v>
          </cell>
          <cell r="W538">
            <v>55544</v>
          </cell>
          <cell r="X538">
            <v>55544</v>
          </cell>
          <cell r="Y538">
            <v>55544</v>
          </cell>
          <cell r="Z538">
            <v>55544</v>
          </cell>
          <cell r="AA538">
            <v>55544</v>
          </cell>
        </row>
        <row r="539">
          <cell r="A539" t="str">
            <v>TECHNICAL &amp; VOCATIONAL EDUCATION PROJECT</v>
          </cell>
          <cell r="B539" t="str">
            <v>0531</v>
          </cell>
          <cell r="C539">
            <v>531</v>
          </cell>
          <cell r="D539" t="str">
            <v>CLOSED</v>
          </cell>
          <cell r="E539" t="str">
            <v>01</v>
          </cell>
          <cell r="F539" t="str">
            <v>PHI</v>
          </cell>
          <cell r="G539">
            <v>3105</v>
          </cell>
          <cell r="H539" t="str">
            <v>Technical, Vocational Training &amp; Skills Development</v>
          </cell>
          <cell r="I539">
            <v>2135</v>
          </cell>
          <cell r="J539" t="str">
            <v>SESS</v>
          </cell>
          <cell r="K539" t="str">
            <v>08OCT81</v>
          </cell>
          <cell r="L539" t="str">
            <v>17NOV81</v>
          </cell>
          <cell r="M539" t="str">
            <v>31MAR82</v>
          </cell>
          <cell r="N539" t="str">
            <v>11APR90</v>
          </cell>
          <cell r="O539" t="str">
            <v>01FEB87</v>
          </cell>
          <cell r="P539" t="str">
            <v>01AUG06</v>
          </cell>
          <cell r="Q539">
            <v>25</v>
          </cell>
          <cell r="R539">
            <v>5</v>
          </cell>
          <cell r="S539">
            <v>10.1</v>
          </cell>
          <cell r="U539">
            <v>27000</v>
          </cell>
          <cell r="V539">
            <v>6830</v>
          </cell>
          <cell r="W539">
            <v>20170</v>
          </cell>
          <cell r="X539">
            <v>20170</v>
          </cell>
          <cell r="Y539">
            <v>20170</v>
          </cell>
          <cell r="Z539">
            <v>20170</v>
          </cell>
          <cell r="AA539">
            <v>20170</v>
          </cell>
        </row>
        <row r="540">
          <cell r="A540" t="str">
            <v>SECOND CITIZENS NATIONAL BANK PROJECT</v>
          </cell>
          <cell r="B540" t="str">
            <v>0532</v>
          </cell>
          <cell r="C540">
            <v>532</v>
          </cell>
          <cell r="D540" t="str">
            <v>CLOSED</v>
          </cell>
          <cell r="E540" t="str">
            <v>01</v>
          </cell>
          <cell r="F540" t="str">
            <v>KOR</v>
          </cell>
          <cell r="G540">
            <v>3503</v>
          </cell>
          <cell r="H540" t="str">
            <v>Small &amp; Medium Scale Enterprises</v>
          </cell>
          <cell r="I540">
            <v>4710</v>
          </cell>
          <cell r="J540" t="str">
            <v>EARG</v>
          </cell>
          <cell r="K540" t="str">
            <v>08OCT81</v>
          </cell>
          <cell r="L540" t="str">
            <v>16NOV81</v>
          </cell>
          <cell r="M540" t="str">
            <v>11FEB82</v>
          </cell>
          <cell r="N540" t="str">
            <v>10SEP85</v>
          </cell>
          <cell r="O540" t="str">
            <v>01MAY83</v>
          </cell>
          <cell r="P540" t="str">
            <v>01MAY93</v>
          </cell>
          <cell r="Q540">
            <v>15</v>
          </cell>
          <cell r="R540">
            <v>3</v>
          </cell>
          <cell r="S540">
            <v>10.1</v>
          </cell>
          <cell r="U540">
            <v>30000</v>
          </cell>
          <cell r="V540">
            <v>1966</v>
          </cell>
          <cell r="W540">
            <v>28034</v>
          </cell>
          <cell r="X540">
            <v>28034</v>
          </cell>
          <cell r="Y540">
            <v>28034</v>
          </cell>
          <cell r="Z540">
            <v>28034</v>
          </cell>
          <cell r="AA540">
            <v>28034</v>
          </cell>
        </row>
        <row r="541">
          <cell r="A541" t="str">
            <v>FOURTH POWER PROJECT</v>
          </cell>
          <cell r="B541" t="str">
            <v>0533</v>
          </cell>
          <cell r="C541">
            <v>533</v>
          </cell>
          <cell r="D541" t="str">
            <v>CLOSED</v>
          </cell>
          <cell r="E541" t="str">
            <v>03</v>
          </cell>
          <cell r="F541" t="str">
            <v>NEP</v>
          </cell>
          <cell r="G541">
            <v>3204</v>
          </cell>
          <cell r="H541" t="str">
            <v>Transmission &amp; Distribution</v>
          </cell>
          <cell r="I541">
            <v>2025</v>
          </cell>
          <cell r="J541" t="str">
            <v>SAEN</v>
          </cell>
          <cell r="K541" t="str">
            <v>08OCT81</v>
          </cell>
          <cell r="L541" t="str">
            <v>30APR82</v>
          </cell>
          <cell r="M541" t="str">
            <v>14MAR83</v>
          </cell>
          <cell r="N541" t="str">
            <v>07JUL88</v>
          </cell>
          <cell r="O541" t="str">
            <v>15JAN92</v>
          </cell>
          <cell r="P541" t="str">
            <v>15JUL21</v>
          </cell>
          <cell r="Q541">
            <v>40</v>
          </cell>
          <cell r="R541">
            <v>10</v>
          </cell>
          <cell r="S541">
            <v>1</v>
          </cell>
          <cell r="U541">
            <v>19400</v>
          </cell>
          <cell r="V541">
            <v>8276</v>
          </cell>
          <cell r="W541">
            <v>11124</v>
          </cell>
          <cell r="X541">
            <v>11124</v>
          </cell>
          <cell r="Y541">
            <v>11124</v>
          </cell>
          <cell r="Z541">
            <v>11124</v>
          </cell>
          <cell r="AA541">
            <v>5342</v>
          </cell>
        </row>
        <row r="542">
          <cell r="A542" t="str">
            <v>HAN RIVER BASIN ENVIRONMENTAL MASTER PLAN PROJECT</v>
          </cell>
          <cell r="B542" t="str">
            <v>0534</v>
          </cell>
          <cell r="C542">
            <v>534</v>
          </cell>
          <cell r="D542" t="str">
            <v>CLOSED</v>
          </cell>
          <cell r="E542" t="str">
            <v>01</v>
          </cell>
          <cell r="F542" t="str">
            <v>KOR</v>
          </cell>
          <cell r="G542">
            <v>3900</v>
          </cell>
          <cell r="H542" t="str">
            <v>Multisector</v>
          </cell>
          <cell r="I542">
            <v>4730</v>
          </cell>
          <cell r="J542" t="str">
            <v>EASS</v>
          </cell>
          <cell r="K542" t="str">
            <v>20OCT81</v>
          </cell>
          <cell r="L542" t="str">
            <v>16NOV81</v>
          </cell>
          <cell r="M542" t="str">
            <v>11FEB82</v>
          </cell>
          <cell r="N542" t="str">
            <v>23JUL84</v>
          </cell>
          <cell r="O542" t="str">
            <v>01FEB84</v>
          </cell>
          <cell r="P542" t="str">
            <v>01FEB89</v>
          </cell>
          <cell r="Q542">
            <v>10</v>
          </cell>
          <cell r="R542">
            <v>2</v>
          </cell>
          <cell r="S542">
            <v>10.1</v>
          </cell>
          <cell r="U542">
            <v>4100</v>
          </cell>
          <cell r="V542">
            <v>1714</v>
          </cell>
          <cell r="W542">
            <v>2386</v>
          </cell>
          <cell r="X542">
            <v>2386</v>
          </cell>
          <cell r="Y542">
            <v>2386</v>
          </cell>
          <cell r="Z542">
            <v>2386</v>
          </cell>
          <cell r="AA542">
            <v>2386</v>
          </cell>
        </row>
        <row r="543">
          <cell r="A543" t="str">
            <v>5TH POWER DISTRIBUTION PROJECT-MEA</v>
          </cell>
          <cell r="B543" t="str">
            <v>0535</v>
          </cell>
          <cell r="C543">
            <v>535</v>
          </cell>
          <cell r="D543" t="str">
            <v>CLOSED</v>
          </cell>
          <cell r="E543" t="str">
            <v>01</v>
          </cell>
          <cell r="F543" t="str">
            <v>THA</v>
          </cell>
          <cell r="G543">
            <v>3204</v>
          </cell>
          <cell r="H543" t="str">
            <v>Transmission &amp; Distribution</v>
          </cell>
          <cell r="I543">
            <v>2115</v>
          </cell>
          <cell r="J543" t="str">
            <v>SEID</v>
          </cell>
          <cell r="K543" t="str">
            <v>29OCT81</v>
          </cell>
          <cell r="L543" t="str">
            <v>23DEC81</v>
          </cell>
          <cell r="M543" t="str">
            <v>25MAR82</v>
          </cell>
          <cell r="N543" t="str">
            <v>27SEP89</v>
          </cell>
          <cell r="O543" t="str">
            <v>01FEB86</v>
          </cell>
          <cell r="P543" t="str">
            <v>01FEB91</v>
          </cell>
          <cell r="Q543">
            <v>20</v>
          </cell>
          <cell r="R543">
            <v>4</v>
          </cell>
          <cell r="S543">
            <v>10.1</v>
          </cell>
          <cell r="U543">
            <v>61000</v>
          </cell>
          <cell r="V543">
            <v>3578</v>
          </cell>
          <cell r="W543">
            <v>57422</v>
          </cell>
          <cell r="X543">
            <v>57422</v>
          </cell>
          <cell r="Y543">
            <v>57422</v>
          </cell>
          <cell r="Z543">
            <v>57422</v>
          </cell>
          <cell r="AA543">
            <v>57422</v>
          </cell>
        </row>
        <row r="544">
          <cell r="A544" t="str">
            <v>THIRD POWER PROJECT</v>
          </cell>
          <cell r="B544" t="str">
            <v>0536</v>
          </cell>
          <cell r="C544">
            <v>536</v>
          </cell>
          <cell r="D544" t="str">
            <v>CLOSED</v>
          </cell>
          <cell r="E544" t="str">
            <v>01</v>
          </cell>
          <cell r="F544" t="str">
            <v>FIJ</v>
          </cell>
          <cell r="G544">
            <v>3202</v>
          </cell>
          <cell r="H544" t="str">
            <v>Hydropower Generation</v>
          </cell>
          <cell r="I544">
            <v>3610</v>
          </cell>
          <cell r="J544" t="str">
            <v>PAHQ</v>
          </cell>
          <cell r="K544" t="str">
            <v>10NOV81</v>
          </cell>
          <cell r="L544" t="str">
            <v>22JAN82</v>
          </cell>
          <cell r="M544" t="str">
            <v>10MAY82</v>
          </cell>
          <cell r="N544" t="str">
            <v>22APR87</v>
          </cell>
          <cell r="O544" t="str">
            <v>01FEB86</v>
          </cell>
          <cell r="P544" t="str">
            <v>01FEB95</v>
          </cell>
          <cell r="Q544">
            <v>20</v>
          </cell>
          <cell r="R544">
            <v>4</v>
          </cell>
          <cell r="S544">
            <v>10.1</v>
          </cell>
          <cell r="U544">
            <v>16000</v>
          </cell>
          <cell r="V544">
            <v>430</v>
          </cell>
          <cell r="W544">
            <v>15570</v>
          </cell>
          <cell r="X544">
            <v>15570</v>
          </cell>
          <cell r="Y544">
            <v>15570</v>
          </cell>
          <cell r="Z544">
            <v>15570</v>
          </cell>
          <cell r="AA544">
            <v>15570</v>
          </cell>
        </row>
        <row r="545">
          <cell r="A545" t="str">
            <v>SUMATRA LIVESTOCK DEV. PROJECT</v>
          </cell>
          <cell r="B545" t="str">
            <v>0537</v>
          </cell>
          <cell r="C545">
            <v>537</v>
          </cell>
          <cell r="D545" t="str">
            <v>CLOSED</v>
          </cell>
          <cell r="E545" t="str">
            <v>01</v>
          </cell>
          <cell r="F545" t="str">
            <v>INO</v>
          </cell>
          <cell r="G545">
            <v>3006</v>
          </cell>
          <cell r="H545" t="str">
            <v>Livestock</v>
          </cell>
          <cell r="I545">
            <v>2125</v>
          </cell>
          <cell r="J545" t="str">
            <v>SEAE</v>
          </cell>
          <cell r="K545" t="str">
            <v>12NOV81</v>
          </cell>
          <cell r="L545" t="str">
            <v>16DEC81</v>
          </cell>
          <cell r="M545" t="str">
            <v>16JUN82</v>
          </cell>
          <cell r="N545" t="str">
            <v>22MAY89</v>
          </cell>
          <cell r="O545" t="str">
            <v>01APR87</v>
          </cell>
          <cell r="P545" t="str">
            <v>01APR96</v>
          </cell>
          <cell r="Q545">
            <v>25</v>
          </cell>
          <cell r="R545">
            <v>5</v>
          </cell>
          <cell r="S545">
            <v>10.1</v>
          </cell>
          <cell r="U545">
            <v>16700</v>
          </cell>
          <cell r="V545">
            <v>7061</v>
          </cell>
          <cell r="W545">
            <v>9639</v>
          </cell>
          <cell r="X545">
            <v>9639</v>
          </cell>
          <cell r="Y545">
            <v>9639</v>
          </cell>
          <cell r="Z545">
            <v>9639</v>
          </cell>
          <cell r="AA545">
            <v>9639</v>
          </cell>
        </row>
        <row r="546">
          <cell r="A546" t="str">
            <v>SECOND LOW-INCOME URBAN HOUSING PROJECT</v>
          </cell>
          <cell r="B546" t="str">
            <v>0538</v>
          </cell>
          <cell r="C546">
            <v>538</v>
          </cell>
          <cell r="D546" t="str">
            <v>CLOSED</v>
          </cell>
          <cell r="E546" t="str">
            <v>01</v>
          </cell>
          <cell r="F546" t="str">
            <v>KOR</v>
          </cell>
          <cell r="G546">
            <v>3501</v>
          </cell>
          <cell r="H546" t="str">
            <v>Housing Construction</v>
          </cell>
          <cell r="I546">
            <v>4730</v>
          </cell>
          <cell r="J546" t="str">
            <v>EASS</v>
          </cell>
          <cell r="K546" t="str">
            <v>12NOV81</v>
          </cell>
          <cell r="L546" t="str">
            <v>29DEC81</v>
          </cell>
          <cell r="M546" t="str">
            <v>19MAR82</v>
          </cell>
          <cell r="N546" t="str">
            <v>30JUN83</v>
          </cell>
          <cell r="O546" t="str">
            <v>01JUN84</v>
          </cell>
          <cell r="P546" t="str">
            <v>01DEC88</v>
          </cell>
          <cell r="Q546">
            <v>20</v>
          </cell>
          <cell r="R546">
            <v>2</v>
          </cell>
          <cell r="S546">
            <v>10.1</v>
          </cell>
          <cell r="U546">
            <v>60000</v>
          </cell>
          <cell r="V546">
            <v>25795</v>
          </cell>
          <cell r="W546">
            <v>34205</v>
          </cell>
          <cell r="X546">
            <v>34205</v>
          </cell>
          <cell r="Y546">
            <v>34205</v>
          </cell>
          <cell r="Z546">
            <v>34205</v>
          </cell>
          <cell r="AA546">
            <v>34205</v>
          </cell>
        </row>
        <row r="547">
          <cell r="A547" t="str">
            <v>PROVINCIAL CITIES WATER SUPPLY PROJECT</v>
          </cell>
          <cell r="B547" t="str">
            <v>0539</v>
          </cell>
          <cell r="C547">
            <v>539</v>
          </cell>
          <cell r="D547" t="str">
            <v>CLOSED</v>
          </cell>
          <cell r="E547" t="str">
            <v>01</v>
          </cell>
          <cell r="F547" t="str">
            <v>KOR</v>
          </cell>
          <cell r="G547">
            <v>3801</v>
          </cell>
          <cell r="H547" t="str">
            <v>Water Supply &amp; Sanitation</v>
          </cell>
          <cell r="I547">
            <v>4730</v>
          </cell>
          <cell r="J547" t="str">
            <v>EASS</v>
          </cell>
          <cell r="K547" t="str">
            <v>12NOV81</v>
          </cell>
          <cell r="L547" t="str">
            <v>29DEC81</v>
          </cell>
          <cell r="M547" t="str">
            <v>28MAY82</v>
          </cell>
          <cell r="N547" t="str">
            <v>25JUN87</v>
          </cell>
          <cell r="O547" t="str">
            <v>01MAY87</v>
          </cell>
          <cell r="P547" t="str">
            <v>01NOV88</v>
          </cell>
          <cell r="Q547">
            <v>25</v>
          </cell>
          <cell r="R547">
            <v>5</v>
          </cell>
          <cell r="S547">
            <v>10.1</v>
          </cell>
          <cell r="U547">
            <v>38100</v>
          </cell>
          <cell r="V547">
            <v>22389</v>
          </cell>
          <cell r="W547">
            <v>15711</v>
          </cell>
          <cell r="X547">
            <v>15711</v>
          </cell>
          <cell r="Y547">
            <v>15711</v>
          </cell>
          <cell r="Z547">
            <v>15711</v>
          </cell>
          <cell r="AA547">
            <v>15711</v>
          </cell>
        </row>
        <row r="548">
          <cell r="A548" t="str">
            <v>SECOND MULTI PROJECT LOAN</v>
          </cell>
          <cell r="B548" t="str">
            <v>0540</v>
          </cell>
          <cell r="C548">
            <v>540</v>
          </cell>
          <cell r="D548" t="str">
            <v>CLOSED</v>
          </cell>
          <cell r="E548" t="str">
            <v>03</v>
          </cell>
          <cell r="F548" t="str">
            <v>TON</v>
          </cell>
          <cell r="G548">
            <v>3900</v>
          </cell>
          <cell r="H548" t="str">
            <v>Multisector</v>
          </cell>
          <cell r="I548">
            <v>3610</v>
          </cell>
          <cell r="J548" t="str">
            <v>PAHQ</v>
          </cell>
          <cell r="K548" t="str">
            <v>17NOV81</v>
          </cell>
          <cell r="L548" t="str">
            <v>07DEC81</v>
          </cell>
          <cell r="M548" t="str">
            <v>17FEB82</v>
          </cell>
          <cell r="N548" t="str">
            <v>21APR88</v>
          </cell>
          <cell r="O548" t="str">
            <v>01APR92</v>
          </cell>
          <cell r="P548" t="str">
            <v>01OCT21</v>
          </cell>
          <cell r="Q548">
            <v>40</v>
          </cell>
          <cell r="R548">
            <v>10</v>
          </cell>
          <cell r="S548">
            <v>1</v>
          </cell>
          <cell r="U548">
            <v>1680</v>
          </cell>
          <cell r="V548">
            <v>594</v>
          </cell>
          <cell r="W548">
            <v>1086</v>
          </cell>
          <cell r="X548">
            <v>1086</v>
          </cell>
          <cell r="Y548">
            <v>1086</v>
          </cell>
          <cell r="Z548">
            <v>1086</v>
          </cell>
          <cell r="AA548">
            <v>524</v>
          </cell>
        </row>
        <row r="549">
          <cell r="A549" t="str">
            <v>CHITTAGONG UREA FERTILIZER PROJECT</v>
          </cell>
          <cell r="B549" t="str">
            <v>0541</v>
          </cell>
          <cell r="C549">
            <v>541</v>
          </cell>
          <cell r="D549" t="str">
            <v>CLOSED</v>
          </cell>
          <cell r="E549" t="str">
            <v>03</v>
          </cell>
          <cell r="F549" t="str">
            <v>BAN</v>
          </cell>
          <cell r="G549">
            <v>3502</v>
          </cell>
          <cell r="H549" t="str">
            <v>Industry</v>
          </cell>
          <cell r="I549">
            <v>2050</v>
          </cell>
          <cell r="J549" t="str">
            <v>SAGF</v>
          </cell>
          <cell r="K549" t="str">
            <v>17NOV81</v>
          </cell>
          <cell r="L549" t="str">
            <v>23NOV81</v>
          </cell>
          <cell r="M549" t="str">
            <v>19JAN83</v>
          </cell>
          <cell r="N549" t="str">
            <v>31JUL90</v>
          </cell>
          <cell r="O549" t="str">
            <v>01OCT91</v>
          </cell>
          <cell r="P549" t="str">
            <v>01APR21</v>
          </cell>
          <cell r="Q549">
            <v>40</v>
          </cell>
          <cell r="R549">
            <v>10</v>
          </cell>
          <cell r="S549">
            <v>1</v>
          </cell>
          <cell r="U549">
            <v>72000</v>
          </cell>
          <cell r="V549">
            <v>3005</v>
          </cell>
          <cell r="W549">
            <v>68995</v>
          </cell>
          <cell r="X549">
            <v>68995</v>
          </cell>
          <cell r="Y549">
            <v>68995</v>
          </cell>
          <cell r="Z549">
            <v>68995</v>
          </cell>
          <cell r="AA549">
            <v>34497</v>
          </cell>
        </row>
        <row r="550">
          <cell r="A550" t="str">
            <v>RURAL ELECTRIFICATION PROJECT</v>
          </cell>
          <cell r="B550" t="str">
            <v>0542</v>
          </cell>
          <cell r="C550">
            <v>542</v>
          </cell>
          <cell r="D550" t="str">
            <v>CLOSED</v>
          </cell>
          <cell r="E550" t="str">
            <v>01</v>
          </cell>
          <cell r="F550" t="str">
            <v>PHI</v>
          </cell>
          <cell r="G550">
            <v>3204</v>
          </cell>
          <cell r="H550" t="str">
            <v>Transmission &amp; Distribution</v>
          </cell>
          <cell r="I550">
            <v>2115</v>
          </cell>
          <cell r="J550" t="str">
            <v>SEID</v>
          </cell>
          <cell r="K550" t="str">
            <v>17NOV81</v>
          </cell>
          <cell r="L550" t="str">
            <v>04DEC81</v>
          </cell>
          <cell r="M550" t="str">
            <v>30JUN82</v>
          </cell>
          <cell r="N550" t="str">
            <v>11JUN91</v>
          </cell>
          <cell r="O550" t="str">
            <v>01JAN86</v>
          </cell>
          <cell r="P550" t="str">
            <v>01JUL06</v>
          </cell>
          <cell r="Q550">
            <v>25</v>
          </cell>
          <cell r="R550">
            <v>4</v>
          </cell>
          <cell r="S550">
            <v>10.1</v>
          </cell>
          <cell r="U550">
            <v>87500</v>
          </cell>
          <cell r="V550">
            <v>34440</v>
          </cell>
          <cell r="W550">
            <v>53060</v>
          </cell>
          <cell r="X550">
            <v>53060</v>
          </cell>
          <cell r="Y550">
            <v>53060</v>
          </cell>
          <cell r="Z550">
            <v>53060</v>
          </cell>
          <cell r="AA550">
            <v>53060</v>
          </cell>
        </row>
        <row r="551">
          <cell r="A551" t="str">
            <v>5TH INDL FINANCE CORP OF THAILAND PROJ</v>
          </cell>
          <cell r="B551" t="str">
            <v>0543</v>
          </cell>
          <cell r="C551">
            <v>543</v>
          </cell>
          <cell r="D551" t="str">
            <v>CLOSED</v>
          </cell>
          <cell r="E551" t="str">
            <v>01</v>
          </cell>
          <cell r="F551" t="str">
            <v>THA</v>
          </cell>
          <cell r="G551">
            <v>3301</v>
          </cell>
          <cell r="H551" t="str">
            <v>Banking Systems</v>
          </cell>
          <cell r="I551">
            <v>2145</v>
          </cell>
          <cell r="J551" t="str">
            <v>SEGF</v>
          </cell>
          <cell r="K551" t="str">
            <v>19NOV81</v>
          </cell>
          <cell r="L551" t="str">
            <v>14DEC81</v>
          </cell>
          <cell r="M551" t="str">
            <v>18MAR82</v>
          </cell>
          <cell r="N551" t="str">
            <v>08SEP86</v>
          </cell>
          <cell r="O551" t="str">
            <v>15JUL85</v>
          </cell>
          <cell r="P551" t="str">
            <v>15JAN93</v>
          </cell>
          <cell r="Q551">
            <v>15</v>
          </cell>
          <cell r="R551">
            <v>3</v>
          </cell>
          <cell r="S551">
            <v>10.1</v>
          </cell>
          <cell r="U551">
            <v>50000</v>
          </cell>
          <cell r="V551">
            <v>1</v>
          </cell>
          <cell r="W551">
            <v>49999</v>
          </cell>
          <cell r="X551">
            <v>49999</v>
          </cell>
          <cell r="Y551">
            <v>49999</v>
          </cell>
          <cell r="Z551">
            <v>49999</v>
          </cell>
          <cell r="AA551">
            <v>49999</v>
          </cell>
        </row>
        <row r="552">
          <cell r="A552" t="str">
            <v>SURABAYA  DISTRIBUTION &amp; SULAWESI POWER</v>
          </cell>
          <cell r="B552" t="str">
            <v>0544</v>
          </cell>
          <cell r="C552">
            <v>544</v>
          </cell>
          <cell r="D552" t="str">
            <v>CLOSED</v>
          </cell>
          <cell r="E552" t="str">
            <v>01</v>
          </cell>
          <cell r="F552" t="str">
            <v>INO</v>
          </cell>
          <cell r="G552">
            <v>3204</v>
          </cell>
          <cell r="H552" t="str">
            <v>Transmission &amp; Distribution</v>
          </cell>
          <cell r="I552">
            <v>2115</v>
          </cell>
          <cell r="J552" t="str">
            <v>SEID</v>
          </cell>
          <cell r="K552" t="str">
            <v>19NOV81</v>
          </cell>
          <cell r="L552" t="str">
            <v>16DEC81</v>
          </cell>
          <cell r="M552" t="str">
            <v>12MAR82</v>
          </cell>
          <cell r="N552" t="str">
            <v>17JUL89</v>
          </cell>
          <cell r="O552" t="str">
            <v>01FEB86</v>
          </cell>
          <cell r="P552" t="str">
            <v>01AUG01</v>
          </cell>
          <cell r="Q552">
            <v>20</v>
          </cell>
          <cell r="R552">
            <v>4</v>
          </cell>
          <cell r="S552">
            <v>10.1</v>
          </cell>
          <cell r="U552">
            <v>76000</v>
          </cell>
          <cell r="V552">
            <v>26596</v>
          </cell>
          <cell r="W552">
            <v>49404</v>
          </cell>
          <cell r="X552">
            <v>49404</v>
          </cell>
          <cell r="Y552">
            <v>49404</v>
          </cell>
          <cell r="Z552">
            <v>49404</v>
          </cell>
          <cell r="AA552">
            <v>49404</v>
          </cell>
        </row>
        <row r="553">
          <cell r="A553" t="str">
            <v>WATER SUPPLY SECTOR PROJECT</v>
          </cell>
          <cell r="B553" t="str">
            <v>0545</v>
          </cell>
          <cell r="C553">
            <v>545</v>
          </cell>
          <cell r="D553" t="str">
            <v>CLOSED</v>
          </cell>
          <cell r="E553" t="str">
            <v>01</v>
          </cell>
          <cell r="F553" t="str">
            <v>PHI</v>
          </cell>
          <cell r="G553">
            <v>3801</v>
          </cell>
          <cell r="H553" t="str">
            <v>Water Supply &amp; Sanitation</v>
          </cell>
          <cell r="I553">
            <v>2135</v>
          </cell>
          <cell r="J553" t="str">
            <v>SESS</v>
          </cell>
          <cell r="K553" t="str">
            <v>25NOV81</v>
          </cell>
          <cell r="L553" t="str">
            <v>04DEC81</v>
          </cell>
          <cell r="M553" t="str">
            <v>04MAY82</v>
          </cell>
          <cell r="N553" t="str">
            <v>05JUN92</v>
          </cell>
          <cell r="O553" t="str">
            <v>01MAR87</v>
          </cell>
          <cell r="P553" t="str">
            <v>01SEP06</v>
          </cell>
          <cell r="Q553">
            <v>25</v>
          </cell>
          <cell r="R553">
            <v>5</v>
          </cell>
          <cell r="S553">
            <v>10.1</v>
          </cell>
          <cell r="U553">
            <v>46000</v>
          </cell>
          <cell r="V553">
            <v>21763</v>
          </cell>
          <cell r="W553">
            <v>24237</v>
          </cell>
          <cell r="X553">
            <v>24237</v>
          </cell>
          <cell r="Y553">
            <v>24237</v>
          </cell>
          <cell r="Z553">
            <v>24237</v>
          </cell>
          <cell r="AA553">
            <v>24237</v>
          </cell>
        </row>
        <row r="554">
          <cell r="A554" t="str">
            <v>SONGKHLA AND PHUKET PORTS PROJECT</v>
          </cell>
          <cell r="B554" t="str">
            <v>0546</v>
          </cell>
          <cell r="C554">
            <v>546</v>
          </cell>
          <cell r="D554" t="str">
            <v>CLOSED</v>
          </cell>
          <cell r="E554" t="str">
            <v>01</v>
          </cell>
          <cell r="F554" t="str">
            <v>THA</v>
          </cell>
          <cell r="G554">
            <v>3702</v>
          </cell>
          <cell r="H554" t="str">
            <v>Ports, Waterways, &amp; Shipping</v>
          </cell>
          <cell r="I554">
            <v>9999</v>
          </cell>
          <cell r="J554" t="e">
            <v>#N/A</v>
          </cell>
          <cell r="K554" t="str">
            <v>25NOV81</v>
          </cell>
          <cell r="L554" t="str">
            <v>12FEB82</v>
          </cell>
          <cell r="M554" t="str">
            <v>24MAY82</v>
          </cell>
          <cell r="N554" t="str">
            <v>01JUL90</v>
          </cell>
          <cell r="O554" t="str">
            <v>01MAR87</v>
          </cell>
          <cell r="P554" t="str">
            <v>01MAR90</v>
          </cell>
          <cell r="Q554">
            <v>25</v>
          </cell>
          <cell r="R554">
            <v>5</v>
          </cell>
          <cell r="S554">
            <v>10.1</v>
          </cell>
          <cell r="U554">
            <v>71400</v>
          </cell>
          <cell r="V554">
            <v>24117</v>
          </cell>
          <cell r="W554">
            <v>47283</v>
          </cell>
          <cell r="X554">
            <v>47283</v>
          </cell>
          <cell r="Y554">
            <v>47283</v>
          </cell>
          <cell r="Z554">
            <v>47283</v>
          </cell>
          <cell r="AA554">
            <v>47283</v>
          </cell>
        </row>
        <row r="555">
          <cell r="A555" t="str">
            <v>SEMARANG WATER SUPPLY</v>
          </cell>
          <cell r="B555" t="str">
            <v>0547</v>
          </cell>
          <cell r="C555">
            <v>547</v>
          </cell>
          <cell r="D555" t="str">
            <v>CLOSED</v>
          </cell>
          <cell r="E555" t="str">
            <v>01</v>
          </cell>
          <cell r="F555" t="str">
            <v>INO</v>
          </cell>
          <cell r="G555">
            <v>3801</v>
          </cell>
          <cell r="H555" t="str">
            <v>Water Supply &amp; Sanitation</v>
          </cell>
          <cell r="I555">
            <v>2135</v>
          </cell>
          <cell r="J555" t="str">
            <v>SESS</v>
          </cell>
          <cell r="K555" t="str">
            <v>25NOV81</v>
          </cell>
          <cell r="L555" t="str">
            <v>16DEC81</v>
          </cell>
          <cell r="M555" t="str">
            <v>10JUN82</v>
          </cell>
          <cell r="N555" t="str">
            <v>12JUL90</v>
          </cell>
          <cell r="O555" t="str">
            <v>15JAN87</v>
          </cell>
          <cell r="P555" t="str">
            <v>15JAN96</v>
          </cell>
          <cell r="Q555">
            <v>25</v>
          </cell>
          <cell r="R555">
            <v>5</v>
          </cell>
          <cell r="S555">
            <v>10.1</v>
          </cell>
          <cell r="U555">
            <v>35500</v>
          </cell>
          <cell r="V555">
            <v>8087</v>
          </cell>
          <cell r="W555">
            <v>27413</v>
          </cell>
          <cell r="X555">
            <v>27413</v>
          </cell>
          <cell r="Y555">
            <v>27413</v>
          </cell>
          <cell r="Z555">
            <v>27413</v>
          </cell>
          <cell r="AA555">
            <v>27413</v>
          </cell>
        </row>
        <row r="556">
          <cell r="A556" t="str">
            <v>SMALLHOLDER LIVESTOCK DEVELOPMENT PROJECT</v>
          </cell>
          <cell r="B556" t="str">
            <v>0548</v>
          </cell>
          <cell r="C556">
            <v>548</v>
          </cell>
          <cell r="D556" t="str">
            <v>CLOSED</v>
          </cell>
          <cell r="E556" t="str">
            <v>01</v>
          </cell>
          <cell r="F556" t="str">
            <v>PHI</v>
          </cell>
          <cell r="G556">
            <v>3006</v>
          </cell>
          <cell r="H556" t="str">
            <v>Livestock</v>
          </cell>
          <cell r="I556">
            <v>2125</v>
          </cell>
          <cell r="J556" t="str">
            <v>SEAE</v>
          </cell>
          <cell r="K556" t="str">
            <v>25NOV81</v>
          </cell>
          <cell r="L556" t="str">
            <v>04DEC81</v>
          </cell>
          <cell r="M556" t="str">
            <v>19AUG82</v>
          </cell>
          <cell r="N556" t="str">
            <v>04DEC87</v>
          </cell>
          <cell r="O556" t="str">
            <v>01MAR88</v>
          </cell>
          <cell r="P556" t="str">
            <v>01SEP06</v>
          </cell>
          <cell r="Q556">
            <v>25</v>
          </cell>
          <cell r="R556">
            <v>6</v>
          </cell>
          <cell r="S556">
            <v>10.1</v>
          </cell>
          <cell r="U556">
            <v>8000</v>
          </cell>
          <cell r="V556">
            <v>5522</v>
          </cell>
          <cell r="W556">
            <v>2478</v>
          </cell>
          <cell r="X556">
            <v>2478</v>
          </cell>
          <cell r="Y556">
            <v>2478</v>
          </cell>
          <cell r="Z556">
            <v>2478</v>
          </cell>
          <cell r="AA556">
            <v>2478</v>
          </cell>
        </row>
        <row r="557">
          <cell r="A557" t="str">
            <v>CROP INTENSIFICATION PROGRAM</v>
          </cell>
          <cell r="B557" t="str">
            <v>0549</v>
          </cell>
          <cell r="C557">
            <v>549</v>
          </cell>
          <cell r="D557" t="str">
            <v>CLOSED</v>
          </cell>
          <cell r="E557" t="str">
            <v>03</v>
          </cell>
          <cell r="F557" t="str">
            <v>MYA</v>
          </cell>
          <cell r="G557">
            <v>3001</v>
          </cell>
          <cell r="H557" t="str">
            <v>Agriculture Production, Agroprocessing, &amp; Agrobusiness</v>
          </cell>
          <cell r="I557">
            <v>2125</v>
          </cell>
          <cell r="J557" t="str">
            <v>SEAE</v>
          </cell>
          <cell r="K557" t="str">
            <v>25NOV81</v>
          </cell>
          <cell r="L557" t="str">
            <v>14DEC81</v>
          </cell>
          <cell r="M557" t="str">
            <v>05FEB82</v>
          </cell>
          <cell r="N557" t="str">
            <v>15OCT84</v>
          </cell>
          <cell r="O557" t="str">
            <v>01FEB90</v>
          </cell>
          <cell r="P557" t="str">
            <v>01AUG06</v>
          </cell>
          <cell r="Q557">
            <v>25</v>
          </cell>
          <cell r="R557">
            <v>8</v>
          </cell>
          <cell r="S557">
            <v>1</v>
          </cell>
          <cell r="U557">
            <v>5000</v>
          </cell>
          <cell r="V557">
            <v>176</v>
          </cell>
          <cell r="W557">
            <v>4824</v>
          </cell>
          <cell r="X557">
            <v>4824</v>
          </cell>
          <cell r="Y557">
            <v>4824</v>
          </cell>
          <cell r="Z557">
            <v>4824</v>
          </cell>
          <cell r="AA557">
            <v>2169</v>
          </cell>
        </row>
        <row r="558">
          <cell r="A558" t="str">
            <v>MEDAN URBANDEVELOPMENT PROJECT</v>
          </cell>
          <cell r="B558" t="str">
            <v>0550</v>
          </cell>
          <cell r="C558">
            <v>550</v>
          </cell>
          <cell r="D558" t="str">
            <v>CLOSED</v>
          </cell>
          <cell r="E558" t="str">
            <v>01</v>
          </cell>
          <cell r="F558" t="str">
            <v>INO</v>
          </cell>
          <cell r="G558">
            <v>3900</v>
          </cell>
          <cell r="H558" t="str">
            <v>Multisector</v>
          </cell>
          <cell r="I558">
            <v>2135</v>
          </cell>
          <cell r="J558" t="str">
            <v>SESS</v>
          </cell>
          <cell r="K558" t="str">
            <v>26NOV81</v>
          </cell>
          <cell r="L558" t="str">
            <v>16DEC81</v>
          </cell>
          <cell r="M558" t="str">
            <v>04FEB82</v>
          </cell>
          <cell r="N558" t="str">
            <v>11OCT89</v>
          </cell>
          <cell r="O558" t="str">
            <v>15MAR87</v>
          </cell>
          <cell r="P558" t="str">
            <v>15MAR96</v>
          </cell>
          <cell r="Q558">
            <v>25</v>
          </cell>
          <cell r="R558">
            <v>5</v>
          </cell>
          <cell r="S558">
            <v>10.1</v>
          </cell>
          <cell r="U558">
            <v>39300</v>
          </cell>
          <cell r="V558">
            <v>8051</v>
          </cell>
          <cell r="W558">
            <v>31249</v>
          </cell>
          <cell r="X558">
            <v>31249</v>
          </cell>
          <cell r="Y558">
            <v>31249</v>
          </cell>
          <cell r="Z558">
            <v>31249</v>
          </cell>
          <cell r="AA558">
            <v>31249</v>
          </cell>
        </row>
        <row r="559">
          <cell r="A559" t="str">
            <v>TECHNICAL EDUCATION PROJECT</v>
          </cell>
          <cell r="B559" t="str">
            <v>0551</v>
          </cell>
          <cell r="C559">
            <v>551</v>
          </cell>
          <cell r="D559" t="str">
            <v>CLOSED</v>
          </cell>
          <cell r="E559" t="str">
            <v>01</v>
          </cell>
          <cell r="F559" t="str">
            <v>PNG</v>
          </cell>
          <cell r="G559">
            <v>3105</v>
          </cell>
          <cell r="H559" t="str">
            <v>Technical, Vocational Training &amp; Skills Development</v>
          </cell>
          <cell r="I559">
            <v>3610</v>
          </cell>
          <cell r="J559" t="str">
            <v>PAHQ</v>
          </cell>
          <cell r="K559" t="str">
            <v>26NOV81</v>
          </cell>
          <cell r="L559" t="str">
            <v>18MAR82</v>
          </cell>
          <cell r="M559" t="str">
            <v>30AUG82</v>
          </cell>
          <cell r="N559" t="str">
            <v>09MAR89</v>
          </cell>
          <cell r="O559" t="str">
            <v>01FEB87</v>
          </cell>
          <cell r="P559" t="str">
            <v>01AUG01</v>
          </cell>
          <cell r="Q559">
            <v>20</v>
          </cell>
          <cell r="R559">
            <v>5</v>
          </cell>
          <cell r="S559">
            <v>10.1</v>
          </cell>
          <cell r="U559">
            <v>8000</v>
          </cell>
          <cell r="V559">
            <v>0</v>
          </cell>
          <cell r="W559">
            <v>8000</v>
          </cell>
          <cell r="X559">
            <v>8000</v>
          </cell>
          <cell r="Y559">
            <v>8000</v>
          </cell>
          <cell r="Z559">
            <v>8000</v>
          </cell>
          <cell r="AA559">
            <v>8000</v>
          </cell>
        </row>
        <row r="560">
          <cell r="A560" t="str">
            <v>TECHNICAL EDUCATION PROJECT</v>
          </cell>
          <cell r="B560" t="str">
            <v>0552</v>
          </cell>
          <cell r="C560">
            <v>552</v>
          </cell>
          <cell r="D560" t="str">
            <v>CLOSED</v>
          </cell>
          <cell r="E560" t="str">
            <v>03</v>
          </cell>
          <cell r="F560" t="str">
            <v>PNG</v>
          </cell>
          <cell r="G560">
            <v>3105</v>
          </cell>
          <cell r="H560" t="str">
            <v>Technical, Vocational Training &amp; Skills Development</v>
          </cell>
          <cell r="I560">
            <v>3610</v>
          </cell>
          <cell r="J560" t="str">
            <v>PAHQ</v>
          </cell>
          <cell r="K560" t="str">
            <v>26NOV81</v>
          </cell>
          <cell r="L560" t="str">
            <v>18MAR82</v>
          </cell>
          <cell r="M560" t="str">
            <v>30AUG82</v>
          </cell>
          <cell r="N560" t="str">
            <v>17MAY89</v>
          </cell>
          <cell r="O560" t="str">
            <v>01FEB92</v>
          </cell>
          <cell r="P560" t="str">
            <v>01AUG21</v>
          </cell>
          <cell r="Q560">
            <v>40</v>
          </cell>
          <cell r="R560">
            <v>10</v>
          </cell>
          <cell r="S560">
            <v>1</v>
          </cell>
          <cell r="U560">
            <v>8000</v>
          </cell>
          <cell r="V560">
            <v>0</v>
          </cell>
          <cell r="W560">
            <v>8000</v>
          </cell>
          <cell r="X560">
            <v>8000</v>
          </cell>
          <cell r="Y560">
            <v>8000</v>
          </cell>
          <cell r="Z560">
            <v>8000</v>
          </cell>
          <cell r="AA560">
            <v>3840</v>
          </cell>
        </row>
        <row r="561">
          <cell r="A561" t="str">
            <v>UPGRADING OF HOSPITALS PROJECT</v>
          </cell>
          <cell r="B561" t="str">
            <v>0553</v>
          </cell>
          <cell r="C561">
            <v>553</v>
          </cell>
          <cell r="D561" t="str">
            <v>CLOSED</v>
          </cell>
          <cell r="E561" t="str">
            <v>03</v>
          </cell>
          <cell r="F561" t="str">
            <v>MYA</v>
          </cell>
          <cell r="G561">
            <v>3403</v>
          </cell>
          <cell r="H561" t="str">
            <v>Health Systems</v>
          </cell>
          <cell r="I561">
            <v>2135</v>
          </cell>
          <cell r="J561" t="str">
            <v>SESS</v>
          </cell>
          <cell r="K561" t="str">
            <v>03DEC81</v>
          </cell>
          <cell r="L561" t="str">
            <v>14DEC81</v>
          </cell>
          <cell r="M561" t="str">
            <v>02MAR82</v>
          </cell>
          <cell r="N561" t="str">
            <v>11OCT90</v>
          </cell>
          <cell r="O561" t="str">
            <v>15FEB92</v>
          </cell>
          <cell r="P561" t="str">
            <v>15AUG21</v>
          </cell>
          <cell r="Q561">
            <v>40</v>
          </cell>
          <cell r="R561">
            <v>10</v>
          </cell>
          <cell r="S561">
            <v>1</v>
          </cell>
          <cell r="U561">
            <v>18500</v>
          </cell>
          <cell r="V561">
            <v>1</v>
          </cell>
          <cell r="W561">
            <v>18499</v>
          </cell>
          <cell r="X561">
            <v>18499</v>
          </cell>
          <cell r="Y561">
            <v>18499</v>
          </cell>
          <cell r="Z561">
            <v>18499</v>
          </cell>
          <cell r="AA561">
            <v>2220</v>
          </cell>
        </row>
        <row r="562">
          <cell r="A562" t="str">
            <v>FARMER'S ORGANIZATION SUPPORT SERVICES PROJECT</v>
          </cell>
          <cell r="B562" t="str">
            <v>0554</v>
          </cell>
          <cell r="C562">
            <v>554</v>
          </cell>
          <cell r="D562" t="str">
            <v>CLOSED</v>
          </cell>
          <cell r="E562" t="str">
            <v>01</v>
          </cell>
          <cell r="F562" t="str">
            <v>MAL</v>
          </cell>
          <cell r="G562">
            <v>3001</v>
          </cell>
          <cell r="H562" t="str">
            <v>Agriculture Production, Agroprocessing, &amp; Agrobusiness</v>
          </cell>
          <cell r="I562">
            <v>2125</v>
          </cell>
          <cell r="J562" t="str">
            <v>SEAE</v>
          </cell>
          <cell r="K562" t="str">
            <v>03DEC81</v>
          </cell>
          <cell r="L562" t="str">
            <v>17FEB82</v>
          </cell>
          <cell r="M562" t="str">
            <v>06APR82</v>
          </cell>
          <cell r="N562" t="str">
            <v>17NOV88</v>
          </cell>
          <cell r="O562" t="str">
            <v>15JAN86</v>
          </cell>
          <cell r="P562" t="str">
            <v>15JUL93</v>
          </cell>
          <cell r="Q562">
            <v>20</v>
          </cell>
          <cell r="R562">
            <v>4</v>
          </cell>
          <cell r="S562">
            <v>10.1</v>
          </cell>
          <cell r="U562">
            <v>30000</v>
          </cell>
          <cell r="V562">
            <v>15942</v>
          </cell>
          <cell r="W562">
            <v>14058</v>
          </cell>
          <cell r="X562">
            <v>14058</v>
          </cell>
          <cell r="Y562">
            <v>14058</v>
          </cell>
          <cell r="Z562">
            <v>14058</v>
          </cell>
          <cell r="AA562">
            <v>14058</v>
          </cell>
        </row>
        <row r="563">
          <cell r="A563" t="str">
            <v>COMMUNITY FORESTRY PROJECT</v>
          </cell>
          <cell r="B563" t="str">
            <v>0555</v>
          </cell>
          <cell r="C563">
            <v>555</v>
          </cell>
          <cell r="D563" t="str">
            <v>CLOSED</v>
          </cell>
          <cell r="E563" t="str">
            <v>03</v>
          </cell>
          <cell r="F563" t="str">
            <v>BAN</v>
          </cell>
          <cell r="G563">
            <v>3004</v>
          </cell>
          <cell r="H563" t="str">
            <v>Forest</v>
          </cell>
          <cell r="I563">
            <v>2035</v>
          </cell>
          <cell r="J563" t="str">
            <v>SANS</v>
          </cell>
          <cell r="K563" t="str">
            <v>03DEC81</v>
          </cell>
          <cell r="L563" t="str">
            <v>15FEB82</v>
          </cell>
          <cell r="M563" t="str">
            <v>15JUL82</v>
          </cell>
          <cell r="N563" t="str">
            <v>20JUL88</v>
          </cell>
          <cell r="O563" t="str">
            <v>01FEB92</v>
          </cell>
          <cell r="P563" t="str">
            <v>01AUG21</v>
          </cell>
          <cell r="Q563">
            <v>40</v>
          </cell>
          <cell r="R563">
            <v>10</v>
          </cell>
          <cell r="S563">
            <v>1</v>
          </cell>
          <cell r="U563">
            <v>11000</v>
          </cell>
          <cell r="V563">
            <v>5720</v>
          </cell>
          <cell r="W563">
            <v>5280</v>
          </cell>
          <cell r="X563">
            <v>5280</v>
          </cell>
          <cell r="Y563">
            <v>5280</v>
          </cell>
          <cell r="Z563">
            <v>5280</v>
          </cell>
          <cell r="AA563">
            <v>2537</v>
          </cell>
        </row>
        <row r="564">
          <cell r="A564" t="str">
            <v>MEDIUM SCALE IRRIGATION PACKAGE PROJECT</v>
          </cell>
          <cell r="B564" t="str">
            <v>0556</v>
          </cell>
          <cell r="C564">
            <v>556</v>
          </cell>
          <cell r="D564" t="str">
            <v>CLOSED</v>
          </cell>
          <cell r="E564" t="str">
            <v>03</v>
          </cell>
          <cell r="F564" t="str">
            <v>THA</v>
          </cell>
          <cell r="G564">
            <v>3005</v>
          </cell>
          <cell r="H564" t="str">
            <v>Irrigation &amp; Drainage</v>
          </cell>
          <cell r="I564">
            <v>2125</v>
          </cell>
          <cell r="J564" t="str">
            <v>SEAE</v>
          </cell>
          <cell r="K564" t="str">
            <v>10DEC81</v>
          </cell>
          <cell r="L564" t="str">
            <v>03MAR82</v>
          </cell>
          <cell r="M564" t="str">
            <v>12JUL82</v>
          </cell>
          <cell r="N564" t="str">
            <v>04JAN91</v>
          </cell>
          <cell r="O564" t="str">
            <v>15JAN92</v>
          </cell>
          <cell r="P564" t="str">
            <v>15JUL21</v>
          </cell>
          <cell r="Q564">
            <v>40</v>
          </cell>
          <cell r="R564">
            <v>10</v>
          </cell>
          <cell r="S564">
            <v>1</v>
          </cell>
          <cell r="U564">
            <v>15000</v>
          </cell>
          <cell r="V564">
            <v>6784</v>
          </cell>
          <cell r="W564">
            <v>8216</v>
          </cell>
          <cell r="X564">
            <v>8216</v>
          </cell>
          <cell r="Y564">
            <v>8216</v>
          </cell>
          <cell r="Z564">
            <v>8216</v>
          </cell>
          <cell r="AA564">
            <v>3945</v>
          </cell>
        </row>
        <row r="565">
          <cell r="A565" t="str">
            <v>MEDIUM SCALE IRRIGATION PACKAGE</v>
          </cell>
          <cell r="B565" t="str">
            <v>0557</v>
          </cell>
          <cell r="C565">
            <v>557</v>
          </cell>
          <cell r="D565" t="str">
            <v>CLOSED</v>
          </cell>
          <cell r="E565" t="str">
            <v>01</v>
          </cell>
          <cell r="F565" t="str">
            <v>THA</v>
          </cell>
          <cell r="G565">
            <v>3005</v>
          </cell>
          <cell r="H565" t="str">
            <v>Irrigation &amp; Drainage</v>
          </cell>
          <cell r="I565">
            <v>2125</v>
          </cell>
          <cell r="J565" t="str">
            <v>SEAE</v>
          </cell>
          <cell r="K565" t="str">
            <v>10DEC81</v>
          </cell>
          <cell r="L565" t="str">
            <v>03MAR82</v>
          </cell>
          <cell r="M565" t="str">
            <v>12JUL82</v>
          </cell>
          <cell r="N565" t="str">
            <v>01JUL90</v>
          </cell>
          <cell r="O565" t="str">
            <v>15JAN89</v>
          </cell>
          <cell r="P565" t="str">
            <v>15JUL90</v>
          </cell>
          <cell r="Q565">
            <v>30</v>
          </cell>
          <cell r="R565">
            <v>7</v>
          </cell>
          <cell r="S565">
            <v>10.1</v>
          </cell>
          <cell r="U565">
            <v>25000</v>
          </cell>
          <cell r="V565">
            <v>11573</v>
          </cell>
          <cell r="W565">
            <v>13427</v>
          </cell>
          <cell r="X565">
            <v>13427</v>
          </cell>
          <cell r="Y565">
            <v>13427</v>
          </cell>
          <cell r="Z565">
            <v>13427</v>
          </cell>
          <cell r="AA565">
            <v>13427</v>
          </cell>
        </row>
        <row r="566">
          <cell r="A566" t="str">
            <v>SMALL SCALE IRRIGATION SECTOR</v>
          </cell>
          <cell r="B566" t="str">
            <v>0558</v>
          </cell>
          <cell r="C566">
            <v>558</v>
          </cell>
          <cell r="D566" t="str">
            <v>CLOSED</v>
          </cell>
          <cell r="E566" t="str">
            <v>03</v>
          </cell>
          <cell r="F566" t="str">
            <v>BAN</v>
          </cell>
          <cell r="G566">
            <v>3005</v>
          </cell>
          <cell r="H566" t="str">
            <v>Irrigation &amp; Drainage</v>
          </cell>
          <cell r="I566">
            <v>2055</v>
          </cell>
          <cell r="J566" t="str">
            <v>BRM</v>
          </cell>
          <cell r="K566" t="str">
            <v>10DEC81</v>
          </cell>
          <cell r="L566" t="str">
            <v>15FEB82</v>
          </cell>
          <cell r="M566" t="str">
            <v>15OCT82</v>
          </cell>
          <cell r="N566" t="str">
            <v>09MAY94</v>
          </cell>
          <cell r="O566" t="str">
            <v>01APR92</v>
          </cell>
          <cell r="P566" t="str">
            <v>01OCT21</v>
          </cell>
          <cell r="Q566">
            <v>40</v>
          </cell>
          <cell r="R566">
            <v>10</v>
          </cell>
          <cell r="S566">
            <v>1</v>
          </cell>
          <cell r="U566">
            <v>50000</v>
          </cell>
          <cell r="V566">
            <v>18823</v>
          </cell>
          <cell r="W566">
            <v>31177</v>
          </cell>
          <cell r="X566">
            <v>31177</v>
          </cell>
          <cell r="Y566">
            <v>31177</v>
          </cell>
          <cell r="Z566">
            <v>31177</v>
          </cell>
          <cell r="AA566">
            <v>15197</v>
          </cell>
        </row>
        <row r="567">
          <cell r="A567" t="str">
            <v>CROP INTENSIFICATION PROGRAM</v>
          </cell>
          <cell r="B567" t="str">
            <v>0559</v>
          </cell>
          <cell r="C567">
            <v>559</v>
          </cell>
          <cell r="D567" t="str">
            <v>CLOSED</v>
          </cell>
          <cell r="E567" t="str">
            <v>03</v>
          </cell>
          <cell r="F567" t="str">
            <v>NEP</v>
          </cell>
          <cell r="G567">
            <v>3001</v>
          </cell>
          <cell r="H567" t="str">
            <v>Agriculture Production, Agroprocessing, &amp; Agrobusiness</v>
          </cell>
          <cell r="I567">
            <v>2035</v>
          </cell>
          <cell r="J567" t="str">
            <v>SANS</v>
          </cell>
          <cell r="K567" t="str">
            <v>15DEC81</v>
          </cell>
          <cell r="L567" t="str">
            <v>30APR82</v>
          </cell>
          <cell r="M567" t="str">
            <v>20JUL82</v>
          </cell>
          <cell r="N567" t="str">
            <v>28MAY86</v>
          </cell>
          <cell r="O567" t="str">
            <v>01JAN90</v>
          </cell>
          <cell r="P567" t="str">
            <v>01JUL06</v>
          </cell>
          <cell r="Q567">
            <v>25</v>
          </cell>
          <cell r="R567">
            <v>8</v>
          </cell>
          <cell r="S567">
            <v>1</v>
          </cell>
          <cell r="U567">
            <v>4000</v>
          </cell>
          <cell r="V567">
            <v>233</v>
          </cell>
          <cell r="W567">
            <v>3767</v>
          </cell>
          <cell r="X567">
            <v>3767</v>
          </cell>
          <cell r="Y567">
            <v>3767</v>
          </cell>
          <cell r="Z567">
            <v>3767</v>
          </cell>
          <cell r="AA567">
            <v>3767</v>
          </cell>
        </row>
        <row r="568">
          <cell r="A568" t="str">
            <v>COMMAND AREA DEVELOPMENT</v>
          </cell>
          <cell r="B568" t="str">
            <v>0560</v>
          </cell>
          <cell r="C568">
            <v>560</v>
          </cell>
          <cell r="D568" t="str">
            <v>CLOSED</v>
          </cell>
          <cell r="E568" t="str">
            <v>03</v>
          </cell>
          <cell r="F568" t="str">
            <v>NEP</v>
          </cell>
          <cell r="G568">
            <v>3008</v>
          </cell>
          <cell r="H568" t="str">
            <v>Agriculture Sector Development</v>
          </cell>
          <cell r="I568">
            <v>2035</v>
          </cell>
          <cell r="J568" t="str">
            <v>SANS</v>
          </cell>
          <cell r="K568" t="str">
            <v>15DEC81</v>
          </cell>
          <cell r="L568" t="str">
            <v>30APR82</v>
          </cell>
          <cell r="M568" t="str">
            <v>05AUG82</v>
          </cell>
          <cell r="N568" t="str">
            <v>11MAY90</v>
          </cell>
          <cell r="O568" t="str">
            <v>01MAY92</v>
          </cell>
          <cell r="P568" t="str">
            <v>01NOV21</v>
          </cell>
          <cell r="Q568">
            <v>40</v>
          </cell>
          <cell r="R568">
            <v>10</v>
          </cell>
          <cell r="S568">
            <v>1</v>
          </cell>
          <cell r="U568">
            <v>13500</v>
          </cell>
          <cell r="V568">
            <v>1800</v>
          </cell>
          <cell r="W568">
            <v>11700</v>
          </cell>
          <cell r="X568">
            <v>11700</v>
          </cell>
          <cell r="Y568">
            <v>11700</v>
          </cell>
          <cell r="Z568">
            <v>11700</v>
          </cell>
          <cell r="AA568">
            <v>5616</v>
          </cell>
        </row>
        <row r="569">
          <cell r="A569" t="str">
            <v>RURAL ELECTRIFICATION SECTOR</v>
          </cell>
          <cell r="B569" t="str">
            <v>0561</v>
          </cell>
          <cell r="C569">
            <v>561</v>
          </cell>
          <cell r="D569" t="str">
            <v>CLOSED</v>
          </cell>
          <cell r="E569" t="str">
            <v>03</v>
          </cell>
          <cell r="F569" t="str">
            <v>PAK</v>
          </cell>
          <cell r="G569">
            <v>3204</v>
          </cell>
          <cell r="H569" t="str">
            <v>Transmission &amp; Distribution</v>
          </cell>
          <cell r="I569">
            <v>4615</v>
          </cell>
          <cell r="J569" t="str">
            <v>CWID</v>
          </cell>
          <cell r="K569" t="str">
            <v>15DEC81</v>
          </cell>
          <cell r="L569" t="str">
            <v>23DEC81</v>
          </cell>
          <cell r="M569" t="str">
            <v>25MAY82</v>
          </cell>
          <cell r="N569" t="str">
            <v>13APR89</v>
          </cell>
          <cell r="O569" t="str">
            <v>15MAY92</v>
          </cell>
          <cell r="P569" t="str">
            <v>15NOV21</v>
          </cell>
          <cell r="Q569">
            <v>40</v>
          </cell>
          <cell r="R569">
            <v>10</v>
          </cell>
          <cell r="S569">
            <v>1</v>
          </cell>
          <cell r="U569">
            <v>35000</v>
          </cell>
          <cell r="V569">
            <v>9302</v>
          </cell>
          <cell r="W569">
            <v>25698</v>
          </cell>
          <cell r="X569">
            <v>25698</v>
          </cell>
          <cell r="Y569">
            <v>25698</v>
          </cell>
          <cell r="Z569">
            <v>25698</v>
          </cell>
          <cell r="AA569">
            <v>12336</v>
          </cell>
        </row>
        <row r="570">
          <cell r="A570" t="str">
            <v>HEALTH &amp; POPULATION</v>
          </cell>
          <cell r="B570" t="str">
            <v>0562</v>
          </cell>
          <cell r="C570">
            <v>562</v>
          </cell>
          <cell r="D570" t="str">
            <v>CLOSED</v>
          </cell>
          <cell r="E570" t="str">
            <v>03</v>
          </cell>
          <cell r="F570" t="str">
            <v>PAK</v>
          </cell>
          <cell r="G570">
            <v>3403</v>
          </cell>
          <cell r="H570" t="str">
            <v>Health Systems</v>
          </cell>
          <cell r="I570">
            <v>4625</v>
          </cell>
          <cell r="J570" t="str">
            <v>CWSS</v>
          </cell>
          <cell r="K570" t="str">
            <v>15DEC81</v>
          </cell>
          <cell r="L570" t="str">
            <v>23DEC81</v>
          </cell>
          <cell r="M570" t="str">
            <v>27MAY82</v>
          </cell>
          <cell r="N570" t="str">
            <v>22OCT90</v>
          </cell>
          <cell r="O570" t="str">
            <v>15MAY92</v>
          </cell>
          <cell r="P570" t="str">
            <v>15NOV21</v>
          </cell>
          <cell r="Q570">
            <v>40</v>
          </cell>
          <cell r="R570">
            <v>10</v>
          </cell>
          <cell r="S570">
            <v>1</v>
          </cell>
          <cell r="U570">
            <v>15000</v>
          </cell>
          <cell r="V570">
            <v>4313</v>
          </cell>
          <cell r="W570">
            <v>10687</v>
          </cell>
          <cell r="X570">
            <v>10687</v>
          </cell>
          <cell r="Y570">
            <v>10687</v>
          </cell>
          <cell r="Z570">
            <v>10687</v>
          </cell>
          <cell r="AA570">
            <v>5132</v>
          </cell>
        </row>
        <row r="571">
          <cell r="A571" t="str">
            <v>SABAH/SARAWAK FISHERIES INFRASTRUCTURE PROJECT</v>
          </cell>
          <cell r="B571" t="str">
            <v>0563</v>
          </cell>
          <cell r="C571">
            <v>563</v>
          </cell>
          <cell r="D571" t="str">
            <v>CLOSED</v>
          </cell>
          <cell r="E571" t="str">
            <v>01</v>
          </cell>
          <cell r="F571" t="str">
            <v>MAL</v>
          </cell>
          <cell r="G571">
            <v>3003</v>
          </cell>
          <cell r="H571" t="str">
            <v>Fishery</v>
          </cell>
          <cell r="I571">
            <v>2125</v>
          </cell>
          <cell r="J571" t="str">
            <v>SEAE</v>
          </cell>
          <cell r="K571" t="str">
            <v>22DEC81</v>
          </cell>
          <cell r="L571" t="str">
            <v>15MAR82</v>
          </cell>
          <cell r="M571" t="str">
            <v>01OCT82</v>
          </cell>
          <cell r="N571" t="str">
            <v>09APR91</v>
          </cell>
          <cell r="O571" t="str">
            <v>01DEC87</v>
          </cell>
          <cell r="P571" t="str">
            <v>01JUN93</v>
          </cell>
          <cell r="Q571">
            <v>20</v>
          </cell>
          <cell r="R571">
            <v>6</v>
          </cell>
          <cell r="S571">
            <v>10.1</v>
          </cell>
          <cell r="U571">
            <v>20600</v>
          </cell>
          <cell r="V571">
            <v>2971</v>
          </cell>
          <cell r="W571">
            <v>17629</v>
          </cell>
          <cell r="X571">
            <v>17629</v>
          </cell>
          <cell r="Y571">
            <v>17629</v>
          </cell>
          <cell r="Z571">
            <v>17629</v>
          </cell>
          <cell r="AA571">
            <v>17629</v>
          </cell>
        </row>
        <row r="572">
          <cell r="A572" t="str">
            <v>SECOND NATIONAL DEV.FINANCE CORP PROJECT</v>
          </cell>
          <cell r="B572" t="str">
            <v>0564</v>
          </cell>
          <cell r="C572">
            <v>564</v>
          </cell>
          <cell r="D572" t="str">
            <v>CLOSED</v>
          </cell>
          <cell r="E572" t="str">
            <v>03</v>
          </cell>
          <cell r="F572" t="str">
            <v>PAK</v>
          </cell>
          <cell r="G572">
            <v>3301</v>
          </cell>
          <cell r="H572" t="str">
            <v>Banking Systems</v>
          </cell>
          <cell r="I572">
            <v>4630</v>
          </cell>
          <cell r="J572" t="str">
            <v>CWGF</v>
          </cell>
          <cell r="K572" t="str">
            <v>22DEC81</v>
          </cell>
          <cell r="L572" t="str">
            <v>23DEC81</v>
          </cell>
          <cell r="M572" t="str">
            <v>25MAR82</v>
          </cell>
          <cell r="N572" t="str">
            <v>31MAR87</v>
          </cell>
          <cell r="O572" t="str">
            <v>15APR92</v>
          </cell>
          <cell r="P572" t="str">
            <v>15OCT21</v>
          </cell>
          <cell r="Q572">
            <v>40</v>
          </cell>
          <cell r="R572">
            <v>10</v>
          </cell>
          <cell r="S572">
            <v>1</v>
          </cell>
          <cell r="U572">
            <v>50000</v>
          </cell>
          <cell r="V572">
            <v>125</v>
          </cell>
          <cell r="W572">
            <v>49875</v>
          </cell>
          <cell r="X572">
            <v>49875</v>
          </cell>
          <cell r="Y572">
            <v>49875</v>
          </cell>
          <cell r="Z572">
            <v>49875</v>
          </cell>
          <cell r="AA572">
            <v>23942</v>
          </cell>
        </row>
        <row r="573">
          <cell r="A573" t="str">
            <v>PIRKOH GAS DEVELOPMENT PROJECT</v>
          </cell>
          <cell r="B573" t="str">
            <v>0565</v>
          </cell>
          <cell r="C573">
            <v>565</v>
          </cell>
          <cell r="D573" t="str">
            <v>CLOSED</v>
          </cell>
          <cell r="E573" t="str">
            <v>01</v>
          </cell>
          <cell r="F573" t="str">
            <v>PAK</v>
          </cell>
          <cell r="G573">
            <v>3201</v>
          </cell>
          <cell r="H573" t="str">
            <v>Conventional Energy Generation (other than hydropower)</v>
          </cell>
          <cell r="I573">
            <v>4615</v>
          </cell>
          <cell r="J573" t="str">
            <v>CWID</v>
          </cell>
          <cell r="K573" t="str">
            <v>22DEC81</v>
          </cell>
          <cell r="L573" t="str">
            <v>23DEC81</v>
          </cell>
          <cell r="M573" t="str">
            <v>02APR82</v>
          </cell>
          <cell r="N573" t="str">
            <v>31DEC87</v>
          </cell>
          <cell r="O573" t="str">
            <v>01APR84</v>
          </cell>
          <cell r="P573" t="str">
            <v>01OCT01</v>
          </cell>
          <cell r="Q573">
            <v>20</v>
          </cell>
          <cell r="R573">
            <v>2</v>
          </cell>
          <cell r="S573">
            <v>10.1</v>
          </cell>
          <cell r="U573">
            <v>55000</v>
          </cell>
          <cell r="V573">
            <v>10310</v>
          </cell>
          <cell r="W573">
            <v>44690</v>
          </cell>
          <cell r="X573">
            <v>44690</v>
          </cell>
          <cell r="Y573">
            <v>44690</v>
          </cell>
          <cell r="Z573">
            <v>44690</v>
          </cell>
          <cell r="AA573">
            <v>44690</v>
          </cell>
        </row>
        <row r="574">
          <cell r="A574" t="str">
            <v>SECOND IRIAN JAYA FISHERIES DEV. PROJECT</v>
          </cell>
          <cell r="B574" t="str">
            <v>0566</v>
          </cell>
          <cell r="C574">
            <v>566</v>
          </cell>
          <cell r="D574" t="str">
            <v>CLOSED</v>
          </cell>
          <cell r="E574" t="str">
            <v>01</v>
          </cell>
          <cell r="F574" t="str">
            <v>INO</v>
          </cell>
          <cell r="G574">
            <v>3003</v>
          </cell>
          <cell r="H574" t="str">
            <v>Fishery</v>
          </cell>
          <cell r="I574">
            <v>2125</v>
          </cell>
          <cell r="J574" t="str">
            <v>SEAE</v>
          </cell>
          <cell r="K574" t="str">
            <v>25MAR82</v>
          </cell>
          <cell r="L574" t="str">
            <v>19APR82</v>
          </cell>
          <cell r="M574" t="str">
            <v>17SEP82</v>
          </cell>
          <cell r="N574" t="str">
            <v>13NOV90</v>
          </cell>
          <cell r="O574" t="str">
            <v>15AUG87</v>
          </cell>
          <cell r="P574" t="str">
            <v>15FEB02</v>
          </cell>
          <cell r="Q574">
            <v>20</v>
          </cell>
          <cell r="R574">
            <v>5</v>
          </cell>
          <cell r="S574">
            <v>11</v>
          </cell>
          <cell r="U574">
            <v>34000</v>
          </cell>
          <cell r="V574">
            <v>25802</v>
          </cell>
          <cell r="W574">
            <v>8198</v>
          </cell>
          <cell r="X574">
            <v>8198</v>
          </cell>
          <cell r="Y574">
            <v>8198</v>
          </cell>
          <cell r="Z574">
            <v>8198</v>
          </cell>
          <cell r="AA574">
            <v>8198</v>
          </cell>
        </row>
        <row r="575">
          <cell r="A575" t="str">
            <v>COOK ISLANDS DEVELOPMENT BANK PROJECT</v>
          </cell>
          <cell r="B575" t="str">
            <v>0567</v>
          </cell>
          <cell r="C575">
            <v>567</v>
          </cell>
          <cell r="D575" t="str">
            <v>CLOSED</v>
          </cell>
          <cell r="E575" t="str">
            <v>03</v>
          </cell>
          <cell r="F575" t="str">
            <v>COO</v>
          </cell>
          <cell r="G575">
            <v>3301</v>
          </cell>
          <cell r="H575" t="str">
            <v>Banking Systems</v>
          </cell>
          <cell r="I575">
            <v>3610</v>
          </cell>
          <cell r="J575" t="str">
            <v>PAHQ</v>
          </cell>
          <cell r="K575" t="str">
            <v>25MAR82</v>
          </cell>
          <cell r="L575" t="str">
            <v>30APR82</v>
          </cell>
          <cell r="M575" t="str">
            <v>24NOV82</v>
          </cell>
          <cell r="N575" t="str">
            <v>08JAN88</v>
          </cell>
          <cell r="O575" t="str">
            <v>15OCT92</v>
          </cell>
          <cell r="P575" t="str">
            <v>15APR22</v>
          </cell>
          <cell r="Q575">
            <v>40</v>
          </cell>
          <cell r="R575">
            <v>10</v>
          </cell>
          <cell r="S575">
            <v>1</v>
          </cell>
          <cell r="U575">
            <v>1500</v>
          </cell>
          <cell r="V575">
            <v>0</v>
          </cell>
          <cell r="W575">
            <v>1500</v>
          </cell>
          <cell r="X575">
            <v>1500</v>
          </cell>
          <cell r="Y575">
            <v>1500</v>
          </cell>
          <cell r="Z575">
            <v>1500</v>
          </cell>
          <cell r="AA575">
            <v>690</v>
          </cell>
        </row>
        <row r="576">
          <cell r="A576" t="str">
            <v>COMMUNITY FORESTRY PROJECT</v>
          </cell>
          <cell r="B576" t="str">
            <v>0568</v>
          </cell>
          <cell r="C576">
            <v>568</v>
          </cell>
          <cell r="D576" t="str">
            <v>CLOSED</v>
          </cell>
          <cell r="E576" t="str">
            <v>03</v>
          </cell>
          <cell r="F576" t="str">
            <v>SRI</v>
          </cell>
          <cell r="G576">
            <v>3004</v>
          </cell>
          <cell r="H576" t="str">
            <v>Forest</v>
          </cell>
          <cell r="I576">
            <v>2035</v>
          </cell>
          <cell r="J576" t="str">
            <v>SANS</v>
          </cell>
          <cell r="K576" t="str">
            <v>25MAR82</v>
          </cell>
          <cell r="L576" t="str">
            <v>14APR82</v>
          </cell>
          <cell r="M576" t="str">
            <v>24JUN82</v>
          </cell>
          <cell r="N576" t="str">
            <v>30SEP92</v>
          </cell>
          <cell r="O576" t="str">
            <v>01MAY92</v>
          </cell>
          <cell r="P576" t="str">
            <v>01NOV21</v>
          </cell>
          <cell r="Q576">
            <v>40</v>
          </cell>
          <cell r="R576">
            <v>10</v>
          </cell>
          <cell r="S576">
            <v>1</v>
          </cell>
          <cell r="U576">
            <v>10000</v>
          </cell>
          <cell r="V576">
            <v>177</v>
          </cell>
          <cell r="W576">
            <v>9823</v>
          </cell>
          <cell r="X576">
            <v>9823</v>
          </cell>
          <cell r="Y576">
            <v>9823</v>
          </cell>
          <cell r="Z576">
            <v>9823</v>
          </cell>
          <cell r="AA576">
            <v>4798</v>
          </cell>
        </row>
        <row r="577">
          <cell r="A577" t="str">
            <v>SECOND SULAWESI POWER PROJECT</v>
          </cell>
          <cell r="B577" t="str">
            <v>0569</v>
          </cell>
          <cell r="C577">
            <v>569</v>
          </cell>
          <cell r="D577" t="str">
            <v>CLOSED</v>
          </cell>
          <cell r="E577" t="str">
            <v>01</v>
          </cell>
          <cell r="F577" t="str">
            <v>INO</v>
          </cell>
          <cell r="G577">
            <v>3204</v>
          </cell>
          <cell r="H577" t="str">
            <v>Transmission &amp; Distribution</v>
          </cell>
          <cell r="I577">
            <v>2115</v>
          </cell>
          <cell r="J577" t="str">
            <v>SEID</v>
          </cell>
          <cell r="K577" t="str">
            <v>15APR82</v>
          </cell>
          <cell r="L577" t="str">
            <v>19APR82</v>
          </cell>
          <cell r="M577" t="str">
            <v>14JUL82</v>
          </cell>
          <cell r="N577" t="str">
            <v>25JUL91</v>
          </cell>
          <cell r="O577" t="str">
            <v>15AUG86</v>
          </cell>
          <cell r="P577" t="str">
            <v>15AUG94</v>
          </cell>
          <cell r="Q577">
            <v>20</v>
          </cell>
          <cell r="R577">
            <v>4</v>
          </cell>
          <cell r="S577">
            <v>11</v>
          </cell>
          <cell r="U577">
            <v>41350</v>
          </cell>
          <cell r="V577">
            <v>15071</v>
          </cell>
          <cell r="W577">
            <v>26279</v>
          </cell>
          <cell r="X577">
            <v>26279</v>
          </cell>
          <cell r="Y577">
            <v>26279</v>
          </cell>
          <cell r="Z577">
            <v>26279</v>
          </cell>
          <cell r="AA577">
            <v>26279</v>
          </cell>
        </row>
        <row r="578">
          <cell r="A578" t="str">
            <v>TELECOMMUNICATIONS PROJECT</v>
          </cell>
          <cell r="B578" t="str">
            <v>0570</v>
          </cell>
          <cell r="C578">
            <v>570</v>
          </cell>
          <cell r="D578" t="str">
            <v>CLOSED</v>
          </cell>
          <cell r="E578" t="str">
            <v>01</v>
          </cell>
          <cell r="F578" t="str">
            <v>PAK</v>
          </cell>
          <cell r="G578">
            <v>3706</v>
          </cell>
          <cell r="H578" t="str">
            <v>Telecommunications &amp; Communications</v>
          </cell>
          <cell r="I578">
            <v>4615</v>
          </cell>
          <cell r="J578" t="str">
            <v>CWID</v>
          </cell>
          <cell r="K578" t="str">
            <v>17JUN82</v>
          </cell>
          <cell r="L578" t="str">
            <v>28JUN82</v>
          </cell>
          <cell r="M578" t="str">
            <v>04FEB83</v>
          </cell>
          <cell r="N578" t="str">
            <v>23FEB89</v>
          </cell>
          <cell r="O578" t="str">
            <v>15NOV87</v>
          </cell>
          <cell r="P578" t="str">
            <v>15MAY07</v>
          </cell>
          <cell r="Q578">
            <v>25</v>
          </cell>
          <cell r="R578">
            <v>5</v>
          </cell>
          <cell r="S578">
            <v>11</v>
          </cell>
          <cell r="U578">
            <v>29000</v>
          </cell>
          <cell r="V578">
            <v>8000</v>
          </cell>
          <cell r="W578">
            <v>21000</v>
          </cell>
          <cell r="X578">
            <v>21000</v>
          </cell>
          <cell r="Y578">
            <v>21000</v>
          </cell>
          <cell r="Z578">
            <v>21000</v>
          </cell>
          <cell r="AA578">
            <v>21000</v>
          </cell>
        </row>
        <row r="579">
          <cell r="A579" t="str">
            <v>DISTRICT TOWNS WATER SUPPLY PROJECT</v>
          </cell>
          <cell r="B579" t="str">
            <v>0571</v>
          </cell>
          <cell r="C579">
            <v>571</v>
          </cell>
          <cell r="D579" t="str">
            <v>CLOSED</v>
          </cell>
          <cell r="E579" t="str">
            <v>03</v>
          </cell>
          <cell r="F579" t="str">
            <v>BAN</v>
          </cell>
          <cell r="G579">
            <v>3801</v>
          </cell>
          <cell r="H579" t="str">
            <v>Water Supply &amp; Sanitation</v>
          </cell>
          <cell r="I579">
            <v>2045</v>
          </cell>
          <cell r="J579" t="str">
            <v>SAUD</v>
          </cell>
          <cell r="K579" t="str">
            <v>17JUN82</v>
          </cell>
          <cell r="L579" t="str">
            <v>28JUL82</v>
          </cell>
          <cell r="M579" t="str">
            <v>26NOV82</v>
          </cell>
          <cell r="N579" t="str">
            <v>09JUL91</v>
          </cell>
          <cell r="O579" t="str">
            <v>01OCT92</v>
          </cell>
          <cell r="P579" t="str">
            <v>01APR22</v>
          </cell>
          <cell r="Q579">
            <v>40</v>
          </cell>
          <cell r="R579">
            <v>10</v>
          </cell>
          <cell r="S579">
            <v>1</v>
          </cell>
          <cell r="U579">
            <v>14400</v>
          </cell>
          <cell r="V579">
            <v>1274</v>
          </cell>
          <cell r="W579">
            <v>13126</v>
          </cell>
          <cell r="X579">
            <v>13126</v>
          </cell>
          <cell r="Y579">
            <v>13126</v>
          </cell>
          <cell r="Z579">
            <v>13126</v>
          </cell>
          <cell r="AA579">
            <v>6042</v>
          </cell>
        </row>
        <row r="580">
          <cell r="A580" t="str">
            <v>KALAKA-SARIBAS INTEGRATED AGRICULTURAL DEVELOPMENT PROJECT</v>
          </cell>
          <cell r="B580" t="str">
            <v>0572</v>
          </cell>
          <cell r="C580">
            <v>572</v>
          </cell>
          <cell r="D580" t="str">
            <v>CLOSED</v>
          </cell>
          <cell r="E580" t="str">
            <v>01</v>
          </cell>
          <cell r="F580" t="str">
            <v>MAL</v>
          </cell>
          <cell r="G580">
            <v>3008</v>
          </cell>
          <cell r="H580" t="str">
            <v>Agriculture Sector Development</v>
          </cell>
          <cell r="I580">
            <v>2125</v>
          </cell>
          <cell r="J580" t="str">
            <v>SEAE</v>
          </cell>
          <cell r="K580" t="str">
            <v>24JUN82</v>
          </cell>
          <cell r="L580" t="str">
            <v>20AUG82</v>
          </cell>
          <cell r="M580" t="str">
            <v>28OCT82</v>
          </cell>
          <cell r="N580" t="str">
            <v>31OCT85</v>
          </cell>
          <cell r="O580" t="str">
            <v>15JUL84</v>
          </cell>
          <cell r="P580" t="str">
            <v>15JAN92</v>
          </cell>
          <cell r="Q580">
            <v>10</v>
          </cell>
          <cell r="R580">
            <v>2</v>
          </cell>
          <cell r="S580">
            <v>11</v>
          </cell>
          <cell r="U580">
            <v>680</v>
          </cell>
          <cell r="V580">
            <v>144</v>
          </cell>
          <cell r="W580">
            <v>536</v>
          </cell>
          <cell r="X580">
            <v>536</v>
          </cell>
          <cell r="Y580">
            <v>536</v>
          </cell>
          <cell r="Z580">
            <v>536</v>
          </cell>
          <cell r="AA580">
            <v>536</v>
          </cell>
        </row>
        <row r="581">
          <cell r="A581" t="str">
            <v>SECOND FORESTRY PROJECT</v>
          </cell>
          <cell r="B581" t="str">
            <v>0573</v>
          </cell>
          <cell r="C581">
            <v>573</v>
          </cell>
          <cell r="D581" t="str">
            <v>CLOSED</v>
          </cell>
          <cell r="E581" t="str">
            <v>03</v>
          </cell>
          <cell r="F581" t="str">
            <v>MYA</v>
          </cell>
          <cell r="G581">
            <v>3004</v>
          </cell>
          <cell r="H581" t="str">
            <v>Forest</v>
          </cell>
          <cell r="I581">
            <v>2125</v>
          </cell>
          <cell r="J581" t="str">
            <v>SEAE</v>
          </cell>
          <cell r="K581" t="str">
            <v>29JUN82</v>
          </cell>
          <cell r="L581" t="str">
            <v>27JUL82</v>
          </cell>
          <cell r="M581" t="str">
            <v>01SEP82</v>
          </cell>
          <cell r="N581" t="str">
            <v>26JUL93</v>
          </cell>
          <cell r="O581" t="str">
            <v>15OCT92</v>
          </cell>
          <cell r="P581" t="str">
            <v>15APR22</v>
          </cell>
          <cell r="Q581">
            <v>40</v>
          </cell>
          <cell r="R581">
            <v>10</v>
          </cell>
          <cell r="S581">
            <v>1</v>
          </cell>
          <cell r="U581">
            <v>25000</v>
          </cell>
          <cell r="V581">
            <v>3826</v>
          </cell>
          <cell r="W581">
            <v>21174</v>
          </cell>
          <cell r="X581">
            <v>21174</v>
          </cell>
          <cell r="Y581">
            <v>21174</v>
          </cell>
          <cell r="Z581">
            <v>21174</v>
          </cell>
          <cell r="AA581">
            <v>2435</v>
          </cell>
        </row>
        <row r="582">
          <cell r="A582" t="str">
            <v>VOCATIONAL EDUCATION PROJECT</v>
          </cell>
          <cell r="B582" t="str">
            <v>0574</v>
          </cell>
          <cell r="C582">
            <v>574</v>
          </cell>
          <cell r="D582" t="str">
            <v>CLOSED</v>
          </cell>
          <cell r="E582" t="str">
            <v>01</v>
          </cell>
          <cell r="F582" t="str">
            <v>INO</v>
          </cell>
          <cell r="G582">
            <v>3105</v>
          </cell>
          <cell r="H582" t="str">
            <v>Technical, Vocational Training &amp; Skills Development</v>
          </cell>
          <cell r="I582">
            <v>2135</v>
          </cell>
          <cell r="J582" t="str">
            <v>SESS</v>
          </cell>
          <cell r="K582" t="str">
            <v>29JUN82</v>
          </cell>
          <cell r="L582" t="str">
            <v>09JUL82</v>
          </cell>
          <cell r="M582" t="str">
            <v>22SEP82</v>
          </cell>
          <cell r="N582" t="str">
            <v>26DEC90</v>
          </cell>
          <cell r="O582" t="str">
            <v>01NOV87</v>
          </cell>
          <cell r="P582" t="str">
            <v>01NOV94</v>
          </cell>
          <cell r="Q582">
            <v>20</v>
          </cell>
          <cell r="R582">
            <v>5</v>
          </cell>
          <cell r="S582">
            <v>11</v>
          </cell>
          <cell r="U582">
            <v>40000</v>
          </cell>
          <cell r="V582">
            <v>1388</v>
          </cell>
          <cell r="W582">
            <v>38612</v>
          </cell>
          <cell r="X582">
            <v>38612</v>
          </cell>
          <cell r="Y582">
            <v>38612</v>
          </cell>
          <cell r="Z582">
            <v>38612</v>
          </cell>
          <cell r="AA582">
            <v>38612</v>
          </cell>
        </row>
        <row r="583">
          <cell r="A583" t="str">
            <v>SIXTH ROAD PROJECT</v>
          </cell>
          <cell r="B583" t="str">
            <v>0575</v>
          </cell>
          <cell r="C583">
            <v>575</v>
          </cell>
          <cell r="D583" t="str">
            <v>CLOSED</v>
          </cell>
          <cell r="E583" t="str">
            <v>01</v>
          </cell>
          <cell r="F583" t="str">
            <v>INO</v>
          </cell>
          <cell r="G583">
            <v>3701</v>
          </cell>
          <cell r="H583" t="str">
            <v>Roads &amp; Highways</v>
          </cell>
          <cell r="I583">
            <v>2115</v>
          </cell>
          <cell r="J583" t="str">
            <v>SEID</v>
          </cell>
          <cell r="K583" t="str">
            <v>29JUN82</v>
          </cell>
          <cell r="L583" t="str">
            <v>09JUL82</v>
          </cell>
          <cell r="M583" t="str">
            <v>07OCT82</v>
          </cell>
          <cell r="N583" t="str">
            <v>09OCT89</v>
          </cell>
          <cell r="O583" t="str">
            <v>15NOV86</v>
          </cell>
          <cell r="P583" t="str">
            <v>15MAY06</v>
          </cell>
          <cell r="Q583">
            <v>24</v>
          </cell>
          <cell r="R583">
            <v>4</v>
          </cell>
          <cell r="S583">
            <v>11</v>
          </cell>
          <cell r="U583">
            <v>60000</v>
          </cell>
          <cell r="V583">
            <v>14045</v>
          </cell>
          <cell r="W583">
            <v>45955</v>
          </cell>
          <cell r="X583">
            <v>45955</v>
          </cell>
          <cell r="Y583">
            <v>45955</v>
          </cell>
          <cell r="Z583">
            <v>45955</v>
          </cell>
          <cell r="AA583">
            <v>45955</v>
          </cell>
        </row>
        <row r="584">
          <cell r="A584" t="str">
            <v>HEALTH AND POPULATION PROJECT</v>
          </cell>
          <cell r="B584" t="str">
            <v>0576</v>
          </cell>
          <cell r="C584">
            <v>576</v>
          </cell>
          <cell r="D584" t="str">
            <v>CLOSED</v>
          </cell>
          <cell r="E584" t="str">
            <v>03</v>
          </cell>
          <cell r="F584" t="str">
            <v>SRI</v>
          </cell>
          <cell r="G584">
            <v>3403</v>
          </cell>
          <cell r="H584" t="str">
            <v>Health Systems</v>
          </cell>
          <cell r="I584">
            <v>2035</v>
          </cell>
          <cell r="J584" t="str">
            <v>SANS</v>
          </cell>
          <cell r="K584" t="str">
            <v>22JUL82</v>
          </cell>
          <cell r="L584" t="str">
            <v>05AUG82</v>
          </cell>
          <cell r="M584" t="str">
            <v>20OCT82</v>
          </cell>
          <cell r="N584" t="str">
            <v>16AUG90</v>
          </cell>
          <cell r="O584" t="str">
            <v>01OCT92</v>
          </cell>
          <cell r="P584" t="str">
            <v>01APR22</v>
          </cell>
          <cell r="Q584">
            <v>40</v>
          </cell>
          <cell r="R584">
            <v>10</v>
          </cell>
          <cell r="S584">
            <v>1</v>
          </cell>
          <cell r="U584">
            <v>9300</v>
          </cell>
          <cell r="V584">
            <v>2074</v>
          </cell>
          <cell r="W584">
            <v>7226</v>
          </cell>
          <cell r="X584">
            <v>7226</v>
          </cell>
          <cell r="Y584">
            <v>7226</v>
          </cell>
          <cell r="Z584">
            <v>7226</v>
          </cell>
          <cell r="AA584">
            <v>3328</v>
          </cell>
        </row>
        <row r="585">
          <cell r="A585" t="str">
            <v>SECOND AGRICULTURAL CREDIT PROJECT</v>
          </cell>
          <cell r="B585" t="str">
            <v>0577</v>
          </cell>
          <cell r="C585">
            <v>577</v>
          </cell>
          <cell r="D585" t="str">
            <v>CLOSED</v>
          </cell>
          <cell r="E585" t="str">
            <v>01</v>
          </cell>
          <cell r="F585" t="str">
            <v>INO</v>
          </cell>
          <cell r="G585">
            <v>3001</v>
          </cell>
          <cell r="H585" t="str">
            <v>Agriculture Production, Agroprocessing, &amp; Agrobusiness</v>
          </cell>
          <cell r="I585">
            <v>2125</v>
          </cell>
          <cell r="J585" t="str">
            <v>SEAE</v>
          </cell>
          <cell r="K585" t="str">
            <v>29JUL82</v>
          </cell>
          <cell r="L585" t="str">
            <v>16SEP82</v>
          </cell>
          <cell r="M585" t="str">
            <v>14FEB83</v>
          </cell>
          <cell r="N585" t="str">
            <v>21JAN87</v>
          </cell>
          <cell r="O585" t="str">
            <v>01MAY87</v>
          </cell>
          <cell r="P585" t="str">
            <v>01MAY87</v>
          </cell>
          <cell r="Q585">
            <v>20</v>
          </cell>
          <cell r="R585">
            <v>4</v>
          </cell>
          <cell r="S585">
            <v>11</v>
          </cell>
          <cell r="U585">
            <v>27570</v>
          </cell>
          <cell r="V585">
            <v>27227</v>
          </cell>
          <cell r="W585">
            <v>343</v>
          </cell>
          <cell r="X585">
            <v>343</v>
          </cell>
          <cell r="Y585">
            <v>343</v>
          </cell>
          <cell r="Z585">
            <v>343</v>
          </cell>
          <cell r="AA585">
            <v>343</v>
          </cell>
        </row>
        <row r="586">
          <cell r="A586" t="str">
            <v>PIPRI II THERMAL GENERATION PROJECT-SUPPLEMENTARY</v>
          </cell>
          <cell r="B586" t="str">
            <v>0578</v>
          </cell>
          <cell r="C586">
            <v>578</v>
          </cell>
          <cell r="D586" t="str">
            <v>CLOSED</v>
          </cell>
          <cell r="E586" t="str">
            <v>03</v>
          </cell>
          <cell r="F586" t="str">
            <v>PAK</v>
          </cell>
          <cell r="G586">
            <v>3201</v>
          </cell>
          <cell r="H586" t="str">
            <v>Conventional Energy Generation (other than hydropower)</v>
          </cell>
          <cell r="I586">
            <v>4615</v>
          </cell>
          <cell r="J586" t="str">
            <v>CWID</v>
          </cell>
          <cell r="K586" t="str">
            <v>29JUL82</v>
          </cell>
          <cell r="L586" t="str">
            <v>23SEP82</v>
          </cell>
          <cell r="M586" t="str">
            <v>21FEB83</v>
          </cell>
          <cell r="N586" t="str">
            <v>18APR86</v>
          </cell>
          <cell r="O586" t="str">
            <v>15MAR93</v>
          </cell>
          <cell r="P586" t="str">
            <v>15SEP22</v>
          </cell>
          <cell r="Q586">
            <v>40</v>
          </cell>
          <cell r="R586">
            <v>10</v>
          </cell>
          <cell r="S586">
            <v>1</v>
          </cell>
          <cell r="U586">
            <v>29000</v>
          </cell>
          <cell r="V586">
            <v>11846</v>
          </cell>
          <cell r="W586">
            <v>17154</v>
          </cell>
          <cell r="X586">
            <v>17154</v>
          </cell>
          <cell r="Y586">
            <v>17154</v>
          </cell>
          <cell r="Z586">
            <v>17154</v>
          </cell>
          <cell r="AA586">
            <v>7547</v>
          </cell>
        </row>
        <row r="587">
          <cell r="A587" t="str">
            <v>TIN MINING PROJECT</v>
          </cell>
          <cell r="B587" t="str">
            <v>0579</v>
          </cell>
          <cell r="C587">
            <v>579</v>
          </cell>
          <cell r="D587" t="str">
            <v>CLOSED</v>
          </cell>
          <cell r="E587" t="str">
            <v>03</v>
          </cell>
          <cell r="F587" t="str">
            <v>MYA</v>
          </cell>
          <cell r="G587">
            <v>3502</v>
          </cell>
          <cell r="H587" t="str">
            <v>Industry</v>
          </cell>
          <cell r="I587">
            <v>2145</v>
          </cell>
          <cell r="J587" t="str">
            <v>SEGF</v>
          </cell>
          <cell r="K587" t="str">
            <v>19AUG82</v>
          </cell>
          <cell r="L587" t="str">
            <v>07SEP82</v>
          </cell>
          <cell r="M587" t="str">
            <v>26OCT82</v>
          </cell>
          <cell r="N587" t="str">
            <v>13JAN84</v>
          </cell>
          <cell r="Q587">
            <v>40</v>
          </cell>
          <cell r="R587">
            <v>10</v>
          </cell>
          <cell r="S587">
            <v>1</v>
          </cell>
          <cell r="U587">
            <v>16200</v>
          </cell>
          <cell r="V587">
            <v>16200</v>
          </cell>
          <cell r="W587">
            <v>0</v>
          </cell>
          <cell r="X587">
            <v>0</v>
          </cell>
          <cell r="Y587">
            <v>0</v>
          </cell>
          <cell r="Z587">
            <v>0</v>
          </cell>
          <cell r="AA587">
            <v>0</v>
          </cell>
        </row>
        <row r="588">
          <cell r="A588" t="str">
            <v>THIRD DAVAO DEL NORTE IRRIGATION PROJ</v>
          </cell>
          <cell r="B588" t="str">
            <v>0580</v>
          </cell>
          <cell r="C588">
            <v>580</v>
          </cell>
          <cell r="D588" t="str">
            <v>CLOSED</v>
          </cell>
          <cell r="E588" t="str">
            <v>01</v>
          </cell>
          <cell r="F588" t="str">
            <v>PHI</v>
          </cell>
          <cell r="G588">
            <v>3005</v>
          </cell>
          <cell r="H588" t="str">
            <v>Irrigation &amp; Drainage</v>
          </cell>
          <cell r="I588">
            <v>2125</v>
          </cell>
          <cell r="J588" t="str">
            <v>SEAE</v>
          </cell>
          <cell r="K588" t="str">
            <v>02SEP82</v>
          </cell>
          <cell r="L588" t="str">
            <v>03NOV82</v>
          </cell>
          <cell r="M588" t="str">
            <v>28MAR83</v>
          </cell>
          <cell r="N588" t="str">
            <v>28APR92</v>
          </cell>
          <cell r="O588" t="str">
            <v>01MAR88</v>
          </cell>
          <cell r="P588" t="str">
            <v>01SEP12</v>
          </cell>
          <cell r="Q588">
            <v>30</v>
          </cell>
          <cell r="R588">
            <v>5</v>
          </cell>
          <cell r="S588">
            <v>11</v>
          </cell>
          <cell r="U588">
            <v>45300</v>
          </cell>
          <cell r="V588">
            <v>27613</v>
          </cell>
          <cell r="W588">
            <v>17687</v>
          </cell>
          <cell r="X588">
            <v>17687</v>
          </cell>
          <cell r="Y588">
            <v>17687</v>
          </cell>
          <cell r="Z588">
            <v>17687</v>
          </cell>
          <cell r="AA588">
            <v>17687</v>
          </cell>
        </row>
        <row r="589">
          <cell r="A589" t="str">
            <v>IRRIGATION PACKAGE PROJECT</v>
          </cell>
          <cell r="B589" t="str">
            <v>0581</v>
          </cell>
          <cell r="C589">
            <v>581</v>
          </cell>
          <cell r="D589" t="str">
            <v>CLOSED</v>
          </cell>
          <cell r="E589" t="str">
            <v>01</v>
          </cell>
          <cell r="F589" t="str">
            <v>INO</v>
          </cell>
          <cell r="G589">
            <v>3005</v>
          </cell>
          <cell r="H589" t="str">
            <v>Irrigation &amp; Drainage</v>
          </cell>
          <cell r="I589">
            <v>2125</v>
          </cell>
          <cell r="J589" t="str">
            <v>SEAE</v>
          </cell>
          <cell r="K589" t="str">
            <v>14SEP82</v>
          </cell>
          <cell r="L589" t="str">
            <v>06OCT82</v>
          </cell>
          <cell r="M589" t="str">
            <v>08DEC82</v>
          </cell>
          <cell r="N589" t="str">
            <v>23OCT92</v>
          </cell>
          <cell r="O589" t="str">
            <v>15FEB88</v>
          </cell>
          <cell r="P589" t="str">
            <v>15AUG94</v>
          </cell>
          <cell r="Q589">
            <v>25</v>
          </cell>
          <cell r="R589">
            <v>5</v>
          </cell>
          <cell r="S589">
            <v>11</v>
          </cell>
          <cell r="U589">
            <v>77000</v>
          </cell>
          <cell r="V589">
            <v>113</v>
          </cell>
          <cell r="W589">
            <v>76887</v>
          </cell>
          <cell r="X589">
            <v>76887</v>
          </cell>
          <cell r="Y589">
            <v>76887</v>
          </cell>
          <cell r="Z589">
            <v>76887</v>
          </cell>
          <cell r="AA589">
            <v>76887</v>
          </cell>
        </row>
        <row r="590">
          <cell r="A590" t="str">
            <v>TULUNGAGUNG II AND BARO RAYA IRRIGATION STUDY</v>
          </cell>
          <cell r="B590" t="str">
            <v>0582</v>
          </cell>
          <cell r="C590">
            <v>582</v>
          </cell>
          <cell r="D590" t="str">
            <v>CLOSED</v>
          </cell>
          <cell r="E590" t="str">
            <v>01</v>
          </cell>
          <cell r="F590" t="str">
            <v>INO</v>
          </cell>
          <cell r="G590">
            <v>3005</v>
          </cell>
          <cell r="H590" t="str">
            <v>Irrigation &amp; Drainage</v>
          </cell>
          <cell r="I590">
            <v>2125</v>
          </cell>
          <cell r="J590" t="str">
            <v>SEAE</v>
          </cell>
          <cell r="K590" t="str">
            <v>14SEP82</v>
          </cell>
          <cell r="L590" t="str">
            <v>06OCT82</v>
          </cell>
          <cell r="M590" t="str">
            <v>08DEC82</v>
          </cell>
          <cell r="N590" t="str">
            <v>01MAR87</v>
          </cell>
          <cell r="O590" t="str">
            <v>15FEB85</v>
          </cell>
          <cell r="P590" t="str">
            <v>15FEB87</v>
          </cell>
          <cell r="Q590">
            <v>10</v>
          </cell>
          <cell r="R590">
            <v>2</v>
          </cell>
          <cell r="S590">
            <v>11</v>
          </cell>
          <cell r="U590">
            <v>4350</v>
          </cell>
          <cell r="V590">
            <v>3366</v>
          </cell>
          <cell r="W590">
            <v>984</v>
          </cell>
          <cell r="X590">
            <v>984</v>
          </cell>
          <cell r="Y590">
            <v>984</v>
          </cell>
          <cell r="Z590">
            <v>984</v>
          </cell>
          <cell r="AA590">
            <v>984</v>
          </cell>
        </row>
        <row r="591">
          <cell r="A591" t="str">
            <v>SECOND TRENGGANU TENGAH DEVELOPMENT PROJECT</v>
          </cell>
          <cell r="B591" t="str">
            <v>0583</v>
          </cell>
          <cell r="C591">
            <v>583</v>
          </cell>
          <cell r="D591" t="str">
            <v>CLOSED</v>
          </cell>
          <cell r="E591" t="str">
            <v>01</v>
          </cell>
          <cell r="F591" t="str">
            <v>MAL</v>
          </cell>
          <cell r="G591">
            <v>3900</v>
          </cell>
          <cell r="H591" t="str">
            <v>Multisector</v>
          </cell>
          <cell r="I591">
            <v>2135</v>
          </cell>
          <cell r="J591" t="str">
            <v>SESS</v>
          </cell>
          <cell r="K591" t="str">
            <v>28SEP82</v>
          </cell>
          <cell r="L591" t="str">
            <v>10NOV82</v>
          </cell>
          <cell r="M591" t="str">
            <v>24MAY83</v>
          </cell>
          <cell r="N591" t="str">
            <v>12JUL89</v>
          </cell>
          <cell r="O591" t="str">
            <v>01OCT86</v>
          </cell>
          <cell r="P591" t="str">
            <v>01APR93</v>
          </cell>
          <cell r="Q591">
            <v>20</v>
          </cell>
          <cell r="R591">
            <v>4</v>
          </cell>
          <cell r="S591">
            <v>11</v>
          </cell>
          <cell r="U591">
            <v>30200</v>
          </cell>
          <cell r="V591">
            <v>13398</v>
          </cell>
          <cell r="W591">
            <v>16802</v>
          </cell>
          <cell r="X591">
            <v>16802</v>
          </cell>
          <cell r="Y591">
            <v>16802</v>
          </cell>
          <cell r="Z591">
            <v>16802</v>
          </cell>
          <cell r="AA591">
            <v>16802</v>
          </cell>
        </row>
        <row r="592">
          <cell r="A592" t="str">
            <v>MANDALAY WATER SUPPLY PROJECT</v>
          </cell>
          <cell r="B592" t="str">
            <v>0584</v>
          </cell>
          <cell r="C592">
            <v>584</v>
          </cell>
          <cell r="D592" t="str">
            <v>CLOSED</v>
          </cell>
          <cell r="E592" t="str">
            <v>03</v>
          </cell>
          <cell r="F592" t="str">
            <v>MYA</v>
          </cell>
          <cell r="G592">
            <v>3801</v>
          </cell>
          <cell r="H592" t="str">
            <v>Water Supply &amp; Sanitation</v>
          </cell>
          <cell r="I592">
            <v>2135</v>
          </cell>
          <cell r="J592" t="str">
            <v>SESS</v>
          </cell>
          <cell r="K592" t="str">
            <v>30SEP82</v>
          </cell>
          <cell r="L592" t="str">
            <v>15OCT82</v>
          </cell>
          <cell r="M592" t="str">
            <v>13JAN83</v>
          </cell>
          <cell r="N592" t="str">
            <v>31MAY90</v>
          </cell>
          <cell r="O592" t="str">
            <v>15JAN93</v>
          </cell>
          <cell r="P592" t="str">
            <v>15JUL22</v>
          </cell>
          <cell r="Q592">
            <v>40</v>
          </cell>
          <cell r="R592">
            <v>10</v>
          </cell>
          <cell r="S592">
            <v>1</v>
          </cell>
          <cell r="U592">
            <v>15000</v>
          </cell>
          <cell r="V592">
            <v>0</v>
          </cell>
          <cell r="W592">
            <v>15000</v>
          </cell>
          <cell r="X592">
            <v>15000</v>
          </cell>
          <cell r="Y592">
            <v>15000</v>
          </cell>
          <cell r="Z592">
            <v>15000</v>
          </cell>
          <cell r="AA592">
            <v>1500</v>
          </cell>
        </row>
        <row r="593">
          <cell r="A593" t="str">
            <v>TECHNICAL EDUCATION PROJECT</v>
          </cell>
          <cell r="B593" t="str">
            <v>0585</v>
          </cell>
          <cell r="C593">
            <v>585</v>
          </cell>
          <cell r="D593" t="str">
            <v>CLOSED</v>
          </cell>
          <cell r="E593" t="str">
            <v>03</v>
          </cell>
          <cell r="F593" t="str">
            <v>SRI</v>
          </cell>
          <cell r="G593">
            <v>3105</v>
          </cell>
          <cell r="H593" t="str">
            <v>Technical, Vocational Training &amp; Skills Development</v>
          </cell>
          <cell r="I593">
            <v>2035</v>
          </cell>
          <cell r="J593" t="str">
            <v>SANS</v>
          </cell>
          <cell r="K593" t="str">
            <v>30SEP82</v>
          </cell>
          <cell r="L593" t="str">
            <v>14OCT82</v>
          </cell>
          <cell r="M593" t="str">
            <v>15FEB83</v>
          </cell>
          <cell r="N593" t="str">
            <v>27APR93</v>
          </cell>
          <cell r="O593" t="str">
            <v>01NOV92</v>
          </cell>
          <cell r="P593" t="str">
            <v>01MAY22</v>
          </cell>
          <cell r="Q593">
            <v>40</v>
          </cell>
          <cell r="R593">
            <v>10</v>
          </cell>
          <cell r="S593">
            <v>1</v>
          </cell>
          <cell r="U593">
            <v>16100</v>
          </cell>
          <cell r="V593">
            <v>254</v>
          </cell>
          <cell r="W593">
            <v>15846</v>
          </cell>
          <cell r="X593">
            <v>15846</v>
          </cell>
          <cell r="Y593">
            <v>15846</v>
          </cell>
          <cell r="Z593">
            <v>15846</v>
          </cell>
          <cell r="AA593">
            <v>7426</v>
          </cell>
        </row>
        <row r="594">
          <cell r="A594" t="str">
            <v>RURAL HEALTH SERVICES PROJECT</v>
          </cell>
          <cell r="B594" t="str">
            <v>0586</v>
          </cell>
          <cell r="C594">
            <v>586</v>
          </cell>
          <cell r="D594" t="str">
            <v>CLOSED</v>
          </cell>
          <cell r="E594" t="str">
            <v>01</v>
          </cell>
          <cell r="F594" t="str">
            <v>PNG</v>
          </cell>
          <cell r="G594">
            <v>3403</v>
          </cell>
          <cell r="H594" t="str">
            <v>Health Systems</v>
          </cell>
          <cell r="I594">
            <v>3610</v>
          </cell>
          <cell r="J594" t="str">
            <v>PAHQ</v>
          </cell>
          <cell r="K594" t="str">
            <v>30SEP82</v>
          </cell>
          <cell r="L594" t="str">
            <v>05NOV82</v>
          </cell>
          <cell r="M594" t="str">
            <v>14JAN83</v>
          </cell>
          <cell r="N594" t="str">
            <v>18MAY89</v>
          </cell>
          <cell r="O594" t="str">
            <v>01APR88</v>
          </cell>
          <cell r="P594" t="str">
            <v>01OCT02</v>
          </cell>
          <cell r="Q594">
            <v>20</v>
          </cell>
          <cell r="R594">
            <v>5</v>
          </cell>
          <cell r="S594">
            <v>11</v>
          </cell>
          <cell r="U594">
            <v>12000</v>
          </cell>
          <cell r="V594">
            <v>4059</v>
          </cell>
          <cell r="W594">
            <v>7941</v>
          </cell>
          <cell r="X594">
            <v>7941</v>
          </cell>
          <cell r="Y594">
            <v>7941</v>
          </cell>
          <cell r="Z594">
            <v>7941</v>
          </cell>
          <cell r="AA594">
            <v>7941</v>
          </cell>
        </row>
        <row r="595">
          <cell r="A595" t="str">
            <v>ASHUGANJ THERMAL POWER PROJECT</v>
          </cell>
          <cell r="B595" t="str">
            <v>0587</v>
          </cell>
          <cell r="C595">
            <v>587</v>
          </cell>
          <cell r="D595" t="str">
            <v>CLOSED</v>
          </cell>
          <cell r="E595" t="str">
            <v>03</v>
          </cell>
          <cell r="F595" t="str">
            <v>BAN</v>
          </cell>
          <cell r="G595">
            <v>3201</v>
          </cell>
          <cell r="H595" t="str">
            <v>Conventional Energy Generation (other than hydropower)</v>
          </cell>
          <cell r="I595">
            <v>2025</v>
          </cell>
          <cell r="J595" t="str">
            <v>SAEN</v>
          </cell>
          <cell r="K595" t="str">
            <v>21OCT82</v>
          </cell>
          <cell r="L595" t="str">
            <v>20JAN83</v>
          </cell>
          <cell r="M595" t="str">
            <v>22JUN83</v>
          </cell>
          <cell r="N595" t="str">
            <v>20AUG90</v>
          </cell>
          <cell r="O595" t="str">
            <v>01APR93</v>
          </cell>
          <cell r="P595" t="str">
            <v>01OCT22</v>
          </cell>
          <cell r="Q595">
            <v>40</v>
          </cell>
          <cell r="R595">
            <v>10</v>
          </cell>
          <cell r="S595">
            <v>1</v>
          </cell>
          <cell r="U595">
            <v>35000</v>
          </cell>
          <cell r="V595">
            <v>18591</v>
          </cell>
          <cell r="W595">
            <v>16409</v>
          </cell>
          <cell r="X595">
            <v>16409</v>
          </cell>
          <cell r="Y595">
            <v>16409</v>
          </cell>
          <cell r="Z595">
            <v>16409</v>
          </cell>
          <cell r="AA595">
            <v>7219</v>
          </cell>
        </row>
        <row r="596">
          <cell r="A596" t="str">
            <v>EAST-WEST HIGHWAY PROJECT - PHASE II (EASTERN SECTION)</v>
          </cell>
          <cell r="B596" t="str">
            <v>0588</v>
          </cell>
          <cell r="C596">
            <v>588</v>
          </cell>
          <cell r="D596" t="str">
            <v>CLOSED</v>
          </cell>
          <cell r="E596" t="str">
            <v>01</v>
          </cell>
          <cell r="F596" t="str">
            <v>MAL</v>
          </cell>
          <cell r="G596">
            <v>3701</v>
          </cell>
          <cell r="H596" t="str">
            <v>Roads &amp; Highways</v>
          </cell>
          <cell r="I596">
            <v>2115</v>
          </cell>
          <cell r="J596" t="str">
            <v>SEID</v>
          </cell>
          <cell r="K596" t="str">
            <v>21OCT82</v>
          </cell>
          <cell r="L596" t="str">
            <v>10NOV82</v>
          </cell>
          <cell r="M596" t="str">
            <v>25JAN83</v>
          </cell>
          <cell r="N596" t="str">
            <v>08JUN88</v>
          </cell>
          <cell r="O596" t="str">
            <v>15FEB87</v>
          </cell>
          <cell r="P596" t="str">
            <v>15AUG93</v>
          </cell>
          <cell r="Q596">
            <v>20</v>
          </cell>
          <cell r="R596">
            <v>4</v>
          </cell>
          <cell r="S596">
            <v>11</v>
          </cell>
          <cell r="U596">
            <v>15000</v>
          </cell>
          <cell r="V596">
            <v>8000</v>
          </cell>
          <cell r="W596">
            <v>7000</v>
          </cell>
          <cell r="X596">
            <v>7000</v>
          </cell>
          <cell r="Y596">
            <v>7000</v>
          </cell>
          <cell r="Z596">
            <v>7000</v>
          </cell>
          <cell r="AA596">
            <v>7000</v>
          </cell>
        </row>
        <row r="597">
          <cell r="A597" t="str">
            <v>SEVENTH SMALL AND MEDIUM INDUSTRY BANK PROJECT</v>
          </cell>
          <cell r="B597" t="str">
            <v>0589</v>
          </cell>
          <cell r="C597">
            <v>589</v>
          </cell>
          <cell r="D597" t="str">
            <v>CLOSED</v>
          </cell>
          <cell r="E597" t="str">
            <v>01</v>
          </cell>
          <cell r="F597" t="str">
            <v>KOR</v>
          </cell>
          <cell r="G597">
            <v>3503</v>
          </cell>
          <cell r="H597" t="str">
            <v>Small &amp; Medium Scale Enterprises</v>
          </cell>
          <cell r="I597">
            <v>4710</v>
          </cell>
          <cell r="J597" t="str">
            <v>EARG</v>
          </cell>
          <cell r="K597" t="str">
            <v>26OCT82</v>
          </cell>
          <cell r="L597" t="str">
            <v>20DEC82</v>
          </cell>
          <cell r="M597" t="str">
            <v>25MAR83</v>
          </cell>
          <cell r="N597" t="str">
            <v>21JAN86</v>
          </cell>
          <cell r="O597" t="str">
            <v>15MAY85</v>
          </cell>
          <cell r="P597" t="str">
            <v>15NOV88</v>
          </cell>
          <cell r="Q597">
            <v>15</v>
          </cell>
          <cell r="R597">
            <v>3</v>
          </cell>
          <cell r="S597">
            <v>11</v>
          </cell>
          <cell r="U597">
            <v>50000</v>
          </cell>
          <cell r="V597">
            <v>33485</v>
          </cell>
          <cell r="W597">
            <v>16515</v>
          </cell>
          <cell r="X597">
            <v>16515</v>
          </cell>
          <cell r="Y597">
            <v>16515</v>
          </cell>
          <cell r="Z597">
            <v>16515</v>
          </cell>
          <cell r="AA597">
            <v>16515</v>
          </cell>
        </row>
        <row r="598">
          <cell r="A598" t="str">
            <v>SOUTH-EAST BANGLADESH GAS TRANSMISSION &amp; DIST PROJECT</v>
          </cell>
          <cell r="B598" t="str">
            <v>0590</v>
          </cell>
          <cell r="C598">
            <v>590</v>
          </cell>
          <cell r="D598" t="str">
            <v>CLOSED</v>
          </cell>
          <cell r="E598" t="str">
            <v>03</v>
          </cell>
          <cell r="F598" t="str">
            <v>BAN</v>
          </cell>
          <cell r="G598">
            <v>3201</v>
          </cell>
          <cell r="H598" t="str">
            <v>Conventional Energy Generation (other than hydropower)</v>
          </cell>
          <cell r="I598">
            <v>2025</v>
          </cell>
          <cell r="J598" t="str">
            <v>SAEN</v>
          </cell>
          <cell r="K598" t="str">
            <v>26OCT82</v>
          </cell>
          <cell r="L598" t="str">
            <v>20JAN83</v>
          </cell>
          <cell r="M598" t="str">
            <v>19AUG83</v>
          </cell>
          <cell r="N598" t="str">
            <v>14NOV90</v>
          </cell>
          <cell r="O598" t="str">
            <v>01APR93</v>
          </cell>
          <cell r="P598" t="str">
            <v>01OCT22</v>
          </cell>
          <cell r="Q598">
            <v>40</v>
          </cell>
          <cell r="R598">
            <v>10</v>
          </cell>
          <cell r="S598">
            <v>1</v>
          </cell>
          <cell r="U598">
            <v>45600</v>
          </cell>
          <cell r="V598">
            <v>6472</v>
          </cell>
          <cell r="W598">
            <v>39128</v>
          </cell>
          <cell r="X598">
            <v>39128</v>
          </cell>
          <cell r="Y598">
            <v>39128</v>
          </cell>
          <cell r="Z598">
            <v>39128</v>
          </cell>
          <cell r="AA598">
            <v>17220</v>
          </cell>
        </row>
        <row r="599">
          <cell r="A599" t="str">
            <v>EHV TRANSMISSION PROJECT</v>
          </cell>
          <cell r="B599" t="str">
            <v>0591</v>
          </cell>
          <cell r="C599">
            <v>591</v>
          </cell>
          <cell r="D599" t="str">
            <v>CLOSED</v>
          </cell>
          <cell r="E599" t="str">
            <v>01</v>
          </cell>
          <cell r="F599" t="str">
            <v>KOR</v>
          </cell>
          <cell r="G599">
            <v>3204</v>
          </cell>
          <cell r="H599" t="str">
            <v>Transmission &amp; Distribution</v>
          </cell>
          <cell r="I599">
            <v>4720</v>
          </cell>
          <cell r="J599" t="str">
            <v>EAEN</v>
          </cell>
          <cell r="K599" t="str">
            <v>02NOV82</v>
          </cell>
          <cell r="L599" t="str">
            <v>20DEC82</v>
          </cell>
          <cell r="M599" t="str">
            <v>24MAR83</v>
          </cell>
          <cell r="N599" t="str">
            <v>18FEB87</v>
          </cell>
          <cell r="O599" t="str">
            <v>01NOV87</v>
          </cell>
          <cell r="P599" t="str">
            <v>01NOV88</v>
          </cell>
          <cell r="Q599">
            <v>20</v>
          </cell>
          <cell r="R599">
            <v>5</v>
          </cell>
          <cell r="S599">
            <v>11</v>
          </cell>
          <cell r="U599">
            <v>50000</v>
          </cell>
          <cell r="V599">
            <v>29056</v>
          </cell>
          <cell r="W599">
            <v>20944</v>
          </cell>
          <cell r="X599">
            <v>20944</v>
          </cell>
          <cell r="Y599">
            <v>20944</v>
          </cell>
          <cell r="Z599">
            <v>20944</v>
          </cell>
          <cell r="AA599">
            <v>20944</v>
          </cell>
        </row>
        <row r="600">
          <cell r="A600" t="str">
            <v>THIRD ROAD IMPROVEMENT PROJECT</v>
          </cell>
          <cell r="B600" t="str">
            <v>0592</v>
          </cell>
          <cell r="C600">
            <v>592</v>
          </cell>
          <cell r="D600" t="str">
            <v>CLOSED</v>
          </cell>
          <cell r="E600" t="str">
            <v>01</v>
          </cell>
          <cell r="F600" t="str">
            <v>KOR</v>
          </cell>
          <cell r="G600">
            <v>3701</v>
          </cell>
          <cell r="H600" t="str">
            <v>Roads &amp; Highways</v>
          </cell>
          <cell r="I600">
            <v>4715</v>
          </cell>
          <cell r="J600" t="str">
            <v>EATC</v>
          </cell>
          <cell r="K600" t="str">
            <v>02NOV82</v>
          </cell>
          <cell r="L600" t="str">
            <v>20DEC82</v>
          </cell>
          <cell r="M600" t="str">
            <v>28JUN83</v>
          </cell>
          <cell r="N600" t="str">
            <v>10APR87</v>
          </cell>
          <cell r="O600" t="str">
            <v>01NOV86</v>
          </cell>
          <cell r="P600" t="str">
            <v>01NOV88</v>
          </cell>
          <cell r="Q600">
            <v>24</v>
          </cell>
          <cell r="R600">
            <v>4</v>
          </cell>
          <cell r="S600">
            <v>11</v>
          </cell>
          <cell r="U600">
            <v>80000</v>
          </cell>
          <cell r="V600">
            <v>23545</v>
          </cell>
          <cell r="W600">
            <v>56455</v>
          </cell>
          <cell r="X600">
            <v>56455</v>
          </cell>
          <cell r="Y600">
            <v>56455</v>
          </cell>
          <cell r="Z600">
            <v>56455</v>
          </cell>
          <cell r="AA600">
            <v>56455</v>
          </cell>
        </row>
        <row r="601">
          <cell r="A601" t="str">
            <v>BHOLA IRRIGATION PROJECT</v>
          </cell>
          <cell r="B601" t="str">
            <v>0593</v>
          </cell>
          <cell r="C601">
            <v>593</v>
          </cell>
          <cell r="D601" t="str">
            <v>CLOSED</v>
          </cell>
          <cell r="E601" t="str">
            <v>03</v>
          </cell>
          <cell r="F601" t="str">
            <v>BAN</v>
          </cell>
          <cell r="G601">
            <v>3005</v>
          </cell>
          <cell r="H601" t="str">
            <v>Irrigation &amp; Drainage</v>
          </cell>
          <cell r="I601">
            <v>2035</v>
          </cell>
          <cell r="J601" t="str">
            <v>SANS</v>
          </cell>
          <cell r="K601" t="str">
            <v>03NOV82</v>
          </cell>
          <cell r="L601" t="str">
            <v>20JAN83</v>
          </cell>
          <cell r="M601" t="str">
            <v>14OCT83</v>
          </cell>
          <cell r="N601" t="str">
            <v>21JUL92</v>
          </cell>
          <cell r="O601" t="str">
            <v>01APR93</v>
          </cell>
          <cell r="P601" t="str">
            <v>01OCT22</v>
          </cell>
          <cell r="Q601">
            <v>40</v>
          </cell>
          <cell r="R601">
            <v>10</v>
          </cell>
          <cell r="S601">
            <v>1</v>
          </cell>
          <cell r="U601">
            <v>27200</v>
          </cell>
          <cell r="V601">
            <v>5282</v>
          </cell>
          <cell r="W601">
            <v>21918</v>
          </cell>
          <cell r="X601">
            <v>21918</v>
          </cell>
          <cell r="Y601">
            <v>21918</v>
          </cell>
          <cell r="Z601">
            <v>21918</v>
          </cell>
          <cell r="AA601">
            <v>9642</v>
          </cell>
        </row>
        <row r="602">
          <cell r="A602" t="str">
            <v>COTTON DEVELOPMENT PROJECT</v>
          </cell>
          <cell r="B602" t="str">
            <v>0594</v>
          </cell>
          <cell r="C602">
            <v>594</v>
          </cell>
          <cell r="D602" t="str">
            <v>CLOSED</v>
          </cell>
          <cell r="E602" t="str">
            <v>01</v>
          </cell>
          <cell r="F602" t="str">
            <v>PHI</v>
          </cell>
          <cell r="G602">
            <v>3001</v>
          </cell>
          <cell r="H602" t="str">
            <v>Agriculture Production, Agroprocessing, &amp; Agrobusiness</v>
          </cell>
          <cell r="I602">
            <v>2125</v>
          </cell>
          <cell r="J602" t="str">
            <v>SEAE</v>
          </cell>
          <cell r="K602" t="str">
            <v>04NOV82</v>
          </cell>
          <cell r="L602" t="str">
            <v>01DEC82</v>
          </cell>
          <cell r="M602" t="str">
            <v>16FEB83</v>
          </cell>
          <cell r="N602" t="str">
            <v>03JUL87</v>
          </cell>
          <cell r="O602" t="str">
            <v>01DEC87</v>
          </cell>
          <cell r="P602" t="str">
            <v>01JUN02</v>
          </cell>
          <cell r="Q602">
            <v>20</v>
          </cell>
          <cell r="R602">
            <v>5</v>
          </cell>
          <cell r="S602">
            <v>11</v>
          </cell>
          <cell r="U602">
            <v>26700</v>
          </cell>
          <cell r="V602">
            <v>22564</v>
          </cell>
          <cell r="W602">
            <v>4136</v>
          </cell>
          <cell r="X602">
            <v>4136</v>
          </cell>
          <cell r="Y602">
            <v>4136</v>
          </cell>
          <cell r="Z602">
            <v>4136</v>
          </cell>
          <cell r="AA602">
            <v>4136</v>
          </cell>
        </row>
        <row r="603">
          <cell r="A603" t="str">
            <v>SIXTH PORT PROJECT</v>
          </cell>
          <cell r="B603" t="str">
            <v>0595</v>
          </cell>
          <cell r="C603">
            <v>595</v>
          </cell>
          <cell r="D603" t="str">
            <v>CLOSED</v>
          </cell>
          <cell r="E603" t="str">
            <v>01</v>
          </cell>
          <cell r="F603" t="str">
            <v>INO</v>
          </cell>
          <cell r="G603">
            <v>3702</v>
          </cell>
          <cell r="H603" t="str">
            <v>Ports, Waterways, &amp; Shipping</v>
          </cell>
          <cell r="I603">
            <v>2115</v>
          </cell>
          <cell r="J603" t="str">
            <v>SEID</v>
          </cell>
          <cell r="K603" t="str">
            <v>04NOV82</v>
          </cell>
          <cell r="L603" t="str">
            <v>24NOV82</v>
          </cell>
          <cell r="M603" t="str">
            <v>28JAN83</v>
          </cell>
          <cell r="N603" t="str">
            <v>26FEB88</v>
          </cell>
          <cell r="O603" t="str">
            <v>15FEB85</v>
          </cell>
          <cell r="P603" t="str">
            <v>15FEB88</v>
          </cell>
          <cell r="Q603">
            <v>10</v>
          </cell>
          <cell r="R603">
            <v>2</v>
          </cell>
          <cell r="S603">
            <v>11</v>
          </cell>
          <cell r="U603">
            <v>5400</v>
          </cell>
          <cell r="V603">
            <v>3873</v>
          </cell>
          <cell r="W603">
            <v>1527</v>
          </cell>
          <cell r="X603">
            <v>1527</v>
          </cell>
          <cell r="Y603">
            <v>1527</v>
          </cell>
          <cell r="Z603">
            <v>1527</v>
          </cell>
          <cell r="AA603">
            <v>1527</v>
          </cell>
        </row>
        <row r="604">
          <cell r="A604" t="str">
            <v>SECOND HILL IRRIGATION PROJECT</v>
          </cell>
          <cell r="B604" t="str">
            <v>0596</v>
          </cell>
          <cell r="C604">
            <v>596</v>
          </cell>
          <cell r="D604" t="str">
            <v>CLOSED</v>
          </cell>
          <cell r="E604" t="str">
            <v>03</v>
          </cell>
          <cell r="F604" t="str">
            <v>NEP</v>
          </cell>
          <cell r="G604">
            <v>3005</v>
          </cell>
          <cell r="H604" t="str">
            <v>Irrigation &amp; Drainage</v>
          </cell>
          <cell r="I604">
            <v>2035</v>
          </cell>
          <cell r="J604" t="str">
            <v>SANS</v>
          </cell>
          <cell r="K604" t="str">
            <v>04NOV82</v>
          </cell>
          <cell r="L604" t="str">
            <v>09MAR83</v>
          </cell>
          <cell r="M604" t="str">
            <v>24NOV83</v>
          </cell>
          <cell r="N604" t="str">
            <v>10NOV94</v>
          </cell>
          <cell r="O604" t="str">
            <v>01OCT92</v>
          </cell>
          <cell r="P604" t="str">
            <v>01APR22</v>
          </cell>
          <cell r="Q604">
            <v>40</v>
          </cell>
          <cell r="R604">
            <v>10</v>
          </cell>
          <cell r="S604">
            <v>1</v>
          </cell>
          <cell r="U604">
            <v>20000</v>
          </cell>
          <cell r="V604">
            <v>8917</v>
          </cell>
          <cell r="W604">
            <v>11083</v>
          </cell>
          <cell r="X604">
            <v>11083</v>
          </cell>
          <cell r="Y604">
            <v>11083</v>
          </cell>
          <cell r="Z604">
            <v>11083</v>
          </cell>
          <cell r="AA604">
            <v>5167</v>
          </cell>
        </row>
        <row r="605">
          <cell r="A605" t="str">
            <v>THIRD ROAD IMPROVEMENT PROJECT</v>
          </cell>
          <cell r="B605" t="str">
            <v>0597</v>
          </cell>
          <cell r="C605">
            <v>597</v>
          </cell>
          <cell r="D605" t="str">
            <v>CLOSED</v>
          </cell>
          <cell r="E605" t="str">
            <v>01</v>
          </cell>
          <cell r="F605" t="str">
            <v>PHI</v>
          </cell>
          <cell r="G605">
            <v>3701</v>
          </cell>
          <cell r="H605" t="str">
            <v>Roads &amp; Highways</v>
          </cell>
          <cell r="I605">
            <v>2115</v>
          </cell>
          <cell r="J605" t="str">
            <v>SEID</v>
          </cell>
          <cell r="K605" t="str">
            <v>11NOV82</v>
          </cell>
          <cell r="L605" t="str">
            <v>01DEC82</v>
          </cell>
          <cell r="M605" t="str">
            <v>01MAR83</v>
          </cell>
          <cell r="N605" t="str">
            <v>17JUN91</v>
          </cell>
          <cell r="O605" t="str">
            <v>01NOV86</v>
          </cell>
          <cell r="P605" t="str">
            <v>01MAY06</v>
          </cell>
          <cell r="Q605">
            <v>24</v>
          </cell>
          <cell r="R605">
            <v>4</v>
          </cell>
          <cell r="S605">
            <v>11</v>
          </cell>
          <cell r="U605">
            <v>68000</v>
          </cell>
          <cell r="V605">
            <v>20608</v>
          </cell>
          <cell r="W605">
            <v>47392</v>
          </cell>
          <cell r="X605">
            <v>47392</v>
          </cell>
          <cell r="Y605">
            <v>47392</v>
          </cell>
          <cell r="Z605">
            <v>47392</v>
          </cell>
          <cell r="AA605">
            <v>47392</v>
          </cell>
        </row>
        <row r="606">
          <cell r="A606" t="str">
            <v>BRACKISHWATER AQUACULTURE DEVELOPMENT PROJECT</v>
          </cell>
          <cell r="B606" t="str">
            <v>0598</v>
          </cell>
          <cell r="C606">
            <v>598</v>
          </cell>
          <cell r="D606" t="str">
            <v>CLOSED</v>
          </cell>
          <cell r="E606" t="str">
            <v>01</v>
          </cell>
          <cell r="F606" t="str">
            <v>INO</v>
          </cell>
          <cell r="G606">
            <v>3003</v>
          </cell>
          <cell r="H606" t="str">
            <v>Fishery</v>
          </cell>
          <cell r="I606">
            <v>2125</v>
          </cell>
          <cell r="J606" t="str">
            <v>SEAE</v>
          </cell>
          <cell r="K606" t="str">
            <v>11NOV82</v>
          </cell>
          <cell r="L606" t="str">
            <v>24NOV82</v>
          </cell>
          <cell r="M606" t="str">
            <v>10MAY83</v>
          </cell>
          <cell r="N606" t="str">
            <v>01JUL91</v>
          </cell>
          <cell r="O606" t="str">
            <v>15FEB88</v>
          </cell>
          <cell r="P606" t="str">
            <v>15AUG02</v>
          </cell>
          <cell r="Q606">
            <v>20</v>
          </cell>
          <cell r="R606">
            <v>5</v>
          </cell>
          <cell r="S606">
            <v>11</v>
          </cell>
          <cell r="U606">
            <v>23000</v>
          </cell>
          <cell r="V606">
            <v>4938</v>
          </cell>
          <cell r="W606">
            <v>18062</v>
          </cell>
          <cell r="X606">
            <v>18062</v>
          </cell>
          <cell r="Y606">
            <v>18062</v>
          </cell>
          <cell r="Z606">
            <v>18062</v>
          </cell>
          <cell r="AA606">
            <v>18062</v>
          </cell>
        </row>
        <row r="607">
          <cell r="A607" t="str">
            <v>SCIENCE EDUCATION PROJECT</v>
          </cell>
          <cell r="B607" t="str">
            <v>0599</v>
          </cell>
          <cell r="C607">
            <v>599</v>
          </cell>
          <cell r="D607" t="str">
            <v>CLOSED</v>
          </cell>
          <cell r="E607" t="str">
            <v>03</v>
          </cell>
          <cell r="F607" t="str">
            <v>NEP</v>
          </cell>
          <cell r="G607">
            <v>3101</v>
          </cell>
          <cell r="H607" t="str">
            <v>Basic Education</v>
          </cell>
          <cell r="I607">
            <v>2035</v>
          </cell>
          <cell r="J607" t="str">
            <v>SANS</v>
          </cell>
          <cell r="K607" t="str">
            <v>18NOV82</v>
          </cell>
          <cell r="L607" t="str">
            <v>09MAR83</v>
          </cell>
          <cell r="M607" t="str">
            <v>06DEC83</v>
          </cell>
          <cell r="N607" t="str">
            <v>01JUL92</v>
          </cell>
          <cell r="O607" t="str">
            <v>01SEP92</v>
          </cell>
          <cell r="P607" t="str">
            <v>01MAR22</v>
          </cell>
          <cell r="Q607">
            <v>40</v>
          </cell>
          <cell r="R607">
            <v>10</v>
          </cell>
          <cell r="S607">
            <v>1</v>
          </cell>
          <cell r="U607">
            <v>8000</v>
          </cell>
          <cell r="V607">
            <v>2154</v>
          </cell>
          <cell r="W607">
            <v>5846</v>
          </cell>
          <cell r="X607">
            <v>5846</v>
          </cell>
          <cell r="Y607">
            <v>5846</v>
          </cell>
          <cell r="Z607">
            <v>5846</v>
          </cell>
          <cell r="AA607">
            <v>2702</v>
          </cell>
        </row>
        <row r="608">
          <cell r="A608" t="str">
            <v>TRANSMISSION &amp; DISTRIBUTION SYSTEM DEVELOPMENT PROJECT</v>
          </cell>
          <cell r="B608" t="str">
            <v>0600</v>
          </cell>
          <cell r="C608">
            <v>600</v>
          </cell>
          <cell r="D608" t="str">
            <v>CLOSED</v>
          </cell>
          <cell r="E608" t="str">
            <v>01</v>
          </cell>
          <cell r="F608" t="str">
            <v>INO</v>
          </cell>
          <cell r="G608">
            <v>3204</v>
          </cell>
          <cell r="H608" t="str">
            <v>Transmission &amp; Distribution</v>
          </cell>
          <cell r="I608">
            <v>2115</v>
          </cell>
          <cell r="J608" t="str">
            <v>SEID</v>
          </cell>
          <cell r="K608" t="str">
            <v>18NOV82</v>
          </cell>
          <cell r="L608" t="str">
            <v>24NOV82</v>
          </cell>
          <cell r="M608" t="str">
            <v>03MAY83</v>
          </cell>
          <cell r="N608" t="str">
            <v>03MAY90</v>
          </cell>
          <cell r="O608" t="str">
            <v>15FEB87</v>
          </cell>
          <cell r="P608" t="str">
            <v>15AUG02</v>
          </cell>
          <cell r="Q608">
            <v>20</v>
          </cell>
          <cell r="R608">
            <v>4</v>
          </cell>
          <cell r="S608">
            <v>11</v>
          </cell>
          <cell r="U608">
            <v>58400</v>
          </cell>
          <cell r="V608">
            <v>23350</v>
          </cell>
          <cell r="W608">
            <v>35050</v>
          </cell>
          <cell r="X608">
            <v>35050</v>
          </cell>
          <cell r="Y608">
            <v>35050</v>
          </cell>
          <cell r="Z608">
            <v>35050</v>
          </cell>
          <cell r="AA608">
            <v>35050</v>
          </cell>
        </row>
        <row r="609">
          <cell r="A609" t="str">
            <v>TARBELA HYDROPOWER EXTENSION PROJECT</v>
          </cell>
          <cell r="B609" t="str">
            <v>0601</v>
          </cell>
          <cell r="C609">
            <v>601</v>
          </cell>
          <cell r="D609" t="str">
            <v>CLOSED</v>
          </cell>
          <cell r="E609" t="str">
            <v>01</v>
          </cell>
          <cell r="F609" t="str">
            <v>PAK</v>
          </cell>
          <cell r="G609">
            <v>3202</v>
          </cell>
          <cell r="H609" t="str">
            <v>Hydropower Generation</v>
          </cell>
          <cell r="I609">
            <v>4615</v>
          </cell>
          <cell r="J609" t="str">
            <v>CWID</v>
          </cell>
          <cell r="K609" t="str">
            <v>23NOV82</v>
          </cell>
          <cell r="L609" t="str">
            <v>10DEC82</v>
          </cell>
          <cell r="M609" t="str">
            <v>14APR83</v>
          </cell>
          <cell r="N609" t="str">
            <v>18APR88</v>
          </cell>
          <cell r="O609" t="str">
            <v>01APR88</v>
          </cell>
          <cell r="P609" t="str">
            <v>01OCT07</v>
          </cell>
          <cell r="Q609">
            <v>25</v>
          </cell>
          <cell r="R609">
            <v>5</v>
          </cell>
          <cell r="S609">
            <v>11</v>
          </cell>
          <cell r="U609">
            <v>29000</v>
          </cell>
          <cell r="V609">
            <v>11281</v>
          </cell>
          <cell r="W609">
            <v>17719</v>
          </cell>
          <cell r="X609">
            <v>17719</v>
          </cell>
          <cell r="Y609">
            <v>17719</v>
          </cell>
          <cell r="Z609">
            <v>17719</v>
          </cell>
          <cell r="AA609">
            <v>17719</v>
          </cell>
        </row>
        <row r="610">
          <cell r="A610" t="str">
            <v>PAHANG BARAT INTEGRATED AGRICULTURE DEVELOPMENT PROJECT</v>
          </cell>
          <cell r="B610" t="str">
            <v>0602</v>
          </cell>
          <cell r="C610">
            <v>602</v>
          </cell>
          <cell r="D610" t="str">
            <v>CLOSED</v>
          </cell>
          <cell r="E610" t="str">
            <v>01</v>
          </cell>
          <cell r="F610" t="str">
            <v>MAL</v>
          </cell>
          <cell r="G610">
            <v>3001</v>
          </cell>
          <cell r="H610" t="str">
            <v>Agriculture Production, Agroprocessing, &amp; Agrobusiness</v>
          </cell>
          <cell r="I610">
            <v>2125</v>
          </cell>
          <cell r="J610" t="str">
            <v>SEAE</v>
          </cell>
          <cell r="K610" t="str">
            <v>23NOV82</v>
          </cell>
          <cell r="L610" t="str">
            <v>23DEC82</v>
          </cell>
          <cell r="M610" t="str">
            <v>12MAY83</v>
          </cell>
          <cell r="N610" t="str">
            <v>07FEB92</v>
          </cell>
          <cell r="O610" t="str">
            <v>01MAY90</v>
          </cell>
          <cell r="P610" t="str">
            <v>01MAY93</v>
          </cell>
          <cell r="Q610">
            <v>20</v>
          </cell>
          <cell r="R610">
            <v>7</v>
          </cell>
          <cell r="S610">
            <v>11</v>
          </cell>
          <cell r="U610">
            <v>22700</v>
          </cell>
          <cell r="V610">
            <v>10209</v>
          </cell>
          <cell r="W610">
            <v>12491</v>
          </cell>
          <cell r="X610">
            <v>12491</v>
          </cell>
          <cell r="Y610">
            <v>12491</v>
          </cell>
          <cell r="Z610">
            <v>12491</v>
          </cell>
          <cell r="AA610">
            <v>12491</v>
          </cell>
        </row>
        <row r="611">
          <cell r="A611" t="str">
            <v>RURAL SEWAGE TREATMENT SECTOR PROJECT</v>
          </cell>
          <cell r="B611" t="str">
            <v>0603</v>
          </cell>
          <cell r="C611">
            <v>603</v>
          </cell>
          <cell r="D611" t="str">
            <v>CLOSED</v>
          </cell>
          <cell r="E611" t="str">
            <v>01</v>
          </cell>
          <cell r="F611" t="str">
            <v>KOR</v>
          </cell>
          <cell r="G611">
            <v>3802</v>
          </cell>
          <cell r="H611" t="str">
            <v>Waste Management</v>
          </cell>
          <cell r="I611">
            <v>4730</v>
          </cell>
          <cell r="J611" t="str">
            <v>EASS</v>
          </cell>
          <cell r="K611" t="str">
            <v>23NOV82</v>
          </cell>
          <cell r="L611" t="str">
            <v>19MAY83</v>
          </cell>
          <cell r="M611" t="str">
            <v>07SEP83</v>
          </cell>
          <cell r="N611" t="str">
            <v>25SEP89</v>
          </cell>
          <cell r="O611" t="str">
            <v>01MAY87</v>
          </cell>
          <cell r="P611" t="str">
            <v>01NOV89</v>
          </cell>
          <cell r="Q611">
            <v>24</v>
          </cell>
          <cell r="R611">
            <v>4</v>
          </cell>
          <cell r="S611">
            <v>11</v>
          </cell>
          <cell r="U611">
            <v>25500</v>
          </cell>
          <cell r="V611">
            <v>13162</v>
          </cell>
          <cell r="W611">
            <v>12338</v>
          </cell>
          <cell r="X611">
            <v>12338</v>
          </cell>
          <cell r="Y611">
            <v>12338</v>
          </cell>
          <cell r="Z611">
            <v>12338</v>
          </cell>
          <cell r="AA611">
            <v>12338</v>
          </cell>
        </row>
        <row r="612">
          <cell r="A612" t="str">
            <v>AGRO-PROCESSING AND MARKETING PROJECT</v>
          </cell>
          <cell r="B612" t="str">
            <v>0604</v>
          </cell>
          <cell r="C612">
            <v>604</v>
          </cell>
          <cell r="D612" t="str">
            <v>CLOSED</v>
          </cell>
          <cell r="E612" t="str">
            <v>01</v>
          </cell>
          <cell r="F612" t="str">
            <v>PHI</v>
          </cell>
          <cell r="G612">
            <v>3001</v>
          </cell>
          <cell r="H612" t="str">
            <v>Agriculture Production, Agroprocessing, &amp; Agrobusiness</v>
          </cell>
          <cell r="I612">
            <v>2125</v>
          </cell>
          <cell r="J612" t="str">
            <v>SEAE</v>
          </cell>
          <cell r="K612" t="str">
            <v>25NOV82</v>
          </cell>
          <cell r="L612" t="str">
            <v>01DEC82</v>
          </cell>
          <cell r="M612" t="str">
            <v>11APR83</v>
          </cell>
          <cell r="N612" t="str">
            <v>28AUG89</v>
          </cell>
          <cell r="O612" t="str">
            <v>01MAR87</v>
          </cell>
          <cell r="P612" t="str">
            <v>01SEP02</v>
          </cell>
          <cell r="Q612">
            <v>20</v>
          </cell>
          <cell r="R612">
            <v>4</v>
          </cell>
          <cell r="S612">
            <v>11</v>
          </cell>
          <cell r="U612">
            <v>36000</v>
          </cell>
          <cell r="V612">
            <v>22569</v>
          </cell>
          <cell r="W612">
            <v>13431</v>
          </cell>
          <cell r="X612">
            <v>13431</v>
          </cell>
          <cell r="Y612">
            <v>13431</v>
          </cell>
          <cell r="Z612">
            <v>13431</v>
          </cell>
          <cell r="AA612">
            <v>13431</v>
          </cell>
        </row>
        <row r="613">
          <cell r="A613" t="str">
            <v>MINI-HYDROPOWER SECTOR PROJECT</v>
          </cell>
          <cell r="B613" t="str">
            <v>0605</v>
          </cell>
          <cell r="C613">
            <v>605</v>
          </cell>
          <cell r="D613" t="str">
            <v>CLOSED</v>
          </cell>
          <cell r="E613" t="str">
            <v>01</v>
          </cell>
          <cell r="F613" t="str">
            <v>MAL</v>
          </cell>
          <cell r="G613">
            <v>3205</v>
          </cell>
          <cell r="H613" t="str">
            <v>Energy Sector Development</v>
          </cell>
          <cell r="I613">
            <v>2115</v>
          </cell>
          <cell r="J613" t="str">
            <v>SEID</v>
          </cell>
          <cell r="K613" t="str">
            <v>25NOV82</v>
          </cell>
          <cell r="L613" t="str">
            <v>24JAN83</v>
          </cell>
          <cell r="M613" t="str">
            <v>21JUN83</v>
          </cell>
          <cell r="N613" t="str">
            <v>06JUL88</v>
          </cell>
          <cell r="O613" t="str">
            <v>01MAY86</v>
          </cell>
          <cell r="P613" t="str">
            <v>01MAY93</v>
          </cell>
          <cell r="Q613">
            <v>20</v>
          </cell>
          <cell r="R613">
            <v>3</v>
          </cell>
          <cell r="S613">
            <v>11</v>
          </cell>
          <cell r="U613">
            <v>24000</v>
          </cell>
          <cell r="V613">
            <v>21778</v>
          </cell>
          <cell r="W613">
            <v>2222</v>
          </cell>
          <cell r="X613">
            <v>2222</v>
          </cell>
          <cell r="Y613">
            <v>2222</v>
          </cell>
          <cell r="Z613">
            <v>2222</v>
          </cell>
          <cell r="AA613">
            <v>2222</v>
          </cell>
        </row>
        <row r="614">
          <cell r="A614" t="str">
            <v>LIVESTOCK DEVELOPMENT PROJECT</v>
          </cell>
          <cell r="B614" t="str">
            <v>0606</v>
          </cell>
          <cell r="C614">
            <v>606</v>
          </cell>
          <cell r="D614" t="str">
            <v>CLOSED</v>
          </cell>
          <cell r="E614" t="str">
            <v>03</v>
          </cell>
          <cell r="F614" t="str">
            <v>SRI</v>
          </cell>
          <cell r="G614">
            <v>3006</v>
          </cell>
          <cell r="H614" t="str">
            <v>Livestock</v>
          </cell>
          <cell r="I614">
            <v>2035</v>
          </cell>
          <cell r="J614" t="str">
            <v>SANS</v>
          </cell>
          <cell r="K614" t="str">
            <v>07DEC82</v>
          </cell>
          <cell r="L614" t="str">
            <v>16FEB83</v>
          </cell>
          <cell r="M614" t="str">
            <v>11MAY83</v>
          </cell>
          <cell r="N614" t="str">
            <v>25MAR92</v>
          </cell>
          <cell r="O614" t="str">
            <v>01MAR93</v>
          </cell>
          <cell r="P614" t="str">
            <v>01SEP22</v>
          </cell>
          <cell r="Q614">
            <v>40</v>
          </cell>
          <cell r="R614">
            <v>10</v>
          </cell>
          <cell r="S614">
            <v>1</v>
          </cell>
          <cell r="U614">
            <v>15200</v>
          </cell>
          <cell r="V614">
            <v>1045</v>
          </cell>
          <cell r="W614">
            <v>14155</v>
          </cell>
          <cell r="X614">
            <v>14155</v>
          </cell>
          <cell r="Y614">
            <v>14155</v>
          </cell>
          <cell r="Z614">
            <v>14155</v>
          </cell>
          <cell r="AA614">
            <v>6227</v>
          </cell>
        </row>
        <row r="615">
          <cell r="A615" t="str">
            <v>POWER SYSTEM DEVELOPMENT PROJECT</v>
          </cell>
          <cell r="B615" t="str">
            <v>0607</v>
          </cell>
          <cell r="C615">
            <v>607</v>
          </cell>
          <cell r="D615" t="str">
            <v>CLOSED</v>
          </cell>
          <cell r="E615" t="str">
            <v>01</v>
          </cell>
          <cell r="F615" t="str">
            <v>PHI</v>
          </cell>
          <cell r="G615">
            <v>3204</v>
          </cell>
          <cell r="H615" t="str">
            <v>Transmission &amp; Distribution</v>
          </cell>
          <cell r="I615">
            <v>2115</v>
          </cell>
          <cell r="J615" t="str">
            <v>SEID</v>
          </cell>
          <cell r="K615" t="str">
            <v>07DEC82</v>
          </cell>
          <cell r="L615" t="str">
            <v>10JAN83</v>
          </cell>
          <cell r="M615" t="str">
            <v>31AUG83</v>
          </cell>
          <cell r="N615" t="str">
            <v>30JUN88</v>
          </cell>
          <cell r="O615" t="str">
            <v>15FEB86</v>
          </cell>
          <cell r="P615" t="str">
            <v>15AUG02</v>
          </cell>
          <cell r="Q615">
            <v>20</v>
          </cell>
          <cell r="R615">
            <v>3</v>
          </cell>
          <cell r="S615">
            <v>11</v>
          </cell>
          <cell r="U615">
            <v>32750</v>
          </cell>
          <cell r="V615">
            <v>23660</v>
          </cell>
          <cell r="W615">
            <v>9090</v>
          </cell>
          <cell r="X615">
            <v>9090</v>
          </cell>
          <cell r="Y615">
            <v>9090</v>
          </cell>
          <cell r="Z615">
            <v>9090</v>
          </cell>
          <cell r="AA615">
            <v>9090</v>
          </cell>
        </row>
        <row r="616">
          <cell r="A616" t="str">
            <v>FOURTH INDUSTRIAL DEVELOPMENT BANK OF PAKISTAN PROJECT</v>
          </cell>
          <cell r="B616" t="str">
            <v>0608</v>
          </cell>
          <cell r="C616">
            <v>608</v>
          </cell>
          <cell r="D616" t="str">
            <v>CLOSED</v>
          </cell>
          <cell r="E616" t="str">
            <v>03</v>
          </cell>
          <cell r="F616" t="str">
            <v>PAK</v>
          </cell>
          <cell r="G616">
            <v>3301</v>
          </cell>
          <cell r="H616" t="str">
            <v>Banking Systems</v>
          </cell>
          <cell r="I616">
            <v>4630</v>
          </cell>
          <cell r="J616" t="str">
            <v>CWGF</v>
          </cell>
          <cell r="K616" t="str">
            <v>07DEC82</v>
          </cell>
          <cell r="L616" t="str">
            <v>23DEC82</v>
          </cell>
          <cell r="M616" t="str">
            <v>02JUN83</v>
          </cell>
          <cell r="N616" t="str">
            <v>28DEC88</v>
          </cell>
          <cell r="O616" t="str">
            <v>15JAN93</v>
          </cell>
          <cell r="P616" t="str">
            <v>15JUL22</v>
          </cell>
          <cell r="Q616">
            <v>40</v>
          </cell>
          <cell r="R616">
            <v>10</v>
          </cell>
          <cell r="S616">
            <v>1</v>
          </cell>
          <cell r="U616">
            <v>20000</v>
          </cell>
          <cell r="V616">
            <v>113</v>
          </cell>
          <cell r="W616">
            <v>19887</v>
          </cell>
          <cell r="X616">
            <v>19887</v>
          </cell>
          <cell r="Y616">
            <v>19887</v>
          </cell>
          <cell r="Z616">
            <v>19887</v>
          </cell>
          <cell r="AA616">
            <v>8752</v>
          </cell>
        </row>
        <row r="617">
          <cell r="A617" t="str">
            <v>4TH INDUSTRIAL DEVELOPMENT BANK OF PAKISTAN PROJECT</v>
          </cell>
          <cell r="B617" t="str">
            <v>0609</v>
          </cell>
          <cell r="C617">
            <v>609</v>
          </cell>
          <cell r="D617" t="str">
            <v>CLOSED</v>
          </cell>
          <cell r="E617" t="str">
            <v>01</v>
          </cell>
          <cell r="F617" t="str">
            <v>PAK</v>
          </cell>
          <cell r="G617">
            <v>3301</v>
          </cell>
          <cell r="H617" t="str">
            <v>Banking Systems</v>
          </cell>
          <cell r="I617">
            <v>4630</v>
          </cell>
          <cell r="J617" t="str">
            <v>CWGF</v>
          </cell>
          <cell r="K617" t="str">
            <v>07DEC82</v>
          </cell>
          <cell r="L617" t="str">
            <v>23DEC82</v>
          </cell>
          <cell r="M617" t="str">
            <v>02JUN83</v>
          </cell>
          <cell r="N617" t="str">
            <v>28DEC88</v>
          </cell>
          <cell r="O617" t="str">
            <v>15JAN86</v>
          </cell>
          <cell r="P617" t="str">
            <v>15JUL97</v>
          </cell>
          <cell r="Q617">
            <v>15</v>
          </cell>
          <cell r="R617">
            <v>3</v>
          </cell>
          <cell r="S617">
            <v>11</v>
          </cell>
          <cell r="U617">
            <v>20000</v>
          </cell>
          <cell r="V617">
            <v>389</v>
          </cell>
          <cell r="W617">
            <v>19611</v>
          </cell>
          <cell r="X617">
            <v>19611</v>
          </cell>
          <cell r="Y617">
            <v>19611</v>
          </cell>
          <cell r="Z617">
            <v>19611</v>
          </cell>
          <cell r="AA617">
            <v>19611</v>
          </cell>
        </row>
        <row r="618">
          <cell r="A618" t="str">
            <v>NEPAL PAPER MILL TECHNICAL SERVICES PROJ</v>
          </cell>
          <cell r="B618" t="str">
            <v>0610</v>
          </cell>
          <cell r="C618">
            <v>610</v>
          </cell>
          <cell r="D618" t="str">
            <v>CLOSED</v>
          </cell>
          <cell r="E618" t="str">
            <v>03</v>
          </cell>
          <cell r="F618" t="str">
            <v>NEP</v>
          </cell>
          <cell r="G618">
            <v>3001</v>
          </cell>
          <cell r="H618" t="str">
            <v>Agriculture Production, Agroprocessing, &amp; Agrobusiness</v>
          </cell>
          <cell r="I618">
            <v>2035</v>
          </cell>
          <cell r="J618" t="str">
            <v>SANS</v>
          </cell>
          <cell r="K618" t="str">
            <v>09DEC82</v>
          </cell>
          <cell r="L618" t="str">
            <v>09MAR83</v>
          </cell>
          <cell r="M618" t="str">
            <v>07MAR84</v>
          </cell>
          <cell r="N618" t="str">
            <v>01DEC88</v>
          </cell>
          <cell r="O618" t="str">
            <v>01MAR85</v>
          </cell>
          <cell r="P618" t="str">
            <v>01SEP86</v>
          </cell>
          <cell r="Q618">
            <v>10</v>
          </cell>
          <cell r="R618">
            <v>2</v>
          </cell>
          <cell r="S618">
            <v>1</v>
          </cell>
          <cell r="U618">
            <v>4000</v>
          </cell>
          <cell r="V618">
            <v>3097</v>
          </cell>
          <cell r="W618">
            <v>903</v>
          </cell>
          <cell r="X618">
            <v>903</v>
          </cell>
          <cell r="Y618">
            <v>903</v>
          </cell>
          <cell r="Z618">
            <v>903</v>
          </cell>
          <cell r="AA618">
            <v>903</v>
          </cell>
        </row>
        <row r="619">
          <cell r="A619" t="str">
            <v>3RD PNG DEVELOPMENT BANK PROJECT</v>
          </cell>
          <cell r="B619" t="str">
            <v>0611</v>
          </cell>
          <cell r="C619">
            <v>611</v>
          </cell>
          <cell r="D619" t="str">
            <v>CLOSED</v>
          </cell>
          <cell r="E619" t="str">
            <v>03</v>
          </cell>
          <cell r="F619" t="str">
            <v>PNG</v>
          </cell>
          <cell r="G619">
            <v>3301</v>
          </cell>
          <cell r="H619" t="str">
            <v>Banking Systems</v>
          </cell>
          <cell r="I619">
            <v>3610</v>
          </cell>
          <cell r="J619" t="str">
            <v>PAHQ</v>
          </cell>
          <cell r="K619" t="str">
            <v>09DEC82</v>
          </cell>
          <cell r="L619" t="str">
            <v>17JAN83</v>
          </cell>
          <cell r="M619" t="str">
            <v>02JUL85</v>
          </cell>
          <cell r="N619" t="str">
            <v>13OCT89</v>
          </cell>
          <cell r="O619" t="str">
            <v>01APR93</v>
          </cell>
          <cell r="P619" t="str">
            <v>01OCT22</v>
          </cell>
          <cell r="Q619">
            <v>40</v>
          </cell>
          <cell r="R619">
            <v>10</v>
          </cell>
          <cell r="S619">
            <v>1</v>
          </cell>
          <cell r="U619">
            <v>11000</v>
          </cell>
          <cell r="V619">
            <v>5524</v>
          </cell>
          <cell r="W619">
            <v>5476</v>
          </cell>
          <cell r="X619">
            <v>5476</v>
          </cell>
          <cell r="Y619">
            <v>5476</v>
          </cell>
          <cell r="Z619">
            <v>5476</v>
          </cell>
          <cell r="AA619">
            <v>2413</v>
          </cell>
        </row>
        <row r="620">
          <cell r="A620" t="str">
            <v>KIRINDI OYA IRRIGATION &amp; SETTLEMENT PROJECT (SUPPLEMENTARY)</v>
          </cell>
          <cell r="B620" t="str">
            <v>0612</v>
          </cell>
          <cell r="C620">
            <v>612</v>
          </cell>
          <cell r="D620" t="str">
            <v>CLOSED</v>
          </cell>
          <cell r="E620" t="str">
            <v>03</v>
          </cell>
          <cell r="F620" t="str">
            <v>SRI</v>
          </cell>
          <cell r="G620">
            <v>3900</v>
          </cell>
          <cell r="H620" t="str">
            <v>Multisector</v>
          </cell>
          <cell r="I620">
            <v>2035</v>
          </cell>
          <cell r="J620" t="str">
            <v>SANS</v>
          </cell>
          <cell r="K620" t="str">
            <v>09DEC82</v>
          </cell>
          <cell r="L620" t="str">
            <v>17DEC82</v>
          </cell>
          <cell r="M620" t="str">
            <v>21APR83</v>
          </cell>
          <cell r="N620" t="str">
            <v>13OCT89</v>
          </cell>
          <cell r="O620" t="str">
            <v>01MAR93</v>
          </cell>
          <cell r="P620" t="str">
            <v>01SEP22</v>
          </cell>
          <cell r="Q620">
            <v>40</v>
          </cell>
          <cell r="R620">
            <v>10</v>
          </cell>
          <cell r="S620">
            <v>1</v>
          </cell>
          <cell r="U620">
            <v>10000</v>
          </cell>
          <cell r="V620">
            <v>527</v>
          </cell>
          <cell r="W620">
            <v>9473</v>
          </cell>
          <cell r="X620">
            <v>9473</v>
          </cell>
          <cell r="Y620">
            <v>9473</v>
          </cell>
          <cell r="Z620">
            <v>9473</v>
          </cell>
          <cell r="AA620">
            <v>4171</v>
          </cell>
        </row>
        <row r="621">
          <cell r="A621" t="str">
            <v>SECOND POWER SYSTEM EXPANSION PROJECT</v>
          </cell>
          <cell r="B621" t="str">
            <v>0613</v>
          </cell>
          <cell r="C621">
            <v>613</v>
          </cell>
          <cell r="D621" t="str">
            <v>CLOSED</v>
          </cell>
          <cell r="E621" t="str">
            <v>01</v>
          </cell>
          <cell r="F621" t="str">
            <v>THA</v>
          </cell>
          <cell r="G621">
            <v>3205</v>
          </cell>
          <cell r="H621" t="str">
            <v>Energy Sector Development</v>
          </cell>
          <cell r="I621">
            <v>2115</v>
          </cell>
          <cell r="J621" t="str">
            <v>SEID</v>
          </cell>
          <cell r="K621" t="str">
            <v>09DEC82</v>
          </cell>
          <cell r="L621" t="str">
            <v>14MAR83</v>
          </cell>
          <cell r="M621" t="str">
            <v>09JUN83</v>
          </cell>
          <cell r="N621" t="str">
            <v>30DEC88</v>
          </cell>
          <cell r="O621" t="str">
            <v>15JAN88</v>
          </cell>
          <cell r="P621" t="str">
            <v>15JUL90</v>
          </cell>
          <cell r="Q621">
            <v>20</v>
          </cell>
          <cell r="R621">
            <v>5</v>
          </cell>
          <cell r="S621">
            <v>11</v>
          </cell>
          <cell r="U621">
            <v>81600</v>
          </cell>
          <cell r="V621">
            <v>35686</v>
          </cell>
          <cell r="W621">
            <v>45914</v>
          </cell>
          <cell r="X621">
            <v>45914</v>
          </cell>
          <cell r="Y621">
            <v>45914</v>
          </cell>
          <cell r="Z621">
            <v>45914</v>
          </cell>
          <cell r="AA621">
            <v>45914</v>
          </cell>
        </row>
        <row r="622">
          <cell r="A622" t="str">
            <v>SECOND TUBEWELL PROJECT</v>
          </cell>
          <cell r="B622" t="str">
            <v>0614</v>
          </cell>
          <cell r="C622">
            <v>614</v>
          </cell>
          <cell r="D622" t="str">
            <v>CLOSED</v>
          </cell>
          <cell r="E622" t="str">
            <v>03</v>
          </cell>
          <cell r="F622" t="str">
            <v>BAN</v>
          </cell>
          <cell r="G622">
            <v>3005</v>
          </cell>
          <cell r="H622" t="str">
            <v>Irrigation &amp; Drainage</v>
          </cell>
          <cell r="I622">
            <v>2035</v>
          </cell>
          <cell r="J622" t="str">
            <v>SANS</v>
          </cell>
          <cell r="K622" t="str">
            <v>14DEC82</v>
          </cell>
          <cell r="L622" t="str">
            <v>20APR83</v>
          </cell>
          <cell r="M622" t="str">
            <v>20SEP83</v>
          </cell>
          <cell r="N622" t="str">
            <v>16DEC91</v>
          </cell>
          <cell r="O622" t="str">
            <v>01APR93</v>
          </cell>
          <cell r="P622" t="str">
            <v>01OCT22</v>
          </cell>
          <cell r="Q622">
            <v>40</v>
          </cell>
          <cell r="R622">
            <v>10</v>
          </cell>
          <cell r="S622">
            <v>1</v>
          </cell>
          <cell r="U622">
            <v>56500</v>
          </cell>
          <cell r="V622">
            <v>38546</v>
          </cell>
          <cell r="W622">
            <v>17954</v>
          </cell>
          <cell r="X622">
            <v>17954</v>
          </cell>
          <cell r="Y622">
            <v>17954</v>
          </cell>
          <cell r="Z622">
            <v>17954</v>
          </cell>
          <cell r="AA622">
            <v>7899</v>
          </cell>
        </row>
        <row r="623">
          <cell r="A623" t="str">
            <v>NORTHWEST RURAL DEVELOPMENT PROJECT</v>
          </cell>
          <cell r="B623" t="str">
            <v>0615</v>
          </cell>
          <cell r="C623">
            <v>615</v>
          </cell>
          <cell r="D623" t="str">
            <v>CLOSED</v>
          </cell>
          <cell r="E623" t="str">
            <v>03</v>
          </cell>
          <cell r="F623" t="str">
            <v>BAN</v>
          </cell>
          <cell r="G623">
            <v>3008</v>
          </cell>
          <cell r="H623" t="str">
            <v>Agriculture Sector Development</v>
          </cell>
          <cell r="I623">
            <v>2055</v>
          </cell>
          <cell r="J623" t="str">
            <v>BRM</v>
          </cell>
          <cell r="K623" t="str">
            <v>14DEC82</v>
          </cell>
          <cell r="L623" t="str">
            <v>20APR83</v>
          </cell>
          <cell r="M623" t="str">
            <v>27SEP83</v>
          </cell>
          <cell r="N623" t="str">
            <v>22APR92</v>
          </cell>
          <cell r="O623" t="str">
            <v>01APR93</v>
          </cell>
          <cell r="P623" t="str">
            <v>01OCT22</v>
          </cell>
          <cell r="Q623">
            <v>40</v>
          </cell>
          <cell r="R623">
            <v>10</v>
          </cell>
          <cell r="S623">
            <v>1</v>
          </cell>
          <cell r="U623">
            <v>45000</v>
          </cell>
          <cell r="V623">
            <v>10301</v>
          </cell>
          <cell r="W623">
            <v>34699</v>
          </cell>
          <cell r="X623">
            <v>34699</v>
          </cell>
          <cell r="Y623">
            <v>34699</v>
          </cell>
          <cell r="Z623">
            <v>34699</v>
          </cell>
          <cell r="AA623">
            <v>15268</v>
          </cell>
        </row>
        <row r="624">
          <cell r="A624" t="str">
            <v>DEVELOPMENT BANK OF VANUATU</v>
          </cell>
          <cell r="B624" t="str">
            <v>0616</v>
          </cell>
          <cell r="C624">
            <v>616</v>
          </cell>
          <cell r="D624" t="str">
            <v>CLOSED</v>
          </cell>
          <cell r="E624" t="str">
            <v>03</v>
          </cell>
          <cell r="F624" t="str">
            <v>VAN</v>
          </cell>
          <cell r="G624">
            <v>3301</v>
          </cell>
          <cell r="H624" t="str">
            <v>Banking Systems</v>
          </cell>
          <cell r="I624">
            <v>3610</v>
          </cell>
          <cell r="J624" t="str">
            <v>PAHQ</v>
          </cell>
          <cell r="K624" t="str">
            <v>14DEC82</v>
          </cell>
          <cell r="L624" t="str">
            <v>03MAY83</v>
          </cell>
          <cell r="M624" t="str">
            <v>13SEP83</v>
          </cell>
          <cell r="N624" t="str">
            <v>11JAN89</v>
          </cell>
          <cell r="O624" t="str">
            <v>15FEB93</v>
          </cell>
          <cell r="P624" t="str">
            <v>15AUG22</v>
          </cell>
          <cell r="Q624">
            <v>40</v>
          </cell>
          <cell r="R624">
            <v>10</v>
          </cell>
          <cell r="S624">
            <v>1</v>
          </cell>
          <cell r="U624">
            <v>1000</v>
          </cell>
          <cell r="V624">
            <v>145</v>
          </cell>
          <cell r="W624">
            <v>855</v>
          </cell>
          <cell r="X624">
            <v>855</v>
          </cell>
          <cell r="Y624">
            <v>855</v>
          </cell>
          <cell r="Z624">
            <v>855</v>
          </cell>
          <cell r="AA624">
            <v>377</v>
          </cell>
        </row>
        <row r="625">
          <cell r="A625" t="str">
            <v>AGRICULTURAL DEVELOPMENT BANK OF PAKISTAN</v>
          </cell>
          <cell r="B625" t="str">
            <v>0617</v>
          </cell>
          <cell r="C625">
            <v>617</v>
          </cell>
          <cell r="D625" t="str">
            <v>CLOSED</v>
          </cell>
          <cell r="E625" t="str">
            <v>03</v>
          </cell>
          <cell r="F625" t="str">
            <v>PAK</v>
          </cell>
          <cell r="G625">
            <v>3001</v>
          </cell>
          <cell r="H625" t="str">
            <v>Agriculture Production, Agroprocessing, &amp; Agrobusiness</v>
          </cell>
          <cell r="I625">
            <v>9999</v>
          </cell>
          <cell r="J625" t="e">
            <v>#N/A</v>
          </cell>
          <cell r="K625" t="str">
            <v>14DEC82</v>
          </cell>
          <cell r="L625" t="str">
            <v>23DEC82</v>
          </cell>
          <cell r="M625" t="str">
            <v>02JUN83</v>
          </cell>
          <cell r="N625" t="str">
            <v>16JUN93</v>
          </cell>
          <cell r="O625" t="str">
            <v>15FEB93</v>
          </cell>
          <cell r="P625" t="str">
            <v>15AUG22</v>
          </cell>
          <cell r="Q625">
            <v>40</v>
          </cell>
          <cell r="R625">
            <v>10</v>
          </cell>
          <cell r="S625">
            <v>1</v>
          </cell>
          <cell r="U625">
            <v>50000</v>
          </cell>
          <cell r="V625">
            <v>6520</v>
          </cell>
          <cell r="W625">
            <v>43480</v>
          </cell>
          <cell r="X625">
            <v>43480</v>
          </cell>
          <cell r="Y625">
            <v>43480</v>
          </cell>
          <cell r="Z625">
            <v>43480</v>
          </cell>
          <cell r="AA625">
            <v>19206</v>
          </cell>
        </row>
        <row r="626">
          <cell r="A626" t="str">
            <v>SONGKHLA LAKE BASIN PLANNING STUDY</v>
          </cell>
          <cell r="B626" t="str">
            <v>0618</v>
          </cell>
          <cell r="C626">
            <v>618</v>
          </cell>
          <cell r="D626" t="str">
            <v>CLOSED</v>
          </cell>
          <cell r="E626" t="str">
            <v>01</v>
          </cell>
          <cell r="F626" t="str">
            <v>THA</v>
          </cell>
          <cell r="G626">
            <v>3007</v>
          </cell>
          <cell r="H626" t="str">
            <v>Water Resource Management</v>
          </cell>
          <cell r="I626">
            <v>2135</v>
          </cell>
          <cell r="J626" t="str">
            <v>SESS</v>
          </cell>
          <cell r="K626" t="str">
            <v>21DEC82</v>
          </cell>
          <cell r="L626" t="str">
            <v>26JUL83</v>
          </cell>
          <cell r="M626" t="str">
            <v>27DEC83</v>
          </cell>
          <cell r="N626" t="str">
            <v>14NOV89</v>
          </cell>
          <cell r="O626" t="str">
            <v>15MAY85</v>
          </cell>
          <cell r="P626" t="str">
            <v>15NOV94</v>
          </cell>
          <cell r="Q626">
            <v>15</v>
          </cell>
          <cell r="R626">
            <v>2</v>
          </cell>
          <cell r="S626">
            <v>11</v>
          </cell>
          <cell r="U626">
            <v>3000</v>
          </cell>
          <cell r="V626">
            <v>1601</v>
          </cell>
          <cell r="W626">
            <v>1399</v>
          </cell>
          <cell r="X626">
            <v>1399</v>
          </cell>
          <cell r="Y626">
            <v>1399</v>
          </cell>
          <cell r="Z626">
            <v>1399</v>
          </cell>
          <cell r="AA626">
            <v>1399</v>
          </cell>
        </row>
        <row r="627">
          <cell r="A627" t="str">
            <v>BALUCHISTAN FISHERIES DEV PROJECT</v>
          </cell>
          <cell r="B627" t="str">
            <v>0619</v>
          </cell>
          <cell r="C627">
            <v>619</v>
          </cell>
          <cell r="D627" t="str">
            <v>CLOSED</v>
          </cell>
          <cell r="E627" t="str">
            <v>03</v>
          </cell>
          <cell r="F627" t="str">
            <v>PAK</v>
          </cell>
          <cell r="G627">
            <v>3003</v>
          </cell>
          <cell r="H627" t="str">
            <v>Fishery</v>
          </cell>
          <cell r="I627">
            <v>4620</v>
          </cell>
          <cell r="J627" t="str">
            <v>CWAE</v>
          </cell>
          <cell r="K627" t="str">
            <v>21DEC82</v>
          </cell>
          <cell r="L627" t="str">
            <v>14JAN83</v>
          </cell>
          <cell r="M627" t="str">
            <v>11MAY84</v>
          </cell>
          <cell r="N627" t="str">
            <v>26AUG91</v>
          </cell>
          <cell r="O627" t="str">
            <v>01APR93</v>
          </cell>
          <cell r="P627" t="str">
            <v>01OCT22</v>
          </cell>
          <cell r="Q627">
            <v>40</v>
          </cell>
          <cell r="R627">
            <v>10</v>
          </cell>
          <cell r="S627">
            <v>1</v>
          </cell>
          <cell r="U627">
            <v>35400</v>
          </cell>
          <cell r="V627">
            <v>2708</v>
          </cell>
          <cell r="W627">
            <v>32692</v>
          </cell>
          <cell r="X627">
            <v>32692</v>
          </cell>
          <cell r="Y627">
            <v>32692</v>
          </cell>
          <cell r="Z627">
            <v>32692</v>
          </cell>
          <cell r="AA627">
            <v>14385</v>
          </cell>
        </row>
        <row r="628">
          <cell r="A628" t="str">
            <v>SIXTH PRIVATE DEVELOPMENT CORP OF THE PHILIPPINES PROJECT</v>
          </cell>
          <cell r="B628" t="str">
            <v>0620</v>
          </cell>
          <cell r="C628">
            <v>620</v>
          </cell>
          <cell r="D628" t="str">
            <v>CLOSED</v>
          </cell>
          <cell r="E628" t="str">
            <v>01</v>
          </cell>
          <cell r="F628" t="str">
            <v>PHI</v>
          </cell>
          <cell r="G628">
            <v>3301</v>
          </cell>
          <cell r="H628" t="str">
            <v>Banking Systems</v>
          </cell>
          <cell r="I628">
            <v>2145</v>
          </cell>
          <cell r="J628" t="str">
            <v>SEGF</v>
          </cell>
          <cell r="K628" t="str">
            <v>21DEC82</v>
          </cell>
          <cell r="L628" t="str">
            <v>29JUL83</v>
          </cell>
          <cell r="M628" t="str">
            <v>10OCT83</v>
          </cell>
          <cell r="N628" t="str">
            <v>09OCT87</v>
          </cell>
          <cell r="O628" t="str">
            <v>01AUG87</v>
          </cell>
          <cell r="P628" t="str">
            <v>01AUG99</v>
          </cell>
          <cell r="Q628">
            <v>15</v>
          </cell>
          <cell r="R628">
            <v>3</v>
          </cell>
          <cell r="S628">
            <v>11</v>
          </cell>
          <cell r="U628">
            <v>45000</v>
          </cell>
          <cell r="V628">
            <v>42441</v>
          </cell>
          <cell r="W628">
            <v>2559</v>
          </cell>
          <cell r="X628">
            <v>2559</v>
          </cell>
          <cell r="Y628">
            <v>2559</v>
          </cell>
          <cell r="Z628">
            <v>2559</v>
          </cell>
          <cell r="AA628">
            <v>2559</v>
          </cell>
        </row>
        <row r="629">
          <cell r="A629" t="str">
            <v>SIND LIVESTOCK DEVELOPMENT PROJECT</v>
          </cell>
          <cell r="B629" t="str">
            <v>0621</v>
          </cell>
          <cell r="C629">
            <v>621</v>
          </cell>
          <cell r="D629" t="str">
            <v>CLOSED</v>
          </cell>
          <cell r="E629" t="str">
            <v>03</v>
          </cell>
          <cell r="F629" t="str">
            <v>PAK</v>
          </cell>
          <cell r="G629">
            <v>3006</v>
          </cell>
          <cell r="H629" t="str">
            <v>Livestock</v>
          </cell>
          <cell r="I629">
            <v>4620</v>
          </cell>
          <cell r="J629" t="str">
            <v>CWAE</v>
          </cell>
          <cell r="K629" t="str">
            <v>21DEC82</v>
          </cell>
          <cell r="L629" t="str">
            <v>08JUN84</v>
          </cell>
          <cell r="M629" t="str">
            <v>27DEC84</v>
          </cell>
          <cell r="N629" t="str">
            <v>09NOV89</v>
          </cell>
          <cell r="O629" t="str">
            <v>15MAR93</v>
          </cell>
          <cell r="P629" t="str">
            <v>15SEP22</v>
          </cell>
          <cell r="Q629">
            <v>40</v>
          </cell>
          <cell r="R629">
            <v>10</v>
          </cell>
          <cell r="S629">
            <v>1</v>
          </cell>
          <cell r="U629">
            <v>25700</v>
          </cell>
          <cell r="V629">
            <v>16570</v>
          </cell>
          <cell r="W629">
            <v>9130</v>
          </cell>
          <cell r="X629">
            <v>9130</v>
          </cell>
          <cell r="Y629">
            <v>9130</v>
          </cell>
          <cell r="Z629">
            <v>9130</v>
          </cell>
          <cell r="AA629">
            <v>4020</v>
          </cell>
        </row>
        <row r="630">
          <cell r="A630" t="str">
            <v>NATURAL GAS TRANSMISSION PROJECT</v>
          </cell>
          <cell r="B630" t="str">
            <v>0622</v>
          </cell>
          <cell r="C630">
            <v>622</v>
          </cell>
          <cell r="D630" t="str">
            <v>CLOSED</v>
          </cell>
          <cell r="E630" t="str">
            <v>01</v>
          </cell>
          <cell r="F630" t="str">
            <v>THA</v>
          </cell>
          <cell r="G630">
            <v>3204</v>
          </cell>
          <cell r="H630" t="str">
            <v>Transmission &amp; Distribution</v>
          </cell>
          <cell r="I630">
            <v>2115</v>
          </cell>
          <cell r="J630" t="str">
            <v>SEID</v>
          </cell>
          <cell r="K630" t="str">
            <v>22DEC82</v>
          </cell>
          <cell r="L630" t="str">
            <v>13FEB84</v>
          </cell>
          <cell r="M630" t="str">
            <v>05JUN84</v>
          </cell>
          <cell r="N630" t="str">
            <v>24APR86</v>
          </cell>
          <cell r="O630" t="str">
            <v>15MAR87</v>
          </cell>
          <cell r="P630" t="str">
            <v>15MAR87</v>
          </cell>
          <cell r="Q630">
            <v>20</v>
          </cell>
          <cell r="R630">
            <v>5</v>
          </cell>
          <cell r="S630">
            <v>11</v>
          </cell>
          <cell r="U630">
            <v>40000</v>
          </cell>
          <cell r="V630">
            <v>16110</v>
          </cell>
          <cell r="W630">
            <v>23890</v>
          </cell>
          <cell r="X630">
            <v>23890</v>
          </cell>
          <cell r="Y630">
            <v>23890</v>
          </cell>
          <cell r="Z630">
            <v>23890</v>
          </cell>
          <cell r="AA630">
            <v>23890</v>
          </cell>
        </row>
        <row r="631">
          <cell r="A631" t="str">
            <v>MINERAL RESOURCES DEVELOPMENT PROJECT</v>
          </cell>
          <cell r="B631" t="str">
            <v>0623</v>
          </cell>
          <cell r="C631">
            <v>623</v>
          </cell>
          <cell r="D631" t="str">
            <v>CLOSED</v>
          </cell>
          <cell r="E631" t="str">
            <v>01</v>
          </cell>
          <cell r="F631" t="str">
            <v>THA</v>
          </cell>
          <cell r="G631">
            <v>3502</v>
          </cell>
          <cell r="H631" t="str">
            <v>Industry</v>
          </cell>
          <cell r="I631">
            <v>2145</v>
          </cell>
          <cell r="J631" t="str">
            <v>SEGF</v>
          </cell>
          <cell r="K631" t="str">
            <v>14APR83</v>
          </cell>
          <cell r="L631" t="str">
            <v>26JUL83</v>
          </cell>
          <cell r="M631" t="str">
            <v>21OCT83</v>
          </cell>
          <cell r="N631" t="str">
            <v>01JUL90</v>
          </cell>
          <cell r="O631" t="str">
            <v>15OCT88</v>
          </cell>
          <cell r="P631" t="str">
            <v>15APR90</v>
          </cell>
          <cell r="Q631">
            <v>25</v>
          </cell>
          <cell r="R631">
            <v>5</v>
          </cell>
          <cell r="S631">
            <v>11</v>
          </cell>
          <cell r="U631">
            <v>39000</v>
          </cell>
          <cell r="V631">
            <v>19811</v>
          </cell>
          <cell r="W631">
            <v>19189</v>
          </cell>
          <cell r="X631">
            <v>19189</v>
          </cell>
          <cell r="Y631">
            <v>19189</v>
          </cell>
          <cell r="Z631">
            <v>19189</v>
          </cell>
          <cell r="AA631">
            <v>19189</v>
          </cell>
        </row>
        <row r="632">
          <cell r="A632" t="str">
            <v>DEVELOPMENT &amp; REDEVELOPMENT PROJECT- PART A &amp; B</v>
          </cell>
          <cell r="B632" t="str">
            <v>0624</v>
          </cell>
          <cell r="C632">
            <v>624</v>
          </cell>
          <cell r="D632" t="str">
            <v>CLOSED</v>
          </cell>
          <cell r="E632" t="str">
            <v>03</v>
          </cell>
          <cell r="F632" t="str">
            <v>TON</v>
          </cell>
          <cell r="G632">
            <v>3900</v>
          </cell>
          <cell r="H632" t="str">
            <v>Multisector</v>
          </cell>
          <cell r="I632">
            <v>9999</v>
          </cell>
          <cell r="J632" t="e">
            <v>#N/A</v>
          </cell>
          <cell r="K632" t="str">
            <v>26APR83</v>
          </cell>
          <cell r="L632" t="str">
            <v>06MAY83</v>
          </cell>
          <cell r="M632" t="str">
            <v>04AUG83</v>
          </cell>
          <cell r="N632" t="str">
            <v>24AUG88</v>
          </cell>
          <cell r="O632" t="str">
            <v>01NOV93</v>
          </cell>
          <cell r="P632" t="str">
            <v>01MAY23</v>
          </cell>
          <cell r="Q632">
            <v>40</v>
          </cell>
          <cell r="R632">
            <v>10</v>
          </cell>
          <cell r="S632">
            <v>1</v>
          </cell>
          <cell r="U632">
            <v>2206</v>
          </cell>
          <cell r="V632">
            <v>273</v>
          </cell>
          <cell r="W632">
            <v>1933</v>
          </cell>
          <cell r="X632">
            <v>1933</v>
          </cell>
          <cell r="Y632">
            <v>1933</v>
          </cell>
          <cell r="Z632">
            <v>1933</v>
          </cell>
          <cell r="AA632">
            <v>844</v>
          </cell>
        </row>
        <row r="633">
          <cell r="A633" t="str">
            <v>SPECIAL SUPPLEMENTARY ASSISTANCE TO SELECTED PROJECTS</v>
          </cell>
          <cell r="B633" t="str">
            <v>0626</v>
          </cell>
          <cell r="C633">
            <v>626</v>
          </cell>
          <cell r="D633" t="str">
            <v>CLOSED</v>
          </cell>
          <cell r="E633" t="str">
            <v>03</v>
          </cell>
          <cell r="F633" t="str">
            <v>BAN</v>
          </cell>
          <cell r="G633">
            <v>3008</v>
          </cell>
          <cell r="H633" t="str">
            <v>Agriculture Sector Development</v>
          </cell>
          <cell r="I633">
            <v>9999</v>
          </cell>
          <cell r="J633" t="e">
            <v>#N/A</v>
          </cell>
          <cell r="K633" t="str">
            <v>19MAY83</v>
          </cell>
          <cell r="L633" t="str">
            <v>07JUN83</v>
          </cell>
          <cell r="M633" t="str">
            <v>14JUL83</v>
          </cell>
          <cell r="N633" t="str">
            <v>09JUL86</v>
          </cell>
          <cell r="O633" t="str">
            <v>01SEP93</v>
          </cell>
          <cell r="P633" t="str">
            <v>01MAR23</v>
          </cell>
          <cell r="Q633">
            <v>40</v>
          </cell>
          <cell r="R633">
            <v>10</v>
          </cell>
          <cell r="S633">
            <v>1</v>
          </cell>
          <cell r="U633">
            <v>17191</v>
          </cell>
          <cell r="V633">
            <v>6680</v>
          </cell>
          <cell r="W633">
            <v>10511</v>
          </cell>
          <cell r="X633">
            <v>10511</v>
          </cell>
          <cell r="Y633">
            <v>10511</v>
          </cell>
          <cell r="Z633">
            <v>10511</v>
          </cell>
          <cell r="AA633">
            <v>4445</v>
          </cell>
        </row>
        <row r="634">
          <cell r="A634" t="str">
            <v>SECOND IRRIGATION PACKAGE PROJECT</v>
          </cell>
          <cell r="B634" t="str">
            <v>0627</v>
          </cell>
          <cell r="C634">
            <v>627</v>
          </cell>
          <cell r="D634" t="str">
            <v>CLOSED</v>
          </cell>
          <cell r="E634" t="str">
            <v>01</v>
          </cell>
          <cell r="F634" t="str">
            <v>INO</v>
          </cell>
          <cell r="G634">
            <v>3005</v>
          </cell>
          <cell r="H634" t="str">
            <v>Irrigation &amp; Drainage</v>
          </cell>
          <cell r="I634">
            <v>2161</v>
          </cell>
          <cell r="J634" t="str">
            <v>IRM</v>
          </cell>
          <cell r="K634" t="str">
            <v>19MAY83</v>
          </cell>
          <cell r="L634" t="str">
            <v>27MAY83</v>
          </cell>
          <cell r="M634" t="str">
            <v>02AUG83</v>
          </cell>
          <cell r="N634" t="str">
            <v>28OCT92</v>
          </cell>
          <cell r="O634" t="str">
            <v>15AUG90</v>
          </cell>
          <cell r="P634" t="str">
            <v>15FEB08</v>
          </cell>
          <cell r="Q634">
            <v>25</v>
          </cell>
          <cell r="R634">
            <v>7</v>
          </cell>
          <cell r="S634">
            <v>11</v>
          </cell>
          <cell r="U634">
            <v>52000</v>
          </cell>
          <cell r="V634">
            <v>4621</v>
          </cell>
          <cell r="W634">
            <v>47379</v>
          </cell>
          <cell r="X634">
            <v>47379</v>
          </cell>
          <cell r="Y634">
            <v>47379</v>
          </cell>
          <cell r="Z634">
            <v>47379</v>
          </cell>
          <cell r="AA634">
            <v>47379</v>
          </cell>
        </row>
        <row r="635">
          <cell r="A635" t="str">
            <v>SPECIAL SUPPLEMENTARY ASSISTANCE TO SELECTED PROJECTS</v>
          </cell>
          <cell r="B635" t="str">
            <v>0628</v>
          </cell>
          <cell r="C635">
            <v>628</v>
          </cell>
          <cell r="D635" t="str">
            <v>CLOSED</v>
          </cell>
          <cell r="E635" t="str">
            <v>01</v>
          </cell>
          <cell r="F635" t="str">
            <v>PHI</v>
          </cell>
          <cell r="G635">
            <v>3900</v>
          </cell>
          <cell r="H635" t="str">
            <v>Multisector</v>
          </cell>
          <cell r="I635">
            <v>9999</v>
          </cell>
          <cell r="J635" t="e">
            <v>#N/A</v>
          </cell>
          <cell r="K635" t="str">
            <v>19MAY83</v>
          </cell>
          <cell r="L635" t="str">
            <v>20MAY83</v>
          </cell>
          <cell r="M635" t="str">
            <v>01AUG83</v>
          </cell>
          <cell r="N635" t="str">
            <v>16SEP85</v>
          </cell>
          <cell r="O635" t="str">
            <v>01JUL88</v>
          </cell>
          <cell r="P635" t="str">
            <v>01JAN10</v>
          </cell>
          <cell r="Q635">
            <v>26</v>
          </cell>
          <cell r="R635">
            <v>5</v>
          </cell>
          <cell r="S635">
            <v>11</v>
          </cell>
          <cell r="U635">
            <v>26700</v>
          </cell>
          <cell r="V635">
            <v>4929</v>
          </cell>
          <cell r="W635">
            <v>21771</v>
          </cell>
          <cell r="X635">
            <v>21771</v>
          </cell>
          <cell r="Y635">
            <v>21771</v>
          </cell>
          <cell r="Z635">
            <v>21771</v>
          </cell>
          <cell r="AA635">
            <v>21772</v>
          </cell>
        </row>
        <row r="636">
          <cell r="A636" t="str">
            <v>SMALL TOWNS URBAN DEVELOPMENT SECTOR PROJECT</v>
          </cell>
          <cell r="B636" t="str">
            <v>0629</v>
          </cell>
          <cell r="C636">
            <v>629</v>
          </cell>
          <cell r="D636" t="str">
            <v>CLOSED</v>
          </cell>
          <cell r="E636" t="str">
            <v>01</v>
          </cell>
          <cell r="F636" t="str">
            <v>INO</v>
          </cell>
          <cell r="G636">
            <v>3900</v>
          </cell>
          <cell r="H636" t="str">
            <v>Multisector</v>
          </cell>
          <cell r="I636">
            <v>2135</v>
          </cell>
          <cell r="J636" t="str">
            <v>SESS</v>
          </cell>
          <cell r="K636" t="str">
            <v>09JUN83</v>
          </cell>
          <cell r="L636" t="str">
            <v>01JUL83</v>
          </cell>
          <cell r="M636" t="str">
            <v>02SEP83</v>
          </cell>
          <cell r="N636" t="str">
            <v>18DEC90</v>
          </cell>
          <cell r="O636" t="str">
            <v>01SEP88</v>
          </cell>
          <cell r="P636" t="str">
            <v>01MAR95</v>
          </cell>
          <cell r="Q636">
            <v>25</v>
          </cell>
          <cell r="R636">
            <v>5</v>
          </cell>
          <cell r="S636">
            <v>11</v>
          </cell>
          <cell r="U636">
            <v>36700</v>
          </cell>
          <cell r="V636">
            <v>2453</v>
          </cell>
          <cell r="W636">
            <v>34247</v>
          </cell>
          <cell r="X636">
            <v>34247</v>
          </cell>
          <cell r="Y636">
            <v>34247</v>
          </cell>
          <cell r="Z636">
            <v>34247</v>
          </cell>
          <cell r="AA636">
            <v>34247</v>
          </cell>
        </row>
        <row r="637">
          <cell r="A637" t="str">
            <v>SPECIAL SUPPLEMENTARY ASSISTANCE TO SELECTED PROJECTS</v>
          </cell>
          <cell r="B637" t="str">
            <v>0630</v>
          </cell>
          <cell r="C637">
            <v>630</v>
          </cell>
          <cell r="D637" t="str">
            <v>CLOSED</v>
          </cell>
          <cell r="E637" t="str">
            <v>03</v>
          </cell>
          <cell r="F637" t="str">
            <v>SAM</v>
          </cell>
          <cell r="G637">
            <v>3001</v>
          </cell>
          <cell r="H637" t="str">
            <v>Agriculture Production, Agroprocessing, &amp; Agrobusiness</v>
          </cell>
          <cell r="I637">
            <v>9999</v>
          </cell>
          <cell r="J637" t="e">
            <v>#N/A</v>
          </cell>
          <cell r="K637" t="str">
            <v>07JUL83</v>
          </cell>
          <cell r="L637" t="str">
            <v>27JUL83</v>
          </cell>
          <cell r="M637" t="str">
            <v>27SEP83</v>
          </cell>
          <cell r="N637" t="str">
            <v>30DEC87</v>
          </cell>
          <cell r="O637" t="str">
            <v>01AUG93</v>
          </cell>
          <cell r="P637" t="str">
            <v>01FEB23</v>
          </cell>
          <cell r="Q637">
            <v>40</v>
          </cell>
          <cell r="R637">
            <v>10</v>
          </cell>
          <cell r="S637">
            <v>1</v>
          </cell>
          <cell r="U637">
            <v>1526</v>
          </cell>
          <cell r="V637">
            <v>478</v>
          </cell>
          <cell r="W637">
            <v>1048</v>
          </cell>
          <cell r="X637">
            <v>1048</v>
          </cell>
          <cell r="Y637">
            <v>1048</v>
          </cell>
          <cell r="Z637">
            <v>1048</v>
          </cell>
          <cell r="AA637">
            <v>439</v>
          </cell>
        </row>
        <row r="638">
          <cell r="A638" t="str">
            <v>THIRD ROAD IMPROVEMENT PROJECT</v>
          </cell>
          <cell r="B638" t="str">
            <v>0631</v>
          </cell>
          <cell r="C638">
            <v>631</v>
          </cell>
          <cell r="D638" t="str">
            <v>CLOSED</v>
          </cell>
          <cell r="E638" t="str">
            <v>01</v>
          </cell>
          <cell r="F638" t="str">
            <v>PNG</v>
          </cell>
          <cell r="G638">
            <v>3701</v>
          </cell>
          <cell r="H638" t="str">
            <v>Roads &amp; Highways</v>
          </cell>
          <cell r="I638">
            <v>3610</v>
          </cell>
          <cell r="J638" t="str">
            <v>PAHQ</v>
          </cell>
          <cell r="K638" t="str">
            <v>21JUL83</v>
          </cell>
          <cell r="L638" t="str">
            <v>27JUL83</v>
          </cell>
          <cell r="M638" t="str">
            <v>02NOV83</v>
          </cell>
          <cell r="N638" t="str">
            <v>30DEC88</v>
          </cell>
          <cell r="O638" t="str">
            <v>15SEP87</v>
          </cell>
          <cell r="P638" t="str">
            <v>15MAR07</v>
          </cell>
          <cell r="Q638">
            <v>24</v>
          </cell>
          <cell r="R638">
            <v>4</v>
          </cell>
          <cell r="S638">
            <v>10.5</v>
          </cell>
          <cell r="U638">
            <v>13000</v>
          </cell>
          <cell r="V638">
            <v>3750</v>
          </cell>
          <cell r="W638">
            <v>9250</v>
          </cell>
          <cell r="X638">
            <v>9250</v>
          </cell>
          <cell r="Y638">
            <v>9250</v>
          </cell>
          <cell r="Z638">
            <v>9250</v>
          </cell>
          <cell r="AA638">
            <v>9250</v>
          </cell>
        </row>
        <row r="639">
          <cell r="A639" t="str">
            <v>AGRICULTURAL EXTENSION &amp; TRAINING PROJECT</v>
          </cell>
          <cell r="B639" t="str">
            <v>0632</v>
          </cell>
          <cell r="C639">
            <v>632</v>
          </cell>
          <cell r="D639" t="str">
            <v>CLOSED</v>
          </cell>
          <cell r="E639" t="str">
            <v>03</v>
          </cell>
          <cell r="F639" t="str">
            <v>VAN</v>
          </cell>
          <cell r="G639">
            <v>3001</v>
          </cell>
          <cell r="H639" t="str">
            <v>Agriculture Production, Agroprocessing, &amp; Agrobusiness</v>
          </cell>
          <cell r="I639">
            <v>3610</v>
          </cell>
          <cell r="J639" t="str">
            <v>PAHQ</v>
          </cell>
          <cell r="K639" t="str">
            <v>04AUG83</v>
          </cell>
          <cell r="L639" t="str">
            <v>05AUG83</v>
          </cell>
          <cell r="M639" t="str">
            <v>04NOV83</v>
          </cell>
          <cell r="N639" t="str">
            <v>08NOV89</v>
          </cell>
          <cell r="O639" t="str">
            <v>15SEP93</v>
          </cell>
          <cell r="P639" t="str">
            <v>15MAR23</v>
          </cell>
          <cell r="Q639">
            <v>40</v>
          </cell>
          <cell r="R639">
            <v>10</v>
          </cell>
          <cell r="S639">
            <v>1</v>
          </cell>
          <cell r="U639">
            <v>1276</v>
          </cell>
          <cell r="V639">
            <v>280</v>
          </cell>
          <cell r="W639">
            <v>996</v>
          </cell>
          <cell r="X639">
            <v>996</v>
          </cell>
          <cell r="Y639">
            <v>996</v>
          </cell>
          <cell r="Z639">
            <v>996</v>
          </cell>
          <cell r="AA639">
            <v>429</v>
          </cell>
        </row>
        <row r="640">
          <cell r="A640" t="str">
            <v>HILL FOREST DEVELOPMENT PROJECT</v>
          </cell>
          <cell r="B640" t="str">
            <v>0633</v>
          </cell>
          <cell r="C640">
            <v>633</v>
          </cell>
          <cell r="D640" t="str">
            <v>CLOSED</v>
          </cell>
          <cell r="E640" t="str">
            <v>03</v>
          </cell>
          <cell r="F640" t="str">
            <v>NEP</v>
          </cell>
          <cell r="G640">
            <v>3004</v>
          </cell>
          <cell r="H640" t="str">
            <v>Forest</v>
          </cell>
          <cell r="I640">
            <v>2035</v>
          </cell>
          <cell r="J640" t="str">
            <v>SANS</v>
          </cell>
          <cell r="K640" t="str">
            <v>09AUG83</v>
          </cell>
          <cell r="L640" t="str">
            <v>19DEC83</v>
          </cell>
          <cell r="M640" t="str">
            <v>13JUN84</v>
          </cell>
          <cell r="N640" t="str">
            <v>29NOV90</v>
          </cell>
          <cell r="O640" t="str">
            <v>01OCT93</v>
          </cell>
          <cell r="P640" t="str">
            <v>01APR23</v>
          </cell>
          <cell r="Q640">
            <v>40</v>
          </cell>
          <cell r="R640">
            <v>10</v>
          </cell>
          <cell r="S640">
            <v>1</v>
          </cell>
          <cell r="U640">
            <v>22039</v>
          </cell>
          <cell r="V640">
            <v>18972</v>
          </cell>
          <cell r="W640">
            <v>3067</v>
          </cell>
          <cell r="X640">
            <v>3067</v>
          </cell>
          <cell r="Y640">
            <v>3067</v>
          </cell>
          <cell r="Z640">
            <v>3067</v>
          </cell>
          <cell r="AA640">
            <v>1303</v>
          </cell>
        </row>
        <row r="641">
          <cell r="A641" t="str">
            <v>SPECIAL SUPPLEMENTARY ASSISTANCE TO SELECTED PROJECT</v>
          </cell>
          <cell r="B641" t="str">
            <v>0634</v>
          </cell>
          <cell r="C641">
            <v>634</v>
          </cell>
          <cell r="D641" t="str">
            <v>CLOSED</v>
          </cell>
          <cell r="E641" t="str">
            <v>03</v>
          </cell>
          <cell r="F641" t="str">
            <v>SRI</v>
          </cell>
          <cell r="G641">
            <v>3900</v>
          </cell>
          <cell r="H641" t="str">
            <v>Multisector</v>
          </cell>
          <cell r="I641">
            <v>9999</v>
          </cell>
          <cell r="J641" t="e">
            <v>#N/A</v>
          </cell>
          <cell r="K641" t="str">
            <v>16AUG83</v>
          </cell>
          <cell r="L641" t="str">
            <v>02SEP83</v>
          </cell>
          <cell r="M641" t="str">
            <v>04NOV83</v>
          </cell>
          <cell r="N641" t="str">
            <v>12AUG85</v>
          </cell>
          <cell r="O641" t="str">
            <v>01OCT93</v>
          </cell>
          <cell r="P641" t="str">
            <v>01APR23</v>
          </cell>
          <cell r="Q641">
            <v>40</v>
          </cell>
          <cell r="R641">
            <v>10</v>
          </cell>
          <cell r="S641">
            <v>1</v>
          </cell>
          <cell r="U641">
            <v>14286</v>
          </cell>
          <cell r="V641">
            <v>2837</v>
          </cell>
          <cell r="W641">
            <v>11449</v>
          </cell>
          <cell r="X641">
            <v>11449</v>
          </cell>
          <cell r="Y641">
            <v>11449</v>
          </cell>
          <cell r="Z641">
            <v>11449</v>
          </cell>
          <cell r="AA641">
            <v>4825</v>
          </cell>
        </row>
        <row r="642">
          <cell r="A642" t="str">
            <v>SMALL TOWNS WATER SUPPLY SECTOR PROJECT</v>
          </cell>
          <cell r="B642" t="str">
            <v>0635</v>
          </cell>
          <cell r="C642">
            <v>635</v>
          </cell>
          <cell r="D642" t="str">
            <v>CLOSED</v>
          </cell>
          <cell r="E642" t="str">
            <v>01</v>
          </cell>
          <cell r="F642" t="str">
            <v>KOR</v>
          </cell>
          <cell r="G642">
            <v>3801</v>
          </cell>
          <cell r="H642" t="str">
            <v>Water Supply &amp; Sanitation</v>
          </cell>
          <cell r="I642">
            <v>4730</v>
          </cell>
          <cell r="J642" t="str">
            <v>EASS</v>
          </cell>
          <cell r="K642" t="str">
            <v>23AUG83</v>
          </cell>
          <cell r="L642" t="str">
            <v>03OCT83</v>
          </cell>
          <cell r="M642" t="str">
            <v>02DEC83</v>
          </cell>
          <cell r="N642" t="str">
            <v>06JAN89</v>
          </cell>
          <cell r="O642" t="str">
            <v>15DEC87</v>
          </cell>
          <cell r="P642" t="str">
            <v>15JUN07</v>
          </cell>
          <cell r="Q642">
            <v>24</v>
          </cell>
          <cell r="R642">
            <v>4</v>
          </cell>
          <cell r="S642">
            <v>10.5</v>
          </cell>
          <cell r="U642">
            <v>60000</v>
          </cell>
          <cell r="V642">
            <v>34050</v>
          </cell>
          <cell r="W642">
            <v>25950</v>
          </cell>
          <cell r="X642">
            <v>25950</v>
          </cell>
          <cell r="Y642">
            <v>25950</v>
          </cell>
          <cell r="Z642">
            <v>25950</v>
          </cell>
          <cell r="AA642">
            <v>25950</v>
          </cell>
        </row>
        <row r="643">
          <cell r="A643" t="str">
            <v>POWER TRANSMISSION AND DISTRIBUTION PROJECT</v>
          </cell>
          <cell r="B643" t="str">
            <v>0636</v>
          </cell>
          <cell r="C643">
            <v>636</v>
          </cell>
          <cell r="D643" t="str">
            <v>CLOSED</v>
          </cell>
          <cell r="E643" t="str">
            <v>03</v>
          </cell>
          <cell r="F643" t="str">
            <v>BAN</v>
          </cell>
          <cell r="G643">
            <v>3204</v>
          </cell>
          <cell r="H643" t="str">
            <v>Transmission &amp; Distribution</v>
          </cell>
          <cell r="I643">
            <v>2025</v>
          </cell>
          <cell r="J643" t="str">
            <v>SAEN</v>
          </cell>
          <cell r="K643" t="str">
            <v>13SEP83</v>
          </cell>
          <cell r="L643" t="str">
            <v>18NOV83</v>
          </cell>
          <cell r="M643" t="str">
            <v>23MAR84</v>
          </cell>
          <cell r="N643" t="str">
            <v>16JUL93</v>
          </cell>
          <cell r="O643" t="str">
            <v>01OCT93</v>
          </cell>
          <cell r="P643" t="str">
            <v>01APR23</v>
          </cell>
          <cell r="Q643">
            <v>40</v>
          </cell>
          <cell r="R643">
            <v>10</v>
          </cell>
          <cell r="S643">
            <v>1</v>
          </cell>
          <cell r="U643">
            <v>100994</v>
          </cell>
          <cell r="V643">
            <v>81</v>
          </cell>
          <cell r="W643">
            <v>100913</v>
          </cell>
          <cell r="X643">
            <v>100913</v>
          </cell>
          <cell r="Y643">
            <v>100913</v>
          </cell>
          <cell r="Z643">
            <v>100913</v>
          </cell>
          <cell r="AA643">
            <v>42786</v>
          </cell>
        </row>
        <row r="644">
          <cell r="A644" t="str">
            <v>MULTI PROJECT LOAN</v>
          </cell>
          <cell r="B644" t="str">
            <v>0637</v>
          </cell>
          <cell r="C644">
            <v>637</v>
          </cell>
          <cell r="D644" t="str">
            <v>CLOSED</v>
          </cell>
          <cell r="E644" t="str">
            <v>03</v>
          </cell>
          <cell r="F644" t="str">
            <v>BHU</v>
          </cell>
          <cell r="G644">
            <v>3900</v>
          </cell>
          <cell r="H644" t="str">
            <v>Multisector</v>
          </cell>
          <cell r="I644">
            <v>2015</v>
          </cell>
          <cell r="J644" t="str">
            <v>SATC</v>
          </cell>
          <cell r="K644" t="str">
            <v>22SEP83</v>
          </cell>
          <cell r="L644" t="str">
            <v>06OCT83</v>
          </cell>
          <cell r="M644" t="str">
            <v>20JAN84</v>
          </cell>
          <cell r="N644" t="str">
            <v>05JUL90</v>
          </cell>
          <cell r="O644" t="str">
            <v>15DEC93</v>
          </cell>
          <cell r="P644" t="str">
            <v>15JUN23</v>
          </cell>
          <cell r="Q644">
            <v>40</v>
          </cell>
          <cell r="R644">
            <v>10</v>
          </cell>
          <cell r="S644">
            <v>1</v>
          </cell>
          <cell r="U644">
            <v>5738</v>
          </cell>
          <cell r="V644">
            <v>1433</v>
          </cell>
          <cell r="W644">
            <v>4305</v>
          </cell>
          <cell r="X644">
            <v>4305</v>
          </cell>
          <cell r="Y644">
            <v>4305</v>
          </cell>
          <cell r="Z644">
            <v>4305</v>
          </cell>
          <cell r="AA644">
            <v>1778</v>
          </cell>
        </row>
        <row r="645">
          <cell r="A645" t="str">
            <v>SECOND IRRIGATION SECTOR PROJECT</v>
          </cell>
          <cell r="B645" t="str">
            <v>0638</v>
          </cell>
          <cell r="C645">
            <v>638</v>
          </cell>
          <cell r="D645" t="str">
            <v>CLOSED</v>
          </cell>
          <cell r="E645" t="str">
            <v>01</v>
          </cell>
          <cell r="F645" t="str">
            <v>INO</v>
          </cell>
          <cell r="G645">
            <v>3005</v>
          </cell>
          <cell r="H645" t="str">
            <v>Irrigation &amp; Drainage</v>
          </cell>
          <cell r="I645">
            <v>2125</v>
          </cell>
          <cell r="J645" t="str">
            <v>SEAE</v>
          </cell>
          <cell r="K645" t="str">
            <v>22SEP83</v>
          </cell>
          <cell r="L645" t="str">
            <v>10OCT83</v>
          </cell>
          <cell r="M645" t="str">
            <v>17APR84</v>
          </cell>
          <cell r="N645" t="str">
            <v>25AUG93</v>
          </cell>
          <cell r="O645" t="str">
            <v>01MAR91</v>
          </cell>
          <cell r="P645" t="str">
            <v>01SEP95</v>
          </cell>
          <cell r="Q645">
            <v>27</v>
          </cell>
          <cell r="R645">
            <v>7</v>
          </cell>
          <cell r="S645">
            <v>10.5</v>
          </cell>
          <cell r="U645">
            <v>85000</v>
          </cell>
          <cell r="V645">
            <v>9212</v>
          </cell>
          <cell r="W645">
            <v>75788</v>
          </cell>
          <cell r="X645">
            <v>75788</v>
          </cell>
          <cell r="Y645">
            <v>75788</v>
          </cell>
          <cell r="Z645">
            <v>75788</v>
          </cell>
          <cell r="AA645">
            <v>75788</v>
          </cell>
        </row>
        <row r="646">
          <cell r="A646" t="str">
            <v>WEST NUSA TENGGARA IRRIGATION STUDY</v>
          </cell>
          <cell r="B646" t="str">
            <v>0639</v>
          </cell>
          <cell r="C646">
            <v>639</v>
          </cell>
          <cell r="D646" t="str">
            <v>CLOSED</v>
          </cell>
          <cell r="E646" t="str">
            <v>01</v>
          </cell>
          <cell r="F646" t="str">
            <v>INO</v>
          </cell>
          <cell r="G646">
            <v>3005</v>
          </cell>
          <cell r="H646" t="str">
            <v>Irrigation &amp; Drainage</v>
          </cell>
          <cell r="I646">
            <v>2125</v>
          </cell>
          <cell r="J646" t="str">
            <v>SEAE</v>
          </cell>
          <cell r="K646" t="str">
            <v>22SEP83</v>
          </cell>
          <cell r="L646" t="str">
            <v>10OCT83</v>
          </cell>
          <cell r="M646" t="str">
            <v>24JAN84</v>
          </cell>
          <cell r="N646" t="str">
            <v>01MAR87</v>
          </cell>
          <cell r="O646" t="str">
            <v>15SEP85</v>
          </cell>
          <cell r="P646" t="str">
            <v>15SEP86</v>
          </cell>
          <cell r="Q646">
            <v>10</v>
          </cell>
          <cell r="R646">
            <v>2</v>
          </cell>
          <cell r="S646">
            <v>10.5</v>
          </cell>
          <cell r="U646">
            <v>3450</v>
          </cell>
          <cell r="V646">
            <v>2999</v>
          </cell>
          <cell r="W646">
            <v>451</v>
          </cell>
          <cell r="X646">
            <v>451</v>
          </cell>
          <cell r="Y646">
            <v>451</v>
          </cell>
          <cell r="Z646">
            <v>451</v>
          </cell>
          <cell r="AA646">
            <v>451</v>
          </cell>
        </row>
        <row r="647">
          <cell r="A647" t="str">
            <v>SECOND CROP INTENSIFICATION PROGRAM</v>
          </cell>
          <cell r="B647" t="str">
            <v>0640</v>
          </cell>
          <cell r="C647">
            <v>640</v>
          </cell>
          <cell r="D647" t="str">
            <v>CLOSED</v>
          </cell>
          <cell r="E647" t="str">
            <v>03</v>
          </cell>
          <cell r="F647" t="str">
            <v>MYA</v>
          </cell>
          <cell r="G647">
            <v>3001</v>
          </cell>
          <cell r="H647" t="str">
            <v>Agriculture Production, Agroprocessing, &amp; Agrobusiness</v>
          </cell>
          <cell r="I647">
            <v>2125</v>
          </cell>
          <cell r="J647" t="str">
            <v>SEAE</v>
          </cell>
          <cell r="K647" t="str">
            <v>22SEP83</v>
          </cell>
          <cell r="L647" t="str">
            <v>06OCT83</v>
          </cell>
          <cell r="M647" t="str">
            <v>19JAN84</v>
          </cell>
          <cell r="N647" t="str">
            <v>30APR90</v>
          </cell>
          <cell r="O647" t="str">
            <v>15APR92</v>
          </cell>
          <cell r="P647" t="str">
            <v>15OCT08</v>
          </cell>
          <cell r="Q647">
            <v>25</v>
          </cell>
          <cell r="R647">
            <v>8</v>
          </cell>
          <cell r="S647">
            <v>1</v>
          </cell>
          <cell r="U647">
            <v>9527</v>
          </cell>
          <cell r="V647">
            <v>335</v>
          </cell>
          <cell r="W647">
            <v>9192</v>
          </cell>
          <cell r="X647">
            <v>9192</v>
          </cell>
          <cell r="Y647">
            <v>9192</v>
          </cell>
          <cell r="Z647">
            <v>9192</v>
          </cell>
          <cell r="AA647">
            <v>2982</v>
          </cell>
        </row>
        <row r="648">
          <cell r="A648" t="str">
            <v>GEOLOGICAL AND MINERAL SURVEY PROJECT</v>
          </cell>
          <cell r="B648" t="str">
            <v>0641</v>
          </cell>
          <cell r="C648">
            <v>641</v>
          </cell>
          <cell r="D648" t="str">
            <v>CLOSED</v>
          </cell>
          <cell r="E648" t="str">
            <v>01</v>
          </cell>
          <cell r="F648" t="str">
            <v>INO</v>
          </cell>
          <cell r="G648">
            <v>3002</v>
          </cell>
          <cell r="H648" t="str">
            <v>Environment &amp; Biodiversity</v>
          </cell>
          <cell r="I648">
            <v>2145</v>
          </cell>
          <cell r="J648" t="str">
            <v>SEGF</v>
          </cell>
          <cell r="K648" t="str">
            <v>11OCT83</v>
          </cell>
          <cell r="L648" t="str">
            <v>26OCT83</v>
          </cell>
          <cell r="M648" t="str">
            <v>03FEB84</v>
          </cell>
          <cell r="N648" t="str">
            <v>13MAY92</v>
          </cell>
          <cell r="O648" t="str">
            <v>15NOV89</v>
          </cell>
          <cell r="P648" t="str">
            <v>15MAY96</v>
          </cell>
          <cell r="Q648">
            <v>20</v>
          </cell>
          <cell r="R648">
            <v>6</v>
          </cell>
          <cell r="S648">
            <v>10.5</v>
          </cell>
          <cell r="U648">
            <v>46000</v>
          </cell>
          <cell r="V648">
            <v>6</v>
          </cell>
          <cell r="W648">
            <v>45994</v>
          </cell>
          <cell r="X648">
            <v>45994</v>
          </cell>
          <cell r="Y648">
            <v>45994</v>
          </cell>
          <cell r="Z648">
            <v>45994</v>
          </cell>
          <cell r="AA648">
            <v>45994</v>
          </cell>
        </row>
        <row r="649">
          <cell r="A649" t="str">
            <v>VIENTIANE PLAIN RURAL ELECTRIFICATION PROJECT II</v>
          </cell>
          <cell r="B649" t="str">
            <v>0642</v>
          </cell>
          <cell r="C649">
            <v>642</v>
          </cell>
          <cell r="D649" t="str">
            <v>CLOSED</v>
          </cell>
          <cell r="E649" t="str">
            <v>03</v>
          </cell>
          <cell r="F649" t="str">
            <v>LAO</v>
          </cell>
          <cell r="G649">
            <v>3204</v>
          </cell>
          <cell r="H649" t="str">
            <v>Transmission &amp; Distribution</v>
          </cell>
          <cell r="I649">
            <v>2115</v>
          </cell>
          <cell r="J649" t="str">
            <v>SEID</v>
          </cell>
          <cell r="K649" t="str">
            <v>11OCT83</v>
          </cell>
          <cell r="L649" t="str">
            <v>29NOV83</v>
          </cell>
          <cell r="M649" t="str">
            <v>22FEB84</v>
          </cell>
          <cell r="N649" t="str">
            <v>21AUG90</v>
          </cell>
          <cell r="O649" t="str">
            <v>01NOV93</v>
          </cell>
          <cell r="P649" t="str">
            <v>01MAY23</v>
          </cell>
          <cell r="Q649">
            <v>40</v>
          </cell>
          <cell r="R649">
            <v>10</v>
          </cell>
          <cell r="S649">
            <v>1</v>
          </cell>
          <cell r="U649">
            <v>7529</v>
          </cell>
          <cell r="V649">
            <v>0</v>
          </cell>
          <cell r="W649">
            <v>7529</v>
          </cell>
          <cell r="X649">
            <v>7529</v>
          </cell>
          <cell r="Y649">
            <v>7529</v>
          </cell>
          <cell r="Z649">
            <v>7529</v>
          </cell>
          <cell r="AA649">
            <v>3170</v>
          </cell>
        </row>
        <row r="650">
          <cell r="A650" t="str">
            <v>VIENTIANE PLAIN ROAD IMPROVEMENT PROJECT</v>
          </cell>
          <cell r="B650" t="str">
            <v>0643</v>
          </cell>
          <cell r="C650">
            <v>643</v>
          </cell>
          <cell r="D650" t="str">
            <v>CLOSED</v>
          </cell>
          <cell r="E650" t="str">
            <v>03</v>
          </cell>
          <cell r="F650" t="str">
            <v>LAO</v>
          </cell>
          <cell r="G650">
            <v>3701</v>
          </cell>
          <cell r="H650" t="str">
            <v>Roads &amp; Highways</v>
          </cell>
          <cell r="I650">
            <v>2115</v>
          </cell>
          <cell r="J650" t="str">
            <v>SEID</v>
          </cell>
          <cell r="K650" t="str">
            <v>11OCT83</v>
          </cell>
          <cell r="L650" t="str">
            <v>29NOV83</v>
          </cell>
          <cell r="M650" t="str">
            <v>22FEB84</v>
          </cell>
          <cell r="N650" t="str">
            <v>11APR90</v>
          </cell>
          <cell r="O650" t="str">
            <v>01NOV93</v>
          </cell>
          <cell r="P650" t="str">
            <v>01MAY23</v>
          </cell>
          <cell r="Q650">
            <v>40</v>
          </cell>
          <cell r="R650">
            <v>10</v>
          </cell>
          <cell r="S650">
            <v>1</v>
          </cell>
          <cell r="U650">
            <v>8996</v>
          </cell>
          <cell r="V650">
            <v>1458</v>
          </cell>
          <cell r="W650">
            <v>7538</v>
          </cell>
          <cell r="X650">
            <v>7538</v>
          </cell>
          <cell r="Y650">
            <v>7538</v>
          </cell>
          <cell r="Z650">
            <v>7538</v>
          </cell>
          <cell r="AA650">
            <v>3206</v>
          </cell>
        </row>
        <row r="651">
          <cell r="A651" t="str">
            <v>RANGOON PROME ROAD IMPROVEMENT PROJECT</v>
          </cell>
          <cell r="B651" t="str">
            <v>0644</v>
          </cell>
          <cell r="C651">
            <v>644</v>
          </cell>
          <cell r="D651" t="str">
            <v>CLOSED</v>
          </cell>
          <cell r="E651" t="str">
            <v>03</v>
          </cell>
          <cell r="F651" t="str">
            <v>MYA</v>
          </cell>
          <cell r="G651">
            <v>3701</v>
          </cell>
          <cell r="H651" t="str">
            <v>Roads &amp; Highways</v>
          </cell>
          <cell r="I651">
            <v>2115</v>
          </cell>
          <cell r="J651" t="str">
            <v>SEID</v>
          </cell>
          <cell r="K651" t="str">
            <v>18OCT83</v>
          </cell>
          <cell r="L651" t="str">
            <v>11NOV83</v>
          </cell>
          <cell r="M651" t="str">
            <v>30JAN84</v>
          </cell>
          <cell r="N651" t="str">
            <v>22DEC93</v>
          </cell>
          <cell r="O651" t="str">
            <v>01MAR94</v>
          </cell>
          <cell r="P651" t="str">
            <v>01SEP23</v>
          </cell>
          <cell r="Q651">
            <v>40</v>
          </cell>
          <cell r="R651">
            <v>10</v>
          </cell>
          <cell r="S651">
            <v>1</v>
          </cell>
          <cell r="U651">
            <v>34393</v>
          </cell>
          <cell r="V651">
            <v>0</v>
          </cell>
          <cell r="W651">
            <v>34393</v>
          </cell>
          <cell r="X651">
            <v>34393</v>
          </cell>
          <cell r="Y651">
            <v>34393</v>
          </cell>
          <cell r="Z651">
            <v>34393</v>
          </cell>
          <cell r="AA651">
            <v>2784</v>
          </cell>
        </row>
        <row r="652">
          <cell r="A652" t="str">
            <v>MANILA WATER SUPPLY REHABILITATION PROJECT</v>
          </cell>
          <cell r="B652" t="str">
            <v>0645</v>
          </cell>
          <cell r="C652">
            <v>645</v>
          </cell>
          <cell r="D652" t="str">
            <v>CLOSED</v>
          </cell>
          <cell r="E652" t="str">
            <v>01</v>
          </cell>
          <cell r="F652" t="str">
            <v>PHI</v>
          </cell>
          <cell r="G652">
            <v>3801</v>
          </cell>
          <cell r="H652" t="str">
            <v>Water Supply &amp; Sanitation</v>
          </cell>
          <cell r="I652">
            <v>2135</v>
          </cell>
          <cell r="J652" t="str">
            <v>SESS</v>
          </cell>
          <cell r="K652" t="str">
            <v>27OCT83</v>
          </cell>
          <cell r="L652" t="str">
            <v>16JAN84</v>
          </cell>
          <cell r="M652" t="str">
            <v>23APR84</v>
          </cell>
          <cell r="N652" t="str">
            <v>10JUN92</v>
          </cell>
          <cell r="O652" t="str">
            <v>15NOV87</v>
          </cell>
          <cell r="P652" t="str">
            <v>15MAY07</v>
          </cell>
          <cell r="Q652">
            <v>24</v>
          </cell>
          <cell r="R652">
            <v>4</v>
          </cell>
          <cell r="S652">
            <v>10.5</v>
          </cell>
          <cell r="U652">
            <v>39300</v>
          </cell>
          <cell r="V652">
            <v>10088</v>
          </cell>
          <cell r="W652">
            <v>29212</v>
          </cell>
          <cell r="X652">
            <v>29212</v>
          </cell>
          <cell r="Y652">
            <v>29212</v>
          </cell>
          <cell r="Z652">
            <v>29212</v>
          </cell>
          <cell r="AA652">
            <v>29213</v>
          </cell>
        </row>
        <row r="653">
          <cell r="A653" t="str">
            <v>AGRICULTURAL DEVELOPMENT PROJECT-PARTS A&amp;B</v>
          </cell>
          <cell r="B653" t="str">
            <v>0646</v>
          </cell>
          <cell r="C653">
            <v>646</v>
          </cell>
          <cell r="D653" t="str">
            <v>CLOSED</v>
          </cell>
          <cell r="E653" t="str">
            <v>03</v>
          </cell>
          <cell r="F653" t="str">
            <v>SOL</v>
          </cell>
          <cell r="G653">
            <v>3001</v>
          </cell>
          <cell r="H653" t="str">
            <v>Agriculture Production, Agroprocessing, &amp; Agrobusiness</v>
          </cell>
          <cell r="I653">
            <v>1910</v>
          </cell>
          <cell r="J653" t="e">
            <v>#N/A</v>
          </cell>
          <cell r="K653" t="str">
            <v>27OCT83</v>
          </cell>
          <cell r="L653" t="str">
            <v>09DEC83</v>
          </cell>
          <cell r="M653" t="str">
            <v>02MAR84</v>
          </cell>
          <cell r="N653" t="str">
            <v>15APR92</v>
          </cell>
          <cell r="O653" t="str">
            <v>15OCT93</v>
          </cell>
          <cell r="P653" t="str">
            <v>15APR23</v>
          </cell>
          <cell r="Q653">
            <v>40</v>
          </cell>
          <cell r="R653">
            <v>10</v>
          </cell>
          <cell r="S653">
            <v>1</v>
          </cell>
          <cell r="U653">
            <v>9320</v>
          </cell>
          <cell r="V653">
            <v>1853</v>
          </cell>
          <cell r="W653">
            <v>7467</v>
          </cell>
          <cell r="X653">
            <v>7467</v>
          </cell>
          <cell r="Y653">
            <v>7467</v>
          </cell>
          <cell r="Z653">
            <v>7467</v>
          </cell>
          <cell r="AA653">
            <v>3086</v>
          </cell>
        </row>
        <row r="654">
          <cell r="A654" t="str">
            <v>AQUACULTURE DEVELOPMENT PROJECT</v>
          </cell>
          <cell r="B654" t="str">
            <v>0648</v>
          </cell>
          <cell r="C654">
            <v>648</v>
          </cell>
          <cell r="D654" t="str">
            <v>CLOSED</v>
          </cell>
          <cell r="E654" t="str">
            <v>03</v>
          </cell>
          <cell r="F654" t="str">
            <v>SRI</v>
          </cell>
          <cell r="G654">
            <v>3003</v>
          </cell>
          <cell r="H654" t="str">
            <v>Fishery</v>
          </cell>
          <cell r="I654">
            <v>2035</v>
          </cell>
          <cell r="J654" t="str">
            <v>SANS</v>
          </cell>
          <cell r="K654" t="str">
            <v>03NOV83</v>
          </cell>
          <cell r="L654" t="str">
            <v>23NOV83</v>
          </cell>
          <cell r="M654" t="str">
            <v>21MAR84</v>
          </cell>
          <cell r="N654" t="str">
            <v>12AUG93</v>
          </cell>
          <cell r="O654" t="str">
            <v>01OCT93</v>
          </cell>
          <cell r="P654" t="str">
            <v>01APR23</v>
          </cell>
          <cell r="Q654">
            <v>40</v>
          </cell>
          <cell r="R654">
            <v>10</v>
          </cell>
          <cell r="S654">
            <v>1</v>
          </cell>
          <cell r="U654">
            <v>21986</v>
          </cell>
          <cell r="V654">
            <v>2839</v>
          </cell>
          <cell r="W654">
            <v>19147</v>
          </cell>
          <cell r="X654">
            <v>19147</v>
          </cell>
          <cell r="Y654">
            <v>19147</v>
          </cell>
          <cell r="Z654">
            <v>19147</v>
          </cell>
          <cell r="AA654">
            <v>7936</v>
          </cell>
        </row>
        <row r="655">
          <cell r="A655" t="str">
            <v>FIFTH KOREA LONG TERM CREDIT BANK PROJECT</v>
          </cell>
          <cell r="B655" t="str">
            <v>0649</v>
          </cell>
          <cell r="C655">
            <v>649</v>
          </cell>
          <cell r="D655" t="str">
            <v>CLOSED</v>
          </cell>
          <cell r="E655" t="str">
            <v>01</v>
          </cell>
          <cell r="F655" t="str">
            <v>KOR</v>
          </cell>
          <cell r="G655">
            <v>3503</v>
          </cell>
          <cell r="H655" t="str">
            <v>Small &amp; Medium Scale Enterprises</v>
          </cell>
          <cell r="I655">
            <v>4710</v>
          </cell>
          <cell r="J655" t="str">
            <v>EARG</v>
          </cell>
          <cell r="K655" t="str">
            <v>10NOV83</v>
          </cell>
          <cell r="L655" t="str">
            <v>02DEC83</v>
          </cell>
          <cell r="M655" t="str">
            <v>02MAR84</v>
          </cell>
          <cell r="N655" t="str">
            <v>05MAY87</v>
          </cell>
          <cell r="O655" t="str">
            <v>15APR86</v>
          </cell>
          <cell r="P655" t="str">
            <v>15OCT95</v>
          </cell>
          <cell r="Q655">
            <v>15</v>
          </cell>
          <cell r="R655">
            <v>3</v>
          </cell>
          <cell r="S655">
            <v>10.5</v>
          </cell>
          <cell r="U655">
            <v>70000</v>
          </cell>
          <cell r="V655">
            <v>29847</v>
          </cell>
          <cell r="W655">
            <v>40153</v>
          </cell>
          <cell r="X655">
            <v>40153</v>
          </cell>
          <cell r="Y655">
            <v>40153</v>
          </cell>
          <cell r="Z655">
            <v>40153</v>
          </cell>
          <cell r="AA655">
            <v>40153</v>
          </cell>
        </row>
        <row r="656">
          <cell r="A656" t="str">
            <v>SECOND SEWAGE TREATMENT PROJECT</v>
          </cell>
          <cell r="B656" t="str">
            <v>0650</v>
          </cell>
          <cell r="C656">
            <v>650</v>
          </cell>
          <cell r="D656" t="str">
            <v>CLOSED</v>
          </cell>
          <cell r="E656" t="str">
            <v>01</v>
          </cell>
          <cell r="F656" t="str">
            <v>KOR</v>
          </cell>
          <cell r="G656">
            <v>3802</v>
          </cell>
          <cell r="H656" t="str">
            <v>Waste Management</v>
          </cell>
          <cell r="I656">
            <v>4730</v>
          </cell>
          <cell r="J656" t="str">
            <v>EASS</v>
          </cell>
          <cell r="K656" t="str">
            <v>10NOV83</v>
          </cell>
          <cell r="L656" t="str">
            <v>29DEC83</v>
          </cell>
          <cell r="M656" t="str">
            <v>28MAY84</v>
          </cell>
          <cell r="N656" t="str">
            <v>03OCT96</v>
          </cell>
          <cell r="O656" t="str">
            <v>15APR89</v>
          </cell>
          <cell r="P656" t="str">
            <v>15APR08</v>
          </cell>
          <cell r="Q656">
            <v>25</v>
          </cell>
          <cell r="R656">
            <v>5</v>
          </cell>
          <cell r="S656">
            <v>10.5</v>
          </cell>
          <cell r="U656">
            <v>62800</v>
          </cell>
          <cell r="V656">
            <v>12551</v>
          </cell>
          <cell r="W656">
            <v>50249</v>
          </cell>
          <cell r="X656">
            <v>50249</v>
          </cell>
          <cell r="Y656">
            <v>50249</v>
          </cell>
          <cell r="Z656">
            <v>50249</v>
          </cell>
          <cell r="AA656">
            <v>50249</v>
          </cell>
        </row>
        <row r="657">
          <cell r="A657" t="str">
            <v>FEEDER ROADS PROJECT</v>
          </cell>
          <cell r="B657" t="str">
            <v>0651</v>
          </cell>
          <cell r="C657">
            <v>651</v>
          </cell>
          <cell r="D657" t="str">
            <v>CLOSED</v>
          </cell>
          <cell r="E657" t="str">
            <v>03</v>
          </cell>
          <cell r="F657" t="str">
            <v>NEP</v>
          </cell>
          <cell r="G657">
            <v>3701</v>
          </cell>
          <cell r="H657" t="str">
            <v>Roads &amp; Highways</v>
          </cell>
          <cell r="I657">
            <v>2015</v>
          </cell>
          <cell r="J657" t="str">
            <v>SATC</v>
          </cell>
          <cell r="K657" t="str">
            <v>10NOV83</v>
          </cell>
          <cell r="L657" t="str">
            <v>19DEC83</v>
          </cell>
          <cell r="M657" t="str">
            <v>14MAR84</v>
          </cell>
          <cell r="N657" t="str">
            <v>09APR96</v>
          </cell>
          <cell r="O657" t="str">
            <v>15MAR94</v>
          </cell>
          <cell r="P657" t="str">
            <v>15SEP23</v>
          </cell>
          <cell r="Q657">
            <v>40</v>
          </cell>
          <cell r="R657">
            <v>10</v>
          </cell>
          <cell r="S657">
            <v>1</v>
          </cell>
          <cell r="U657">
            <v>24380</v>
          </cell>
          <cell r="V657">
            <v>844</v>
          </cell>
          <cell r="W657">
            <v>23536</v>
          </cell>
          <cell r="X657">
            <v>23536</v>
          </cell>
          <cell r="Y657">
            <v>23536</v>
          </cell>
          <cell r="Z657">
            <v>23536</v>
          </cell>
          <cell r="AA657">
            <v>9462</v>
          </cell>
        </row>
        <row r="658">
          <cell r="A658" t="str">
            <v>KEDAH WATER SUPPLY PROJECT</v>
          </cell>
          <cell r="B658" t="str">
            <v>0652</v>
          </cell>
          <cell r="C658">
            <v>652</v>
          </cell>
          <cell r="D658" t="str">
            <v>CLOSED</v>
          </cell>
          <cell r="E658" t="str">
            <v>01</v>
          </cell>
          <cell r="F658" t="str">
            <v>MAL</v>
          </cell>
          <cell r="G658">
            <v>3801</v>
          </cell>
          <cell r="H658" t="str">
            <v>Water Supply &amp; Sanitation</v>
          </cell>
          <cell r="I658">
            <v>2135</v>
          </cell>
          <cell r="J658" t="str">
            <v>SESS</v>
          </cell>
          <cell r="K658" t="str">
            <v>15NOV83</v>
          </cell>
          <cell r="L658" t="str">
            <v>25JAN84</v>
          </cell>
          <cell r="M658" t="str">
            <v>25JUN84</v>
          </cell>
          <cell r="N658" t="str">
            <v>14DEC90</v>
          </cell>
          <cell r="O658" t="str">
            <v>15MAY89</v>
          </cell>
          <cell r="P658" t="str">
            <v>15NOV93</v>
          </cell>
          <cell r="Q658">
            <v>20</v>
          </cell>
          <cell r="R658">
            <v>5</v>
          </cell>
          <cell r="S658">
            <v>10.5</v>
          </cell>
          <cell r="U658">
            <v>24500</v>
          </cell>
          <cell r="V658">
            <v>11635</v>
          </cell>
          <cell r="W658">
            <v>12865</v>
          </cell>
          <cell r="X658">
            <v>12865</v>
          </cell>
          <cell r="Y658">
            <v>12865</v>
          </cell>
          <cell r="Z658">
            <v>12865</v>
          </cell>
          <cell r="AA658">
            <v>12865</v>
          </cell>
        </row>
        <row r="659">
          <cell r="A659" t="str">
            <v>GAS PURIFICATION AND COMPRESSION PROJECT</v>
          </cell>
          <cell r="B659" t="str">
            <v>0653</v>
          </cell>
          <cell r="C659">
            <v>653</v>
          </cell>
          <cell r="D659" t="str">
            <v>CLOSED</v>
          </cell>
          <cell r="E659" t="str">
            <v>01</v>
          </cell>
          <cell r="F659" t="str">
            <v>PAK</v>
          </cell>
          <cell r="G659">
            <v>3201</v>
          </cell>
          <cell r="H659" t="str">
            <v>Conventional Energy Generation (other than hydropower)</v>
          </cell>
          <cell r="I659">
            <v>4615</v>
          </cell>
          <cell r="J659" t="str">
            <v>CWID</v>
          </cell>
          <cell r="K659" t="str">
            <v>17NOV83</v>
          </cell>
          <cell r="L659" t="str">
            <v>22DEC83</v>
          </cell>
          <cell r="M659" t="str">
            <v>06APR84</v>
          </cell>
          <cell r="N659" t="str">
            <v>15JUL88</v>
          </cell>
          <cell r="O659" t="str">
            <v>01APR90</v>
          </cell>
          <cell r="P659" t="str">
            <v>01OCT99</v>
          </cell>
          <cell r="Q659">
            <v>16</v>
          </cell>
          <cell r="R659">
            <v>6</v>
          </cell>
          <cell r="S659">
            <v>10.5</v>
          </cell>
          <cell r="U659">
            <v>19300</v>
          </cell>
          <cell r="V659">
            <v>8102</v>
          </cell>
          <cell r="W659">
            <v>11198</v>
          </cell>
          <cell r="X659">
            <v>11198</v>
          </cell>
          <cell r="Y659">
            <v>11198</v>
          </cell>
          <cell r="Z659">
            <v>11198</v>
          </cell>
          <cell r="AA659">
            <v>11198</v>
          </cell>
        </row>
        <row r="660">
          <cell r="A660" t="str">
            <v>TRINCOMALEE THERMAL POWER PROJECT</v>
          </cell>
          <cell r="B660" t="str">
            <v>0654</v>
          </cell>
          <cell r="C660">
            <v>654</v>
          </cell>
          <cell r="D660" t="str">
            <v>CLOSED</v>
          </cell>
          <cell r="E660" t="str">
            <v>03</v>
          </cell>
          <cell r="F660" t="str">
            <v>SRI</v>
          </cell>
          <cell r="G660">
            <v>3201</v>
          </cell>
          <cell r="H660" t="str">
            <v>Conventional Energy Generation (other than hydropower)</v>
          </cell>
          <cell r="I660">
            <v>2025</v>
          </cell>
          <cell r="J660" t="str">
            <v>SAEN</v>
          </cell>
          <cell r="K660" t="str">
            <v>17NOV83</v>
          </cell>
          <cell r="L660" t="str">
            <v>10APR84</v>
          </cell>
          <cell r="M660" t="str">
            <v>12SEP84</v>
          </cell>
          <cell r="N660" t="str">
            <v>11MAY89</v>
          </cell>
          <cell r="O660" t="str">
            <v>15FEB86</v>
          </cell>
          <cell r="P660" t="str">
            <v>15AUG93</v>
          </cell>
          <cell r="Q660">
            <v>10</v>
          </cell>
          <cell r="R660">
            <v>2</v>
          </cell>
          <cell r="S660">
            <v>1</v>
          </cell>
          <cell r="U660">
            <v>3994</v>
          </cell>
          <cell r="V660">
            <v>147</v>
          </cell>
          <cell r="W660">
            <v>3847</v>
          </cell>
          <cell r="X660">
            <v>3847</v>
          </cell>
          <cell r="Y660">
            <v>3847</v>
          </cell>
          <cell r="Z660">
            <v>3847</v>
          </cell>
          <cell r="AA660">
            <v>3847</v>
          </cell>
        </row>
        <row r="661">
          <cell r="A661" t="str">
            <v>HETAUDA CEMENT PROJECT - SUPPLEMENTARY</v>
          </cell>
          <cell r="B661" t="str">
            <v>0655</v>
          </cell>
          <cell r="C661">
            <v>655</v>
          </cell>
          <cell r="D661" t="str">
            <v>CLOSED</v>
          </cell>
          <cell r="E661" t="str">
            <v>03</v>
          </cell>
          <cell r="F661" t="str">
            <v>NEP</v>
          </cell>
          <cell r="G661">
            <v>3502</v>
          </cell>
          <cell r="H661" t="str">
            <v>Industry</v>
          </cell>
          <cell r="I661">
            <v>2050</v>
          </cell>
          <cell r="J661" t="str">
            <v>SAGF</v>
          </cell>
          <cell r="K661" t="str">
            <v>24NOV83</v>
          </cell>
          <cell r="L661" t="str">
            <v>19DEC83</v>
          </cell>
          <cell r="M661" t="str">
            <v>30MAR84</v>
          </cell>
          <cell r="N661" t="str">
            <v>07JUL89</v>
          </cell>
          <cell r="O661" t="str">
            <v>01APR94</v>
          </cell>
          <cell r="P661" t="str">
            <v>01OCT23</v>
          </cell>
          <cell r="Q661">
            <v>40</v>
          </cell>
          <cell r="R661">
            <v>10</v>
          </cell>
          <cell r="S661">
            <v>1</v>
          </cell>
          <cell r="U661">
            <v>11304</v>
          </cell>
          <cell r="V661">
            <v>126</v>
          </cell>
          <cell r="W661">
            <v>11178</v>
          </cell>
          <cell r="X661">
            <v>11178</v>
          </cell>
          <cell r="Y661">
            <v>11178</v>
          </cell>
          <cell r="Z661">
            <v>11178</v>
          </cell>
          <cell r="AA661">
            <v>4424</v>
          </cell>
        </row>
        <row r="662">
          <cell r="A662" t="str">
            <v>CAPE RODNEY SMALLHOLDER DEVELOPMENT PROJECT</v>
          </cell>
          <cell r="B662" t="str">
            <v>0656</v>
          </cell>
          <cell r="C662">
            <v>656</v>
          </cell>
          <cell r="D662" t="str">
            <v>CLOSED</v>
          </cell>
          <cell r="E662" t="str">
            <v>03</v>
          </cell>
          <cell r="F662" t="str">
            <v>PNG</v>
          </cell>
          <cell r="G662">
            <v>3001</v>
          </cell>
          <cell r="H662" t="str">
            <v>Agriculture Production, Agroprocessing, &amp; Agrobusiness</v>
          </cell>
          <cell r="I662">
            <v>3610</v>
          </cell>
          <cell r="J662" t="str">
            <v>PAHQ</v>
          </cell>
          <cell r="K662" t="str">
            <v>24NOV83</v>
          </cell>
          <cell r="L662" t="str">
            <v>21MAY84</v>
          </cell>
          <cell r="M662" t="str">
            <v>28FEB85</v>
          </cell>
          <cell r="N662" t="str">
            <v>31JAN92</v>
          </cell>
          <cell r="O662" t="str">
            <v>15FEB94</v>
          </cell>
          <cell r="P662" t="str">
            <v>15AUG23</v>
          </cell>
          <cell r="Q662">
            <v>40</v>
          </cell>
          <cell r="R662">
            <v>10</v>
          </cell>
          <cell r="S662">
            <v>1</v>
          </cell>
          <cell r="U662">
            <v>18671</v>
          </cell>
          <cell r="V662">
            <v>2952</v>
          </cell>
          <cell r="W662">
            <v>15719</v>
          </cell>
          <cell r="X662">
            <v>15719</v>
          </cell>
          <cell r="Y662">
            <v>15719</v>
          </cell>
          <cell r="Z662">
            <v>15719</v>
          </cell>
          <cell r="AA662">
            <v>6191</v>
          </cell>
        </row>
        <row r="663">
          <cell r="A663" t="str">
            <v>BANGLADESH KRISHI BANK PROJECT</v>
          </cell>
          <cell r="B663" t="str">
            <v>0657</v>
          </cell>
          <cell r="C663">
            <v>657</v>
          </cell>
          <cell r="D663" t="str">
            <v>CLOSED</v>
          </cell>
          <cell r="E663" t="str">
            <v>03</v>
          </cell>
          <cell r="F663" t="str">
            <v>BAN</v>
          </cell>
          <cell r="G663">
            <v>3001</v>
          </cell>
          <cell r="H663" t="str">
            <v>Agriculture Production, Agroprocessing, &amp; Agrobusiness</v>
          </cell>
          <cell r="I663">
            <v>1635</v>
          </cell>
          <cell r="J663" t="e">
            <v>#N/A</v>
          </cell>
          <cell r="K663" t="str">
            <v>29NOV83</v>
          </cell>
          <cell r="L663" t="str">
            <v>22DEC83</v>
          </cell>
          <cell r="M663" t="str">
            <v>28MAY84</v>
          </cell>
          <cell r="N663" t="str">
            <v>08JUL92</v>
          </cell>
          <cell r="O663" t="str">
            <v>15FEB94</v>
          </cell>
          <cell r="P663" t="str">
            <v>15AUG23</v>
          </cell>
          <cell r="Q663">
            <v>40</v>
          </cell>
          <cell r="R663">
            <v>10</v>
          </cell>
          <cell r="S663">
            <v>1</v>
          </cell>
          <cell r="U663">
            <v>49422</v>
          </cell>
          <cell r="V663">
            <v>6450</v>
          </cell>
          <cell r="W663">
            <v>42972</v>
          </cell>
          <cell r="X663">
            <v>42972</v>
          </cell>
          <cell r="Y663">
            <v>42972</v>
          </cell>
          <cell r="Z663">
            <v>42972</v>
          </cell>
          <cell r="AA663">
            <v>17115</v>
          </cell>
        </row>
        <row r="664">
          <cell r="A664" t="str">
            <v>THIRD CROP INTENSIFICATION PROGRAM</v>
          </cell>
          <cell r="B664" t="str">
            <v>0658</v>
          </cell>
          <cell r="C664">
            <v>658</v>
          </cell>
          <cell r="D664" t="str">
            <v>CLOSED</v>
          </cell>
          <cell r="E664" t="str">
            <v>03</v>
          </cell>
          <cell r="F664" t="str">
            <v>BAN</v>
          </cell>
          <cell r="G664">
            <v>3001</v>
          </cell>
          <cell r="H664" t="str">
            <v>Agriculture Production, Agroprocessing, &amp; Agrobusiness</v>
          </cell>
          <cell r="I664">
            <v>2055</v>
          </cell>
          <cell r="J664" t="str">
            <v>BRM</v>
          </cell>
          <cell r="K664" t="str">
            <v>29NOV83</v>
          </cell>
          <cell r="L664" t="str">
            <v>22DEC83</v>
          </cell>
          <cell r="M664" t="str">
            <v>23MAR84</v>
          </cell>
          <cell r="N664" t="str">
            <v>23JAN89</v>
          </cell>
          <cell r="O664" t="str">
            <v>15FEB94</v>
          </cell>
          <cell r="P664" t="str">
            <v>15AUG23</v>
          </cell>
          <cell r="Q664">
            <v>40</v>
          </cell>
          <cell r="R664">
            <v>10</v>
          </cell>
          <cell r="S664">
            <v>1</v>
          </cell>
          <cell r="U664">
            <v>73243</v>
          </cell>
          <cell r="V664">
            <v>0</v>
          </cell>
          <cell r="W664">
            <v>73243</v>
          </cell>
          <cell r="X664">
            <v>73243</v>
          </cell>
          <cell r="Y664">
            <v>73243</v>
          </cell>
          <cell r="Z664">
            <v>73243</v>
          </cell>
          <cell r="AA664">
            <v>28507</v>
          </cell>
        </row>
        <row r="665">
          <cell r="A665" t="str">
            <v>KANKAI DIVERSION STRUCTURE REMEDIAL PROJECT</v>
          </cell>
          <cell r="B665" t="str">
            <v>0659</v>
          </cell>
          <cell r="C665">
            <v>659</v>
          </cell>
          <cell r="D665" t="str">
            <v>CLOSED</v>
          </cell>
          <cell r="E665" t="str">
            <v>03</v>
          </cell>
          <cell r="F665" t="str">
            <v>NEP</v>
          </cell>
          <cell r="G665">
            <v>3005</v>
          </cell>
          <cell r="H665" t="str">
            <v>Irrigation &amp; Drainage</v>
          </cell>
          <cell r="I665">
            <v>2035</v>
          </cell>
          <cell r="J665" t="str">
            <v>SANS</v>
          </cell>
          <cell r="K665" t="str">
            <v>01DEC83</v>
          </cell>
          <cell r="L665" t="str">
            <v>19DEC83</v>
          </cell>
          <cell r="M665" t="str">
            <v>31JAN84</v>
          </cell>
          <cell r="N665" t="str">
            <v>04SEP87</v>
          </cell>
          <cell r="O665" t="str">
            <v>01JUN94</v>
          </cell>
          <cell r="P665" t="str">
            <v>01DEC23</v>
          </cell>
          <cell r="Q665">
            <v>40</v>
          </cell>
          <cell r="R665">
            <v>10</v>
          </cell>
          <cell r="S665">
            <v>1</v>
          </cell>
          <cell r="U665">
            <v>3542</v>
          </cell>
          <cell r="V665">
            <v>314</v>
          </cell>
          <cell r="W665">
            <v>3228</v>
          </cell>
          <cell r="X665">
            <v>3228</v>
          </cell>
          <cell r="Y665">
            <v>3228</v>
          </cell>
          <cell r="Z665">
            <v>3228</v>
          </cell>
          <cell r="AA665">
            <v>1327</v>
          </cell>
        </row>
        <row r="666">
          <cell r="A666" t="str">
            <v>GUDDU COMBINED CYCLE PROJECT</v>
          </cell>
          <cell r="B666" t="str">
            <v>0660</v>
          </cell>
          <cell r="C666">
            <v>660</v>
          </cell>
          <cell r="D666" t="str">
            <v>CLOSED</v>
          </cell>
          <cell r="E666" t="str">
            <v>03</v>
          </cell>
          <cell r="F666" t="str">
            <v>PAK</v>
          </cell>
          <cell r="G666">
            <v>3201</v>
          </cell>
          <cell r="H666" t="str">
            <v>Conventional Energy Generation (other than hydropower)</v>
          </cell>
          <cell r="I666">
            <v>4615</v>
          </cell>
          <cell r="J666" t="str">
            <v>CWID</v>
          </cell>
          <cell r="K666" t="str">
            <v>06DEC83</v>
          </cell>
          <cell r="L666" t="str">
            <v>29DEC83</v>
          </cell>
          <cell r="M666" t="str">
            <v>02NOV84</v>
          </cell>
          <cell r="N666" t="str">
            <v>06DEC91</v>
          </cell>
          <cell r="O666" t="str">
            <v>01MAR94</v>
          </cell>
          <cell r="P666" t="str">
            <v>01SEP23</v>
          </cell>
          <cell r="Q666">
            <v>40</v>
          </cell>
          <cell r="R666">
            <v>10</v>
          </cell>
          <cell r="S666">
            <v>1</v>
          </cell>
          <cell r="U666">
            <v>100432</v>
          </cell>
          <cell r="V666">
            <v>20153</v>
          </cell>
          <cell r="W666">
            <v>80279</v>
          </cell>
          <cell r="X666">
            <v>80279</v>
          </cell>
          <cell r="Y666">
            <v>80279</v>
          </cell>
          <cell r="Z666">
            <v>80279</v>
          </cell>
          <cell r="AA666">
            <v>32322</v>
          </cell>
        </row>
        <row r="667">
          <cell r="A667" t="str">
            <v>GUDDUCOMBINED CYCLE PROJECT</v>
          </cell>
          <cell r="B667" t="str">
            <v>0661</v>
          </cell>
          <cell r="C667">
            <v>661</v>
          </cell>
          <cell r="D667" t="str">
            <v>CLOSED</v>
          </cell>
          <cell r="E667" t="str">
            <v>01</v>
          </cell>
          <cell r="F667" t="str">
            <v>PAK</v>
          </cell>
          <cell r="G667">
            <v>3201</v>
          </cell>
          <cell r="H667" t="str">
            <v>Conventional Energy Generation (other than hydropower)</v>
          </cell>
          <cell r="I667">
            <v>4615</v>
          </cell>
          <cell r="J667" t="str">
            <v>CWID</v>
          </cell>
          <cell r="K667" t="str">
            <v>06DEC83</v>
          </cell>
          <cell r="L667" t="str">
            <v>29DEC83</v>
          </cell>
          <cell r="M667" t="str">
            <v>02NOV84</v>
          </cell>
          <cell r="N667" t="str">
            <v>07NOV90</v>
          </cell>
          <cell r="O667" t="str">
            <v>01MAR89</v>
          </cell>
          <cell r="P667" t="str">
            <v>01SEP08</v>
          </cell>
          <cell r="Q667">
            <v>25</v>
          </cell>
          <cell r="R667">
            <v>5</v>
          </cell>
          <cell r="S667">
            <v>10.5</v>
          </cell>
          <cell r="U667">
            <v>57500</v>
          </cell>
          <cell r="V667">
            <v>9942</v>
          </cell>
          <cell r="W667">
            <v>47558</v>
          </cell>
          <cell r="X667">
            <v>47558</v>
          </cell>
          <cell r="Y667">
            <v>47558</v>
          </cell>
          <cell r="Z667">
            <v>47558</v>
          </cell>
          <cell r="AA667">
            <v>47558</v>
          </cell>
        </row>
        <row r="668">
          <cell r="A668" t="str">
            <v>FOODGRAIN STORAGE PROJECT</v>
          </cell>
          <cell r="B668" t="str">
            <v>0662</v>
          </cell>
          <cell r="C668">
            <v>662</v>
          </cell>
          <cell r="D668" t="str">
            <v>CLOSED</v>
          </cell>
          <cell r="E668" t="str">
            <v>03</v>
          </cell>
          <cell r="F668" t="str">
            <v>PAK</v>
          </cell>
          <cell r="G668">
            <v>3001</v>
          </cell>
          <cell r="H668" t="str">
            <v>Agriculture Production, Agroprocessing, &amp; Agrobusiness</v>
          </cell>
          <cell r="I668">
            <v>4620</v>
          </cell>
          <cell r="J668" t="str">
            <v>CWAE</v>
          </cell>
          <cell r="K668" t="str">
            <v>06DEC83</v>
          </cell>
          <cell r="L668" t="str">
            <v>29DEC83</v>
          </cell>
          <cell r="N668" t="str">
            <v>03SEP85</v>
          </cell>
          <cell r="Q668">
            <v>40</v>
          </cell>
          <cell r="R668">
            <v>10</v>
          </cell>
          <cell r="S668">
            <v>1</v>
          </cell>
          <cell r="U668">
            <v>0</v>
          </cell>
          <cell r="V668">
            <v>0</v>
          </cell>
          <cell r="W668">
            <v>0</v>
          </cell>
          <cell r="X668">
            <v>0</v>
          </cell>
          <cell r="Y668">
            <v>0</v>
          </cell>
          <cell r="Z668">
            <v>0</v>
          </cell>
          <cell r="AA668">
            <v>0</v>
          </cell>
        </row>
        <row r="669">
          <cell r="A669" t="str">
            <v>SIXTH I F C T PROJECT</v>
          </cell>
          <cell r="B669" t="str">
            <v>0663</v>
          </cell>
          <cell r="C669">
            <v>663</v>
          </cell>
          <cell r="D669" t="str">
            <v>CLOSED</v>
          </cell>
          <cell r="E669" t="str">
            <v>01</v>
          </cell>
          <cell r="F669" t="str">
            <v>THA</v>
          </cell>
          <cell r="G669">
            <v>3301</v>
          </cell>
          <cell r="H669" t="str">
            <v>Banking Systems</v>
          </cell>
          <cell r="I669">
            <v>2145</v>
          </cell>
          <cell r="J669" t="str">
            <v>SEGF</v>
          </cell>
          <cell r="K669" t="str">
            <v>06DEC83</v>
          </cell>
          <cell r="L669" t="str">
            <v>28MAR84</v>
          </cell>
          <cell r="M669" t="str">
            <v>27JUN84</v>
          </cell>
          <cell r="N669" t="str">
            <v>12DEC86</v>
          </cell>
          <cell r="O669" t="str">
            <v>15MAY88</v>
          </cell>
          <cell r="P669" t="str">
            <v>15MAY92</v>
          </cell>
          <cell r="Q669">
            <v>15</v>
          </cell>
          <cell r="R669">
            <v>4</v>
          </cell>
          <cell r="S669">
            <v>10.5</v>
          </cell>
          <cell r="U669">
            <v>25000</v>
          </cell>
          <cell r="V669">
            <v>4245</v>
          </cell>
          <cell r="W669">
            <v>20755</v>
          </cell>
          <cell r="X669">
            <v>20755</v>
          </cell>
          <cell r="Y669">
            <v>20755</v>
          </cell>
          <cell r="Z669">
            <v>20755</v>
          </cell>
          <cell r="AA669">
            <v>20755</v>
          </cell>
        </row>
        <row r="670">
          <cell r="A670" t="str">
            <v>AGRICULTURAL CREDIT PROJECT</v>
          </cell>
          <cell r="B670" t="str">
            <v>0664</v>
          </cell>
          <cell r="C670">
            <v>664</v>
          </cell>
          <cell r="D670" t="str">
            <v>CLOSED</v>
          </cell>
          <cell r="E670" t="str">
            <v>01</v>
          </cell>
          <cell r="F670" t="str">
            <v>THA</v>
          </cell>
          <cell r="G670">
            <v>3001</v>
          </cell>
          <cell r="H670" t="str">
            <v>Agriculture Production, Agroprocessing, &amp; Agrobusiness</v>
          </cell>
          <cell r="I670">
            <v>2125</v>
          </cell>
          <cell r="J670" t="str">
            <v>SEAE</v>
          </cell>
          <cell r="K670" t="str">
            <v>06DEC83</v>
          </cell>
          <cell r="L670" t="str">
            <v>07MAY84</v>
          </cell>
          <cell r="M670" t="str">
            <v>30JUL84</v>
          </cell>
          <cell r="N670" t="str">
            <v>15AUG87</v>
          </cell>
          <cell r="O670" t="str">
            <v>15MAR88</v>
          </cell>
          <cell r="P670" t="str">
            <v>15MAR88</v>
          </cell>
          <cell r="Q670">
            <v>15</v>
          </cell>
          <cell r="R670">
            <v>4</v>
          </cell>
          <cell r="S670">
            <v>10.5</v>
          </cell>
          <cell r="U670">
            <v>50000</v>
          </cell>
          <cell r="V670">
            <v>21926</v>
          </cell>
          <cell r="W670">
            <v>28074</v>
          </cell>
          <cell r="X670">
            <v>28074</v>
          </cell>
          <cell r="Y670">
            <v>28074</v>
          </cell>
          <cell r="Z670">
            <v>28074</v>
          </cell>
          <cell r="AA670">
            <v>28074</v>
          </cell>
        </row>
        <row r="671">
          <cell r="A671" t="str">
            <v>RANGOON GENERAL HOSPITAL PROJECT</v>
          </cell>
          <cell r="B671" t="str">
            <v>0665</v>
          </cell>
          <cell r="C671">
            <v>665</v>
          </cell>
          <cell r="D671" t="str">
            <v>CLOSED</v>
          </cell>
          <cell r="E671" t="str">
            <v>03</v>
          </cell>
          <cell r="F671" t="str">
            <v>MYA</v>
          </cell>
          <cell r="G671">
            <v>3403</v>
          </cell>
          <cell r="H671" t="str">
            <v>Health Systems</v>
          </cell>
          <cell r="I671">
            <v>2135</v>
          </cell>
          <cell r="J671" t="str">
            <v>SESS</v>
          </cell>
          <cell r="K671" t="str">
            <v>08DEC83</v>
          </cell>
          <cell r="L671" t="str">
            <v>29DEC83</v>
          </cell>
          <cell r="M671" t="str">
            <v>08MAR84</v>
          </cell>
          <cell r="N671" t="str">
            <v>12OCT92</v>
          </cell>
          <cell r="O671" t="str">
            <v>15FEB94</v>
          </cell>
          <cell r="P671" t="str">
            <v>15AUG23</v>
          </cell>
          <cell r="Q671">
            <v>40</v>
          </cell>
          <cell r="R671">
            <v>10</v>
          </cell>
          <cell r="S671">
            <v>1</v>
          </cell>
          <cell r="U671">
            <v>61216</v>
          </cell>
          <cell r="V671">
            <v>54758</v>
          </cell>
          <cell r="W671">
            <v>6458</v>
          </cell>
          <cell r="X671">
            <v>6458</v>
          </cell>
          <cell r="Y671">
            <v>6458</v>
          </cell>
          <cell r="Z671">
            <v>6458</v>
          </cell>
          <cell r="AA671">
            <v>507</v>
          </cell>
        </row>
        <row r="672">
          <cell r="A672" t="str">
            <v>NEGROS-PANAY INTERCONNECTION PROJECT</v>
          </cell>
          <cell r="B672" t="str">
            <v>0666</v>
          </cell>
          <cell r="C672">
            <v>666</v>
          </cell>
          <cell r="D672" t="str">
            <v>CLOSED</v>
          </cell>
          <cell r="E672" t="str">
            <v>01</v>
          </cell>
          <cell r="F672" t="str">
            <v>PHI</v>
          </cell>
          <cell r="G672">
            <v>3204</v>
          </cell>
          <cell r="H672" t="str">
            <v>Transmission &amp; Distribution</v>
          </cell>
          <cell r="I672">
            <v>2115</v>
          </cell>
          <cell r="J672" t="str">
            <v>SEID</v>
          </cell>
          <cell r="K672" t="str">
            <v>12DEC83</v>
          </cell>
          <cell r="L672" t="str">
            <v>23DEC83</v>
          </cell>
          <cell r="M672" t="str">
            <v>20JUN84</v>
          </cell>
          <cell r="N672" t="str">
            <v>12OCT90</v>
          </cell>
          <cell r="O672" t="str">
            <v>15MAR88</v>
          </cell>
          <cell r="P672" t="str">
            <v>15SEP03</v>
          </cell>
          <cell r="Q672">
            <v>20</v>
          </cell>
          <cell r="R672">
            <v>4</v>
          </cell>
          <cell r="S672">
            <v>10.5</v>
          </cell>
          <cell r="U672">
            <v>43800</v>
          </cell>
          <cell r="V672">
            <v>20900</v>
          </cell>
          <cell r="W672">
            <v>22900</v>
          </cell>
          <cell r="X672">
            <v>22900</v>
          </cell>
          <cell r="Y672">
            <v>22900</v>
          </cell>
          <cell r="Z672">
            <v>22900</v>
          </cell>
          <cell r="AA672">
            <v>22900</v>
          </cell>
        </row>
        <row r="673">
          <cell r="A673" t="str">
            <v>IRRIGATION SECTOR PROJECT</v>
          </cell>
          <cell r="B673" t="str">
            <v>0667</v>
          </cell>
          <cell r="C673">
            <v>667</v>
          </cell>
          <cell r="D673" t="str">
            <v>CLOSED</v>
          </cell>
          <cell r="E673" t="str">
            <v>01</v>
          </cell>
          <cell r="F673" t="str">
            <v>PHI</v>
          </cell>
          <cell r="G673">
            <v>3005</v>
          </cell>
          <cell r="H673" t="str">
            <v>Irrigation &amp; Drainage</v>
          </cell>
          <cell r="I673">
            <v>2125</v>
          </cell>
          <cell r="J673" t="str">
            <v>SEAE</v>
          </cell>
          <cell r="K673" t="str">
            <v>12DEC83</v>
          </cell>
          <cell r="L673" t="str">
            <v>23DEC83</v>
          </cell>
          <cell r="M673" t="str">
            <v>22JUN84</v>
          </cell>
          <cell r="N673" t="str">
            <v>06APR93</v>
          </cell>
          <cell r="O673" t="str">
            <v>15MAY90</v>
          </cell>
          <cell r="P673" t="str">
            <v>15NOV13</v>
          </cell>
          <cell r="Q673">
            <v>30</v>
          </cell>
          <cell r="R673">
            <v>6</v>
          </cell>
          <cell r="S673">
            <v>10.5</v>
          </cell>
          <cell r="U673">
            <v>67400</v>
          </cell>
          <cell r="V673">
            <v>30600</v>
          </cell>
          <cell r="W673">
            <v>36800</v>
          </cell>
          <cell r="X673">
            <v>36800</v>
          </cell>
          <cell r="Y673">
            <v>36800</v>
          </cell>
          <cell r="Z673">
            <v>36800</v>
          </cell>
          <cell r="AA673">
            <v>20696</v>
          </cell>
        </row>
        <row r="674">
          <cell r="A674" t="str">
            <v>FOURTH  MINDANAO IRRIGATION STUDY</v>
          </cell>
          <cell r="B674" t="str">
            <v>0668</v>
          </cell>
          <cell r="C674">
            <v>668</v>
          </cell>
          <cell r="D674" t="str">
            <v>CLOSED</v>
          </cell>
          <cell r="E674" t="str">
            <v>01</v>
          </cell>
          <cell r="F674" t="str">
            <v>PHI</v>
          </cell>
          <cell r="G674">
            <v>3005</v>
          </cell>
          <cell r="H674" t="str">
            <v>Irrigation &amp; Drainage</v>
          </cell>
          <cell r="I674">
            <v>2125</v>
          </cell>
          <cell r="J674" t="str">
            <v>SEAE</v>
          </cell>
          <cell r="K674" t="str">
            <v>12DEC83</v>
          </cell>
          <cell r="L674" t="str">
            <v>23DEC83</v>
          </cell>
          <cell r="M674" t="str">
            <v>22JUN84</v>
          </cell>
          <cell r="N674" t="str">
            <v>11MAY88</v>
          </cell>
          <cell r="O674" t="str">
            <v>15JUL87</v>
          </cell>
          <cell r="P674" t="str">
            <v>15JAN95</v>
          </cell>
          <cell r="Q674">
            <v>10</v>
          </cell>
          <cell r="R674">
            <v>2</v>
          </cell>
          <cell r="S674">
            <v>10.5</v>
          </cell>
          <cell r="U674">
            <v>1500</v>
          </cell>
          <cell r="V674">
            <v>557</v>
          </cell>
          <cell r="W674">
            <v>943</v>
          </cell>
          <cell r="X674">
            <v>943</v>
          </cell>
          <cell r="Y674">
            <v>943</v>
          </cell>
          <cell r="Z674">
            <v>943</v>
          </cell>
          <cell r="AA674">
            <v>943</v>
          </cell>
        </row>
        <row r="675">
          <cell r="A675" t="str">
            <v>SECOND CROP INTENSIFICATION PROGRAM</v>
          </cell>
          <cell r="B675" t="str">
            <v>0669</v>
          </cell>
          <cell r="C675">
            <v>669</v>
          </cell>
          <cell r="D675" t="str">
            <v>CLOSED</v>
          </cell>
          <cell r="E675" t="str">
            <v>03</v>
          </cell>
          <cell r="F675" t="str">
            <v>NEP</v>
          </cell>
          <cell r="G675">
            <v>3001</v>
          </cell>
          <cell r="H675" t="str">
            <v>Agriculture Production, Agroprocessing, &amp; Agrobusiness</v>
          </cell>
          <cell r="I675">
            <v>2035</v>
          </cell>
          <cell r="J675" t="str">
            <v>SANS</v>
          </cell>
          <cell r="K675" t="str">
            <v>14DEC83</v>
          </cell>
          <cell r="L675" t="str">
            <v>19DEC83</v>
          </cell>
          <cell r="M675" t="str">
            <v>11MAY84</v>
          </cell>
          <cell r="N675" t="str">
            <v>24MAR88</v>
          </cell>
          <cell r="O675" t="str">
            <v>01JUN94</v>
          </cell>
          <cell r="P675" t="str">
            <v>01DEC23</v>
          </cell>
          <cell r="Q675">
            <v>40</v>
          </cell>
          <cell r="R675">
            <v>10</v>
          </cell>
          <cell r="S675">
            <v>1</v>
          </cell>
          <cell r="U675">
            <v>14588</v>
          </cell>
          <cell r="V675">
            <v>40</v>
          </cell>
          <cell r="W675">
            <v>14548</v>
          </cell>
          <cell r="X675">
            <v>14548</v>
          </cell>
          <cell r="Y675">
            <v>14548</v>
          </cell>
          <cell r="Z675">
            <v>14548</v>
          </cell>
          <cell r="AA675">
            <v>5846</v>
          </cell>
        </row>
        <row r="676">
          <cell r="A676" t="str">
            <v>FIFTH POWER PROJECT</v>
          </cell>
          <cell r="B676" t="str">
            <v>0670</v>
          </cell>
          <cell r="C676">
            <v>670</v>
          </cell>
          <cell r="D676" t="str">
            <v>CLOSED</v>
          </cell>
          <cell r="E676" t="str">
            <v>03</v>
          </cell>
          <cell r="F676" t="str">
            <v>NEP</v>
          </cell>
          <cell r="G676">
            <v>3204</v>
          </cell>
          <cell r="H676" t="str">
            <v>Transmission &amp; Distribution</v>
          </cell>
          <cell r="I676">
            <v>2025</v>
          </cell>
          <cell r="J676" t="str">
            <v>SAEN</v>
          </cell>
          <cell r="K676" t="str">
            <v>14DEC83</v>
          </cell>
          <cell r="L676" t="str">
            <v>19DEC83</v>
          </cell>
          <cell r="M676" t="str">
            <v>18SEP84</v>
          </cell>
          <cell r="N676" t="str">
            <v>23JUN97</v>
          </cell>
          <cell r="O676" t="str">
            <v>01FEB94</v>
          </cell>
          <cell r="P676" t="str">
            <v>01AUG23</v>
          </cell>
          <cell r="Q676">
            <v>40</v>
          </cell>
          <cell r="R676">
            <v>10</v>
          </cell>
          <cell r="S676">
            <v>1</v>
          </cell>
          <cell r="U676">
            <v>25352</v>
          </cell>
          <cell r="V676">
            <v>1603</v>
          </cell>
          <cell r="W676">
            <v>23749</v>
          </cell>
          <cell r="X676">
            <v>23749</v>
          </cell>
          <cell r="Y676">
            <v>23749</v>
          </cell>
          <cell r="Z676">
            <v>23749</v>
          </cell>
          <cell r="AA676">
            <v>9557</v>
          </cell>
        </row>
        <row r="677">
          <cell r="A677" t="str">
            <v>GANGES-KOBADAK IRRIGATION REHABILITATION PROJECT</v>
          </cell>
          <cell r="B677" t="str">
            <v>0671</v>
          </cell>
          <cell r="C677">
            <v>671</v>
          </cell>
          <cell r="D677" t="str">
            <v>CLOSED</v>
          </cell>
          <cell r="E677" t="str">
            <v>03</v>
          </cell>
          <cell r="F677" t="str">
            <v>BAN</v>
          </cell>
          <cell r="G677">
            <v>3005</v>
          </cell>
          <cell r="H677" t="str">
            <v>Irrigation &amp; Drainage</v>
          </cell>
          <cell r="I677">
            <v>2055</v>
          </cell>
          <cell r="J677" t="str">
            <v>BRM</v>
          </cell>
          <cell r="K677" t="str">
            <v>14DEC83</v>
          </cell>
          <cell r="L677" t="str">
            <v>26JAN84</v>
          </cell>
          <cell r="M677" t="str">
            <v>24JUL84</v>
          </cell>
          <cell r="N677" t="str">
            <v>25JUL95</v>
          </cell>
          <cell r="O677" t="str">
            <v>15APR94</v>
          </cell>
          <cell r="P677" t="str">
            <v>15OCT23</v>
          </cell>
          <cell r="Q677">
            <v>40</v>
          </cell>
          <cell r="R677">
            <v>10</v>
          </cell>
          <cell r="S677">
            <v>1</v>
          </cell>
          <cell r="U677">
            <v>48439</v>
          </cell>
          <cell r="V677">
            <v>5117</v>
          </cell>
          <cell r="W677">
            <v>43322</v>
          </cell>
          <cell r="X677">
            <v>43322</v>
          </cell>
          <cell r="Y677">
            <v>43322</v>
          </cell>
          <cell r="Z677">
            <v>43322</v>
          </cell>
          <cell r="AA677">
            <v>17717</v>
          </cell>
        </row>
        <row r="678">
          <cell r="A678" t="str">
            <v>HEALTH &amp; FAMILY PLANNING SERVICES PROJECT</v>
          </cell>
          <cell r="B678" t="str">
            <v>0672</v>
          </cell>
          <cell r="C678">
            <v>672</v>
          </cell>
          <cell r="D678" t="str">
            <v>CLOSED</v>
          </cell>
          <cell r="E678" t="str">
            <v>03</v>
          </cell>
          <cell r="F678" t="str">
            <v>BAN</v>
          </cell>
          <cell r="G678">
            <v>3403</v>
          </cell>
          <cell r="H678" t="str">
            <v>Health Systems</v>
          </cell>
          <cell r="I678">
            <v>2035</v>
          </cell>
          <cell r="J678" t="str">
            <v>SANS</v>
          </cell>
          <cell r="K678" t="str">
            <v>14DEC83</v>
          </cell>
          <cell r="L678" t="str">
            <v>26JAN84</v>
          </cell>
          <cell r="M678" t="str">
            <v>04JAN85</v>
          </cell>
          <cell r="N678" t="str">
            <v>23JUN92</v>
          </cell>
          <cell r="O678" t="str">
            <v>01APR94</v>
          </cell>
          <cell r="P678" t="str">
            <v>01OCT23</v>
          </cell>
          <cell r="Q678">
            <v>40</v>
          </cell>
          <cell r="R678">
            <v>10</v>
          </cell>
          <cell r="S678">
            <v>1</v>
          </cell>
          <cell r="U678">
            <v>34842</v>
          </cell>
          <cell r="V678">
            <v>6993</v>
          </cell>
          <cell r="W678">
            <v>27849</v>
          </cell>
          <cell r="X678">
            <v>27849</v>
          </cell>
          <cell r="Y678">
            <v>27849</v>
          </cell>
          <cell r="Z678">
            <v>27849</v>
          </cell>
          <cell r="AA678">
            <v>11260</v>
          </cell>
        </row>
        <row r="679">
          <cell r="A679" t="str">
            <v>SECOND VOCATIONAL EDUCATION PROJECT</v>
          </cell>
          <cell r="B679" t="str">
            <v>0673</v>
          </cell>
          <cell r="C679">
            <v>673</v>
          </cell>
          <cell r="D679" t="str">
            <v>CLOSED</v>
          </cell>
          <cell r="E679" t="str">
            <v>01</v>
          </cell>
          <cell r="F679" t="str">
            <v>MAL</v>
          </cell>
          <cell r="G679">
            <v>3105</v>
          </cell>
          <cell r="H679" t="str">
            <v>Technical, Vocational Training &amp; Skills Development</v>
          </cell>
          <cell r="I679">
            <v>2135</v>
          </cell>
          <cell r="J679" t="str">
            <v>SESS</v>
          </cell>
          <cell r="K679" t="str">
            <v>20DEC83</v>
          </cell>
          <cell r="L679" t="str">
            <v>25JAN84</v>
          </cell>
          <cell r="M679" t="str">
            <v>16MAR84</v>
          </cell>
          <cell r="N679" t="str">
            <v>07FEB90</v>
          </cell>
          <cell r="O679" t="str">
            <v>15APR89</v>
          </cell>
          <cell r="P679" t="str">
            <v>15APR93</v>
          </cell>
          <cell r="Q679">
            <v>20</v>
          </cell>
          <cell r="R679">
            <v>5</v>
          </cell>
          <cell r="S679">
            <v>10.5</v>
          </cell>
          <cell r="U679">
            <v>58000</v>
          </cell>
          <cell r="V679">
            <v>36313</v>
          </cell>
          <cell r="W679">
            <v>21687</v>
          </cell>
          <cell r="X679">
            <v>21687</v>
          </cell>
          <cell r="Y679">
            <v>21687</v>
          </cell>
          <cell r="Z679">
            <v>21687</v>
          </cell>
          <cell r="AA679">
            <v>21687</v>
          </cell>
        </row>
        <row r="680">
          <cell r="A680" t="str">
            <v>POWER XVIII PROJECT</v>
          </cell>
          <cell r="B680" t="str">
            <v>0674</v>
          </cell>
          <cell r="C680">
            <v>674</v>
          </cell>
          <cell r="D680" t="str">
            <v>CLOSED</v>
          </cell>
          <cell r="E680" t="str">
            <v>01</v>
          </cell>
          <cell r="F680" t="str">
            <v>INO</v>
          </cell>
          <cell r="G680">
            <v>3205</v>
          </cell>
          <cell r="H680" t="str">
            <v>Energy Sector Development</v>
          </cell>
          <cell r="I680">
            <v>2115</v>
          </cell>
          <cell r="J680" t="str">
            <v>SEID</v>
          </cell>
          <cell r="K680" t="str">
            <v>20DEC83</v>
          </cell>
          <cell r="L680" t="str">
            <v>13JAN84</v>
          </cell>
          <cell r="M680" t="str">
            <v>30APR84</v>
          </cell>
          <cell r="N680" t="str">
            <v>05AUG93</v>
          </cell>
          <cell r="O680" t="str">
            <v>15MAY88</v>
          </cell>
          <cell r="P680" t="str">
            <v>15NOV95</v>
          </cell>
          <cell r="Q680">
            <v>20</v>
          </cell>
          <cell r="R680">
            <v>4</v>
          </cell>
          <cell r="S680">
            <v>10.5</v>
          </cell>
          <cell r="U680">
            <v>135000</v>
          </cell>
          <cell r="V680">
            <v>14000</v>
          </cell>
          <cell r="W680">
            <v>121000</v>
          </cell>
          <cell r="X680">
            <v>121000</v>
          </cell>
          <cell r="Y680">
            <v>121000</v>
          </cell>
          <cell r="Z680">
            <v>121000</v>
          </cell>
          <cell r="AA680">
            <v>121000</v>
          </cell>
        </row>
        <row r="681">
          <cell r="A681" t="str">
            <v>AGRICULTURAL EDUCATION PROJECT</v>
          </cell>
          <cell r="B681" t="str">
            <v>0675</v>
          </cell>
          <cell r="C681">
            <v>675</v>
          </cell>
          <cell r="D681" t="str">
            <v>CLOSED</v>
          </cell>
          <cell r="E681" t="str">
            <v>01</v>
          </cell>
          <cell r="F681" t="str">
            <v>INO</v>
          </cell>
          <cell r="G681">
            <v>3106</v>
          </cell>
          <cell r="H681" t="str">
            <v>Education Sector Development</v>
          </cell>
          <cell r="I681">
            <v>2135</v>
          </cell>
          <cell r="J681" t="str">
            <v>SESS</v>
          </cell>
          <cell r="K681" t="str">
            <v>20DEC83</v>
          </cell>
          <cell r="L681" t="str">
            <v>11JAN84</v>
          </cell>
          <cell r="M681" t="str">
            <v>22JUN84</v>
          </cell>
          <cell r="N681" t="str">
            <v>09MAR93</v>
          </cell>
          <cell r="O681" t="str">
            <v>15MAY90</v>
          </cell>
          <cell r="P681" t="str">
            <v>15MAY96</v>
          </cell>
          <cell r="Q681">
            <v>20</v>
          </cell>
          <cell r="R681">
            <v>6</v>
          </cell>
          <cell r="S681">
            <v>10.5</v>
          </cell>
          <cell r="U681">
            <v>68000</v>
          </cell>
          <cell r="V681">
            <v>999</v>
          </cell>
          <cell r="W681">
            <v>67001</v>
          </cell>
          <cell r="X681">
            <v>67001</v>
          </cell>
          <cell r="Y681">
            <v>67001</v>
          </cell>
          <cell r="Z681">
            <v>67001</v>
          </cell>
          <cell r="AA681">
            <v>67001</v>
          </cell>
        </row>
        <row r="682">
          <cell r="A682" t="str">
            <v>AQUACULTURE DEVELOPMENT PROJECT</v>
          </cell>
          <cell r="B682" t="str">
            <v>0676</v>
          </cell>
          <cell r="C682">
            <v>676</v>
          </cell>
          <cell r="D682" t="str">
            <v>CLOSED</v>
          </cell>
          <cell r="E682" t="str">
            <v>01</v>
          </cell>
          <cell r="F682" t="str">
            <v>PHI</v>
          </cell>
          <cell r="G682">
            <v>3003</v>
          </cell>
          <cell r="H682" t="str">
            <v>Fishery</v>
          </cell>
          <cell r="I682">
            <v>2125</v>
          </cell>
          <cell r="J682" t="str">
            <v>SEAE</v>
          </cell>
          <cell r="K682" t="str">
            <v>20DEC83</v>
          </cell>
          <cell r="L682" t="str">
            <v>23DEC83</v>
          </cell>
          <cell r="M682" t="str">
            <v>22JUN84</v>
          </cell>
          <cell r="N682" t="str">
            <v>28SEP89</v>
          </cell>
          <cell r="O682" t="str">
            <v>01APR90</v>
          </cell>
          <cell r="P682" t="str">
            <v>01OCT03</v>
          </cell>
          <cell r="Q682">
            <v>20</v>
          </cell>
          <cell r="R682">
            <v>6</v>
          </cell>
          <cell r="S682">
            <v>10.5</v>
          </cell>
          <cell r="U682">
            <v>21840</v>
          </cell>
          <cell r="V682">
            <v>17666</v>
          </cell>
          <cell r="W682">
            <v>4174</v>
          </cell>
          <cell r="X682">
            <v>4174</v>
          </cell>
          <cell r="Y682">
            <v>4174</v>
          </cell>
          <cell r="Z682">
            <v>4174</v>
          </cell>
          <cell r="AA682">
            <v>4174</v>
          </cell>
        </row>
        <row r="683">
          <cell r="A683" t="str">
            <v>FORESTRY DEVELOPMENT PROJECT</v>
          </cell>
          <cell r="B683" t="str">
            <v>0677</v>
          </cell>
          <cell r="C683">
            <v>677</v>
          </cell>
          <cell r="D683" t="str">
            <v>CLOSED</v>
          </cell>
          <cell r="E683" t="str">
            <v>01</v>
          </cell>
          <cell r="F683" t="str">
            <v>PHI</v>
          </cell>
          <cell r="G683">
            <v>3004</v>
          </cell>
          <cell r="H683" t="str">
            <v>Forest</v>
          </cell>
          <cell r="I683">
            <v>2125</v>
          </cell>
          <cell r="J683" t="str">
            <v>SEAE</v>
          </cell>
          <cell r="K683" t="str">
            <v>20DEC83</v>
          </cell>
          <cell r="L683" t="str">
            <v>23DEC83</v>
          </cell>
          <cell r="M683" t="str">
            <v>23JUL84</v>
          </cell>
          <cell r="N683" t="str">
            <v>14OCT93</v>
          </cell>
          <cell r="O683" t="str">
            <v>15APR92</v>
          </cell>
          <cell r="P683" t="str">
            <v>15OCT13</v>
          </cell>
          <cell r="Q683">
            <v>30</v>
          </cell>
          <cell r="R683">
            <v>8</v>
          </cell>
          <cell r="S683">
            <v>10.5</v>
          </cell>
          <cell r="U683">
            <v>34000</v>
          </cell>
          <cell r="V683">
            <v>10309</v>
          </cell>
          <cell r="W683">
            <v>23691</v>
          </cell>
          <cell r="X683">
            <v>23691</v>
          </cell>
          <cell r="Y683">
            <v>23691</v>
          </cell>
          <cell r="Z683">
            <v>23691</v>
          </cell>
          <cell r="AA683">
            <v>23691</v>
          </cell>
        </row>
        <row r="684">
          <cell r="A684" t="str">
            <v>DEVELOPMENT FINANCING PROJECT</v>
          </cell>
          <cell r="B684" t="str">
            <v>0678</v>
          </cell>
          <cell r="C684">
            <v>678</v>
          </cell>
          <cell r="D684" t="str">
            <v>CLOSED</v>
          </cell>
          <cell r="E684" t="str">
            <v>01</v>
          </cell>
          <cell r="F684" t="str">
            <v>PAK</v>
          </cell>
          <cell r="G684">
            <v>3301</v>
          </cell>
          <cell r="H684" t="str">
            <v>Banking Systems</v>
          </cell>
          <cell r="I684">
            <v>4630</v>
          </cell>
          <cell r="J684" t="str">
            <v>CWGF</v>
          </cell>
          <cell r="K684" t="str">
            <v>20DEC83</v>
          </cell>
          <cell r="L684" t="str">
            <v>29DEC83</v>
          </cell>
          <cell r="M684" t="str">
            <v>20JUL84</v>
          </cell>
          <cell r="N684" t="str">
            <v>07NOV89</v>
          </cell>
          <cell r="O684" t="str">
            <v>15MAR87</v>
          </cell>
          <cell r="P684" t="str">
            <v>15SEP98</v>
          </cell>
          <cell r="Q684">
            <v>15</v>
          </cell>
          <cell r="R684">
            <v>3</v>
          </cell>
          <cell r="S684">
            <v>10.5</v>
          </cell>
          <cell r="U684">
            <v>50000</v>
          </cell>
          <cell r="V684">
            <v>1257</v>
          </cell>
          <cell r="W684">
            <v>48743</v>
          </cell>
          <cell r="X684">
            <v>48743</v>
          </cell>
          <cell r="Y684">
            <v>48743</v>
          </cell>
          <cell r="Z684">
            <v>48743</v>
          </cell>
          <cell r="AA684">
            <v>48743</v>
          </cell>
        </row>
        <row r="685">
          <cell r="A685" t="str">
            <v>DEVELOPMENT FINANCING PROJECT</v>
          </cell>
          <cell r="B685" t="str">
            <v>0679</v>
          </cell>
          <cell r="C685">
            <v>679</v>
          </cell>
          <cell r="D685" t="str">
            <v>CLOSED</v>
          </cell>
          <cell r="E685" t="str">
            <v>03</v>
          </cell>
          <cell r="F685" t="str">
            <v>PAK</v>
          </cell>
          <cell r="G685">
            <v>3301</v>
          </cell>
          <cell r="H685" t="str">
            <v>Banking Systems</v>
          </cell>
          <cell r="I685">
            <v>4630</v>
          </cell>
          <cell r="J685" t="str">
            <v>CWGF</v>
          </cell>
          <cell r="K685" t="str">
            <v>20DEC83</v>
          </cell>
          <cell r="L685" t="str">
            <v>29DEC83</v>
          </cell>
          <cell r="M685" t="str">
            <v>20JUL84</v>
          </cell>
          <cell r="N685" t="str">
            <v>07NOV89</v>
          </cell>
          <cell r="O685" t="str">
            <v>15MAR94</v>
          </cell>
          <cell r="P685" t="str">
            <v>15SEP23</v>
          </cell>
          <cell r="Q685">
            <v>40</v>
          </cell>
          <cell r="R685">
            <v>10</v>
          </cell>
          <cell r="S685">
            <v>1</v>
          </cell>
          <cell r="U685">
            <v>68985</v>
          </cell>
          <cell r="V685">
            <v>1325</v>
          </cell>
          <cell r="W685">
            <v>67660</v>
          </cell>
          <cell r="X685">
            <v>67660</v>
          </cell>
          <cell r="Y685">
            <v>67660</v>
          </cell>
          <cell r="Z685">
            <v>67660</v>
          </cell>
          <cell r="AA685">
            <v>27264</v>
          </cell>
        </row>
        <row r="686">
          <cell r="A686" t="str">
            <v>AGRICULTURAL INPUTS-PROGRAM</v>
          </cell>
          <cell r="B686" t="str">
            <v>0680</v>
          </cell>
          <cell r="C686">
            <v>680</v>
          </cell>
          <cell r="D686" t="str">
            <v>CLOSED</v>
          </cell>
          <cell r="E686" t="str">
            <v>01</v>
          </cell>
          <cell r="F686" t="str">
            <v>PHI</v>
          </cell>
          <cell r="G686">
            <v>3001</v>
          </cell>
          <cell r="H686" t="str">
            <v>Agriculture Production, Agroprocessing, &amp; Agrobusiness</v>
          </cell>
          <cell r="I686">
            <v>2125</v>
          </cell>
          <cell r="J686" t="str">
            <v>SEAE</v>
          </cell>
          <cell r="K686" t="str">
            <v>27MAR84</v>
          </cell>
          <cell r="L686" t="str">
            <v>30MAR84</v>
          </cell>
          <cell r="M686" t="str">
            <v>17APR84</v>
          </cell>
          <cell r="N686" t="str">
            <v>07JUL86</v>
          </cell>
          <cell r="O686" t="str">
            <v>15SEP87</v>
          </cell>
          <cell r="P686" t="str">
            <v>15MAR99</v>
          </cell>
          <cell r="Q686">
            <v>15</v>
          </cell>
          <cell r="R686">
            <v>3</v>
          </cell>
          <cell r="S686">
            <v>10.5</v>
          </cell>
          <cell r="U686">
            <v>130000</v>
          </cell>
          <cell r="V686">
            <v>12692</v>
          </cell>
          <cell r="W686">
            <v>117308</v>
          </cell>
          <cell r="X686">
            <v>117308</v>
          </cell>
          <cell r="Y686">
            <v>117308</v>
          </cell>
          <cell r="Z686">
            <v>117308</v>
          </cell>
          <cell r="AA686">
            <v>117308</v>
          </cell>
        </row>
        <row r="687">
          <cell r="A687" t="str">
            <v>MULTI PROJECT LOAN</v>
          </cell>
          <cell r="B687" t="str">
            <v>0681</v>
          </cell>
          <cell r="C687">
            <v>681</v>
          </cell>
          <cell r="D687" t="str">
            <v>CLOSED</v>
          </cell>
          <cell r="E687" t="str">
            <v>03</v>
          </cell>
          <cell r="F687" t="str">
            <v>MLD</v>
          </cell>
          <cell r="G687">
            <v>3900</v>
          </cell>
          <cell r="H687" t="str">
            <v>Multisector</v>
          </cell>
          <cell r="I687">
            <v>2015</v>
          </cell>
          <cell r="J687" t="str">
            <v>SATC</v>
          </cell>
          <cell r="K687" t="str">
            <v>29MAR84</v>
          </cell>
          <cell r="L687" t="str">
            <v>17APR84</v>
          </cell>
          <cell r="M687" t="str">
            <v>05JUN84</v>
          </cell>
          <cell r="N687" t="str">
            <v>06OCT89</v>
          </cell>
          <cell r="O687" t="str">
            <v>01APR94</v>
          </cell>
          <cell r="P687" t="str">
            <v>01OCT23</v>
          </cell>
          <cell r="Q687">
            <v>40</v>
          </cell>
          <cell r="R687">
            <v>10</v>
          </cell>
          <cell r="S687">
            <v>1</v>
          </cell>
          <cell r="U687">
            <v>2891</v>
          </cell>
          <cell r="V687">
            <v>15</v>
          </cell>
          <cell r="W687">
            <v>2876</v>
          </cell>
          <cell r="X687">
            <v>2876</v>
          </cell>
          <cell r="Y687">
            <v>2876</v>
          </cell>
          <cell r="Z687">
            <v>2876</v>
          </cell>
          <cell r="AA687">
            <v>1167</v>
          </cell>
        </row>
        <row r="688">
          <cell r="A688" t="str">
            <v>NATIONAL ESTATE CROP PROTECTION PROJECT</v>
          </cell>
          <cell r="B688" t="str">
            <v>0682</v>
          </cell>
          <cell r="C688">
            <v>682</v>
          </cell>
          <cell r="D688" t="str">
            <v>CLOSED</v>
          </cell>
          <cell r="E688" t="str">
            <v>01</v>
          </cell>
          <cell r="F688" t="str">
            <v>INO</v>
          </cell>
          <cell r="G688">
            <v>3001</v>
          </cell>
          <cell r="H688" t="str">
            <v>Agriculture Production, Agroprocessing, &amp; Agrobusiness</v>
          </cell>
          <cell r="I688">
            <v>2125</v>
          </cell>
          <cell r="J688" t="str">
            <v>SEAE</v>
          </cell>
          <cell r="K688" t="str">
            <v>29MAR84</v>
          </cell>
          <cell r="L688" t="str">
            <v>13APR84</v>
          </cell>
          <cell r="M688" t="str">
            <v>12JUL84</v>
          </cell>
          <cell r="N688" t="str">
            <v>30SEP91</v>
          </cell>
          <cell r="O688" t="str">
            <v>15JUL90</v>
          </cell>
          <cell r="P688" t="str">
            <v>15JAN96</v>
          </cell>
          <cell r="Q688">
            <v>20</v>
          </cell>
          <cell r="R688">
            <v>6</v>
          </cell>
          <cell r="S688">
            <v>10.5</v>
          </cell>
          <cell r="U688">
            <v>63000</v>
          </cell>
          <cell r="V688">
            <v>21650</v>
          </cell>
          <cell r="W688">
            <v>41350</v>
          </cell>
          <cell r="X688">
            <v>41350</v>
          </cell>
          <cell r="Y688">
            <v>41350</v>
          </cell>
          <cell r="Z688">
            <v>41350</v>
          </cell>
          <cell r="AA688">
            <v>41350</v>
          </cell>
        </row>
        <row r="689">
          <cell r="A689" t="str">
            <v>SIXTH POWER (SECTOR LOAN ) PROJECT</v>
          </cell>
          <cell r="B689" t="str">
            <v>0683</v>
          </cell>
          <cell r="C689">
            <v>683</v>
          </cell>
          <cell r="D689" t="str">
            <v>CLOSED</v>
          </cell>
          <cell r="E689" t="str">
            <v>03</v>
          </cell>
          <cell r="F689" t="str">
            <v>BAN</v>
          </cell>
          <cell r="G689">
            <v>3204</v>
          </cell>
          <cell r="H689" t="str">
            <v>Transmission &amp; Distribution</v>
          </cell>
          <cell r="I689">
            <v>2025</v>
          </cell>
          <cell r="J689" t="str">
            <v>SAEN</v>
          </cell>
          <cell r="K689" t="str">
            <v>14JUN84</v>
          </cell>
          <cell r="L689" t="str">
            <v>06AUG84</v>
          </cell>
          <cell r="M689" t="str">
            <v>15JAN85</v>
          </cell>
          <cell r="N689" t="str">
            <v>18APR94</v>
          </cell>
          <cell r="O689" t="str">
            <v>15SEP94</v>
          </cell>
          <cell r="P689" t="str">
            <v>15MAR24</v>
          </cell>
          <cell r="Q689">
            <v>40</v>
          </cell>
          <cell r="R689">
            <v>10</v>
          </cell>
          <cell r="S689">
            <v>1</v>
          </cell>
          <cell r="U689">
            <v>148626</v>
          </cell>
          <cell r="V689">
            <v>1585</v>
          </cell>
          <cell r="W689">
            <v>147041</v>
          </cell>
          <cell r="X689">
            <v>147041</v>
          </cell>
          <cell r="Y689">
            <v>147041</v>
          </cell>
          <cell r="Z689">
            <v>147041</v>
          </cell>
          <cell r="AA689">
            <v>56126</v>
          </cell>
        </row>
        <row r="690">
          <cell r="A690" t="str">
            <v>SECOND RAILWAY PROJECT</v>
          </cell>
          <cell r="B690" t="str">
            <v>0684</v>
          </cell>
          <cell r="C690">
            <v>684</v>
          </cell>
          <cell r="D690" t="str">
            <v>CLOSED</v>
          </cell>
          <cell r="E690" t="str">
            <v>03</v>
          </cell>
          <cell r="F690" t="str">
            <v>BAN</v>
          </cell>
          <cell r="G690">
            <v>3703</v>
          </cell>
          <cell r="H690" t="str">
            <v>Railways</v>
          </cell>
          <cell r="I690">
            <v>2055</v>
          </cell>
          <cell r="J690" t="str">
            <v>BRM</v>
          </cell>
          <cell r="K690" t="str">
            <v>26JUN84</v>
          </cell>
          <cell r="L690" t="str">
            <v>06AUG84</v>
          </cell>
          <cell r="M690" t="str">
            <v>11JAN85</v>
          </cell>
          <cell r="N690" t="str">
            <v>01JUL94</v>
          </cell>
          <cell r="O690" t="str">
            <v>15SEP94</v>
          </cell>
          <cell r="P690" t="str">
            <v>15MAR24</v>
          </cell>
          <cell r="Q690">
            <v>40</v>
          </cell>
          <cell r="R690">
            <v>10</v>
          </cell>
          <cell r="S690">
            <v>1</v>
          </cell>
          <cell r="U690">
            <v>59853</v>
          </cell>
          <cell r="V690">
            <v>7650</v>
          </cell>
          <cell r="W690">
            <v>52203</v>
          </cell>
          <cell r="X690">
            <v>52203</v>
          </cell>
          <cell r="Y690">
            <v>52203</v>
          </cell>
          <cell r="Z690">
            <v>52203</v>
          </cell>
          <cell r="AA690">
            <v>19749</v>
          </cell>
        </row>
        <row r="691">
          <cell r="A691" t="str">
            <v>ARAKUNDO-JAMBU AYE IRRIGATION &amp; FLOOD CONTROL PROJECT</v>
          </cell>
          <cell r="B691" t="str">
            <v>0685</v>
          </cell>
          <cell r="C691">
            <v>685</v>
          </cell>
          <cell r="D691" t="str">
            <v>CLOSED</v>
          </cell>
          <cell r="E691" t="str">
            <v>01</v>
          </cell>
          <cell r="F691" t="str">
            <v>INO</v>
          </cell>
          <cell r="G691">
            <v>3005</v>
          </cell>
          <cell r="H691" t="str">
            <v>Irrigation &amp; Drainage</v>
          </cell>
          <cell r="I691">
            <v>2125</v>
          </cell>
          <cell r="J691" t="str">
            <v>SEAE</v>
          </cell>
          <cell r="K691" t="str">
            <v>05JUL84</v>
          </cell>
          <cell r="L691" t="str">
            <v>25JUL84</v>
          </cell>
          <cell r="M691" t="str">
            <v>26DEC84</v>
          </cell>
          <cell r="N691" t="str">
            <v>02SEP94</v>
          </cell>
          <cell r="O691" t="str">
            <v>15SEP90</v>
          </cell>
          <cell r="P691" t="str">
            <v>15SEP95</v>
          </cell>
          <cell r="Q691">
            <v>26</v>
          </cell>
          <cell r="R691">
            <v>6</v>
          </cell>
          <cell r="S691">
            <v>10.25</v>
          </cell>
          <cell r="U691">
            <v>68000</v>
          </cell>
          <cell r="V691">
            <v>339</v>
          </cell>
          <cell r="W691">
            <v>67661</v>
          </cell>
          <cell r="X691">
            <v>67661</v>
          </cell>
          <cell r="Y691">
            <v>67661</v>
          </cell>
          <cell r="Z691">
            <v>67661</v>
          </cell>
          <cell r="AA691">
            <v>67661</v>
          </cell>
        </row>
        <row r="692">
          <cell r="A692" t="str">
            <v>THIRD CITIZENS NATIONAL BANK PROJECT</v>
          </cell>
          <cell r="B692" t="str">
            <v>0686</v>
          </cell>
          <cell r="C692">
            <v>686</v>
          </cell>
          <cell r="D692" t="str">
            <v>CLOSED</v>
          </cell>
          <cell r="E692" t="str">
            <v>01</v>
          </cell>
          <cell r="F692" t="str">
            <v>KOR</v>
          </cell>
          <cell r="G692">
            <v>3503</v>
          </cell>
          <cell r="H692" t="str">
            <v>Small &amp; Medium Scale Enterprises</v>
          </cell>
          <cell r="I692">
            <v>4710</v>
          </cell>
          <cell r="J692" t="str">
            <v>EARG</v>
          </cell>
          <cell r="K692" t="str">
            <v>12JUL84</v>
          </cell>
          <cell r="L692" t="str">
            <v>16AUG84</v>
          </cell>
          <cell r="M692" t="str">
            <v>19NOV84</v>
          </cell>
          <cell r="N692" t="str">
            <v>05DEC86</v>
          </cell>
          <cell r="O692" t="str">
            <v>01MAY86</v>
          </cell>
          <cell r="P692" t="str">
            <v>01NOV95</v>
          </cell>
          <cell r="Q692">
            <v>15</v>
          </cell>
          <cell r="R692">
            <v>3</v>
          </cell>
          <cell r="S692">
            <v>10.25</v>
          </cell>
          <cell r="U692">
            <v>40000</v>
          </cell>
          <cell r="V692">
            <v>33074</v>
          </cell>
          <cell r="W692">
            <v>6926</v>
          </cell>
          <cell r="X692">
            <v>6926</v>
          </cell>
          <cell r="Y692">
            <v>6926</v>
          </cell>
          <cell r="Z692">
            <v>6926</v>
          </cell>
          <cell r="AA692">
            <v>6926</v>
          </cell>
        </row>
        <row r="693">
          <cell r="A693" t="str">
            <v>NUCLEUS ESTATE AND SMALLHOLDER OIL PALM PROJECT</v>
          </cell>
          <cell r="B693" t="str">
            <v>0687</v>
          </cell>
          <cell r="C693">
            <v>687</v>
          </cell>
          <cell r="D693" t="str">
            <v>CLOSED</v>
          </cell>
          <cell r="E693" t="str">
            <v>01</v>
          </cell>
          <cell r="F693" t="str">
            <v>INO</v>
          </cell>
          <cell r="G693">
            <v>3001</v>
          </cell>
          <cell r="H693" t="str">
            <v>Agriculture Production, Agroprocessing, &amp; Agrobusiness</v>
          </cell>
          <cell r="I693">
            <v>2161</v>
          </cell>
          <cell r="J693" t="str">
            <v>IRM</v>
          </cell>
          <cell r="K693" t="str">
            <v>28AUG84</v>
          </cell>
          <cell r="L693" t="str">
            <v>13SEP84</v>
          </cell>
          <cell r="M693" t="str">
            <v>17JAN85</v>
          </cell>
          <cell r="N693" t="str">
            <v>30OCT92</v>
          </cell>
          <cell r="O693" t="str">
            <v>15JAN90</v>
          </cell>
          <cell r="P693" t="str">
            <v>15JAN96</v>
          </cell>
          <cell r="Q693">
            <v>20</v>
          </cell>
          <cell r="R693">
            <v>5</v>
          </cell>
          <cell r="S693">
            <v>10.25</v>
          </cell>
          <cell r="U693">
            <v>57000</v>
          </cell>
          <cell r="V693">
            <v>16065</v>
          </cell>
          <cell r="W693">
            <v>40935</v>
          </cell>
          <cell r="X693">
            <v>40935</v>
          </cell>
          <cell r="Y693">
            <v>40935</v>
          </cell>
          <cell r="Z693">
            <v>40935</v>
          </cell>
          <cell r="AA693">
            <v>40935</v>
          </cell>
        </row>
        <row r="694">
          <cell r="A694" t="str">
            <v>SEVENTH PORT PROJECT</v>
          </cell>
          <cell r="B694" t="str">
            <v>0688</v>
          </cell>
          <cell r="C694">
            <v>688</v>
          </cell>
          <cell r="D694" t="str">
            <v>CLOSED</v>
          </cell>
          <cell r="E694" t="str">
            <v>01</v>
          </cell>
          <cell r="F694" t="str">
            <v>INO</v>
          </cell>
          <cell r="G694">
            <v>3702</v>
          </cell>
          <cell r="H694" t="str">
            <v>Ports, Waterways, &amp; Shipping</v>
          </cell>
          <cell r="I694">
            <v>2115</v>
          </cell>
          <cell r="J694" t="str">
            <v>SEID</v>
          </cell>
          <cell r="K694" t="str">
            <v>28AUG84</v>
          </cell>
          <cell r="L694" t="str">
            <v>13SEP84</v>
          </cell>
          <cell r="M694" t="str">
            <v>28FEB85</v>
          </cell>
          <cell r="N694" t="str">
            <v>22OCT92</v>
          </cell>
          <cell r="O694" t="str">
            <v>15NOV88</v>
          </cell>
          <cell r="P694" t="str">
            <v>15MAY96</v>
          </cell>
          <cell r="Q694">
            <v>20</v>
          </cell>
          <cell r="R694">
            <v>4</v>
          </cell>
          <cell r="S694">
            <v>10.25</v>
          </cell>
          <cell r="U694">
            <v>86000</v>
          </cell>
          <cell r="V694">
            <v>9501</v>
          </cell>
          <cell r="W694">
            <v>76499</v>
          </cell>
          <cell r="X694">
            <v>76499</v>
          </cell>
          <cell r="Y694">
            <v>76499</v>
          </cell>
          <cell r="Z694">
            <v>76499</v>
          </cell>
          <cell r="AA694">
            <v>76499</v>
          </cell>
        </row>
        <row r="695">
          <cell r="A695" t="str">
            <v>THIRD PENANG PORT EXPANSION PROJECT</v>
          </cell>
          <cell r="B695" t="str">
            <v>0689</v>
          </cell>
          <cell r="C695">
            <v>689</v>
          </cell>
          <cell r="D695" t="str">
            <v>CLOSED</v>
          </cell>
          <cell r="E695" t="str">
            <v>01</v>
          </cell>
          <cell r="F695" t="str">
            <v>MAL</v>
          </cell>
          <cell r="G695">
            <v>3702</v>
          </cell>
          <cell r="H695" t="str">
            <v>Ports, Waterways, &amp; Shipping</v>
          </cell>
          <cell r="I695">
            <v>2115</v>
          </cell>
          <cell r="J695" t="str">
            <v>SEID</v>
          </cell>
          <cell r="K695" t="str">
            <v>28AUG84</v>
          </cell>
          <cell r="L695" t="str">
            <v>10APR85</v>
          </cell>
          <cell r="M695" t="str">
            <v>19JUL85</v>
          </cell>
          <cell r="N695" t="str">
            <v>21FEB86</v>
          </cell>
          <cell r="O695" t="str">
            <v>15SEP88</v>
          </cell>
          <cell r="P695" t="str">
            <v>15SEP88</v>
          </cell>
          <cell r="Q695">
            <v>20</v>
          </cell>
          <cell r="R695">
            <v>4</v>
          </cell>
          <cell r="S695">
            <v>10.25</v>
          </cell>
          <cell r="U695">
            <v>45800</v>
          </cell>
          <cell r="V695">
            <v>45556</v>
          </cell>
          <cell r="W695">
            <v>244</v>
          </cell>
          <cell r="X695">
            <v>244</v>
          </cell>
          <cell r="Y695">
            <v>244</v>
          </cell>
          <cell r="Z695">
            <v>244</v>
          </cell>
          <cell r="AA695">
            <v>244</v>
          </cell>
        </row>
        <row r="696">
          <cell r="A696" t="str">
            <v>FOURTH ROAD IMPROVEMENT (SECTOR) PROJECT</v>
          </cell>
          <cell r="B696" t="str">
            <v>0690</v>
          </cell>
          <cell r="C696">
            <v>690</v>
          </cell>
          <cell r="D696" t="str">
            <v>CLOSED</v>
          </cell>
          <cell r="E696" t="str">
            <v>01</v>
          </cell>
          <cell r="F696" t="str">
            <v>PNG</v>
          </cell>
          <cell r="G696">
            <v>3701</v>
          </cell>
          <cell r="H696" t="str">
            <v>Roads &amp; Highways</v>
          </cell>
          <cell r="I696">
            <v>3610</v>
          </cell>
          <cell r="J696" t="str">
            <v>PAHQ</v>
          </cell>
          <cell r="K696" t="str">
            <v>04SEP84</v>
          </cell>
          <cell r="L696" t="str">
            <v>21DEC84</v>
          </cell>
          <cell r="M696" t="str">
            <v>31JAN85</v>
          </cell>
          <cell r="N696" t="str">
            <v>04JUN93</v>
          </cell>
          <cell r="O696" t="str">
            <v>15FEB90</v>
          </cell>
          <cell r="P696" t="str">
            <v>15AUG09</v>
          </cell>
          <cell r="Q696">
            <v>25</v>
          </cell>
          <cell r="R696">
            <v>5</v>
          </cell>
          <cell r="S696">
            <v>10.25</v>
          </cell>
          <cell r="U696">
            <v>18250</v>
          </cell>
          <cell r="V696">
            <v>0</v>
          </cell>
          <cell r="W696">
            <v>18250</v>
          </cell>
          <cell r="X696">
            <v>18250</v>
          </cell>
          <cell r="Y696">
            <v>18250</v>
          </cell>
          <cell r="Z696">
            <v>18250</v>
          </cell>
          <cell r="AA696">
            <v>18250</v>
          </cell>
        </row>
        <row r="697">
          <cell r="A697" t="str">
            <v>FOURTH ROAD IMPROVEMENT (SECTOR) PROJECT</v>
          </cell>
          <cell r="B697" t="str">
            <v>0691</v>
          </cell>
          <cell r="C697">
            <v>691</v>
          </cell>
          <cell r="D697" t="str">
            <v>CLOSED</v>
          </cell>
          <cell r="E697" t="str">
            <v>03</v>
          </cell>
          <cell r="F697" t="str">
            <v>PNG</v>
          </cell>
          <cell r="G697">
            <v>3701</v>
          </cell>
          <cell r="H697" t="str">
            <v>Roads &amp; Highways</v>
          </cell>
          <cell r="I697">
            <v>3610</v>
          </cell>
          <cell r="J697" t="str">
            <v>PAHQ</v>
          </cell>
          <cell r="K697" t="str">
            <v>04SEP84</v>
          </cell>
          <cell r="L697" t="str">
            <v>21DEC84</v>
          </cell>
          <cell r="M697" t="str">
            <v>31JAN85</v>
          </cell>
          <cell r="N697" t="str">
            <v>29NOV93</v>
          </cell>
          <cell r="O697" t="str">
            <v>15FEB90</v>
          </cell>
          <cell r="P697" t="str">
            <v>15AUG19</v>
          </cell>
          <cell r="Q697">
            <v>40</v>
          </cell>
          <cell r="R697">
            <v>10</v>
          </cell>
          <cell r="S697">
            <v>1</v>
          </cell>
          <cell r="U697">
            <v>20067</v>
          </cell>
          <cell r="V697">
            <v>0</v>
          </cell>
          <cell r="W697">
            <v>20067</v>
          </cell>
          <cell r="X697">
            <v>20067</v>
          </cell>
          <cell r="Y697">
            <v>20067</v>
          </cell>
          <cell r="Z697">
            <v>20067</v>
          </cell>
          <cell r="AA697">
            <v>11256</v>
          </cell>
        </row>
        <row r="698">
          <cell r="A698" t="str">
            <v>SEVENTH ROAD (SECTOR) PROJECT</v>
          </cell>
          <cell r="B698" t="str">
            <v>0692</v>
          </cell>
          <cell r="C698">
            <v>692</v>
          </cell>
          <cell r="D698" t="str">
            <v>CLOSED</v>
          </cell>
          <cell r="E698" t="str">
            <v>01</v>
          </cell>
          <cell r="F698" t="str">
            <v>INO</v>
          </cell>
          <cell r="G698">
            <v>3701</v>
          </cell>
          <cell r="H698" t="str">
            <v>Roads &amp; Highways</v>
          </cell>
          <cell r="I698">
            <v>2115</v>
          </cell>
          <cell r="J698" t="str">
            <v>SEID</v>
          </cell>
          <cell r="K698" t="str">
            <v>18SEP84</v>
          </cell>
          <cell r="L698" t="str">
            <v>03OCT84</v>
          </cell>
          <cell r="M698" t="str">
            <v>19NOV84</v>
          </cell>
          <cell r="N698" t="str">
            <v>04JUN92</v>
          </cell>
          <cell r="O698" t="str">
            <v>15OCT89</v>
          </cell>
          <cell r="P698" t="str">
            <v>15OCT95</v>
          </cell>
          <cell r="Q698">
            <v>25</v>
          </cell>
          <cell r="R698">
            <v>5</v>
          </cell>
          <cell r="S698">
            <v>10.25</v>
          </cell>
          <cell r="U698">
            <v>95000</v>
          </cell>
          <cell r="V698">
            <v>4435</v>
          </cell>
          <cell r="W698">
            <v>90565</v>
          </cell>
          <cell r="X698">
            <v>90565</v>
          </cell>
          <cell r="Y698">
            <v>90565</v>
          </cell>
          <cell r="Z698">
            <v>90565</v>
          </cell>
          <cell r="AA698">
            <v>90565</v>
          </cell>
        </row>
        <row r="699">
          <cell r="A699" t="str">
            <v>FISHERIES INFRASTRUCTURE SECTOR PROJECT</v>
          </cell>
          <cell r="B699" t="str">
            <v>0693</v>
          </cell>
          <cell r="C699">
            <v>693</v>
          </cell>
          <cell r="D699" t="str">
            <v>CLOSED</v>
          </cell>
          <cell r="E699" t="str">
            <v>01</v>
          </cell>
          <cell r="F699" t="str">
            <v>INO</v>
          </cell>
          <cell r="G699">
            <v>3003</v>
          </cell>
          <cell r="H699" t="str">
            <v>Fishery</v>
          </cell>
          <cell r="I699">
            <v>2161</v>
          </cell>
          <cell r="J699" t="str">
            <v>IRM</v>
          </cell>
          <cell r="K699" t="str">
            <v>25SEP84</v>
          </cell>
          <cell r="L699" t="str">
            <v>03OCT84</v>
          </cell>
          <cell r="M699" t="str">
            <v>15NOV84</v>
          </cell>
          <cell r="N699" t="str">
            <v>05JAN94</v>
          </cell>
          <cell r="O699" t="str">
            <v>01DEC90</v>
          </cell>
          <cell r="P699" t="str">
            <v>01DEC95</v>
          </cell>
          <cell r="Q699">
            <v>20</v>
          </cell>
          <cell r="R699">
            <v>6</v>
          </cell>
          <cell r="S699">
            <v>10.25</v>
          </cell>
          <cell r="U699">
            <v>50000</v>
          </cell>
          <cell r="V699">
            <v>9155</v>
          </cell>
          <cell r="W699">
            <v>40845</v>
          </cell>
          <cell r="X699">
            <v>40845</v>
          </cell>
          <cell r="Y699">
            <v>40845</v>
          </cell>
          <cell r="Z699">
            <v>40845</v>
          </cell>
          <cell r="AA699">
            <v>40845</v>
          </cell>
        </row>
        <row r="700">
          <cell r="A700" t="str">
            <v>CHITWAN VALLEY DEVELOPMENT PROJECT-SECOND SUPPLEMENTARY</v>
          </cell>
          <cell r="B700" t="str">
            <v>0694</v>
          </cell>
          <cell r="C700">
            <v>694</v>
          </cell>
          <cell r="D700" t="str">
            <v>CLOSED</v>
          </cell>
          <cell r="E700" t="str">
            <v>03</v>
          </cell>
          <cell r="F700" t="str">
            <v>NEP</v>
          </cell>
          <cell r="G700">
            <v>3008</v>
          </cell>
          <cell r="H700" t="str">
            <v>Agriculture Sector Development</v>
          </cell>
          <cell r="I700">
            <v>2035</v>
          </cell>
          <cell r="J700" t="str">
            <v>SANS</v>
          </cell>
          <cell r="K700" t="str">
            <v>25SEP84</v>
          </cell>
          <cell r="L700" t="str">
            <v>15FEB85</v>
          </cell>
          <cell r="M700" t="str">
            <v>19MAR85</v>
          </cell>
          <cell r="N700" t="str">
            <v>26FEB90</v>
          </cell>
          <cell r="O700" t="str">
            <v>15SEP94</v>
          </cell>
          <cell r="P700" t="str">
            <v>15MAR24</v>
          </cell>
          <cell r="Q700">
            <v>40</v>
          </cell>
          <cell r="R700">
            <v>10</v>
          </cell>
          <cell r="S700">
            <v>1</v>
          </cell>
          <cell r="U700">
            <v>6494</v>
          </cell>
          <cell r="V700">
            <v>1252</v>
          </cell>
          <cell r="W700">
            <v>5242</v>
          </cell>
          <cell r="X700">
            <v>5242</v>
          </cell>
          <cell r="Y700">
            <v>5242</v>
          </cell>
          <cell r="Z700">
            <v>5242</v>
          </cell>
          <cell r="AA700">
            <v>2023</v>
          </cell>
        </row>
        <row r="701">
          <cell r="A701" t="str">
            <v>WALAWE IRRIGATION IMPROVEMENT PROJECT</v>
          </cell>
          <cell r="B701" t="str">
            <v>0695</v>
          </cell>
          <cell r="C701">
            <v>695</v>
          </cell>
          <cell r="D701" t="str">
            <v>CLOSED</v>
          </cell>
          <cell r="E701" t="str">
            <v>03</v>
          </cell>
          <cell r="F701" t="str">
            <v>SRI</v>
          </cell>
          <cell r="G701">
            <v>3900</v>
          </cell>
          <cell r="H701" t="str">
            <v>Multisector</v>
          </cell>
          <cell r="I701">
            <v>2035</v>
          </cell>
          <cell r="J701" t="str">
            <v>SANS</v>
          </cell>
          <cell r="K701" t="str">
            <v>27SEP84</v>
          </cell>
          <cell r="L701" t="str">
            <v>17OCT84</v>
          </cell>
          <cell r="M701" t="str">
            <v>10JAN85</v>
          </cell>
          <cell r="N701" t="str">
            <v>15NOV94</v>
          </cell>
          <cell r="O701" t="str">
            <v>15NOV94</v>
          </cell>
          <cell r="P701" t="str">
            <v>15MAY24</v>
          </cell>
          <cell r="Q701">
            <v>40</v>
          </cell>
          <cell r="R701">
            <v>10</v>
          </cell>
          <cell r="S701">
            <v>1</v>
          </cell>
          <cell r="U701">
            <v>14932</v>
          </cell>
          <cell r="V701">
            <v>0</v>
          </cell>
          <cell r="W701">
            <v>14932</v>
          </cell>
          <cell r="X701">
            <v>14932</v>
          </cell>
          <cell r="Y701">
            <v>14932</v>
          </cell>
          <cell r="Z701">
            <v>14932</v>
          </cell>
          <cell r="AA701">
            <v>5760</v>
          </cell>
        </row>
        <row r="702">
          <cell r="A702" t="str">
            <v>SECOND MYANMA ECONOMIC BANK PROJECT</v>
          </cell>
          <cell r="B702" t="str">
            <v>0696</v>
          </cell>
          <cell r="C702">
            <v>696</v>
          </cell>
          <cell r="D702" t="str">
            <v>CLOSED</v>
          </cell>
          <cell r="E702" t="str">
            <v>03</v>
          </cell>
          <cell r="F702" t="str">
            <v>MYA</v>
          </cell>
          <cell r="G702">
            <v>3503</v>
          </cell>
          <cell r="H702" t="str">
            <v>Small &amp; Medium Scale Enterprises</v>
          </cell>
          <cell r="I702">
            <v>2145</v>
          </cell>
          <cell r="J702" t="str">
            <v>SEGF</v>
          </cell>
          <cell r="K702" t="str">
            <v>27SEP84</v>
          </cell>
          <cell r="L702" t="str">
            <v>15NOV84</v>
          </cell>
          <cell r="M702" t="str">
            <v>11FEB85</v>
          </cell>
          <cell r="N702" t="str">
            <v>11NOV89</v>
          </cell>
          <cell r="O702" t="str">
            <v>15NOV94</v>
          </cell>
          <cell r="P702" t="str">
            <v>15MAY24</v>
          </cell>
          <cell r="Q702">
            <v>40</v>
          </cell>
          <cell r="R702">
            <v>10</v>
          </cell>
          <cell r="S702">
            <v>1</v>
          </cell>
          <cell r="U702">
            <v>12840</v>
          </cell>
          <cell r="V702">
            <v>3290</v>
          </cell>
          <cell r="W702">
            <v>9550</v>
          </cell>
          <cell r="X702">
            <v>9550</v>
          </cell>
          <cell r="Y702">
            <v>9550</v>
          </cell>
          <cell r="Z702">
            <v>9550</v>
          </cell>
          <cell r="AA702">
            <v>668</v>
          </cell>
        </row>
        <row r="703">
          <cell r="A703" t="str">
            <v>SEOUL-INCHEON NATURAL GAS DISTRIBUTION PROJECT</v>
          </cell>
          <cell r="B703" t="str">
            <v>0697</v>
          </cell>
          <cell r="C703">
            <v>697</v>
          </cell>
          <cell r="D703" t="str">
            <v>CLOSED</v>
          </cell>
          <cell r="E703" t="str">
            <v>01</v>
          </cell>
          <cell r="F703" t="str">
            <v>KOR</v>
          </cell>
          <cell r="G703">
            <v>3201</v>
          </cell>
          <cell r="H703" t="str">
            <v>Conventional Energy Generation (other than hydropower)</v>
          </cell>
          <cell r="I703">
            <v>4720</v>
          </cell>
          <cell r="J703" t="str">
            <v>EAEN</v>
          </cell>
          <cell r="K703" t="str">
            <v>27SEP84</v>
          </cell>
          <cell r="L703" t="str">
            <v>03DEC84</v>
          </cell>
          <cell r="M703" t="str">
            <v>08FEB85</v>
          </cell>
          <cell r="N703" t="str">
            <v>31DEC87</v>
          </cell>
          <cell r="O703" t="str">
            <v>01FEB89</v>
          </cell>
          <cell r="P703" t="str">
            <v>01FEB89</v>
          </cell>
          <cell r="Q703">
            <v>20</v>
          </cell>
          <cell r="R703">
            <v>4</v>
          </cell>
          <cell r="S703">
            <v>10.25</v>
          </cell>
          <cell r="U703">
            <v>40000</v>
          </cell>
          <cell r="V703">
            <v>23377</v>
          </cell>
          <cell r="W703">
            <v>16623</v>
          </cell>
          <cell r="X703">
            <v>16623</v>
          </cell>
          <cell r="Y703">
            <v>16623</v>
          </cell>
          <cell r="Z703">
            <v>16623</v>
          </cell>
          <cell r="AA703">
            <v>16623</v>
          </cell>
        </row>
        <row r="704">
          <cell r="A704" t="str">
            <v>XESET HYDROPOWER PROJECT</v>
          </cell>
          <cell r="B704" t="str">
            <v>0698</v>
          </cell>
          <cell r="C704">
            <v>698</v>
          </cell>
          <cell r="D704" t="str">
            <v>CLOSED</v>
          </cell>
          <cell r="E704" t="str">
            <v>03</v>
          </cell>
          <cell r="F704" t="str">
            <v>LAO</v>
          </cell>
          <cell r="G704">
            <v>3202</v>
          </cell>
          <cell r="H704" t="str">
            <v>Hydropower Generation</v>
          </cell>
          <cell r="I704">
            <v>2115</v>
          </cell>
          <cell r="J704" t="str">
            <v>SEID</v>
          </cell>
          <cell r="K704" t="str">
            <v>23OCT84</v>
          </cell>
          <cell r="L704" t="str">
            <v>06NOV84</v>
          </cell>
          <cell r="M704" t="str">
            <v>08FEB85</v>
          </cell>
          <cell r="N704" t="str">
            <v>22APR88</v>
          </cell>
          <cell r="O704" t="str">
            <v>01FEB87</v>
          </cell>
          <cell r="P704" t="str">
            <v>01FEB88</v>
          </cell>
          <cell r="Q704">
            <v>10</v>
          </cell>
          <cell r="R704">
            <v>2</v>
          </cell>
          <cell r="S704">
            <v>1</v>
          </cell>
          <cell r="U704">
            <v>1291</v>
          </cell>
          <cell r="V704">
            <v>1107</v>
          </cell>
          <cell r="W704">
            <v>184</v>
          </cell>
          <cell r="X704">
            <v>184</v>
          </cell>
          <cell r="Y704">
            <v>184</v>
          </cell>
          <cell r="Z704">
            <v>184</v>
          </cell>
          <cell r="AA704">
            <v>184</v>
          </cell>
        </row>
        <row r="705">
          <cell r="A705" t="str">
            <v>SECONDARY SCIENCE EDUCATION SECTOR PROJECT</v>
          </cell>
          <cell r="B705" t="str">
            <v>0699</v>
          </cell>
          <cell r="C705">
            <v>699</v>
          </cell>
          <cell r="D705" t="str">
            <v>CLOSED</v>
          </cell>
          <cell r="E705" t="str">
            <v>03</v>
          </cell>
          <cell r="F705" t="str">
            <v>BAN</v>
          </cell>
          <cell r="G705">
            <v>3106</v>
          </cell>
          <cell r="H705" t="str">
            <v>Education Sector Development</v>
          </cell>
          <cell r="I705">
            <v>2035</v>
          </cell>
          <cell r="J705" t="str">
            <v>SANS</v>
          </cell>
          <cell r="K705" t="str">
            <v>23OCT84</v>
          </cell>
          <cell r="L705" t="str">
            <v>20NOV84</v>
          </cell>
          <cell r="M705" t="str">
            <v>30APR85</v>
          </cell>
          <cell r="N705" t="str">
            <v>15JUL94</v>
          </cell>
          <cell r="O705" t="str">
            <v>15JAN95</v>
          </cell>
          <cell r="P705" t="str">
            <v>15JUL24</v>
          </cell>
          <cell r="Q705">
            <v>40</v>
          </cell>
          <cell r="R705">
            <v>10</v>
          </cell>
          <cell r="S705">
            <v>1</v>
          </cell>
          <cell r="U705">
            <v>49804</v>
          </cell>
          <cell r="V705">
            <v>12254</v>
          </cell>
          <cell r="W705">
            <v>37550</v>
          </cell>
          <cell r="X705">
            <v>37550</v>
          </cell>
          <cell r="Y705">
            <v>37550</v>
          </cell>
          <cell r="Z705">
            <v>37550</v>
          </cell>
          <cell r="AA705">
            <v>13582</v>
          </cell>
        </row>
        <row r="706">
          <cell r="A706" t="str">
            <v>LEFT BANK OUTFALL DRAIN (STAGE I)</v>
          </cell>
          <cell r="B706" t="str">
            <v>0700</v>
          </cell>
          <cell r="C706">
            <v>700</v>
          </cell>
          <cell r="D706" t="str">
            <v>CLOSED</v>
          </cell>
          <cell r="E706" t="str">
            <v>03</v>
          </cell>
          <cell r="F706" t="str">
            <v>PAK</v>
          </cell>
          <cell r="G706">
            <v>3005</v>
          </cell>
          <cell r="H706" t="str">
            <v>Irrigation &amp; Drainage</v>
          </cell>
          <cell r="I706">
            <v>4620</v>
          </cell>
          <cell r="J706" t="str">
            <v>CWAE</v>
          </cell>
          <cell r="K706" t="str">
            <v>25OCT84</v>
          </cell>
          <cell r="L706" t="str">
            <v>14DEC84</v>
          </cell>
          <cell r="M706" t="str">
            <v>11NOV85</v>
          </cell>
          <cell r="N706" t="str">
            <v>08JAN98</v>
          </cell>
          <cell r="O706" t="str">
            <v>15FEB95</v>
          </cell>
          <cell r="P706" t="str">
            <v>15AUG24</v>
          </cell>
          <cell r="Q706">
            <v>40</v>
          </cell>
          <cell r="R706">
            <v>10</v>
          </cell>
          <cell r="S706">
            <v>1</v>
          </cell>
          <cell r="U706">
            <v>172492</v>
          </cell>
          <cell r="V706">
            <v>3065</v>
          </cell>
          <cell r="W706">
            <v>169427</v>
          </cell>
          <cell r="X706">
            <v>169427</v>
          </cell>
          <cell r="Y706">
            <v>169427</v>
          </cell>
          <cell r="Z706">
            <v>169427</v>
          </cell>
          <cell r="AA706">
            <v>61104</v>
          </cell>
        </row>
        <row r="707">
          <cell r="A707" t="str">
            <v>TARBELA HYDROPOWER EXTENSION(UNITS 11&amp;12)PROJECT</v>
          </cell>
          <cell r="B707" t="str">
            <v>0701</v>
          </cell>
          <cell r="C707">
            <v>701</v>
          </cell>
          <cell r="D707" t="str">
            <v>CLOSED</v>
          </cell>
          <cell r="E707" t="str">
            <v>01</v>
          </cell>
          <cell r="F707" t="str">
            <v>PAK</v>
          </cell>
          <cell r="G707">
            <v>3202</v>
          </cell>
          <cell r="H707" t="str">
            <v>Hydropower Generation</v>
          </cell>
          <cell r="I707">
            <v>4615</v>
          </cell>
          <cell r="J707" t="str">
            <v>CWID</v>
          </cell>
          <cell r="K707" t="str">
            <v>25OCT84</v>
          </cell>
          <cell r="L707" t="str">
            <v>01FEB85</v>
          </cell>
          <cell r="M707" t="str">
            <v>16SEP85</v>
          </cell>
          <cell r="N707" t="str">
            <v>31OCT94</v>
          </cell>
          <cell r="O707" t="str">
            <v>01APR90</v>
          </cell>
          <cell r="P707" t="str">
            <v>01OCT09</v>
          </cell>
          <cell r="Q707">
            <v>25</v>
          </cell>
          <cell r="R707">
            <v>5</v>
          </cell>
          <cell r="S707">
            <v>10.25</v>
          </cell>
          <cell r="U707">
            <v>137200</v>
          </cell>
          <cell r="V707">
            <v>28312</v>
          </cell>
          <cell r="W707">
            <v>108888</v>
          </cell>
          <cell r="X707">
            <v>108888</v>
          </cell>
          <cell r="Y707">
            <v>108888</v>
          </cell>
          <cell r="Z707">
            <v>108888</v>
          </cell>
          <cell r="AA707">
            <v>108888</v>
          </cell>
        </row>
        <row r="708">
          <cell r="A708" t="str">
            <v>TARBELA HYDROPOWER EXTENSION(UNITS 11&amp;12)PROJECT</v>
          </cell>
          <cell r="B708" t="str">
            <v>0702</v>
          </cell>
          <cell r="C708">
            <v>702</v>
          </cell>
          <cell r="D708" t="str">
            <v>CLOSED</v>
          </cell>
          <cell r="E708" t="str">
            <v>03</v>
          </cell>
          <cell r="F708" t="str">
            <v>PAK</v>
          </cell>
          <cell r="G708">
            <v>3202</v>
          </cell>
          <cell r="H708" t="str">
            <v>Hydropower Generation</v>
          </cell>
          <cell r="I708">
            <v>4615</v>
          </cell>
          <cell r="J708" t="str">
            <v>CWID</v>
          </cell>
          <cell r="K708" t="str">
            <v>25OCT84</v>
          </cell>
          <cell r="L708" t="str">
            <v>01FEB85</v>
          </cell>
          <cell r="M708" t="str">
            <v>16SEP85</v>
          </cell>
          <cell r="N708" t="str">
            <v>31OCT94</v>
          </cell>
          <cell r="O708" t="str">
            <v>01APR95</v>
          </cell>
          <cell r="P708" t="str">
            <v>01OCT24</v>
          </cell>
          <cell r="Q708">
            <v>40</v>
          </cell>
          <cell r="R708">
            <v>10</v>
          </cell>
          <cell r="S708">
            <v>1</v>
          </cell>
          <cell r="U708">
            <v>42107</v>
          </cell>
          <cell r="V708">
            <v>16323</v>
          </cell>
          <cell r="W708">
            <v>25784</v>
          </cell>
          <cell r="X708">
            <v>25784</v>
          </cell>
          <cell r="Y708">
            <v>25784</v>
          </cell>
          <cell r="Z708">
            <v>25784</v>
          </cell>
          <cell r="AA708">
            <v>9288</v>
          </cell>
        </row>
        <row r="709">
          <cell r="A709" t="str">
            <v>AGRICULTURAL DEVELOPMENT PROJECT</v>
          </cell>
          <cell r="B709" t="str">
            <v>0703</v>
          </cell>
          <cell r="C709">
            <v>703</v>
          </cell>
          <cell r="D709" t="str">
            <v>CLOSED</v>
          </cell>
          <cell r="E709" t="str">
            <v>01</v>
          </cell>
          <cell r="F709" t="str">
            <v>FIJ</v>
          </cell>
          <cell r="G709">
            <v>3001</v>
          </cell>
          <cell r="H709" t="str">
            <v>Agriculture Production, Agroprocessing, &amp; Agrobusiness</v>
          </cell>
          <cell r="I709">
            <v>3610</v>
          </cell>
          <cell r="J709" t="str">
            <v>PAHQ</v>
          </cell>
          <cell r="K709" t="str">
            <v>06NOV84</v>
          </cell>
          <cell r="L709" t="str">
            <v>10DEC84</v>
          </cell>
          <cell r="M709" t="str">
            <v>05SEP85</v>
          </cell>
          <cell r="N709" t="str">
            <v>20JUN91</v>
          </cell>
          <cell r="O709" t="str">
            <v>15NOV89</v>
          </cell>
          <cell r="P709" t="str">
            <v>15MAY14</v>
          </cell>
          <cell r="Q709">
            <v>30</v>
          </cell>
          <cell r="R709">
            <v>5</v>
          </cell>
          <cell r="S709">
            <v>10.25</v>
          </cell>
          <cell r="U709">
            <v>3200</v>
          </cell>
          <cell r="V709">
            <v>139</v>
          </cell>
          <cell r="W709">
            <v>3061</v>
          </cell>
          <cell r="X709">
            <v>3061</v>
          </cell>
          <cell r="Y709">
            <v>3061</v>
          </cell>
          <cell r="Z709">
            <v>3061</v>
          </cell>
          <cell r="AA709">
            <v>3061</v>
          </cell>
        </row>
        <row r="710">
          <cell r="A710" t="str">
            <v>GUADALCANAL ROAD IMPROVEMENT PROJECT</v>
          </cell>
          <cell r="B710" t="str">
            <v>0704</v>
          </cell>
          <cell r="C710">
            <v>704</v>
          </cell>
          <cell r="D710" t="str">
            <v>CLOSED</v>
          </cell>
          <cell r="E710" t="str">
            <v>03</v>
          </cell>
          <cell r="F710" t="str">
            <v>SOL</v>
          </cell>
          <cell r="G710">
            <v>3701</v>
          </cell>
          <cell r="H710" t="str">
            <v>Roads &amp; Highways</v>
          </cell>
          <cell r="I710">
            <v>3610</v>
          </cell>
          <cell r="J710" t="str">
            <v>PAHQ</v>
          </cell>
          <cell r="K710" t="str">
            <v>06NOV84</v>
          </cell>
          <cell r="L710" t="str">
            <v>21DEC84</v>
          </cell>
          <cell r="M710" t="str">
            <v>06MAR85</v>
          </cell>
          <cell r="N710" t="str">
            <v>30JUN89</v>
          </cell>
          <cell r="O710" t="str">
            <v>01MAR95</v>
          </cell>
          <cell r="P710" t="str">
            <v>01SEP24</v>
          </cell>
          <cell r="Q710">
            <v>40</v>
          </cell>
          <cell r="R710">
            <v>10</v>
          </cell>
          <cell r="S710">
            <v>1</v>
          </cell>
          <cell r="U710">
            <v>2408</v>
          </cell>
          <cell r="V710">
            <v>187</v>
          </cell>
          <cell r="W710">
            <v>2221</v>
          </cell>
          <cell r="X710">
            <v>2221</v>
          </cell>
          <cell r="Y710">
            <v>2221</v>
          </cell>
          <cell r="Z710">
            <v>2221</v>
          </cell>
          <cell r="AA710">
            <v>805</v>
          </cell>
        </row>
        <row r="711">
          <cell r="A711" t="str">
            <v>EIGHTH WATER SUPPLY PROJECT</v>
          </cell>
          <cell r="B711" t="str">
            <v>0705</v>
          </cell>
          <cell r="C711">
            <v>705</v>
          </cell>
          <cell r="D711" t="str">
            <v>CLOSED</v>
          </cell>
          <cell r="E711" t="str">
            <v>01</v>
          </cell>
          <cell r="F711" t="str">
            <v>KOR</v>
          </cell>
          <cell r="G711">
            <v>3801</v>
          </cell>
          <cell r="H711" t="str">
            <v>Water Supply &amp; Sanitation</v>
          </cell>
          <cell r="I711">
            <v>4730</v>
          </cell>
          <cell r="J711" t="str">
            <v>EASS</v>
          </cell>
          <cell r="K711" t="str">
            <v>15NOV84</v>
          </cell>
          <cell r="L711" t="str">
            <v>28DEC84</v>
          </cell>
          <cell r="M711" t="str">
            <v>27MAR85</v>
          </cell>
          <cell r="N711" t="str">
            <v>17FEB89</v>
          </cell>
          <cell r="O711" t="str">
            <v>15OCT88</v>
          </cell>
          <cell r="P711" t="str">
            <v>15OCT88</v>
          </cell>
          <cell r="Q711">
            <v>25</v>
          </cell>
          <cell r="R711">
            <v>4</v>
          </cell>
          <cell r="S711">
            <v>10.25</v>
          </cell>
          <cell r="U711">
            <v>67000</v>
          </cell>
          <cell r="V711">
            <v>40202</v>
          </cell>
          <cell r="W711">
            <v>26798</v>
          </cell>
          <cell r="X711">
            <v>26798</v>
          </cell>
          <cell r="Y711">
            <v>26798</v>
          </cell>
          <cell r="Z711">
            <v>26798</v>
          </cell>
          <cell r="AA711">
            <v>26798</v>
          </cell>
        </row>
        <row r="712">
          <cell r="A712" t="str">
            <v>SECOND KALIMANTAN LIVESTOCK DEVELOPMENT PROJECT</v>
          </cell>
          <cell r="B712" t="str">
            <v>0706</v>
          </cell>
          <cell r="C712">
            <v>706</v>
          </cell>
          <cell r="D712" t="str">
            <v>CLOSED</v>
          </cell>
          <cell r="E712" t="str">
            <v>01</v>
          </cell>
          <cell r="F712" t="str">
            <v>INO</v>
          </cell>
          <cell r="G712">
            <v>3006</v>
          </cell>
          <cell r="H712" t="str">
            <v>Livestock</v>
          </cell>
          <cell r="I712">
            <v>2125</v>
          </cell>
          <cell r="J712" t="str">
            <v>SEAE</v>
          </cell>
          <cell r="K712" t="str">
            <v>15NOV84</v>
          </cell>
          <cell r="L712" t="str">
            <v>23NOV84</v>
          </cell>
          <cell r="M712" t="str">
            <v>21JUN85</v>
          </cell>
          <cell r="N712" t="str">
            <v>10AUG92</v>
          </cell>
          <cell r="O712" t="str">
            <v>15APR91</v>
          </cell>
          <cell r="P712" t="str">
            <v>15OCT95</v>
          </cell>
          <cell r="Q712">
            <v>25</v>
          </cell>
          <cell r="R712">
            <v>6</v>
          </cell>
          <cell r="S712">
            <v>10.25</v>
          </cell>
          <cell r="U712">
            <v>60000</v>
          </cell>
          <cell r="V712">
            <v>18489</v>
          </cell>
          <cell r="W712">
            <v>41511</v>
          </cell>
          <cell r="X712">
            <v>41511</v>
          </cell>
          <cell r="Y712">
            <v>41511</v>
          </cell>
          <cell r="Z712">
            <v>41511</v>
          </cell>
          <cell r="AA712">
            <v>41511</v>
          </cell>
        </row>
        <row r="713">
          <cell r="A713" t="str">
            <v>FIFTH DEVELOPMENT BANK OF WESTERN SAMOA</v>
          </cell>
          <cell r="B713" t="str">
            <v>0707</v>
          </cell>
          <cell r="C713">
            <v>707</v>
          </cell>
          <cell r="D713" t="str">
            <v>CLOSED</v>
          </cell>
          <cell r="E713" t="str">
            <v>03</v>
          </cell>
          <cell r="F713" t="str">
            <v>SAM</v>
          </cell>
          <cell r="G713">
            <v>3301</v>
          </cell>
          <cell r="H713" t="str">
            <v>Banking Systems</v>
          </cell>
          <cell r="I713">
            <v>3610</v>
          </cell>
          <cell r="J713" t="str">
            <v>PAHQ</v>
          </cell>
          <cell r="K713" t="str">
            <v>15NOV84</v>
          </cell>
          <cell r="L713" t="str">
            <v>07FEB85</v>
          </cell>
          <cell r="M713" t="str">
            <v>13MAY85</v>
          </cell>
          <cell r="N713" t="str">
            <v>21JUN91</v>
          </cell>
          <cell r="O713" t="str">
            <v>01MAR95</v>
          </cell>
          <cell r="P713" t="str">
            <v>01SEP24</v>
          </cell>
          <cell r="Q713">
            <v>40</v>
          </cell>
          <cell r="R713">
            <v>10</v>
          </cell>
          <cell r="S713">
            <v>1</v>
          </cell>
          <cell r="U713">
            <v>5173</v>
          </cell>
          <cell r="V713">
            <v>340</v>
          </cell>
          <cell r="W713">
            <v>4833</v>
          </cell>
          <cell r="X713">
            <v>4833</v>
          </cell>
          <cell r="Y713">
            <v>4833</v>
          </cell>
          <cell r="Z713">
            <v>4833</v>
          </cell>
          <cell r="AA713">
            <v>1739</v>
          </cell>
        </row>
        <row r="714">
          <cell r="A714" t="str">
            <v>SIXTH POWER PROJECT</v>
          </cell>
          <cell r="B714" t="str">
            <v>0708</v>
          </cell>
          <cell r="C714">
            <v>708</v>
          </cell>
          <cell r="D714" t="str">
            <v>CLOSED</v>
          </cell>
          <cell r="E714" t="str">
            <v>03</v>
          </cell>
          <cell r="F714" t="str">
            <v>NEP</v>
          </cell>
          <cell r="G714">
            <v>3204</v>
          </cell>
          <cell r="H714" t="str">
            <v>Transmission &amp; Distribution</v>
          </cell>
          <cell r="I714">
            <v>2025</v>
          </cell>
          <cell r="J714" t="str">
            <v>SAEN</v>
          </cell>
          <cell r="K714" t="str">
            <v>20NOV84</v>
          </cell>
          <cell r="L714" t="str">
            <v>17JAN86</v>
          </cell>
          <cell r="M714" t="str">
            <v>15APR86</v>
          </cell>
          <cell r="N714" t="str">
            <v>16NOV95</v>
          </cell>
          <cell r="O714" t="str">
            <v>15FEB95</v>
          </cell>
          <cell r="P714" t="str">
            <v>15AUG24</v>
          </cell>
          <cell r="Q714">
            <v>40</v>
          </cell>
          <cell r="R714">
            <v>10</v>
          </cell>
          <cell r="S714">
            <v>1</v>
          </cell>
          <cell r="U714">
            <v>38031</v>
          </cell>
          <cell r="V714">
            <v>986</v>
          </cell>
          <cell r="W714">
            <v>37045</v>
          </cell>
          <cell r="X714">
            <v>37045</v>
          </cell>
          <cell r="Y714">
            <v>37045</v>
          </cell>
          <cell r="Z714">
            <v>37045</v>
          </cell>
          <cell r="AA714">
            <v>13369</v>
          </cell>
        </row>
        <row r="715">
          <cell r="A715" t="str">
            <v>COMPENSATORY FORESTRY SECTOR PROJECT</v>
          </cell>
          <cell r="B715" t="str">
            <v>0709</v>
          </cell>
          <cell r="C715">
            <v>709</v>
          </cell>
          <cell r="D715" t="str">
            <v>CLOSED</v>
          </cell>
          <cell r="E715" t="str">
            <v>01</v>
          </cell>
          <cell r="F715" t="str">
            <v>MAL</v>
          </cell>
          <cell r="G715">
            <v>3004</v>
          </cell>
          <cell r="H715" t="str">
            <v>Forest</v>
          </cell>
          <cell r="I715">
            <v>2125</v>
          </cell>
          <cell r="J715" t="str">
            <v>SEAE</v>
          </cell>
          <cell r="K715" t="str">
            <v>20NOV84</v>
          </cell>
          <cell r="L715" t="str">
            <v>13MAR85</v>
          </cell>
          <cell r="M715" t="str">
            <v>11SEP85</v>
          </cell>
          <cell r="N715" t="str">
            <v>17APR90</v>
          </cell>
          <cell r="O715" t="str">
            <v>15OCT88</v>
          </cell>
          <cell r="P715" t="str">
            <v>15APR93</v>
          </cell>
          <cell r="Q715">
            <v>20</v>
          </cell>
          <cell r="R715">
            <v>4</v>
          </cell>
          <cell r="S715">
            <v>10.25</v>
          </cell>
          <cell r="U715">
            <v>24500</v>
          </cell>
          <cell r="V715">
            <v>14344</v>
          </cell>
          <cell r="W715">
            <v>10156</v>
          </cell>
          <cell r="X715">
            <v>10156</v>
          </cell>
          <cell r="Y715">
            <v>10156</v>
          </cell>
          <cell r="Z715">
            <v>10156</v>
          </cell>
          <cell r="AA715">
            <v>10156</v>
          </cell>
        </row>
        <row r="716">
          <cell r="A716" t="str">
            <v>SECOND HEALTH AND POPULATION PROJECT</v>
          </cell>
          <cell r="B716" t="str">
            <v>0710</v>
          </cell>
          <cell r="C716">
            <v>710</v>
          </cell>
          <cell r="D716" t="str">
            <v>CLOSED</v>
          </cell>
          <cell r="E716" t="str">
            <v>03</v>
          </cell>
          <cell r="F716" t="str">
            <v>PAK</v>
          </cell>
          <cell r="G716">
            <v>3403</v>
          </cell>
          <cell r="H716" t="str">
            <v>Health Systems</v>
          </cell>
          <cell r="I716">
            <v>4625</v>
          </cell>
          <cell r="J716" t="str">
            <v>CWSS</v>
          </cell>
          <cell r="K716" t="str">
            <v>29NOV84</v>
          </cell>
          <cell r="L716" t="str">
            <v>08JAN85</v>
          </cell>
          <cell r="M716" t="str">
            <v>18FEB85</v>
          </cell>
          <cell r="N716" t="str">
            <v>29APR94</v>
          </cell>
          <cell r="O716" t="str">
            <v>15MAR95</v>
          </cell>
          <cell r="P716" t="str">
            <v>15SEP24</v>
          </cell>
          <cell r="Q716">
            <v>40</v>
          </cell>
          <cell r="R716">
            <v>10</v>
          </cell>
          <cell r="S716">
            <v>1</v>
          </cell>
          <cell r="U716">
            <v>22153</v>
          </cell>
          <cell r="V716">
            <v>11371</v>
          </cell>
          <cell r="W716">
            <v>10782</v>
          </cell>
          <cell r="X716">
            <v>10782</v>
          </cell>
          <cell r="Y716">
            <v>10782</v>
          </cell>
          <cell r="Z716">
            <v>10782</v>
          </cell>
          <cell r="AA716">
            <v>3899</v>
          </cell>
        </row>
        <row r="717">
          <cell r="A717" t="str">
            <v>TRENGGANU  SMALLHOLDERS DEVELOPMENT PROJECT</v>
          </cell>
          <cell r="B717" t="str">
            <v>0711</v>
          </cell>
          <cell r="C717">
            <v>711</v>
          </cell>
          <cell r="D717" t="str">
            <v>CLOSED</v>
          </cell>
          <cell r="E717" t="str">
            <v>01</v>
          </cell>
          <cell r="F717" t="str">
            <v>MAL</v>
          </cell>
          <cell r="G717">
            <v>3001</v>
          </cell>
          <cell r="H717" t="str">
            <v>Agriculture Production, Agroprocessing, &amp; Agrobusiness</v>
          </cell>
          <cell r="I717">
            <v>2125</v>
          </cell>
          <cell r="J717" t="str">
            <v>SEAE</v>
          </cell>
          <cell r="K717" t="str">
            <v>04DEC84</v>
          </cell>
          <cell r="L717" t="str">
            <v>11JUN85</v>
          </cell>
          <cell r="M717" t="str">
            <v>27AUG85</v>
          </cell>
          <cell r="N717" t="str">
            <v>30OCT91</v>
          </cell>
          <cell r="O717" t="str">
            <v>01APR92</v>
          </cell>
          <cell r="P717" t="str">
            <v>01APR93</v>
          </cell>
          <cell r="Q717">
            <v>20</v>
          </cell>
          <cell r="R717">
            <v>7</v>
          </cell>
          <cell r="S717">
            <v>10.25</v>
          </cell>
          <cell r="U717">
            <v>25400</v>
          </cell>
          <cell r="V717">
            <v>17555</v>
          </cell>
          <cell r="W717">
            <v>7845</v>
          </cell>
          <cell r="X717">
            <v>7845</v>
          </cell>
          <cell r="Y717">
            <v>7845</v>
          </cell>
          <cell r="Z717">
            <v>7845</v>
          </cell>
          <cell r="AA717">
            <v>7845</v>
          </cell>
        </row>
        <row r="718">
          <cell r="A718" t="str">
            <v>PLANTATION SECTOR PROJECT</v>
          </cell>
          <cell r="B718" t="str">
            <v>0712</v>
          </cell>
          <cell r="C718">
            <v>712</v>
          </cell>
          <cell r="D718" t="str">
            <v>CLOSED</v>
          </cell>
          <cell r="E718" t="str">
            <v>03</v>
          </cell>
          <cell r="F718" t="str">
            <v>SRI</v>
          </cell>
          <cell r="G718">
            <v>3001</v>
          </cell>
          <cell r="H718" t="str">
            <v>Agriculture Production, Agroprocessing, &amp; Agrobusiness</v>
          </cell>
          <cell r="I718">
            <v>2035</v>
          </cell>
          <cell r="J718" t="str">
            <v>SANS</v>
          </cell>
          <cell r="K718" t="str">
            <v>04DEC84</v>
          </cell>
          <cell r="L718" t="str">
            <v>09JAN85</v>
          </cell>
          <cell r="M718" t="str">
            <v>01OCT85</v>
          </cell>
          <cell r="N718" t="str">
            <v>08DEC92</v>
          </cell>
          <cell r="O718" t="str">
            <v>15MAY95</v>
          </cell>
          <cell r="P718" t="str">
            <v>15NOV24</v>
          </cell>
          <cell r="Q718">
            <v>40</v>
          </cell>
          <cell r="R718">
            <v>10</v>
          </cell>
          <cell r="S718">
            <v>1</v>
          </cell>
          <cell r="U718">
            <v>60068</v>
          </cell>
          <cell r="V718">
            <v>4381</v>
          </cell>
          <cell r="W718">
            <v>55687</v>
          </cell>
          <cell r="X718">
            <v>55687</v>
          </cell>
          <cell r="Y718">
            <v>55687</v>
          </cell>
          <cell r="Z718">
            <v>55687</v>
          </cell>
          <cell r="AA718">
            <v>20388</v>
          </cell>
        </row>
        <row r="719">
          <cell r="A719" t="str">
            <v>SUNGAI PIAH HYDROPOWER PROJECT</v>
          </cell>
          <cell r="B719" t="str">
            <v>0713</v>
          </cell>
          <cell r="C719">
            <v>713</v>
          </cell>
          <cell r="D719" t="str">
            <v>CLOSED</v>
          </cell>
          <cell r="E719" t="str">
            <v>01</v>
          </cell>
          <cell r="F719" t="str">
            <v>MAL</v>
          </cell>
          <cell r="G719">
            <v>3205</v>
          </cell>
          <cell r="H719" t="str">
            <v>Energy Sector Development</v>
          </cell>
          <cell r="I719">
            <v>2115</v>
          </cell>
          <cell r="J719" t="str">
            <v>SEID</v>
          </cell>
          <cell r="K719" t="str">
            <v>06DEC84</v>
          </cell>
          <cell r="L719" t="str">
            <v>13MAR85</v>
          </cell>
          <cell r="M719" t="str">
            <v>16AUG85</v>
          </cell>
          <cell r="N719" t="str">
            <v>23APR93</v>
          </cell>
          <cell r="O719" t="str">
            <v>15APR90</v>
          </cell>
          <cell r="P719" t="str">
            <v>26MAR04</v>
          </cell>
          <cell r="Q719">
            <v>20</v>
          </cell>
          <cell r="R719">
            <v>5</v>
          </cell>
          <cell r="S719">
            <v>10.25</v>
          </cell>
          <cell r="U719">
            <v>64200</v>
          </cell>
          <cell r="V719">
            <v>28403</v>
          </cell>
          <cell r="W719">
            <v>35797</v>
          </cell>
          <cell r="X719">
            <v>35797</v>
          </cell>
          <cell r="Y719">
            <v>35797</v>
          </cell>
          <cell r="Z719">
            <v>35797</v>
          </cell>
          <cell r="AA719">
            <v>35797</v>
          </cell>
        </row>
        <row r="720">
          <cell r="A720" t="str">
            <v>SECOND NATURAL GAS DEVELOPMENT PROJECT</v>
          </cell>
          <cell r="B720" t="str">
            <v>0714</v>
          </cell>
          <cell r="C720">
            <v>714</v>
          </cell>
          <cell r="D720" t="str">
            <v>CLOSED</v>
          </cell>
          <cell r="E720" t="str">
            <v>03</v>
          </cell>
          <cell r="F720" t="str">
            <v>BAN</v>
          </cell>
          <cell r="G720">
            <v>3201</v>
          </cell>
          <cell r="H720" t="str">
            <v>Conventional Energy Generation (other than hydropower)</v>
          </cell>
          <cell r="I720">
            <v>2025</v>
          </cell>
          <cell r="J720" t="str">
            <v>SAEN</v>
          </cell>
          <cell r="K720" t="str">
            <v>06DEC84</v>
          </cell>
          <cell r="L720" t="str">
            <v>11JAN85</v>
          </cell>
          <cell r="M720" t="str">
            <v>19APR85</v>
          </cell>
          <cell r="N720" t="str">
            <v>24FEB94</v>
          </cell>
          <cell r="O720" t="str">
            <v>01APR95</v>
          </cell>
          <cell r="P720" t="str">
            <v>01OCT24</v>
          </cell>
          <cell r="Q720">
            <v>40</v>
          </cell>
          <cell r="R720">
            <v>10</v>
          </cell>
          <cell r="S720">
            <v>1</v>
          </cell>
          <cell r="U720">
            <v>133092</v>
          </cell>
          <cell r="V720">
            <v>50714</v>
          </cell>
          <cell r="W720">
            <v>82378</v>
          </cell>
          <cell r="X720">
            <v>82378</v>
          </cell>
          <cell r="Y720">
            <v>82378</v>
          </cell>
          <cell r="Z720">
            <v>82378</v>
          </cell>
          <cell r="AA720">
            <v>30480</v>
          </cell>
        </row>
        <row r="721">
          <cell r="A721" t="str">
            <v>THIRD SENIOR TECHNICAL SCHOOLS PROJECT</v>
          </cell>
          <cell r="B721" t="str">
            <v>0715</v>
          </cell>
          <cell r="C721">
            <v>715</v>
          </cell>
          <cell r="D721" t="str">
            <v>CLOSED</v>
          </cell>
          <cell r="E721" t="str">
            <v>01</v>
          </cell>
          <cell r="F721" t="str">
            <v>INO</v>
          </cell>
          <cell r="G721">
            <v>3105</v>
          </cell>
          <cell r="H721" t="str">
            <v>Technical, Vocational Training &amp; Skills Development</v>
          </cell>
          <cell r="I721">
            <v>2135</v>
          </cell>
          <cell r="J721" t="str">
            <v>SESS</v>
          </cell>
          <cell r="K721" t="str">
            <v>11DEC84</v>
          </cell>
          <cell r="L721" t="str">
            <v>27DEC84</v>
          </cell>
          <cell r="M721" t="str">
            <v>27FEB85</v>
          </cell>
          <cell r="N721" t="str">
            <v>16JUN94</v>
          </cell>
          <cell r="O721" t="str">
            <v>15MAY91</v>
          </cell>
          <cell r="P721" t="str">
            <v>15MAY96</v>
          </cell>
          <cell r="Q721">
            <v>20</v>
          </cell>
          <cell r="R721">
            <v>6</v>
          </cell>
          <cell r="S721">
            <v>10.25</v>
          </cell>
          <cell r="U721">
            <v>83000</v>
          </cell>
          <cell r="V721">
            <v>954</v>
          </cell>
          <cell r="W721">
            <v>82046</v>
          </cell>
          <cell r="X721">
            <v>82046</v>
          </cell>
          <cell r="Y721">
            <v>82046</v>
          </cell>
          <cell r="Z721">
            <v>82046</v>
          </cell>
          <cell r="AA721">
            <v>82046</v>
          </cell>
        </row>
        <row r="722">
          <cell r="A722" t="str">
            <v>SECOND FORESTRY DEVELOPMENT PROJECT</v>
          </cell>
          <cell r="B722" t="str">
            <v>0716</v>
          </cell>
          <cell r="C722">
            <v>716</v>
          </cell>
          <cell r="D722" t="str">
            <v>CLOSED</v>
          </cell>
          <cell r="E722" t="str">
            <v>03</v>
          </cell>
          <cell r="F722" t="str">
            <v>LAO</v>
          </cell>
          <cell r="G722">
            <v>3004</v>
          </cell>
          <cell r="H722" t="str">
            <v>Forest</v>
          </cell>
          <cell r="I722">
            <v>2125</v>
          </cell>
          <cell r="J722" t="str">
            <v>SEAE</v>
          </cell>
          <cell r="K722" t="str">
            <v>11DEC84</v>
          </cell>
          <cell r="L722" t="str">
            <v>01APR85</v>
          </cell>
          <cell r="M722" t="str">
            <v>26JUL85</v>
          </cell>
          <cell r="N722" t="str">
            <v>23FEB93</v>
          </cell>
          <cell r="O722" t="str">
            <v>15MAR95</v>
          </cell>
          <cell r="P722" t="str">
            <v>15SEP24</v>
          </cell>
          <cell r="Q722">
            <v>40</v>
          </cell>
          <cell r="R722">
            <v>10</v>
          </cell>
          <cell r="S722">
            <v>1</v>
          </cell>
          <cell r="U722">
            <v>11248</v>
          </cell>
          <cell r="V722">
            <v>6322</v>
          </cell>
          <cell r="W722">
            <v>4926</v>
          </cell>
          <cell r="X722">
            <v>4926</v>
          </cell>
          <cell r="Y722">
            <v>4926</v>
          </cell>
          <cell r="Z722">
            <v>4926</v>
          </cell>
          <cell r="AA722">
            <v>1777</v>
          </cell>
        </row>
        <row r="723">
          <cell r="A723" t="str">
            <v>MAE MOH ( UNIT 8 ) POWER PROJECT</v>
          </cell>
          <cell r="B723" t="str">
            <v>0717</v>
          </cell>
          <cell r="C723">
            <v>717</v>
          </cell>
          <cell r="D723" t="str">
            <v>CLOSED</v>
          </cell>
          <cell r="E723" t="str">
            <v>01</v>
          </cell>
          <cell r="F723" t="str">
            <v>THA</v>
          </cell>
          <cell r="G723">
            <v>3201</v>
          </cell>
          <cell r="H723" t="str">
            <v>Conventional Energy Generation (other than hydropower)</v>
          </cell>
          <cell r="I723">
            <v>2115</v>
          </cell>
          <cell r="J723" t="str">
            <v>SEID</v>
          </cell>
          <cell r="K723" t="str">
            <v>11DEC84</v>
          </cell>
          <cell r="L723" t="str">
            <v>25SEP85</v>
          </cell>
          <cell r="M723" t="str">
            <v>06JAN86</v>
          </cell>
          <cell r="N723" t="str">
            <v>17FEB92</v>
          </cell>
          <cell r="O723" t="str">
            <v>15APR90</v>
          </cell>
          <cell r="P723" t="str">
            <v>15OCT91</v>
          </cell>
          <cell r="Q723">
            <v>20</v>
          </cell>
          <cell r="R723">
            <v>5</v>
          </cell>
          <cell r="S723">
            <v>10.25</v>
          </cell>
          <cell r="U723">
            <v>122600</v>
          </cell>
          <cell r="V723">
            <v>62386</v>
          </cell>
          <cell r="W723">
            <v>60214</v>
          </cell>
          <cell r="X723">
            <v>60214</v>
          </cell>
          <cell r="Y723">
            <v>60214</v>
          </cell>
          <cell r="Z723">
            <v>60214</v>
          </cell>
          <cell r="AA723">
            <v>60214</v>
          </cell>
        </row>
        <row r="724">
          <cell r="A724" t="str">
            <v>RURAL TELECOMMUNICATIONS PROJECT</v>
          </cell>
          <cell r="B724" t="str">
            <v>0718</v>
          </cell>
          <cell r="C724">
            <v>718</v>
          </cell>
          <cell r="D724" t="str">
            <v>CLOSED</v>
          </cell>
          <cell r="E724" t="str">
            <v>01</v>
          </cell>
          <cell r="F724" t="str">
            <v>THA</v>
          </cell>
          <cell r="G724">
            <v>3706</v>
          </cell>
          <cell r="H724" t="str">
            <v>Telecommunications &amp; Communications</v>
          </cell>
          <cell r="I724">
            <v>2115</v>
          </cell>
          <cell r="J724" t="str">
            <v>SEID</v>
          </cell>
          <cell r="K724" t="str">
            <v>11DEC84</v>
          </cell>
          <cell r="L724" t="str">
            <v>25SEP85</v>
          </cell>
          <cell r="M724" t="str">
            <v>24DEC85</v>
          </cell>
          <cell r="N724" t="str">
            <v>26JUN91</v>
          </cell>
          <cell r="O724" t="str">
            <v>15MAR89</v>
          </cell>
          <cell r="P724" t="str">
            <v>15MAR91</v>
          </cell>
          <cell r="Q724">
            <v>24</v>
          </cell>
          <cell r="R724">
            <v>4</v>
          </cell>
          <cell r="S724">
            <v>10.25</v>
          </cell>
          <cell r="U724">
            <v>72600</v>
          </cell>
          <cell r="V724">
            <v>49655</v>
          </cell>
          <cell r="W724">
            <v>22945</v>
          </cell>
          <cell r="X724">
            <v>22945</v>
          </cell>
          <cell r="Y724">
            <v>22945</v>
          </cell>
          <cell r="Z724">
            <v>22945</v>
          </cell>
          <cell r="AA724">
            <v>22945</v>
          </cell>
        </row>
        <row r="725">
          <cell r="A725" t="str">
            <v>RURAL WATER SUPPLY SECTOR PROJECT</v>
          </cell>
          <cell r="B725" t="str">
            <v>0719</v>
          </cell>
          <cell r="C725">
            <v>719</v>
          </cell>
          <cell r="D725" t="str">
            <v>CLOSED</v>
          </cell>
          <cell r="E725" t="str">
            <v>03</v>
          </cell>
          <cell r="F725" t="str">
            <v>NEP</v>
          </cell>
          <cell r="G725">
            <v>3801</v>
          </cell>
          <cell r="H725" t="str">
            <v>Water Supply &amp; Sanitation</v>
          </cell>
          <cell r="I725">
            <v>2045</v>
          </cell>
          <cell r="J725" t="str">
            <v>SAUD</v>
          </cell>
          <cell r="K725" t="str">
            <v>11DEC84</v>
          </cell>
          <cell r="L725" t="str">
            <v>15FEB85</v>
          </cell>
          <cell r="M725" t="str">
            <v>20APR85</v>
          </cell>
          <cell r="N725" t="str">
            <v>29MAR93</v>
          </cell>
          <cell r="O725" t="str">
            <v>15FEB95</v>
          </cell>
          <cell r="P725" t="str">
            <v>15AUG24</v>
          </cell>
          <cell r="Q725">
            <v>40</v>
          </cell>
          <cell r="R725">
            <v>10</v>
          </cell>
          <cell r="S725">
            <v>1</v>
          </cell>
          <cell r="U725">
            <v>12788</v>
          </cell>
          <cell r="V725">
            <v>1955</v>
          </cell>
          <cell r="W725">
            <v>10833</v>
          </cell>
          <cell r="X725">
            <v>10833</v>
          </cell>
          <cell r="Y725">
            <v>10833</v>
          </cell>
          <cell r="Z725">
            <v>10833</v>
          </cell>
          <cell r="AA725">
            <v>3936</v>
          </cell>
        </row>
        <row r="726">
          <cell r="A726" t="str">
            <v>NINTH WATER SUPPLY PROJECT</v>
          </cell>
          <cell r="B726" t="str">
            <v>0720</v>
          </cell>
          <cell r="C726">
            <v>720</v>
          </cell>
          <cell r="D726" t="str">
            <v>CLOSED</v>
          </cell>
          <cell r="E726" t="str">
            <v>01</v>
          </cell>
          <cell r="F726" t="str">
            <v>KOR</v>
          </cell>
          <cell r="G726">
            <v>3801</v>
          </cell>
          <cell r="H726" t="str">
            <v>Water Supply &amp; Sanitation</v>
          </cell>
          <cell r="I726">
            <v>4730</v>
          </cell>
          <cell r="J726" t="str">
            <v>EASS</v>
          </cell>
          <cell r="K726" t="str">
            <v>11DEC84</v>
          </cell>
          <cell r="L726" t="str">
            <v>21JAN85</v>
          </cell>
          <cell r="M726" t="str">
            <v>10MAY85</v>
          </cell>
          <cell r="N726" t="str">
            <v>27OCT86</v>
          </cell>
          <cell r="Q726">
            <v>25</v>
          </cell>
          <cell r="R726">
            <v>3</v>
          </cell>
          <cell r="S726">
            <v>10.25</v>
          </cell>
          <cell r="U726">
            <v>27000</v>
          </cell>
          <cell r="V726">
            <v>27000</v>
          </cell>
          <cell r="W726">
            <v>0</v>
          </cell>
          <cell r="X726">
            <v>0</v>
          </cell>
          <cell r="Y726">
            <v>0</v>
          </cell>
          <cell r="Z726">
            <v>0</v>
          </cell>
          <cell r="AA726">
            <v>0</v>
          </cell>
        </row>
        <row r="727">
          <cell r="A727" t="str">
            <v>HILL AGRICULTURE DEVELOPMENT PROJECT</v>
          </cell>
          <cell r="B727" t="str">
            <v>0721</v>
          </cell>
          <cell r="C727">
            <v>721</v>
          </cell>
          <cell r="D727" t="str">
            <v>CLOSED</v>
          </cell>
          <cell r="E727" t="str">
            <v>03</v>
          </cell>
          <cell r="F727" t="str">
            <v>NEP</v>
          </cell>
          <cell r="G727">
            <v>3900</v>
          </cell>
          <cell r="H727" t="str">
            <v>Multisector</v>
          </cell>
          <cell r="I727">
            <v>2035</v>
          </cell>
          <cell r="J727" t="str">
            <v>SANS</v>
          </cell>
          <cell r="K727" t="str">
            <v>13DEC84</v>
          </cell>
          <cell r="L727" t="str">
            <v>15FEB85</v>
          </cell>
          <cell r="M727" t="str">
            <v>29OCT85</v>
          </cell>
          <cell r="N727" t="str">
            <v>15NOV93</v>
          </cell>
          <cell r="O727" t="str">
            <v>15MAR95</v>
          </cell>
          <cell r="P727" t="str">
            <v>15SEP24</v>
          </cell>
          <cell r="Q727">
            <v>40</v>
          </cell>
          <cell r="R727">
            <v>10</v>
          </cell>
          <cell r="S727">
            <v>1</v>
          </cell>
          <cell r="U727">
            <v>25540</v>
          </cell>
          <cell r="V727">
            <v>17324</v>
          </cell>
          <cell r="W727">
            <v>8216</v>
          </cell>
          <cell r="X727">
            <v>8216</v>
          </cell>
          <cell r="Y727">
            <v>8216</v>
          </cell>
          <cell r="Z727">
            <v>8216</v>
          </cell>
          <cell r="AA727">
            <v>2972</v>
          </cell>
        </row>
        <row r="728">
          <cell r="A728" t="str">
            <v>SECOND MULTI-PROJECT LOAN</v>
          </cell>
          <cell r="B728" t="str">
            <v>0722</v>
          </cell>
          <cell r="C728">
            <v>722</v>
          </cell>
          <cell r="D728" t="str">
            <v>CLOSED</v>
          </cell>
          <cell r="E728" t="str">
            <v>03</v>
          </cell>
          <cell r="F728" t="str">
            <v>BHU</v>
          </cell>
          <cell r="G728">
            <v>3900</v>
          </cell>
          <cell r="H728" t="str">
            <v>Multisector</v>
          </cell>
          <cell r="I728">
            <v>9999</v>
          </cell>
          <cell r="J728" t="e">
            <v>#N/A</v>
          </cell>
          <cell r="K728" t="str">
            <v>13DEC84</v>
          </cell>
          <cell r="L728" t="str">
            <v>01MAY85</v>
          </cell>
          <cell r="M728" t="str">
            <v>11SEP85</v>
          </cell>
          <cell r="N728" t="str">
            <v>25JAN96</v>
          </cell>
          <cell r="O728" t="str">
            <v>01MAY95</v>
          </cell>
          <cell r="P728" t="str">
            <v>01NOV24</v>
          </cell>
          <cell r="Q728">
            <v>40</v>
          </cell>
          <cell r="R728">
            <v>10</v>
          </cell>
          <cell r="S728">
            <v>1</v>
          </cell>
          <cell r="U728">
            <v>10125</v>
          </cell>
          <cell r="V728">
            <v>0</v>
          </cell>
          <cell r="W728">
            <v>10125</v>
          </cell>
          <cell r="X728">
            <v>10125</v>
          </cell>
          <cell r="Y728">
            <v>10125</v>
          </cell>
          <cell r="Z728">
            <v>10125</v>
          </cell>
          <cell r="AA728">
            <v>3645</v>
          </cell>
        </row>
        <row r="729">
          <cell r="A729" t="str">
            <v>CHASHMA COMMAND AREA DEVELOPMENT PROJECT</v>
          </cell>
          <cell r="B729" t="str">
            <v>0723</v>
          </cell>
          <cell r="C729">
            <v>723</v>
          </cell>
          <cell r="D729" t="str">
            <v>CLOSED</v>
          </cell>
          <cell r="E729" t="str">
            <v>03</v>
          </cell>
          <cell r="F729" t="str">
            <v>PAK</v>
          </cell>
          <cell r="G729">
            <v>3005</v>
          </cell>
          <cell r="H729" t="str">
            <v>Irrigation &amp; Drainage</v>
          </cell>
          <cell r="I729">
            <v>4620</v>
          </cell>
          <cell r="J729" t="str">
            <v>CWAE</v>
          </cell>
          <cell r="K729" t="str">
            <v>13DEC84</v>
          </cell>
          <cell r="L729" t="str">
            <v>01MAR85</v>
          </cell>
          <cell r="M729" t="str">
            <v>28FEB86</v>
          </cell>
          <cell r="N729" t="str">
            <v>21FEB95</v>
          </cell>
          <cell r="O729" t="str">
            <v>15DEC94</v>
          </cell>
          <cell r="P729" t="str">
            <v>15JUN24</v>
          </cell>
          <cell r="Q729">
            <v>40</v>
          </cell>
          <cell r="R729">
            <v>10</v>
          </cell>
          <cell r="S729">
            <v>1</v>
          </cell>
          <cell r="U729">
            <v>55041</v>
          </cell>
          <cell r="V729">
            <v>14698</v>
          </cell>
          <cell r="W729">
            <v>40343</v>
          </cell>
          <cell r="X729">
            <v>40343</v>
          </cell>
          <cell r="Y729">
            <v>40343</v>
          </cell>
          <cell r="Z729">
            <v>40343</v>
          </cell>
          <cell r="AA729">
            <v>15391</v>
          </cell>
        </row>
        <row r="730">
          <cell r="A730" t="str">
            <v>BETIO SHIPYARD REHABILITATION PROJECT</v>
          </cell>
          <cell r="B730" t="str">
            <v>0724</v>
          </cell>
          <cell r="C730">
            <v>724</v>
          </cell>
          <cell r="D730" t="str">
            <v>CLOSED</v>
          </cell>
          <cell r="E730" t="str">
            <v>03</v>
          </cell>
          <cell r="F730" t="str">
            <v>KIR</v>
          </cell>
          <cell r="G730">
            <v>3702</v>
          </cell>
          <cell r="H730" t="str">
            <v>Ports, Waterways, &amp; Shipping</v>
          </cell>
          <cell r="I730">
            <v>3610</v>
          </cell>
          <cell r="J730" t="str">
            <v>PAHQ</v>
          </cell>
          <cell r="K730" t="str">
            <v>13DEC84</v>
          </cell>
          <cell r="L730" t="str">
            <v>26FEB85</v>
          </cell>
          <cell r="M730" t="str">
            <v>04JUL85</v>
          </cell>
          <cell r="N730" t="str">
            <v>30JUN88</v>
          </cell>
          <cell r="O730" t="str">
            <v>15APR95</v>
          </cell>
          <cell r="P730" t="str">
            <v>15OCT24</v>
          </cell>
          <cell r="Q730">
            <v>40</v>
          </cell>
          <cell r="R730">
            <v>10</v>
          </cell>
          <cell r="S730">
            <v>1</v>
          </cell>
          <cell r="U730">
            <v>687</v>
          </cell>
          <cell r="V730">
            <v>67</v>
          </cell>
          <cell r="W730">
            <v>620</v>
          </cell>
          <cell r="X730">
            <v>620</v>
          </cell>
          <cell r="Y730">
            <v>620</v>
          </cell>
          <cell r="Z730">
            <v>620</v>
          </cell>
          <cell r="AA730">
            <v>220</v>
          </cell>
        </row>
        <row r="731">
          <cell r="A731" t="str">
            <v>MULTI SECTOR PROGRAM</v>
          </cell>
          <cell r="B731" t="str">
            <v>0725</v>
          </cell>
          <cell r="C731">
            <v>725</v>
          </cell>
          <cell r="D731" t="str">
            <v>CLOSED</v>
          </cell>
          <cell r="E731" t="str">
            <v>01</v>
          </cell>
          <cell r="F731" t="str">
            <v>INO</v>
          </cell>
          <cell r="G731">
            <v>3900</v>
          </cell>
          <cell r="H731" t="str">
            <v>Multisector</v>
          </cell>
          <cell r="I731">
            <v>1520</v>
          </cell>
          <cell r="J731" t="e">
            <v>#N/A</v>
          </cell>
          <cell r="K731" t="str">
            <v>18DEC84</v>
          </cell>
          <cell r="L731" t="str">
            <v>27DEC84</v>
          </cell>
          <cell r="M731" t="str">
            <v>17APR85</v>
          </cell>
          <cell r="N731" t="str">
            <v>19DEC91</v>
          </cell>
          <cell r="O731" t="str">
            <v>15MAY87</v>
          </cell>
          <cell r="P731" t="str">
            <v>15MAY96</v>
          </cell>
          <cell r="Q731">
            <v>15</v>
          </cell>
          <cell r="R731">
            <v>2</v>
          </cell>
          <cell r="S731">
            <v>10.25</v>
          </cell>
          <cell r="U731">
            <v>25000</v>
          </cell>
          <cell r="V731">
            <v>5207</v>
          </cell>
          <cell r="W731">
            <v>19793</v>
          </cell>
          <cell r="X731">
            <v>19793</v>
          </cell>
          <cell r="Y731">
            <v>19793</v>
          </cell>
          <cell r="Z731">
            <v>19793</v>
          </cell>
          <cell r="AA731">
            <v>19793</v>
          </cell>
        </row>
        <row r="732">
          <cell r="A732" t="str">
            <v>PNOC ENERGY PROJECT</v>
          </cell>
          <cell r="B732" t="str">
            <v>0726</v>
          </cell>
          <cell r="C732">
            <v>726</v>
          </cell>
          <cell r="D732" t="str">
            <v>CLOSED</v>
          </cell>
          <cell r="E732" t="str">
            <v>01</v>
          </cell>
          <cell r="F732" t="str">
            <v>PHI</v>
          </cell>
          <cell r="G732">
            <v>3201</v>
          </cell>
          <cell r="H732" t="str">
            <v>Conventional Energy Generation (other than hydropower)</v>
          </cell>
          <cell r="I732">
            <v>2145</v>
          </cell>
          <cell r="J732" t="str">
            <v>SEGF</v>
          </cell>
          <cell r="K732" t="str">
            <v>20DEC84</v>
          </cell>
          <cell r="L732" t="str">
            <v>28DEC84</v>
          </cell>
          <cell r="M732" t="str">
            <v>11JUN85</v>
          </cell>
          <cell r="N732" t="str">
            <v>19FEB92</v>
          </cell>
          <cell r="O732" t="str">
            <v>01APR88</v>
          </cell>
          <cell r="P732" t="str">
            <v>01OCT95</v>
          </cell>
          <cell r="Q732">
            <v>15</v>
          </cell>
          <cell r="R732">
            <v>3</v>
          </cell>
          <cell r="S732">
            <v>10.25</v>
          </cell>
          <cell r="U732">
            <v>85000</v>
          </cell>
          <cell r="V732">
            <v>21501</v>
          </cell>
          <cell r="W732">
            <v>63499</v>
          </cell>
          <cell r="X732">
            <v>63499</v>
          </cell>
          <cell r="Y732">
            <v>63499</v>
          </cell>
          <cell r="Z732">
            <v>63499</v>
          </cell>
          <cell r="AA732">
            <v>63499</v>
          </cell>
        </row>
        <row r="733">
          <cell r="A733" t="str">
            <v>ALLAH RIVER IRRIGATION PROJECT (SUPPLEMENTARY)</v>
          </cell>
          <cell r="B733" t="str">
            <v>0727</v>
          </cell>
          <cell r="C733">
            <v>727</v>
          </cell>
          <cell r="D733" t="str">
            <v>CLOSED</v>
          </cell>
          <cell r="E733" t="str">
            <v>01</v>
          </cell>
          <cell r="F733" t="str">
            <v>PHI</v>
          </cell>
          <cell r="G733">
            <v>3005</v>
          </cell>
          <cell r="H733" t="str">
            <v>Irrigation &amp; Drainage</v>
          </cell>
          <cell r="I733">
            <v>2125</v>
          </cell>
          <cell r="J733" t="str">
            <v>SEAE</v>
          </cell>
          <cell r="K733" t="str">
            <v>20DEC84</v>
          </cell>
          <cell r="L733" t="str">
            <v>28DEC84</v>
          </cell>
          <cell r="M733" t="str">
            <v>07OCT85</v>
          </cell>
          <cell r="N733" t="str">
            <v>13JUN90</v>
          </cell>
          <cell r="O733" t="str">
            <v>15APR88</v>
          </cell>
          <cell r="P733" t="str">
            <v>15APR08</v>
          </cell>
          <cell r="Q733">
            <v>24</v>
          </cell>
          <cell r="R733">
            <v>3</v>
          </cell>
          <cell r="S733">
            <v>10.25</v>
          </cell>
          <cell r="U733">
            <v>27900</v>
          </cell>
          <cell r="V733">
            <v>7266</v>
          </cell>
          <cell r="W733">
            <v>20634</v>
          </cell>
          <cell r="X733">
            <v>20634</v>
          </cell>
          <cell r="Y733">
            <v>20634</v>
          </cell>
          <cell r="Z733">
            <v>20634</v>
          </cell>
          <cell r="AA733">
            <v>20635</v>
          </cell>
        </row>
        <row r="734">
          <cell r="A734" t="str">
            <v>SECOND POWER SYSTEM DEVELOPMENT PROJECT</v>
          </cell>
          <cell r="B734" t="str">
            <v>0728</v>
          </cell>
          <cell r="C734">
            <v>728</v>
          </cell>
          <cell r="D734" t="str">
            <v>CLOSED</v>
          </cell>
          <cell r="E734" t="str">
            <v>01</v>
          </cell>
          <cell r="F734" t="str">
            <v>PHI</v>
          </cell>
          <cell r="G734">
            <v>3204</v>
          </cell>
          <cell r="H734" t="str">
            <v>Transmission &amp; Distribution</v>
          </cell>
          <cell r="I734">
            <v>2115</v>
          </cell>
          <cell r="J734" t="str">
            <v>SEID</v>
          </cell>
          <cell r="K734" t="str">
            <v>20DEC84</v>
          </cell>
          <cell r="L734" t="str">
            <v>28DEC84</v>
          </cell>
          <cell r="M734" t="str">
            <v>29MAY85</v>
          </cell>
          <cell r="N734" t="str">
            <v>09MAR90</v>
          </cell>
          <cell r="O734" t="str">
            <v>15APR88</v>
          </cell>
          <cell r="P734" t="str">
            <v>15OCT04</v>
          </cell>
          <cell r="Q734">
            <v>20</v>
          </cell>
          <cell r="R734">
            <v>3</v>
          </cell>
          <cell r="S734">
            <v>10.25</v>
          </cell>
          <cell r="U734">
            <v>33000</v>
          </cell>
          <cell r="V734">
            <v>8507</v>
          </cell>
          <cell r="W734">
            <v>24493</v>
          </cell>
          <cell r="X734">
            <v>24493</v>
          </cell>
          <cell r="Y734">
            <v>24493</v>
          </cell>
          <cell r="Z734">
            <v>24493</v>
          </cell>
          <cell r="AA734">
            <v>24493</v>
          </cell>
        </row>
        <row r="735">
          <cell r="A735" t="str">
            <v>KEDAH REGIONAL DEVELOPMENT (SECTOR) PROJECT</v>
          </cell>
          <cell r="B735" t="str">
            <v>0729</v>
          </cell>
          <cell r="C735">
            <v>729</v>
          </cell>
          <cell r="D735" t="str">
            <v>CLOSED</v>
          </cell>
          <cell r="E735" t="str">
            <v>01</v>
          </cell>
          <cell r="F735" t="str">
            <v>MAL</v>
          </cell>
          <cell r="G735">
            <v>3900</v>
          </cell>
          <cell r="H735" t="str">
            <v>Multisector</v>
          </cell>
          <cell r="I735">
            <v>2135</v>
          </cell>
          <cell r="J735" t="str">
            <v>SESS</v>
          </cell>
          <cell r="K735" t="str">
            <v>08JAN85</v>
          </cell>
          <cell r="L735" t="str">
            <v>10APR85</v>
          </cell>
          <cell r="M735" t="str">
            <v>05SEP85</v>
          </cell>
          <cell r="N735" t="str">
            <v>06DEC90</v>
          </cell>
          <cell r="O735" t="str">
            <v>01APR89</v>
          </cell>
          <cell r="P735" t="str">
            <v>01APR93</v>
          </cell>
          <cell r="Q735">
            <v>20</v>
          </cell>
          <cell r="R735">
            <v>4</v>
          </cell>
          <cell r="S735">
            <v>10.25</v>
          </cell>
          <cell r="U735">
            <v>45000</v>
          </cell>
          <cell r="V735">
            <v>31291</v>
          </cell>
          <cell r="W735">
            <v>13709</v>
          </cell>
          <cell r="X735">
            <v>13709</v>
          </cell>
          <cell r="Y735">
            <v>13709</v>
          </cell>
          <cell r="Z735">
            <v>13709</v>
          </cell>
          <cell r="AA735">
            <v>13709</v>
          </cell>
        </row>
        <row r="736">
          <cell r="A736" t="str">
            <v>LAND RESOURCE EVALUATION AND PLANNING PROJECT</v>
          </cell>
          <cell r="B736" t="str">
            <v>0730</v>
          </cell>
          <cell r="C736">
            <v>730</v>
          </cell>
          <cell r="D736" t="str">
            <v>CLOSED</v>
          </cell>
          <cell r="E736" t="str">
            <v>01</v>
          </cell>
          <cell r="F736" t="str">
            <v>INO</v>
          </cell>
          <cell r="G736">
            <v>3002</v>
          </cell>
          <cell r="H736" t="str">
            <v>Environment &amp; Biodiversity</v>
          </cell>
          <cell r="I736">
            <v>2125</v>
          </cell>
          <cell r="J736" t="str">
            <v>SEAE</v>
          </cell>
          <cell r="K736" t="str">
            <v>17JAN85</v>
          </cell>
          <cell r="L736" t="str">
            <v>04FEB85</v>
          </cell>
          <cell r="M736" t="str">
            <v>19JUN85</v>
          </cell>
          <cell r="N736" t="str">
            <v>12APR91</v>
          </cell>
          <cell r="O736" t="str">
            <v>15JUN90</v>
          </cell>
          <cell r="P736" t="str">
            <v>15DEC95</v>
          </cell>
          <cell r="Q736">
            <v>20</v>
          </cell>
          <cell r="R736">
            <v>5</v>
          </cell>
          <cell r="S736">
            <v>10.25</v>
          </cell>
          <cell r="U736">
            <v>23400</v>
          </cell>
          <cell r="V736">
            <v>1236</v>
          </cell>
          <cell r="W736">
            <v>22164</v>
          </cell>
          <cell r="X736">
            <v>22164</v>
          </cell>
          <cell r="Y736">
            <v>22164</v>
          </cell>
          <cell r="Z736">
            <v>22164</v>
          </cell>
          <cell r="AA736">
            <v>22164</v>
          </cell>
        </row>
        <row r="737">
          <cell r="A737" t="str">
            <v>IKK WATER SUPPLY SECTOR PROJECT</v>
          </cell>
          <cell r="B737" t="str">
            <v>0731</v>
          </cell>
          <cell r="C737">
            <v>731</v>
          </cell>
          <cell r="D737" t="str">
            <v>CLOSED</v>
          </cell>
          <cell r="E737" t="str">
            <v>01</v>
          </cell>
          <cell r="F737" t="str">
            <v>INO</v>
          </cell>
          <cell r="G737">
            <v>3801</v>
          </cell>
          <cell r="H737" t="str">
            <v>Water Supply &amp; Sanitation</v>
          </cell>
          <cell r="I737">
            <v>2135</v>
          </cell>
          <cell r="J737" t="str">
            <v>SESS</v>
          </cell>
          <cell r="K737" t="str">
            <v>17JAN85</v>
          </cell>
          <cell r="L737" t="str">
            <v>04FEB85</v>
          </cell>
          <cell r="M737" t="str">
            <v>13MAR85</v>
          </cell>
          <cell r="N737" t="str">
            <v>15MAR93</v>
          </cell>
          <cell r="O737" t="str">
            <v>01JUN90</v>
          </cell>
          <cell r="P737" t="str">
            <v>01DEC95</v>
          </cell>
          <cell r="Q737">
            <v>25</v>
          </cell>
          <cell r="R737">
            <v>5</v>
          </cell>
          <cell r="S737">
            <v>10.25</v>
          </cell>
          <cell r="U737">
            <v>40200</v>
          </cell>
          <cell r="V737">
            <v>5868</v>
          </cell>
          <cell r="W737">
            <v>34332</v>
          </cell>
          <cell r="X737">
            <v>34332</v>
          </cell>
          <cell r="Y737">
            <v>34332</v>
          </cell>
          <cell r="Z737">
            <v>34332</v>
          </cell>
          <cell r="AA737">
            <v>34332</v>
          </cell>
        </row>
        <row r="738">
          <cell r="A738" t="str">
            <v>SECONDARY TOWNS POWER DISTRIBUTION PROJECT</v>
          </cell>
          <cell r="B738" t="str">
            <v>0732</v>
          </cell>
          <cell r="C738">
            <v>732</v>
          </cell>
          <cell r="D738" t="str">
            <v>CLOSED</v>
          </cell>
          <cell r="E738" t="str">
            <v>03</v>
          </cell>
          <cell r="F738" t="str">
            <v>SRI</v>
          </cell>
          <cell r="G738">
            <v>3204</v>
          </cell>
          <cell r="H738" t="str">
            <v>Transmission &amp; Distribution</v>
          </cell>
          <cell r="I738">
            <v>2025</v>
          </cell>
          <cell r="J738" t="str">
            <v>SAEN</v>
          </cell>
          <cell r="K738" t="str">
            <v>22JAN85</v>
          </cell>
          <cell r="L738" t="str">
            <v>18FEB85</v>
          </cell>
          <cell r="M738" t="str">
            <v>26JUN85</v>
          </cell>
          <cell r="N738" t="str">
            <v>24APR90</v>
          </cell>
          <cell r="O738" t="str">
            <v>15MAY95</v>
          </cell>
          <cell r="P738" t="str">
            <v>15NOV24</v>
          </cell>
          <cell r="Q738">
            <v>40</v>
          </cell>
          <cell r="R738">
            <v>10</v>
          </cell>
          <cell r="S738">
            <v>1</v>
          </cell>
          <cell r="U738">
            <v>15082</v>
          </cell>
          <cell r="V738">
            <v>206</v>
          </cell>
          <cell r="W738">
            <v>14876</v>
          </cell>
          <cell r="X738">
            <v>14876</v>
          </cell>
          <cell r="Y738">
            <v>14876</v>
          </cell>
          <cell r="Z738">
            <v>14876</v>
          </cell>
          <cell r="AA738">
            <v>5478</v>
          </cell>
        </row>
        <row r="739">
          <cell r="A739" t="str">
            <v>SECOND LIVESTOCK DEVELOPMENT PROJECT</v>
          </cell>
          <cell r="B739" t="str">
            <v>0733</v>
          </cell>
          <cell r="C739">
            <v>733</v>
          </cell>
          <cell r="D739" t="str">
            <v>CLOSED</v>
          </cell>
          <cell r="E739" t="str">
            <v>03</v>
          </cell>
          <cell r="F739" t="str">
            <v>BAN</v>
          </cell>
          <cell r="G739">
            <v>3006</v>
          </cell>
          <cell r="H739" t="str">
            <v>Livestock</v>
          </cell>
          <cell r="I739">
            <v>2055</v>
          </cell>
          <cell r="J739" t="str">
            <v>BRM</v>
          </cell>
          <cell r="K739" t="str">
            <v>05FEB85</v>
          </cell>
          <cell r="L739" t="str">
            <v>26MAR85</v>
          </cell>
          <cell r="M739" t="str">
            <v>13AUG85</v>
          </cell>
          <cell r="N739" t="str">
            <v>06NOV95</v>
          </cell>
          <cell r="O739" t="str">
            <v>15MAR95</v>
          </cell>
          <cell r="P739" t="str">
            <v>15SEP24</v>
          </cell>
          <cell r="Q739">
            <v>40</v>
          </cell>
          <cell r="R739">
            <v>10</v>
          </cell>
          <cell r="S739">
            <v>1</v>
          </cell>
          <cell r="U739">
            <v>53440</v>
          </cell>
          <cell r="V739">
            <v>4539</v>
          </cell>
          <cell r="W739">
            <v>48901</v>
          </cell>
          <cell r="X739">
            <v>48901</v>
          </cell>
          <cell r="Y739">
            <v>48901</v>
          </cell>
          <cell r="Z739">
            <v>48901</v>
          </cell>
          <cell r="AA739">
            <v>17911</v>
          </cell>
        </row>
        <row r="740">
          <cell r="A740" t="str">
            <v>GUJRANWALA AGRICULTURAL DEVELOPMENT PROJECT</v>
          </cell>
          <cell r="B740" t="str">
            <v>0734</v>
          </cell>
          <cell r="C740">
            <v>734</v>
          </cell>
          <cell r="D740" t="str">
            <v>CLOSED</v>
          </cell>
          <cell r="E740" t="str">
            <v>03</v>
          </cell>
          <cell r="F740" t="str">
            <v>PAK</v>
          </cell>
          <cell r="G740">
            <v>3008</v>
          </cell>
          <cell r="H740" t="str">
            <v>Agriculture Sector Development</v>
          </cell>
          <cell r="I740">
            <v>4620</v>
          </cell>
          <cell r="J740" t="str">
            <v>CWAE</v>
          </cell>
          <cell r="K740" t="str">
            <v>19FEB85</v>
          </cell>
          <cell r="L740" t="str">
            <v>01MAR85</v>
          </cell>
          <cell r="M740" t="str">
            <v>27DEC85</v>
          </cell>
          <cell r="N740" t="str">
            <v>21NOV94</v>
          </cell>
          <cell r="O740" t="str">
            <v>15MAR95</v>
          </cell>
          <cell r="P740" t="str">
            <v>15SEP24</v>
          </cell>
          <cell r="Q740">
            <v>40</v>
          </cell>
          <cell r="R740">
            <v>10</v>
          </cell>
          <cell r="S740">
            <v>1</v>
          </cell>
          <cell r="U740">
            <v>37983</v>
          </cell>
          <cell r="V740">
            <v>7439</v>
          </cell>
          <cell r="W740">
            <v>30544</v>
          </cell>
          <cell r="X740">
            <v>30544</v>
          </cell>
          <cell r="Y740">
            <v>30544</v>
          </cell>
          <cell r="Z740">
            <v>30544</v>
          </cell>
          <cell r="AA740">
            <v>11167</v>
          </cell>
        </row>
        <row r="741">
          <cell r="A741" t="str">
            <v>THIRD BANGKOK WATER SUPPLY PROJECT</v>
          </cell>
          <cell r="B741" t="str">
            <v>0735</v>
          </cell>
          <cell r="C741">
            <v>735</v>
          </cell>
          <cell r="D741" t="str">
            <v>CLOSED</v>
          </cell>
          <cell r="E741" t="str">
            <v>01</v>
          </cell>
          <cell r="F741" t="str">
            <v>THA</v>
          </cell>
          <cell r="G741">
            <v>3801</v>
          </cell>
          <cell r="H741" t="str">
            <v>Water Supply &amp; Sanitation</v>
          </cell>
          <cell r="I741">
            <v>2135</v>
          </cell>
          <cell r="J741" t="str">
            <v>SESS</v>
          </cell>
          <cell r="K741" t="str">
            <v>21MAR85</v>
          </cell>
          <cell r="L741" t="str">
            <v>28APR85</v>
          </cell>
          <cell r="M741" t="str">
            <v>26JUL85</v>
          </cell>
          <cell r="N741" t="str">
            <v>03SEP90</v>
          </cell>
          <cell r="O741" t="str">
            <v>01SEP89</v>
          </cell>
          <cell r="P741" t="str">
            <v>01SEP91</v>
          </cell>
          <cell r="Q741">
            <v>24</v>
          </cell>
          <cell r="R741">
            <v>4</v>
          </cell>
          <cell r="S741">
            <v>10.25</v>
          </cell>
          <cell r="U741">
            <v>130900</v>
          </cell>
          <cell r="V741">
            <v>85058</v>
          </cell>
          <cell r="W741">
            <v>45842</v>
          </cell>
          <cell r="X741">
            <v>45842</v>
          </cell>
          <cell r="Y741">
            <v>45842</v>
          </cell>
          <cell r="Z741">
            <v>45842</v>
          </cell>
          <cell r="AA741">
            <v>45842</v>
          </cell>
        </row>
        <row r="742">
          <cell r="A742" t="str">
            <v>SHELTER SECTOR PROJECT</v>
          </cell>
          <cell r="B742" t="str">
            <v>0736</v>
          </cell>
          <cell r="C742">
            <v>736</v>
          </cell>
          <cell r="D742" t="str">
            <v>CLOSED</v>
          </cell>
          <cell r="E742" t="str">
            <v>01</v>
          </cell>
          <cell r="F742" t="str">
            <v>THA</v>
          </cell>
          <cell r="G742">
            <v>3501</v>
          </cell>
          <cell r="H742" t="str">
            <v>Housing Construction</v>
          </cell>
          <cell r="I742">
            <v>2135</v>
          </cell>
          <cell r="J742" t="str">
            <v>SESS</v>
          </cell>
          <cell r="K742" t="str">
            <v>23APR85</v>
          </cell>
          <cell r="L742" t="str">
            <v>25SEP85</v>
          </cell>
          <cell r="M742" t="str">
            <v>24DEC85</v>
          </cell>
          <cell r="N742" t="str">
            <v>18JUL90</v>
          </cell>
          <cell r="O742" t="str">
            <v>15JUL90</v>
          </cell>
          <cell r="P742" t="str">
            <v>15JUL91</v>
          </cell>
          <cell r="Q742">
            <v>25</v>
          </cell>
          <cell r="R742">
            <v>5</v>
          </cell>
          <cell r="S742">
            <v>10.25</v>
          </cell>
          <cell r="U742">
            <v>38000</v>
          </cell>
          <cell r="V742">
            <v>29855</v>
          </cell>
          <cell r="W742">
            <v>8145</v>
          </cell>
          <cell r="X742">
            <v>8145</v>
          </cell>
          <cell r="Y742">
            <v>8145</v>
          </cell>
          <cell r="Z742">
            <v>8145</v>
          </cell>
          <cell r="AA742">
            <v>8145</v>
          </cell>
        </row>
        <row r="743">
          <cell r="A743" t="str">
            <v>UNIVERSITY OF SRIWIJAYA PROJECT</v>
          </cell>
          <cell r="B743" t="str">
            <v>0737</v>
          </cell>
          <cell r="C743">
            <v>737</v>
          </cell>
          <cell r="D743" t="str">
            <v>CLOSED</v>
          </cell>
          <cell r="E743" t="str">
            <v>01</v>
          </cell>
          <cell r="F743" t="str">
            <v>INO</v>
          </cell>
          <cell r="G743">
            <v>3104</v>
          </cell>
          <cell r="H743" t="str">
            <v>Tertiary Education</v>
          </cell>
          <cell r="I743">
            <v>2135</v>
          </cell>
          <cell r="J743" t="str">
            <v>SESS</v>
          </cell>
          <cell r="K743" t="str">
            <v>21MAY85</v>
          </cell>
          <cell r="L743" t="str">
            <v>07JUN85</v>
          </cell>
          <cell r="M743" t="str">
            <v>05SEP85</v>
          </cell>
          <cell r="N743" t="str">
            <v>30JUN94</v>
          </cell>
          <cell r="O743" t="str">
            <v>15NOV91</v>
          </cell>
          <cell r="P743" t="str">
            <v>15MAY96</v>
          </cell>
          <cell r="Q743">
            <v>20</v>
          </cell>
          <cell r="R743">
            <v>6</v>
          </cell>
          <cell r="S743">
            <v>10.25</v>
          </cell>
          <cell r="U743">
            <v>37900</v>
          </cell>
          <cell r="V743">
            <v>309</v>
          </cell>
          <cell r="W743">
            <v>37591</v>
          </cell>
          <cell r="X743">
            <v>37591</v>
          </cell>
          <cell r="Y743">
            <v>37591</v>
          </cell>
          <cell r="Z743">
            <v>37591</v>
          </cell>
          <cell r="AA743">
            <v>37591</v>
          </cell>
        </row>
        <row r="744">
          <cell r="A744" t="str">
            <v>PORTS DEVELOPMENT PROJECT</v>
          </cell>
          <cell r="B744" t="str">
            <v>0738</v>
          </cell>
          <cell r="C744">
            <v>738</v>
          </cell>
          <cell r="D744" t="str">
            <v>CLOSED</v>
          </cell>
          <cell r="E744" t="str">
            <v>01</v>
          </cell>
          <cell r="F744" t="str">
            <v>PNG</v>
          </cell>
          <cell r="G744">
            <v>3702</v>
          </cell>
          <cell r="H744" t="str">
            <v>Ports, Waterways, &amp; Shipping</v>
          </cell>
          <cell r="I744">
            <v>3610</v>
          </cell>
          <cell r="J744" t="str">
            <v>PAHQ</v>
          </cell>
          <cell r="K744" t="str">
            <v>02JUL85</v>
          </cell>
          <cell r="L744" t="str">
            <v>04APR86</v>
          </cell>
          <cell r="M744" t="str">
            <v>29DEC86</v>
          </cell>
          <cell r="N744" t="str">
            <v>27DEC89</v>
          </cell>
          <cell r="O744" t="str">
            <v>15NOV89</v>
          </cell>
          <cell r="P744" t="str">
            <v>15MAY09</v>
          </cell>
          <cell r="Q744">
            <v>24</v>
          </cell>
          <cell r="R744">
            <v>4</v>
          </cell>
          <cell r="S744">
            <v>9.65</v>
          </cell>
          <cell r="U744">
            <v>11000</v>
          </cell>
          <cell r="V744">
            <v>0</v>
          </cell>
          <cell r="W744">
            <v>11000</v>
          </cell>
          <cell r="X744">
            <v>11000</v>
          </cell>
          <cell r="Y744">
            <v>11000</v>
          </cell>
          <cell r="Z744">
            <v>11000</v>
          </cell>
          <cell r="AA744">
            <v>11000</v>
          </cell>
        </row>
        <row r="745">
          <cell r="A745" t="str">
            <v>SECOND FIJI DEVELOPMENT BANK PROJECT</v>
          </cell>
          <cell r="B745" t="str">
            <v>0739</v>
          </cell>
          <cell r="C745">
            <v>739</v>
          </cell>
          <cell r="D745" t="str">
            <v>CLOSED</v>
          </cell>
          <cell r="E745" t="str">
            <v>01</v>
          </cell>
          <cell r="F745" t="str">
            <v>FIJ</v>
          </cell>
          <cell r="G745">
            <v>3301</v>
          </cell>
          <cell r="H745" t="str">
            <v>Banking Systems</v>
          </cell>
          <cell r="I745">
            <v>3610</v>
          </cell>
          <cell r="J745" t="str">
            <v>PAHQ</v>
          </cell>
          <cell r="K745" t="str">
            <v>16JUL85</v>
          </cell>
          <cell r="L745" t="str">
            <v>21AUG85</v>
          </cell>
          <cell r="M745" t="str">
            <v>10JUN86</v>
          </cell>
          <cell r="N745" t="str">
            <v>15NOV88</v>
          </cell>
          <cell r="O745" t="str">
            <v>01DEC88</v>
          </cell>
          <cell r="P745" t="str">
            <v>01DEC88</v>
          </cell>
          <cell r="Q745">
            <v>15</v>
          </cell>
          <cell r="R745">
            <v>3</v>
          </cell>
          <cell r="S745">
            <v>9.65</v>
          </cell>
          <cell r="U745">
            <v>7000</v>
          </cell>
          <cell r="V745">
            <v>5786</v>
          </cell>
          <cell r="W745">
            <v>1214</v>
          </cell>
          <cell r="X745">
            <v>1214</v>
          </cell>
          <cell r="Y745">
            <v>1214</v>
          </cell>
          <cell r="Z745">
            <v>1214</v>
          </cell>
          <cell r="AA745">
            <v>1214</v>
          </cell>
        </row>
        <row r="746">
          <cell r="A746" t="str">
            <v>CHIRANG HILL IRRIGATION PROJECT</v>
          </cell>
          <cell r="B746" t="str">
            <v>0740</v>
          </cell>
          <cell r="C746">
            <v>740</v>
          </cell>
          <cell r="D746" t="str">
            <v>CLOSED</v>
          </cell>
          <cell r="E746" t="str">
            <v>03</v>
          </cell>
          <cell r="F746" t="str">
            <v>BHU</v>
          </cell>
          <cell r="G746">
            <v>3007</v>
          </cell>
          <cell r="H746" t="str">
            <v>Water Resource Management</v>
          </cell>
          <cell r="I746">
            <v>2035</v>
          </cell>
          <cell r="J746" t="str">
            <v>SANS</v>
          </cell>
          <cell r="K746" t="str">
            <v>17SEP85</v>
          </cell>
          <cell r="L746" t="str">
            <v>04NOV85</v>
          </cell>
          <cell r="M746" t="str">
            <v>27DEC85</v>
          </cell>
          <cell r="N746" t="str">
            <v>20MAR92</v>
          </cell>
          <cell r="O746" t="str">
            <v>01NOV95</v>
          </cell>
          <cell r="P746" t="str">
            <v>01MAY25</v>
          </cell>
          <cell r="Q746">
            <v>40</v>
          </cell>
          <cell r="R746">
            <v>10</v>
          </cell>
          <cell r="S746">
            <v>1</v>
          </cell>
          <cell r="U746">
            <v>4508</v>
          </cell>
          <cell r="V746">
            <v>3414</v>
          </cell>
          <cell r="W746">
            <v>1094</v>
          </cell>
          <cell r="X746">
            <v>1094</v>
          </cell>
          <cell r="Y746">
            <v>1094</v>
          </cell>
          <cell r="Z746">
            <v>1094</v>
          </cell>
          <cell r="AA746">
            <v>370</v>
          </cell>
        </row>
        <row r="747">
          <cell r="A747" t="str">
            <v>EIGHTH ROAD PROJECT</v>
          </cell>
          <cell r="B747" t="str">
            <v>0741</v>
          </cell>
          <cell r="C747">
            <v>741</v>
          </cell>
          <cell r="D747" t="str">
            <v>CLOSED</v>
          </cell>
          <cell r="E747" t="str">
            <v>01</v>
          </cell>
          <cell r="F747" t="str">
            <v>INO</v>
          </cell>
          <cell r="G747">
            <v>3701</v>
          </cell>
          <cell r="H747" t="str">
            <v>Roads &amp; Highways</v>
          </cell>
          <cell r="I747">
            <v>2115</v>
          </cell>
          <cell r="J747" t="str">
            <v>SEID</v>
          </cell>
          <cell r="K747" t="str">
            <v>24SEP85</v>
          </cell>
          <cell r="L747" t="str">
            <v>30SEP85</v>
          </cell>
          <cell r="M747" t="str">
            <v>12FEB86</v>
          </cell>
          <cell r="N747" t="str">
            <v>05MAR93</v>
          </cell>
          <cell r="O747" t="str">
            <v>01MAR91</v>
          </cell>
          <cell r="P747" t="str">
            <v>01SEP10</v>
          </cell>
          <cell r="Q747">
            <v>25</v>
          </cell>
          <cell r="R747">
            <v>5</v>
          </cell>
          <cell r="S747">
            <v>0</v>
          </cell>
          <cell r="T747" t="str">
            <v>V'ABLE</v>
          </cell>
          <cell r="U747">
            <v>120000</v>
          </cell>
          <cell r="V747">
            <v>10510</v>
          </cell>
          <cell r="W747">
            <v>109490</v>
          </cell>
          <cell r="X747">
            <v>109490</v>
          </cell>
          <cell r="Y747">
            <v>109490</v>
          </cell>
          <cell r="Z747">
            <v>109490</v>
          </cell>
          <cell r="AA747">
            <v>87060</v>
          </cell>
        </row>
        <row r="748">
          <cell r="A748" t="str">
            <v>FISHERIES INDUSTRIES CREDIT PROJECT</v>
          </cell>
          <cell r="B748" t="str">
            <v>0742</v>
          </cell>
          <cell r="C748">
            <v>742</v>
          </cell>
          <cell r="D748" t="str">
            <v>CLOSED</v>
          </cell>
          <cell r="E748" t="str">
            <v>01</v>
          </cell>
          <cell r="F748" t="str">
            <v>INO</v>
          </cell>
          <cell r="G748">
            <v>3003</v>
          </cell>
          <cell r="H748" t="str">
            <v>Fishery</v>
          </cell>
          <cell r="I748">
            <v>1720</v>
          </cell>
          <cell r="J748" t="e">
            <v>#N/A</v>
          </cell>
          <cell r="K748" t="str">
            <v>17OCT85</v>
          </cell>
          <cell r="L748" t="str">
            <v>07MAR86</v>
          </cell>
          <cell r="M748" t="str">
            <v>17SEP86</v>
          </cell>
          <cell r="N748" t="str">
            <v>04JAN91</v>
          </cell>
          <cell r="O748" t="str">
            <v>15DEC89</v>
          </cell>
          <cell r="P748" t="str">
            <v>15JUN00</v>
          </cell>
          <cell r="Q748">
            <v>15</v>
          </cell>
          <cell r="R748">
            <v>4</v>
          </cell>
          <cell r="S748">
            <v>0</v>
          </cell>
          <cell r="T748" t="str">
            <v>V'ABLE</v>
          </cell>
          <cell r="U748">
            <v>65000</v>
          </cell>
          <cell r="V748">
            <v>1581</v>
          </cell>
          <cell r="W748">
            <v>63419</v>
          </cell>
          <cell r="X748">
            <v>63419</v>
          </cell>
          <cell r="Y748">
            <v>63419</v>
          </cell>
          <cell r="Z748">
            <v>63419</v>
          </cell>
          <cell r="AA748">
            <v>63419</v>
          </cell>
        </row>
        <row r="749">
          <cell r="A749" t="str">
            <v>HEALTH &amp; POPULATION PROJECT</v>
          </cell>
          <cell r="B749" t="str">
            <v>0743</v>
          </cell>
          <cell r="C749">
            <v>743</v>
          </cell>
          <cell r="D749" t="str">
            <v>CLOSED</v>
          </cell>
          <cell r="E749" t="str">
            <v>01</v>
          </cell>
          <cell r="F749" t="str">
            <v>INO</v>
          </cell>
          <cell r="G749">
            <v>3403</v>
          </cell>
          <cell r="H749" t="str">
            <v>Health Systems</v>
          </cell>
          <cell r="I749">
            <v>2135</v>
          </cell>
          <cell r="J749" t="str">
            <v>SESS</v>
          </cell>
          <cell r="K749" t="str">
            <v>17OCT85</v>
          </cell>
          <cell r="L749" t="str">
            <v>30OCT85</v>
          </cell>
          <cell r="M749" t="str">
            <v>12MAR86</v>
          </cell>
          <cell r="N749" t="str">
            <v>06JUN94</v>
          </cell>
          <cell r="O749" t="str">
            <v>15APR91</v>
          </cell>
          <cell r="P749" t="str">
            <v>15OCT10</v>
          </cell>
          <cell r="Q749">
            <v>25</v>
          </cell>
          <cell r="R749">
            <v>5</v>
          </cell>
          <cell r="S749">
            <v>0</v>
          </cell>
          <cell r="T749" t="str">
            <v>V'ABLE</v>
          </cell>
          <cell r="U749">
            <v>41600</v>
          </cell>
          <cell r="V749">
            <v>3378</v>
          </cell>
          <cell r="W749">
            <v>38222</v>
          </cell>
          <cell r="X749">
            <v>38222</v>
          </cell>
          <cell r="Y749">
            <v>38222</v>
          </cell>
          <cell r="Z749">
            <v>38222</v>
          </cell>
          <cell r="AA749">
            <v>30393</v>
          </cell>
        </row>
        <row r="750">
          <cell r="A750" t="str">
            <v>COTTON DEVELOPMENT PROJECT</v>
          </cell>
          <cell r="B750" t="str">
            <v>0744</v>
          </cell>
          <cell r="C750">
            <v>744</v>
          </cell>
          <cell r="D750" t="str">
            <v>CLOSED</v>
          </cell>
          <cell r="E750" t="str">
            <v>03</v>
          </cell>
          <cell r="F750" t="str">
            <v>NEP</v>
          </cell>
          <cell r="G750">
            <v>3001</v>
          </cell>
          <cell r="H750" t="str">
            <v>Agriculture Production, Agroprocessing, &amp; Agrobusiness</v>
          </cell>
          <cell r="I750">
            <v>2035</v>
          </cell>
          <cell r="J750" t="str">
            <v>SANS</v>
          </cell>
          <cell r="K750" t="str">
            <v>24OCT85</v>
          </cell>
          <cell r="L750" t="str">
            <v>17JAN86</v>
          </cell>
          <cell r="M750" t="str">
            <v>20MAR86</v>
          </cell>
          <cell r="N750" t="str">
            <v>19OCT94</v>
          </cell>
          <cell r="O750" t="str">
            <v>15JAN96</v>
          </cell>
          <cell r="P750" t="str">
            <v>15JUL25</v>
          </cell>
          <cell r="Q750">
            <v>40</v>
          </cell>
          <cell r="R750">
            <v>10</v>
          </cell>
          <cell r="S750">
            <v>1</v>
          </cell>
          <cell r="U750">
            <v>19590</v>
          </cell>
          <cell r="V750">
            <v>14795</v>
          </cell>
          <cell r="W750">
            <v>4795</v>
          </cell>
          <cell r="X750">
            <v>4795</v>
          </cell>
          <cell r="Y750">
            <v>4795</v>
          </cell>
          <cell r="Z750">
            <v>4795</v>
          </cell>
          <cell r="AA750">
            <v>1559</v>
          </cell>
        </row>
        <row r="751">
          <cell r="A751" t="str">
            <v>SECOND LIVESTOCK DEVELOPMENT PROJECT</v>
          </cell>
          <cell r="B751" t="str">
            <v>0745</v>
          </cell>
          <cell r="C751">
            <v>745</v>
          </cell>
          <cell r="D751" t="str">
            <v>CLOSED</v>
          </cell>
          <cell r="E751" t="str">
            <v>03</v>
          </cell>
          <cell r="F751" t="str">
            <v>NEP</v>
          </cell>
          <cell r="G751">
            <v>3006</v>
          </cell>
          <cell r="H751" t="str">
            <v>Livestock</v>
          </cell>
          <cell r="I751">
            <v>2035</v>
          </cell>
          <cell r="J751" t="str">
            <v>SANS</v>
          </cell>
          <cell r="K751" t="str">
            <v>24OCT85</v>
          </cell>
          <cell r="L751" t="str">
            <v>17JAN86</v>
          </cell>
          <cell r="M751" t="str">
            <v>16APR86</v>
          </cell>
          <cell r="N751" t="str">
            <v>17NOV94</v>
          </cell>
          <cell r="O751" t="str">
            <v>15DEC95</v>
          </cell>
          <cell r="P751" t="str">
            <v>15JUN25</v>
          </cell>
          <cell r="Q751">
            <v>40</v>
          </cell>
          <cell r="R751">
            <v>10</v>
          </cell>
          <cell r="S751">
            <v>1</v>
          </cell>
          <cell r="U751">
            <v>19202</v>
          </cell>
          <cell r="V751">
            <v>12221</v>
          </cell>
          <cell r="W751">
            <v>6981</v>
          </cell>
          <cell r="X751">
            <v>6981</v>
          </cell>
          <cell r="Y751">
            <v>6981</v>
          </cell>
          <cell r="Z751">
            <v>6981</v>
          </cell>
          <cell r="AA751">
            <v>2388</v>
          </cell>
        </row>
        <row r="752">
          <cell r="A752" t="str">
            <v>SECOND RURAL HEALTH SERVICES PROJECT</v>
          </cell>
          <cell r="B752" t="str">
            <v>0746</v>
          </cell>
          <cell r="C752">
            <v>746</v>
          </cell>
          <cell r="D752" t="str">
            <v>CLOSED</v>
          </cell>
          <cell r="E752" t="str">
            <v>03</v>
          </cell>
          <cell r="F752" t="str">
            <v>PNG</v>
          </cell>
          <cell r="G752">
            <v>3403</v>
          </cell>
          <cell r="H752" t="str">
            <v>Health Systems</v>
          </cell>
          <cell r="I752">
            <v>3610</v>
          </cell>
          <cell r="J752" t="str">
            <v>PAHQ</v>
          </cell>
          <cell r="K752" t="str">
            <v>24OCT85</v>
          </cell>
          <cell r="L752" t="str">
            <v>04APR86</v>
          </cell>
          <cell r="M752" t="str">
            <v>20JUN86</v>
          </cell>
          <cell r="N752" t="str">
            <v>13DEC91</v>
          </cell>
          <cell r="O752" t="str">
            <v>15FEB96</v>
          </cell>
          <cell r="P752" t="str">
            <v>15AUG25</v>
          </cell>
          <cell r="Q752">
            <v>40</v>
          </cell>
          <cell r="R752">
            <v>10</v>
          </cell>
          <cell r="S752">
            <v>1</v>
          </cell>
          <cell r="U752">
            <v>11088</v>
          </cell>
          <cell r="V752">
            <v>0</v>
          </cell>
          <cell r="W752">
            <v>11088</v>
          </cell>
          <cell r="X752">
            <v>11088</v>
          </cell>
          <cell r="Y752">
            <v>11088</v>
          </cell>
          <cell r="Z752">
            <v>11088</v>
          </cell>
          <cell r="AA752">
            <v>3591</v>
          </cell>
        </row>
        <row r="753">
          <cell r="A753" t="str">
            <v>SECOND RURAL HEALTH SERVICES PROJECT</v>
          </cell>
          <cell r="B753" t="str">
            <v>0747</v>
          </cell>
          <cell r="C753">
            <v>747</v>
          </cell>
          <cell r="D753" t="str">
            <v>CLOSED</v>
          </cell>
          <cell r="E753" t="str">
            <v>01</v>
          </cell>
          <cell r="F753" t="str">
            <v>PNG</v>
          </cell>
          <cell r="G753">
            <v>3403</v>
          </cell>
          <cell r="H753" t="str">
            <v>Health Systems</v>
          </cell>
          <cell r="I753">
            <v>3610</v>
          </cell>
          <cell r="J753" t="str">
            <v>PAHQ</v>
          </cell>
          <cell r="K753" t="str">
            <v>24OCT85</v>
          </cell>
          <cell r="L753" t="str">
            <v>04APR86</v>
          </cell>
          <cell r="M753" t="str">
            <v>20JUN86</v>
          </cell>
          <cell r="N753" t="str">
            <v>13DEC91</v>
          </cell>
          <cell r="O753" t="str">
            <v>15FEB91</v>
          </cell>
          <cell r="P753" t="str">
            <v>15AUG05</v>
          </cell>
          <cell r="Q753">
            <v>20</v>
          </cell>
          <cell r="R753">
            <v>5</v>
          </cell>
          <cell r="S753">
            <v>0</v>
          </cell>
          <cell r="T753" t="str">
            <v>V'ABLE</v>
          </cell>
          <cell r="U753">
            <v>5400</v>
          </cell>
          <cell r="V753">
            <v>0</v>
          </cell>
          <cell r="W753">
            <v>5400</v>
          </cell>
          <cell r="X753">
            <v>5400</v>
          </cell>
          <cell r="Y753">
            <v>5400</v>
          </cell>
          <cell r="Z753">
            <v>5400</v>
          </cell>
          <cell r="AA753">
            <v>5400</v>
          </cell>
        </row>
        <row r="754">
          <cell r="A754" t="str">
            <v>SETI ZONE RURAL DEVELOPMENT PROJECT</v>
          </cell>
          <cell r="B754" t="str">
            <v>0748</v>
          </cell>
          <cell r="C754">
            <v>748</v>
          </cell>
          <cell r="D754" t="str">
            <v>CLOSED</v>
          </cell>
          <cell r="E754" t="str">
            <v>03</v>
          </cell>
          <cell r="F754" t="str">
            <v>NEP</v>
          </cell>
          <cell r="G754">
            <v>3900</v>
          </cell>
          <cell r="H754" t="str">
            <v>Multisector</v>
          </cell>
          <cell r="I754">
            <v>2035</v>
          </cell>
          <cell r="J754" t="str">
            <v>SANS</v>
          </cell>
          <cell r="K754" t="str">
            <v>31OCT85</v>
          </cell>
          <cell r="L754" t="str">
            <v>17JAN86</v>
          </cell>
          <cell r="M754" t="str">
            <v>16APR86</v>
          </cell>
          <cell r="N754" t="str">
            <v>26SEP96</v>
          </cell>
          <cell r="O754" t="str">
            <v>15JAN96</v>
          </cell>
          <cell r="P754" t="str">
            <v>15JUL25</v>
          </cell>
          <cell r="Q754">
            <v>40</v>
          </cell>
          <cell r="R754">
            <v>10</v>
          </cell>
          <cell r="S754">
            <v>1</v>
          </cell>
          <cell r="U754">
            <v>27666</v>
          </cell>
          <cell r="V754">
            <v>12725</v>
          </cell>
          <cell r="W754">
            <v>14941</v>
          </cell>
          <cell r="X754">
            <v>14941</v>
          </cell>
          <cell r="Y754">
            <v>14941</v>
          </cell>
          <cell r="Z754">
            <v>14941</v>
          </cell>
          <cell r="AA754">
            <v>4758</v>
          </cell>
        </row>
        <row r="755">
          <cell r="A755" t="str">
            <v>THIRD FORESTRY DEVELOPMENT PROJECT</v>
          </cell>
          <cell r="B755" t="str">
            <v>0749</v>
          </cell>
          <cell r="C755">
            <v>749</v>
          </cell>
          <cell r="D755" t="str">
            <v>CLOSED</v>
          </cell>
          <cell r="E755" t="str">
            <v>03</v>
          </cell>
          <cell r="F755" t="str">
            <v>NEP</v>
          </cell>
          <cell r="G755">
            <v>3004</v>
          </cell>
          <cell r="H755" t="str">
            <v>Forest</v>
          </cell>
          <cell r="I755">
            <v>2035</v>
          </cell>
          <cell r="J755" t="str">
            <v>SANS</v>
          </cell>
          <cell r="K755" t="str">
            <v>31OCT85</v>
          </cell>
          <cell r="L755" t="str">
            <v>17JAN86</v>
          </cell>
          <cell r="M755" t="str">
            <v>26JUN86</v>
          </cell>
          <cell r="N755" t="str">
            <v>13JAN92</v>
          </cell>
          <cell r="O755" t="str">
            <v>15SEP95</v>
          </cell>
          <cell r="P755" t="str">
            <v>15MAR25</v>
          </cell>
          <cell r="Q755">
            <v>40</v>
          </cell>
          <cell r="R755">
            <v>10</v>
          </cell>
          <cell r="S755">
            <v>1</v>
          </cell>
          <cell r="U755">
            <v>13468</v>
          </cell>
          <cell r="V755">
            <v>5072</v>
          </cell>
          <cell r="W755">
            <v>8396</v>
          </cell>
          <cell r="X755">
            <v>8396</v>
          </cell>
          <cell r="Y755">
            <v>8396</v>
          </cell>
          <cell r="Z755">
            <v>8396</v>
          </cell>
          <cell r="AA755">
            <v>2846</v>
          </cell>
        </row>
        <row r="756">
          <cell r="A756" t="str">
            <v>SMALL DAMS PROJECTS</v>
          </cell>
          <cell r="B756" t="str">
            <v>0750</v>
          </cell>
          <cell r="C756">
            <v>750</v>
          </cell>
          <cell r="D756" t="str">
            <v>CLOSED</v>
          </cell>
          <cell r="E756" t="str">
            <v>03</v>
          </cell>
          <cell r="F756" t="str">
            <v>PAK</v>
          </cell>
          <cell r="G756">
            <v>3008</v>
          </cell>
          <cell r="H756" t="str">
            <v>Agriculture Sector Development</v>
          </cell>
          <cell r="I756">
            <v>4620</v>
          </cell>
          <cell r="J756" t="str">
            <v>CWAE</v>
          </cell>
          <cell r="K756" t="str">
            <v>31OCT85</v>
          </cell>
          <cell r="L756" t="str">
            <v>17JAN86</v>
          </cell>
          <cell r="M756" t="str">
            <v>11DEC86</v>
          </cell>
          <cell r="N756" t="str">
            <v>14MAR96</v>
          </cell>
          <cell r="O756" t="str">
            <v>15MAR96</v>
          </cell>
          <cell r="P756" t="str">
            <v>15SEP25</v>
          </cell>
          <cell r="Q756">
            <v>40</v>
          </cell>
          <cell r="R756">
            <v>10</v>
          </cell>
          <cell r="S756">
            <v>1</v>
          </cell>
          <cell r="U756">
            <v>52279</v>
          </cell>
          <cell r="V756">
            <v>21247</v>
          </cell>
          <cell r="W756">
            <v>31032</v>
          </cell>
          <cell r="X756">
            <v>31032</v>
          </cell>
          <cell r="Y756">
            <v>31032</v>
          </cell>
          <cell r="Z756">
            <v>31032</v>
          </cell>
          <cell r="AA756">
            <v>10167</v>
          </cell>
        </row>
        <row r="757">
          <cell r="A757" t="str">
            <v>SEVENTH POWER PROJECT</v>
          </cell>
          <cell r="B757" t="str">
            <v>0751</v>
          </cell>
          <cell r="C757">
            <v>751</v>
          </cell>
          <cell r="D757" t="str">
            <v>CLOSED</v>
          </cell>
          <cell r="E757" t="str">
            <v>03</v>
          </cell>
          <cell r="F757" t="str">
            <v>BAN</v>
          </cell>
          <cell r="G757">
            <v>3204</v>
          </cell>
          <cell r="H757" t="str">
            <v>Transmission &amp; Distribution</v>
          </cell>
          <cell r="I757">
            <v>2025</v>
          </cell>
          <cell r="J757" t="str">
            <v>SAEN</v>
          </cell>
          <cell r="K757" t="str">
            <v>31OCT85</v>
          </cell>
          <cell r="L757" t="str">
            <v>06DEC85</v>
          </cell>
          <cell r="M757" t="str">
            <v>27AUG86</v>
          </cell>
          <cell r="N757" t="str">
            <v>30MAY95</v>
          </cell>
          <cell r="O757" t="str">
            <v>15MAR96</v>
          </cell>
          <cell r="P757" t="str">
            <v>15SEP25</v>
          </cell>
          <cell r="Q757">
            <v>40</v>
          </cell>
          <cell r="R757">
            <v>10</v>
          </cell>
          <cell r="S757">
            <v>1</v>
          </cell>
          <cell r="U757">
            <v>54156</v>
          </cell>
          <cell r="V757">
            <v>4943</v>
          </cell>
          <cell r="W757">
            <v>49213</v>
          </cell>
          <cell r="X757">
            <v>49213</v>
          </cell>
          <cell r="Y757">
            <v>49213</v>
          </cell>
          <cell r="Z757">
            <v>49213</v>
          </cell>
          <cell r="AA757">
            <v>15728</v>
          </cell>
        </row>
        <row r="758">
          <cell r="A758" t="str">
            <v>MULTIPROJECT LOAN</v>
          </cell>
          <cell r="B758" t="str">
            <v>0752</v>
          </cell>
          <cell r="C758">
            <v>752</v>
          </cell>
          <cell r="D758" t="str">
            <v>CLOSED</v>
          </cell>
          <cell r="E758" t="str">
            <v>03</v>
          </cell>
          <cell r="F758" t="str">
            <v>SAM</v>
          </cell>
          <cell r="G758">
            <v>3900</v>
          </cell>
          <cell r="H758" t="str">
            <v>Multisector</v>
          </cell>
          <cell r="I758">
            <v>3610</v>
          </cell>
          <cell r="J758" t="str">
            <v>PAHQ</v>
          </cell>
          <cell r="K758" t="str">
            <v>19NOV85</v>
          </cell>
          <cell r="L758" t="str">
            <v>09DEC85</v>
          </cell>
          <cell r="M758" t="str">
            <v>17APR86</v>
          </cell>
          <cell r="N758" t="str">
            <v>25NOV94</v>
          </cell>
          <cell r="O758" t="str">
            <v>15MAR96</v>
          </cell>
          <cell r="P758" t="str">
            <v>15SEP25</v>
          </cell>
          <cell r="Q758">
            <v>40</v>
          </cell>
          <cell r="R758">
            <v>10</v>
          </cell>
          <cell r="S758">
            <v>1</v>
          </cell>
          <cell r="U758">
            <v>5816</v>
          </cell>
          <cell r="V758">
            <v>0</v>
          </cell>
          <cell r="W758">
            <v>5816</v>
          </cell>
          <cell r="X758">
            <v>5816</v>
          </cell>
          <cell r="Y758">
            <v>5816</v>
          </cell>
          <cell r="Z758">
            <v>5816</v>
          </cell>
          <cell r="AA758">
            <v>1859</v>
          </cell>
        </row>
        <row r="759">
          <cell r="A759" t="str">
            <v>TRUNK ROADS IMPROVEMENT PROJECT</v>
          </cell>
          <cell r="B759" t="str">
            <v>0753</v>
          </cell>
          <cell r="C759">
            <v>753</v>
          </cell>
          <cell r="D759" t="str">
            <v>CLOSED</v>
          </cell>
          <cell r="E759" t="str">
            <v>03</v>
          </cell>
          <cell r="F759" t="str">
            <v>SRI</v>
          </cell>
          <cell r="G759">
            <v>3701</v>
          </cell>
          <cell r="H759" t="str">
            <v>Roads &amp; Highways</v>
          </cell>
          <cell r="I759">
            <v>2015</v>
          </cell>
          <cell r="J759" t="str">
            <v>SATC</v>
          </cell>
          <cell r="K759" t="str">
            <v>19NOV85</v>
          </cell>
          <cell r="L759" t="str">
            <v>27DEC85</v>
          </cell>
          <cell r="M759" t="str">
            <v>07APR86</v>
          </cell>
          <cell r="N759" t="str">
            <v>16DEC93</v>
          </cell>
          <cell r="O759" t="str">
            <v>15MAR96</v>
          </cell>
          <cell r="P759" t="str">
            <v>15SEP25</v>
          </cell>
          <cell r="Q759">
            <v>40</v>
          </cell>
          <cell r="R759">
            <v>10</v>
          </cell>
          <cell r="S759">
            <v>1</v>
          </cell>
          <cell r="U759">
            <v>27963</v>
          </cell>
          <cell r="V759">
            <v>54</v>
          </cell>
          <cell r="W759">
            <v>27909</v>
          </cell>
          <cell r="X759">
            <v>27909</v>
          </cell>
          <cell r="Y759">
            <v>27909</v>
          </cell>
          <cell r="Z759">
            <v>27909</v>
          </cell>
          <cell r="AA759">
            <v>8972</v>
          </cell>
        </row>
        <row r="760">
          <cell r="A760" t="str">
            <v>DEVELOPMENT FINANCING PROJECT</v>
          </cell>
          <cell r="B760" t="str">
            <v>0754</v>
          </cell>
          <cell r="C760">
            <v>754</v>
          </cell>
          <cell r="D760" t="str">
            <v>CLOSED</v>
          </cell>
          <cell r="E760" t="str">
            <v>03</v>
          </cell>
          <cell r="F760" t="str">
            <v>SRI</v>
          </cell>
          <cell r="G760">
            <v>3301</v>
          </cell>
          <cell r="H760" t="str">
            <v>Banking Systems</v>
          </cell>
          <cell r="I760">
            <v>2050</v>
          </cell>
          <cell r="J760" t="str">
            <v>SAGF</v>
          </cell>
          <cell r="K760" t="str">
            <v>26NOV85</v>
          </cell>
          <cell r="L760" t="str">
            <v>27DEC85</v>
          </cell>
          <cell r="M760" t="str">
            <v>07MAR86</v>
          </cell>
          <cell r="N760" t="str">
            <v>29MAY91</v>
          </cell>
          <cell r="O760" t="str">
            <v>15APR96</v>
          </cell>
          <cell r="P760" t="str">
            <v>15OCT25</v>
          </cell>
          <cell r="Q760">
            <v>40</v>
          </cell>
          <cell r="R760">
            <v>10</v>
          </cell>
          <cell r="S760">
            <v>1</v>
          </cell>
          <cell r="U760">
            <v>24274</v>
          </cell>
          <cell r="V760">
            <v>2802</v>
          </cell>
          <cell r="W760">
            <v>21472</v>
          </cell>
          <cell r="X760">
            <v>21472</v>
          </cell>
          <cell r="Y760">
            <v>21472</v>
          </cell>
          <cell r="Z760">
            <v>21472</v>
          </cell>
          <cell r="AA760">
            <v>6954</v>
          </cell>
        </row>
        <row r="761">
          <cell r="A761" t="str">
            <v>KALAKA-SARIBAS INTEGRATED AGRICULTURAL DEVELOPMENT PROJECT</v>
          </cell>
          <cell r="B761" t="str">
            <v>0755</v>
          </cell>
          <cell r="C761">
            <v>755</v>
          </cell>
          <cell r="D761" t="str">
            <v>CLOSED</v>
          </cell>
          <cell r="E761" t="str">
            <v>01</v>
          </cell>
          <cell r="F761" t="str">
            <v>MAL</v>
          </cell>
          <cell r="G761">
            <v>3900</v>
          </cell>
          <cell r="H761" t="str">
            <v>Multisector</v>
          </cell>
          <cell r="I761">
            <v>2125</v>
          </cell>
          <cell r="J761" t="str">
            <v>SEAE</v>
          </cell>
          <cell r="K761" t="str">
            <v>26NOV85</v>
          </cell>
          <cell r="L761" t="str">
            <v>24APR86</v>
          </cell>
          <cell r="M761" t="str">
            <v>05NOV86</v>
          </cell>
          <cell r="N761" t="str">
            <v>27SEP94</v>
          </cell>
          <cell r="O761" t="str">
            <v>15MAR93</v>
          </cell>
          <cell r="P761" t="str">
            <v>15SEP05</v>
          </cell>
          <cell r="Q761">
            <v>20</v>
          </cell>
          <cell r="R761">
            <v>7</v>
          </cell>
          <cell r="S761">
            <v>0</v>
          </cell>
          <cell r="T761" t="str">
            <v>V'ABLE</v>
          </cell>
          <cell r="U761">
            <v>42600</v>
          </cell>
          <cell r="V761">
            <v>18982</v>
          </cell>
          <cell r="W761">
            <v>23618</v>
          </cell>
          <cell r="X761">
            <v>23618</v>
          </cell>
          <cell r="Y761">
            <v>23618</v>
          </cell>
          <cell r="Z761">
            <v>23618</v>
          </cell>
          <cell r="AA761">
            <v>23618</v>
          </cell>
        </row>
        <row r="762">
          <cell r="A762" t="str">
            <v>SARAWAK AGRICULTURAL DEVELOPMENT  STUDY</v>
          </cell>
          <cell r="B762" t="str">
            <v>0756</v>
          </cell>
          <cell r="C762">
            <v>756</v>
          </cell>
          <cell r="D762" t="str">
            <v>CLOSED</v>
          </cell>
          <cell r="E762" t="str">
            <v>01</v>
          </cell>
          <cell r="F762" t="str">
            <v>MAL</v>
          </cell>
          <cell r="G762">
            <v>3900</v>
          </cell>
          <cell r="H762" t="str">
            <v>Multisector</v>
          </cell>
          <cell r="I762">
            <v>2125</v>
          </cell>
          <cell r="J762" t="str">
            <v>SEAE</v>
          </cell>
          <cell r="K762" t="str">
            <v>26NOV85</v>
          </cell>
          <cell r="L762" t="str">
            <v>24APR86</v>
          </cell>
          <cell r="M762" t="str">
            <v>05NOV86</v>
          </cell>
          <cell r="N762" t="str">
            <v>13MAR87</v>
          </cell>
          <cell r="Q762">
            <v>10</v>
          </cell>
          <cell r="R762">
            <v>2</v>
          </cell>
          <cell r="S762">
            <v>0</v>
          </cell>
          <cell r="T762" t="str">
            <v>V'ABLE</v>
          </cell>
          <cell r="U762">
            <v>1780</v>
          </cell>
          <cell r="V762">
            <v>1780</v>
          </cell>
          <cell r="W762">
            <v>0</v>
          </cell>
          <cell r="X762">
            <v>0</v>
          </cell>
          <cell r="Y762">
            <v>0</v>
          </cell>
          <cell r="Z762">
            <v>0</v>
          </cell>
          <cell r="AA762">
            <v>0</v>
          </cell>
        </row>
        <row r="763">
          <cell r="A763" t="str">
            <v>PERLIS AGRICULTURAL DEV. PROJECT</v>
          </cell>
          <cell r="B763" t="str">
            <v>0757</v>
          </cell>
          <cell r="C763">
            <v>757</v>
          </cell>
          <cell r="D763" t="str">
            <v>CLOSED</v>
          </cell>
          <cell r="E763" t="str">
            <v>01</v>
          </cell>
          <cell r="F763" t="str">
            <v>MAL</v>
          </cell>
          <cell r="G763">
            <v>3008</v>
          </cell>
          <cell r="H763" t="str">
            <v>Agriculture Sector Development</v>
          </cell>
          <cell r="I763">
            <v>2125</v>
          </cell>
          <cell r="J763" t="str">
            <v>SEAE</v>
          </cell>
          <cell r="K763" t="str">
            <v>26NOV85</v>
          </cell>
          <cell r="L763" t="str">
            <v>24APR86</v>
          </cell>
          <cell r="M763" t="str">
            <v>31JUL86</v>
          </cell>
          <cell r="N763" t="str">
            <v>12OCT93</v>
          </cell>
          <cell r="O763" t="str">
            <v>15MAR92</v>
          </cell>
          <cell r="P763" t="str">
            <v>15SEP05</v>
          </cell>
          <cell r="Q763">
            <v>20</v>
          </cell>
          <cell r="R763">
            <v>6</v>
          </cell>
          <cell r="S763">
            <v>0</v>
          </cell>
          <cell r="T763" t="str">
            <v>V'ABLE</v>
          </cell>
          <cell r="U763">
            <v>43000</v>
          </cell>
          <cell r="V763">
            <v>7697</v>
          </cell>
          <cell r="W763">
            <v>35303</v>
          </cell>
          <cell r="X763">
            <v>35303</v>
          </cell>
          <cell r="Y763">
            <v>35303</v>
          </cell>
          <cell r="Z763">
            <v>35303</v>
          </cell>
          <cell r="AA763">
            <v>35303</v>
          </cell>
        </row>
        <row r="764">
          <cell r="A764" t="str">
            <v>FARM-TO-MARKET ROADS PROJECT</v>
          </cell>
          <cell r="B764" t="str">
            <v>0758</v>
          </cell>
          <cell r="C764">
            <v>758</v>
          </cell>
          <cell r="D764" t="str">
            <v>CLOSED</v>
          </cell>
          <cell r="E764" t="str">
            <v>03</v>
          </cell>
          <cell r="F764" t="str">
            <v>PAK</v>
          </cell>
          <cell r="G764">
            <v>3701</v>
          </cell>
          <cell r="H764" t="str">
            <v>Roads &amp; Highways</v>
          </cell>
          <cell r="I764">
            <v>4615</v>
          </cell>
          <cell r="J764" t="str">
            <v>CWID</v>
          </cell>
          <cell r="K764" t="str">
            <v>26NOV85</v>
          </cell>
          <cell r="L764" t="str">
            <v>17JAN86</v>
          </cell>
          <cell r="M764" t="str">
            <v>31OCT86</v>
          </cell>
          <cell r="N764" t="str">
            <v>07MAR95</v>
          </cell>
          <cell r="O764" t="str">
            <v>01APR96</v>
          </cell>
          <cell r="P764" t="str">
            <v>01OCT25</v>
          </cell>
          <cell r="Q764">
            <v>40</v>
          </cell>
          <cell r="R764">
            <v>10</v>
          </cell>
          <cell r="S764">
            <v>1</v>
          </cell>
          <cell r="U764">
            <v>38522</v>
          </cell>
          <cell r="V764">
            <v>755</v>
          </cell>
          <cell r="W764">
            <v>37767</v>
          </cell>
          <cell r="X764">
            <v>37767</v>
          </cell>
          <cell r="Y764">
            <v>37767</v>
          </cell>
          <cell r="Z764">
            <v>37767</v>
          </cell>
          <cell r="AA764">
            <v>12273</v>
          </cell>
        </row>
        <row r="765">
          <cell r="A765" t="str">
            <v>SCIENCE EDUCATION FOR SECONDARY SCHOOLS SECTOR PROJECT</v>
          </cell>
          <cell r="B765" t="str">
            <v>0759</v>
          </cell>
          <cell r="C765">
            <v>759</v>
          </cell>
          <cell r="D765" t="str">
            <v>CLOSED</v>
          </cell>
          <cell r="E765" t="str">
            <v>03</v>
          </cell>
          <cell r="F765" t="str">
            <v>PAK</v>
          </cell>
          <cell r="G765">
            <v>3101</v>
          </cell>
          <cell r="H765" t="str">
            <v>Basic Education</v>
          </cell>
          <cell r="I765">
            <v>4625</v>
          </cell>
          <cell r="J765" t="str">
            <v>CWSS</v>
          </cell>
          <cell r="K765" t="str">
            <v>28NOV85</v>
          </cell>
          <cell r="L765" t="str">
            <v>21MAR86</v>
          </cell>
          <cell r="M765" t="str">
            <v>09SEP86</v>
          </cell>
          <cell r="N765" t="str">
            <v>26JAN95</v>
          </cell>
          <cell r="O765" t="str">
            <v>15MAY96</v>
          </cell>
          <cell r="P765" t="str">
            <v>15NOV25</v>
          </cell>
          <cell r="Q765">
            <v>40</v>
          </cell>
          <cell r="R765">
            <v>10</v>
          </cell>
          <cell r="S765">
            <v>1</v>
          </cell>
          <cell r="U765">
            <v>37381</v>
          </cell>
          <cell r="V765">
            <v>19571</v>
          </cell>
          <cell r="W765">
            <v>17810</v>
          </cell>
          <cell r="X765">
            <v>17810</v>
          </cell>
          <cell r="Y765">
            <v>17810</v>
          </cell>
          <cell r="Z765">
            <v>17810</v>
          </cell>
          <cell r="AA765">
            <v>5811</v>
          </cell>
        </row>
        <row r="766">
          <cell r="A766" t="str">
            <v>TARBELA UNITS 13 &amp; 14 AND 500 KV TRANSMISSION PROJECT</v>
          </cell>
          <cell r="B766" t="str">
            <v>0760</v>
          </cell>
          <cell r="C766">
            <v>760</v>
          </cell>
          <cell r="D766" t="str">
            <v>CLOSED</v>
          </cell>
          <cell r="E766" t="str">
            <v>01</v>
          </cell>
          <cell r="F766" t="str">
            <v>PAK</v>
          </cell>
          <cell r="G766">
            <v>3205</v>
          </cell>
          <cell r="H766" t="str">
            <v>Energy Sector Development</v>
          </cell>
          <cell r="I766">
            <v>4615</v>
          </cell>
          <cell r="J766" t="str">
            <v>CWID</v>
          </cell>
          <cell r="K766" t="str">
            <v>28NOV85</v>
          </cell>
          <cell r="L766" t="str">
            <v>17JAN86</v>
          </cell>
          <cell r="M766" t="str">
            <v>14NOV86</v>
          </cell>
          <cell r="N766" t="str">
            <v>01NOV94</v>
          </cell>
          <cell r="O766" t="str">
            <v>01MAY91</v>
          </cell>
          <cell r="P766" t="str">
            <v>01NOV10</v>
          </cell>
          <cell r="Q766">
            <v>25</v>
          </cell>
          <cell r="R766">
            <v>5</v>
          </cell>
          <cell r="S766">
            <v>0</v>
          </cell>
          <cell r="T766" t="str">
            <v>V'ABLE</v>
          </cell>
          <cell r="U766">
            <v>117800</v>
          </cell>
          <cell r="V766">
            <v>46180</v>
          </cell>
          <cell r="W766">
            <v>71620</v>
          </cell>
          <cell r="X766">
            <v>71620</v>
          </cell>
          <cell r="Y766">
            <v>71620</v>
          </cell>
          <cell r="Z766">
            <v>71620</v>
          </cell>
          <cell r="AA766">
            <v>57112</v>
          </cell>
        </row>
        <row r="767">
          <cell r="A767" t="str">
            <v>SECOND TELECOMMUNICATION PROJECT</v>
          </cell>
          <cell r="B767" t="str">
            <v>0761</v>
          </cell>
          <cell r="C767">
            <v>761</v>
          </cell>
          <cell r="D767" t="str">
            <v>CLOSED</v>
          </cell>
          <cell r="E767" t="str">
            <v>01</v>
          </cell>
          <cell r="F767" t="str">
            <v>PAK</v>
          </cell>
          <cell r="G767">
            <v>3706</v>
          </cell>
          <cell r="H767" t="str">
            <v>Telecommunications &amp; Communications</v>
          </cell>
          <cell r="I767">
            <v>4615</v>
          </cell>
          <cell r="J767" t="str">
            <v>CWID</v>
          </cell>
          <cell r="K767" t="str">
            <v>28NOV85</v>
          </cell>
          <cell r="L767" t="str">
            <v>17JAN86</v>
          </cell>
          <cell r="M767" t="str">
            <v>11SEP86</v>
          </cell>
          <cell r="N767" t="str">
            <v>21JUL93</v>
          </cell>
          <cell r="O767" t="str">
            <v>15MAR91</v>
          </cell>
          <cell r="P767" t="str">
            <v>15SEP10</v>
          </cell>
          <cell r="Q767">
            <v>25</v>
          </cell>
          <cell r="R767">
            <v>5</v>
          </cell>
          <cell r="S767">
            <v>0</v>
          </cell>
          <cell r="T767" t="str">
            <v>V'ABLE</v>
          </cell>
          <cell r="U767">
            <v>69000</v>
          </cell>
          <cell r="V767">
            <v>148</v>
          </cell>
          <cell r="W767">
            <v>68852</v>
          </cell>
          <cell r="X767">
            <v>68852</v>
          </cell>
          <cell r="Y767">
            <v>68852</v>
          </cell>
          <cell r="Z767">
            <v>68852</v>
          </cell>
          <cell r="AA767">
            <v>54663</v>
          </cell>
        </row>
        <row r="768">
          <cell r="A768" t="str">
            <v>FORESTRY DEVELOPMENT PROJECT</v>
          </cell>
          <cell r="B768" t="str">
            <v>0762</v>
          </cell>
          <cell r="C768">
            <v>762</v>
          </cell>
          <cell r="D768" t="str">
            <v>CLOSED</v>
          </cell>
          <cell r="E768" t="str">
            <v>01</v>
          </cell>
          <cell r="F768" t="str">
            <v>INO</v>
          </cell>
          <cell r="G768">
            <v>3004</v>
          </cell>
          <cell r="H768" t="str">
            <v>Forest</v>
          </cell>
          <cell r="I768">
            <v>2125</v>
          </cell>
          <cell r="J768" t="str">
            <v>SEAE</v>
          </cell>
          <cell r="K768" t="str">
            <v>28NOV85</v>
          </cell>
          <cell r="L768" t="str">
            <v>20JAN86</v>
          </cell>
          <cell r="M768" t="str">
            <v>07JUL86</v>
          </cell>
          <cell r="N768" t="str">
            <v>20APR92</v>
          </cell>
          <cell r="O768" t="str">
            <v>01FEB92</v>
          </cell>
          <cell r="P768" t="str">
            <v>01AUG05</v>
          </cell>
          <cell r="Q768">
            <v>20</v>
          </cell>
          <cell r="R768">
            <v>6</v>
          </cell>
          <cell r="S768">
            <v>0</v>
          </cell>
          <cell r="T768" t="str">
            <v>V'ABLE</v>
          </cell>
          <cell r="U768">
            <v>28000</v>
          </cell>
          <cell r="V768">
            <v>10683</v>
          </cell>
          <cell r="W768">
            <v>17317</v>
          </cell>
          <cell r="X768">
            <v>17317</v>
          </cell>
          <cell r="Y768">
            <v>17317</v>
          </cell>
          <cell r="Z768">
            <v>17317</v>
          </cell>
          <cell r="AA768">
            <v>17317</v>
          </cell>
        </row>
        <row r="769">
          <cell r="A769" t="str">
            <v>THIRD SEWAGE TREATMENT PROJECT</v>
          </cell>
          <cell r="B769" t="str">
            <v>0763</v>
          </cell>
          <cell r="C769">
            <v>763</v>
          </cell>
          <cell r="D769" t="str">
            <v>CLOSED</v>
          </cell>
          <cell r="E769" t="str">
            <v>01</v>
          </cell>
          <cell r="F769" t="str">
            <v>KOR</v>
          </cell>
          <cell r="G769">
            <v>3802</v>
          </cell>
          <cell r="H769" t="str">
            <v>Waste Management</v>
          </cell>
          <cell r="I769">
            <v>4730</v>
          </cell>
          <cell r="J769" t="str">
            <v>EASS</v>
          </cell>
          <cell r="K769" t="str">
            <v>03DEC85</v>
          </cell>
          <cell r="L769" t="str">
            <v>10MAR86</v>
          </cell>
          <cell r="M769" t="str">
            <v>23JUN86</v>
          </cell>
          <cell r="N769" t="str">
            <v>30APR92</v>
          </cell>
          <cell r="O769" t="str">
            <v>01MAY91</v>
          </cell>
          <cell r="P769" t="str">
            <v>01NOV10</v>
          </cell>
          <cell r="Q769">
            <v>25</v>
          </cell>
          <cell r="R769">
            <v>5</v>
          </cell>
          <cell r="S769">
            <v>0</v>
          </cell>
          <cell r="T769" t="str">
            <v>V'ABLE</v>
          </cell>
          <cell r="U769">
            <v>35000</v>
          </cell>
          <cell r="V769">
            <v>4712</v>
          </cell>
          <cell r="W769">
            <v>30288</v>
          </cell>
          <cell r="X769">
            <v>30288</v>
          </cell>
          <cell r="Y769">
            <v>30288</v>
          </cell>
          <cell r="Z769">
            <v>30288</v>
          </cell>
          <cell r="AA769">
            <v>30288</v>
          </cell>
        </row>
        <row r="770">
          <cell r="A770" t="str">
            <v>SIXTH KOREA LONG TERM CREDIT BANK</v>
          </cell>
          <cell r="B770" t="str">
            <v>0764</v>
          </cell>
          <cell r="C770">
            <v>764</v>
          </cell>
          <cell r="D770" t="str">
            <v>CLOSED</v>
          </cell>
          <cell r="E770" t="str">
            <v>01</v>
          </cell>
          <cell r="F770" t="str">
            <v>KOR</v>
          </cell>
          <cell r="G770">
            <v>3503</v>
          </cell>
          <cell r="H770" t="str">
            <v>Small &amp; Medium Scale Enterprises</v>
          </cell>
          <cell r="I770">
            <v>4710</v>
          </cell>
          <cell r="J770" t="str">
            <v>EARG</v>
          </cell>
          <cell r="K770" t="str">
            <v>03DEC85</v>
          </cell>
          <cell r="N770" t="str">
            <v>25MAY87</v>
          </cell>
          <cell r="Q770">
            <v>15</v>
          </cell>
          <cell r="R770">
            <v>3</v>
          </cell>
          <cell r="S770">
            <v>0</v>
          </cell>
          <cell r="T770" t="str">
            <v>V'ABLE</v>
          </cell>
          <cell r="U770">
            <v>0</v>
          </cell>
          <cell r="V770">
            <v>0</v>
          </cell>
          <cell r="W770">
            <v>0</v>
          </cell>
          <cell r="X770">
            <v>0</v>
          </cell>
          <cell r="Y770">
            <v>0</v>
          </cell>
          <cell r="Z770">
            <v>0</v>
          </cell>
          <cell r="AA770">
            <v>0</v>
          </cell>
        </row>
        <row r="771">
          <cell r="A771" t="str">
            <v>SOUTHERN SEOUL DISTRICT HEATING PROJECT</v>
          </cell>
          <cell r="B771" t="str">
            <v>0765</v>
          </cell>
          <cell r="C771">
            <v>765</v>
          </cell>
          <cell r="D771" t="str">
            <v>CLOSED</v>
          </cell>
          <cell r="E771" t="str">
            <v>01</v>
          </cell>
          <cell r="F771" t="str">
            <v>KOR</v>
          </cell>
          <cell r="G771">
            <v>3204</v>
          </cell>
          <cell r="H771" t="str">
            <v>Transmission &amp; Distribution</v>
          </cell>
          <cell r="I771">
            <v>4710</v>
          </cell>
          <cell r="J771" t="str">
            <v>EARG</v>
          </cell>
          <cell r="K771" t="str">
            <v>03DEC85</v>
          </cell>
          <cell r="L771" t="str">
            <v>10MAR86</v>
          </cell>
          <cell r="M771" t="str">
            <v>08SEP86</v>
          </cell>
          <cell r="N771" t="str">
            <v>31DEC88</v>
          </cell>
          <cell r="O771" t="str">
            <v>15APR89</v>
          </cell>
          <cell r="P771" t="str">
            <v>15OCT03</v>
          </cell>
          <cell r="Q771">
            <v>18</v>
          </cell>
          <cell r="R771">
            <v>3</v>
          </cell>
          <cell r="S771">
            <v>0</v>
          </cell>
          <cell r="T771" t="str">
            <v>V'ABLE</v>
          </cell>
          <cell r="U771">
            <v>32000</v>
          </cell>
          <cell r="V771">
            <v>7820</v>
          </cell>
          <cell r="W771">
            <v>24180</v>
          </cell>
          <cell r="X771">
            <v>24180</v>
          </cell>
          <cell r="Y771">
            <v>24180</v>
          </cell>
          <cell r="Z771">
            <v>24180</v>
          </cell>
          <cell r="AA771">
            <v>24180</v>
          </cell>
        </row>
        <row r="772">
          <cell r="A772" t="str">
            <v>MULTIPROJECT LOAN</v>
          </cell>
          <cell r="B772" t="str">
            <v>0766</v>
          </cell>
          <cell r="C772">
            <v>766</v>
          </cell>
          <cell r="D772" t="str">
            <v>CLOSED</v>
          </cell>
          <cell r="E772" t="str">
            <v>03</v>
          </cell>
          <cell r="F772" t="str">
            <v>VAN</v>
          </cell>
          <cell r="G772">
            <v>3900</v>
          </cell>
          <cell r="H772" t="str">
            <v>Multisector</v>
          </cell>
          <cell r="I772">
            <v>3610</v>
          </cell>
          <cell r="J772" t="str">
            <v>PAHQ</v>
          </cell>
          <cell r="K772" t="str">
            <v>05DEC85</v>
          </cell>
          <cell r="L772" t="str">
            <v>18APR86</v>
          </cell>
          <cell r="M772" t="str">
            <v>19SEP86</v>
          </cell>
          <cell r="N772" t="str">
            <v>03JUN93</v>
          </cell>
          <cell r="O772" t="str">
            <v>15MAR96</v>
          </cell>
          <cell r="P772" t="str">
            <v>15SEP25</v>
          </cell>
          <cell r="Q772">
            <v>40</v>
          </cell>
          <cell r="R772">
            <v>10</v>
          </cell>
          <cell r="S772">
            <v>1</v>
          </cell>
          <cell r="U772">
            <v>3725</v>
          </cell>
          <cell r="V772">
            <v>22</v>
          </cell>
          <cell r="W772">
            <v>3703</v>
          </cell>
          <cell r="X772">
            <v>3703</v>
          </cell>
          <cell r="Y772">
            <v>3703</v>
          </cell>
          <cell r="Z772">
            <v>3703</v>
          </cell>
          <cell r="AA772">
            <v>1186</v>
          </cell>
        </row>
        <row r="773">
          <cell r="A773" t="str">
            <v>FEEDERS ROADS IMPROVEMENT PROJECT</v>
          </cell>
          <cell r="B773" t="str">
            <v>0767</v>
          </cell>
          <cell r="C773">
            <v>767</v>
          </cell>
          <cell r="D773" t="str">
            <v>CLOSED</v>
          </cell>
          <cell r="E773" t="str">
            <v>03</v>
          </cell>
          <cell r="F773" t="str">
            <v>BAN</v>
          </cell>
          <cell r="G773">
            <v>3701</v>
          </cell>
          <cell r="H773" t="str">
            <v>Roads &amp; Highways</v>
          </cell>
          <cell r="I773">
            <v>2055</v>
          </cell>
          <cell r="J773" t="str">
            <v>BRM</v>
          </cell>
          <cell r="K773" t="str">
            <v>05DEC85</v>
          </cell>
          <cell r="L773" t="str">
            <v>21JAN86</v>
          </cell>
          <cell r="M773" t="str">
            <v>02JUN86</v>
          </cell>
          <cell r="N773" t="str">
            <v>05DEC94</v>
          </cell>
          <cell r="O773" t="str">
            <v>01MAY96</v>
          </cell>
          <cell r="P773" t="str">
            <v>01NOV25</v>
          </cell>
          <cell r="Q773">
            <v>40</v>
          </cell>
          <cell r="R773">
            <v>10</v>
          </cell>
          <cell r="S773">
            <v>1</v>
          </cell>
          <cell r="U773">
            <v>75624</v>
          </cell>
          <cell r="V773">
            <v>12037</v>
          </cell>
          <cell r="W773">
            <v>63587</v>
          </cell>
          <cell r="X773">
            <v>63587</v>
          </cell>
          <cell r="Y773">
            <v>63587</v>
          </cell>
          <cell r="Z773">
            <v>63587</v>
          </cell>
          <cell r="AA773">
            <v>20431</v>
          </cell>
        </row>
        <row r="774">
          <cell r="A774" t="str">
            <v>SECOND BANDUNG URBAN DEVELOPMENT PROJECT</v>
          </cell>
          <cell r="B774" t="str">
            <v>0768</v>
          </cell>
          <cell r="C774">
            <v>768</v>
          </cell>
          <cell r="D774" t="str">
            <v>CLOSED</v>
          </cell>
          <cell r="E774" t="str">
            <v>01</v>
          </cell>
          <cell r="F774" t="str">
            <v>INO</v>
          </cell>
          <cell r="G774">
            <v>3900</v>
          </cell>
          <cell r="H774" t="str">
            <v>Multisector</v>
          </cell>
          <cell r="I774">
            <v>2135</v>
          </cell>
          <cell r="J774" t="str">
            <v>SESS</v>
          </cell>
          <cell r="K774" t="str">
            <v>12DEC85</v>
          </cell>
          <cell r="L774" t="str">
            <v>20JAN86</v>
          </cell>
          <cell r="M774" t="str">
            <v>09MAY86</v>
          </cell>
          <cell r="N774" t="str">
            <v>11JUL94</v>
          </cell>
          <cell r="O774" t="str">
            <v>15JAN91</v>
          </cell>
          <cell r="P774" t="str">
            <v>15JUL10</v>
          </cell>
          <cell r="Q774">
            <v>25</v>
          </cell>
          <cell r="R774">
            <v>5</v>
          </cell>
          <cell r="S774">
            <v>0</v>
          </cell>
          <cell r="T774" t="str">
            <v>V'ABLE</v>
          </cell>
          <cell r="U774">
            <v>132400</v>
          </cell>
          <cell r="V774">
            <v>24250</v>
          </cell>
          <cell r="W774">
            <v>108150</v>
          </cell>
          <cell r="X774">
            <v>108150</v>
          </cell>
          <cell r="Y774">
            <v>108150</v>
          </cell>
          <cell r="Z774">
            <v>108150</v>
          </cell>
          <cell r="AA774">
            <v>85961</v>
          </cell>
        </row>
        <row r="775">
          <cell r="A775" t="str">
            <v>CENTRAL JAVA GROUNDWATER IRRIGATION DEVELOPMENT PROJECT</v>
          </cell>
          <cell r="B775" t="str">
            <v>0769</v>
          </cell>
          <cell r="C775">
            <v>769</v>
          </cell>
          <cell r="D775" t="str">
            <v>CLOSED</v>
          </cell>
          <cell r="E775" t="str">
            <v>01</v>
          </cell>
          <cell r="F775" t="str">
            <v>INO</v>
          </cell>
          <cell r="G775">
            <v>3005</v>
          </cell>
          <cell r="H775" t="str">
            <v>Irrigation &amp; Drainage</v>
          </cell>
          <cell r="I775">
            <v>2125</v>
          </cell>
          <cell r="J775" t="str">
            <v>SEAE</v>
          </cell>
          <cell r="K775" t="str">
            <v>12DEC85</v>
          </cell>
          <cell r="L775" t="str">
            <v>20JAN86</v>
          </cell>
          <cell r="M775" t="str">
            <v>27JUN86</v>
          </cell>
          <cell r="N775" t="str">
            <v>18NOV92</v>
          </cell>
          <cell r="O775" t="str">
            <v>15APR88</v>
          </cell>
          <cell r="P775" t="str">
            <v>15OCT95</v>
          </cell>
          <cell r="Q775">
            <v>10</v>
          </cell>
          <cell r="R775">
            <v>2</v>
          </cell>
          <cell r="S775">
            <v>0</v>
          </cell>
          <cell r="T775" t="str">
            <v>V'ABLE</v>
          </cell>
          <cell r="U775">
            <v>12200</v>
          </cell>
          <cell r="V775">
            <v>916</v>
          </cell>
          <cell r="W775">
            <v>11284</v>
          </cell>
          <cell r="X775">
            <v>11284</v>
          </cell>
          <cell r="Y775">
            <v>11284</v>
          </cell>
          <cell r="Z775">
            <v>11284</v>
          </cell>
          <cell r="AA775">
            <v>11284</v>
          </cell>
        </row>
        <row r="776">
          <cell r="A776" t="str">
            <v>SECOND PIRKOH GAS DEVELOPMENT PROJECT</v>
          </cell>
          <cell r="B776" t="str">
            <v>0770</v>
          </cell>
          <cell r="C776">
            <v>770</v>
          </cell>
          <cell r="D776" t="str">
            <v>CLOSED</v>
          </cell>
          <cell r="E776" t="str">
            <v>01</v>
          </cell>
          <cell r="F776" t="str">
            <v>PAK</v>
          </cell>
          <cell r="G776">
            <v>3205</v>
          </cell>
          <cell r="H776" t="str">
            <v>Energy Sector Development</v>
          </cell>
          <cell r="I776">
            <v>4615</v>
          </cell>
          <cell r="J776" t="str">
            <v>CWID</v>
          </cell>
          <cell r="K776" t="str">
            <v>12DEC85</v>
          </cell>
          <cell r="L776" t="str">
            <v>17JAN86</v>
          </cell>
          <cell r="M776" t="str">
            <v>30MAY86</v>
          </cell>
          <cell r="N776" t="str">
            <v>17SEP90</v>
          </cell>
          <cell r="O776" t="str">
            <v>01APR89</v>
          </cell>
          <cell r="P776" t="str">
            <v>01OCT05</v>
          </cell>
          <cell r="Q776">
            <v>20</v>
          </cell>
          <cell r="R776">
            <v>3</v>
          </cell>
          <cell r="S776">
            <v>0</v>
          </cell>
          <cell r="T776" t="str">
            <v>V'ABLE</v>
          </cell>
          <cell r="U776">
            <v>42000</v>
          </cell>
          <cell r="V776">
            <v>1345</v>
          </cell>
          <cell r="W776">
            <v>40655</v>
          </cell>
          <cell r="X776">
            <v>40655</v>
          </cell>
          <cell r="Y776">
            <v>40655</v>
          </cell>
          <cell r="Z776">
            <v>40655</v>
          </cell>
          <cell r="AA776">
            <v>40655</v>
          </cell>
        </row>
        <row r="777">
          <cell r="A777" t="str">
            <v>FOURTH CROP INTENSIFICATION PROGRAM</v>
          </cell>
          <cell r="B777" t="str">
            <v>0771</v>
          </cell>
          <cell r="C777">
            <v>771</v>
          </cell>
          <cell r="D777" t="str">
            <v>CLOSED</v>
          </cell>
          <cell r="E777" t="str">
            <v>03</v>
          </cell>
          <cell r="F777" t="str">
            <v>BAN</v>
          </cell>
          <cell r="G777">
            <v>3001</v>
          </cell>
          <cell r="H777" t="str">
            <v>Agriculture Production, Agroprocessing, &amp; Agrobusiness</v>
          </cell>
          <cell r="I777">
            <v>2055</v>
          </cell>
          <cell r="J777" t="str">
            <v>BRM</v>
          </cell>
          <cell r="K777" t="str">
            <v>17DEC85</v>
          </cell>
          <cell r="L777" t="str">
            <v>03MAR86</v>
          </cell>
          <cell r="M777" t="str">
            <v>17SEP86</v>
          </cell>
          <cell r="N777" t="str">
            <v>17DEC90</v>
          </cell>
          <cell r="O777" t="str">
            <v>15MAR96</v>
          </cell>
          <cell r="P777" t="str">
            <v>15SEP25</v>
          </cell>
          <cell r="Q777">
            <v>40</v>
          </cell>
          <cell r="R777">
            <v>10</v>
          </cell>
          <cell r="S777">
            <v>1</v>
          </cell>
          <cell r="U777">
            <v>47283</v>
          </cell>
          <cell r="V777">
            <v>511</v>
          </cell>
          <cell r="W777">
            <v>46772</v>
          </cell>
          <cell r="X777">
            <v>46772</v>
          </cell>
          <cell r="Y777">
            <v>46772</v>
          </cell>
          <cell r="Z777">
            <v>46772</v>
          </cell>
          <cell r="AA777">
            <v>14964</v>
          </cell>
        </row>
        <row r="778">
          <cell r="A778" t="str">
            <v>PAT FEEDER CANAL REHABILITATION &amp; IMPROVEMENT PROJECT</v>
          </cell>
          <cell r="B778" t="str">
            <v>0772</v>
          </cell>
          <cell r="C778">
            <v>772</v>
          </cell>
          <cell r="D778" t="str">
            <v>CLOSED</v>
          </cell>
          <cell r="E778" t="str">
            <v>03</v>
          </cell>
          <cell r="F778" t="str">
            <v>PAK</v>
          </cell>
          <cell r="G778">
            <v>3005</v>
          </cell>
          <cell r="H778" t="str">
            <v>Irrigation &amp; Drainage</v>
          </cell>
          <cell r="I778">
            <v>4670</v>
          </cell>
          <cell r="J778" t="str">
            <v>PRM</v>
          </cell>
          <cell r="K778" t="str">
            <v>17DEC85</v>
          </cell>
          <cell r="L778" t="str">
            <v>17JAN86</v>
          </cell>
          <cell r="M778" t="str">
            <v>09JUN87</v>
          </cell>
          <cell r="N778" t="str">
            <v>03APR00</v>
          </cell>
          <cell r="O778" t="str">
            <v>15MAY96</v>
          </cell>
          <cell r="P778" t="str">
            <v>15NOV25</v>
          </cell>
          <cell r="Q778">
            <v>40</v>
          </cell>
          <cell r="R778">
            <v>10</v>
          </cell>
          <cell r="S778">
            <v>1</v>
          </cell>
          <cell r="U778">
            <v>168912</v>
          </cell>
          <cell r="V778">
            <v>6761</v>
          </cell>
          <cell r="W778">
            <v>162151</v>
          </cell>
          <cell r="X778">
            <v>162151</v>
          </cell>
          <cell r="Y778">
            <v>162151</v>
          </cell>
          <cell r="Z778">
            <v>162151</v>
          </cell>
          <cell r="AA778">
            <v>52167</v>
          </cell>
        </row>
        <row r="779">
          <cell r="A779" t="str">
            <v>RURAL AND AGRO-BASED INDUSTRIES CREDIT PROJECT</v>
          </cell>
          <cell r="B779" t="str">
            <v>0773</v>
          </cell>
          <cell r="C779">
            <v>773</v>
          </cell>
          <cell r="D779" t="str">
            <v>CLOSED</v>
          </cell>
          <cell r="E779" t="str">
            <v>03</v>
          </cell>
          <cell r="F779" t="str">
            <v>BAN</v>
          </cell>
          <cell r="G779">
            <v>3001</v>
          </cell>
          <cell r="H779" t="str">
            <v>Agriculture Production, Agroprocessing, &amp; Agrobusiness</v>
          </cell>
          <cell r="I779">
            <v>1210</v>
          </cell>
          <cell r="J779" t="e">
            <v>#N/A</v>
          </cell>
          <cell r="K779" t="str">
            <v>19DEC85</v>
          </cell>
          <cell r="L779" t="str">
            <v>19FEB86</v>
          </cell>
          <cell r="M779" t="str">
            <v>31JUL86</v>
          </cell>
          <cell r="N779" t="str">
            <v>15FEB93</v>
          </cell>
          <cell r="O779" t="str">
            <v>15MAR96</v>
          </cell>
          <cell r="P779" t="str">
            <v>15SEP25</v>
          </cell>
          <cell r="Q779">
            <v>40</v>
          </cell>
          <cell r="R779">
            <v>10</v>
          </cell>
          <cell r="S779">
            <v>1</v>
          </cell>
          <cell r="U779">
            <v>24934</v>
          </cell>
          <cell r="V779">
            <v>7546</v>
          </cell>
          <cell r="W779">
            <v>17388</v>
          </cell>
          <cell r="X779">
            <v>17388</v>
          </cell>
          <cell r="Y779">
            <v>17388</v>
          </cell>
          <cell r="Z779">
            <v>17388</v>
          </cell>
          <cell r="AA779">
            <v>5577</v>
          </cell>
        </row>
        <row r="780">
          <cell r="A780" t="str">
            <v>CHHATAK CEMENT PLANT EXPANSION PROJECT</v>
          </cell>
          <cell r="B780" t="str">
            <v>0774</v>
          </cell>
          <cell r="C780">
            <v>774</v>
          </cell>
          <cell r="D780" t="str">
            <v>CLOSED</v>
          </cell>
          <cell r="E780" t="str">
            <v>03</v>
          </cell>
          <cell r="F780" t="str">
            <v>BAN</v>
          </cell>
          <cell r="G780">
            <v>3502</v>
          </cell>
          <cell r="H780" t="str">
            <v>Industry</v>
          </cell>
          <cell r="I780">
            <v>2050</v>
          </cell>
          <cell r="J780" t="str">
            <v>SAGF</v>
          </cell>
          <cell r="K780" t="str">
            <v>19DEC85</v>
          </cell>
          <cell r="L780" t="str">
            <v>03MAR86</v>
          </cell>
          <cell r="M780" t="str">
            <v>03OCT86</v>
          </cell>
          <cell r="N780" t="str">
            <v>18APR94</v>
          </cell>
          <cell r="O780" t="str">
            <v>15APR96</v>
          </cell>
          <cell r="P780" t="str">
            <v>15OCT25</v>
          </cell>
          <cell r="Q780">
            <v>40</v>
          </cell>
          <cell r="R780">
            <v>10</v>
          </cell>
          <cell r="S780">
            <v>1</v>
          </cell>
          <cell r="U780">
            <v>20137</v>
          </cell>
          <cell r="V780">
            <v>4195</v>
          </cell>
          <cell r="W780">
            <v>15942</v>
          </cell>
          <cell r="X780">
            <v>15942</v>
          </cell>
          <cell r="Y780">
            <v>15942</v>
          </cell>
          <cell r="Z780">
            <v>15942</v>
          </cell>
          <cell r="AA780">
            <v>5065</v>
          </cell>
        </row>
        <row r="781">
          <cell r="A781" t="str">
            <v>SECOND DEVELOPMENT FINANCING PROJECT</v>
          </cell>
          <cell r="B781" t="str">
            <v>0775</v>
          </cell>
          <cell r="C781">
            <v>775</v>
          </cell>
          <cell r="D781" t="str">
            <v>CLOSED</v>
          </cell>
          <cell r="E781" t="str">
            <v>03</v>
          </cell>
          <cell r="F781" t="str">
            <v>PAK</v>
          </cell>
          <cell r="G781">
            <v>3301</v>
          </cell>
          <cell r="H781" t="str">
            <v>Banking Systems</v>
          </cell>
          <cell r="I781">
            <v>4630</v>
          </cell>
          <cell r="J781" t="str">
            <v>CWGF</v>
          </cell>
          <cell r="K781" t="str">
            <v>19DEC85</v>
          </cell>
          <cell r="L781" t="str">
            <v>17JAN86</v>
          </cell>
          <cell r="M781" t="str">
            <v>21NOV86</v>
          </cell>
          <cell r="N781" t="str">
            <v>21JAN91</v>
          </cell>
          <cell r="O781" t="str">
            <v>15MAR96</v>
          </cell>
          <cell r="P781" t="str">
            <v>15SEP25</v>
          </cell>
          <cell r="Q781">
            <v>40</v>
          </cell>
          <cell r="R781">
            <v>10</v>
          </cell>
          <cell r="S781">
            <v>1</v>
          </cell>
          <cell r="U781">
            <v>60877</v>
          </cell>
          <cell r="V781">
            <v>6</v>
          </cell>
          <cell r="W781">
            <v>60871</v>
          </cell>
          <cell r="X781">
            <v>60871</v>
          </cell>
          <cell r="Y781">
            <v>60871</v>
          </cell>
          <cell r="Z781">
            <v>60871</v>
          </cell>
          <cell r="AA781">
            <v>19724</v>
          </cell>
        </row>
        <row r="782">
          <cell r="A782" t="str">
            <v>SECOND DEVELOPMENT FINANCING PROJECT</v>
          </cell>
          <cell r="B782" t="str">
            <v>0776</v>
          </cell>
          <cell r="C782">
            <v>776</v>
          </cell>
          <cell r="D782" t="str">
            <v>CLOSED</v>
          </cell>
          <cell r="E782" t="str">
            <v>01</v>
          </cell>
          <cell r="F782" t="str">
            <v>PAK</v>
          </cell>
          <cell r="G782">
            <v>3301</v>
          </cell>
          <cell r="H782" t="str">
            <v>Banking Systems</v>
          </cell>
          <cell r="I782">
            <v>4630</v>
          </cell>
          <cell r="J782" t="str">
            <v>CWGF</v>
          </cell>
          <cell r="K782" t="str">
            <v>19DEC85</v>
          </cell>
          <cell r="L782" t="str">
            <v>17JAN86</v>
          </cell>
          <cell r="M782" t="str">
            <v>21NOV86</v>
          </cell>
          <cell r="N782" t="str">
            <v>21JAN91</v>
          </cell>
          <cell r="O782" t="str">
            <v>15MAR89</v>
          </cell>
          <cell r="P782" t="str">
            <v>15SEP00</v>
          </cell>
          <cell r="Q782">
            <v>15</v>
          </cell>
          <cell r="R782">
            <v>3</v>
          </cell>
          <cell r="S782">
            <v>0</v>
          </cell>
          <cell r="T782" t="str">
            <v>V'ABLE</v>
          </cell>
          <cell r="U782">
            <v>50000</v>
          </cell>
          <cell r="V782">
            <v>0</v>
          </cell>
          <cell r="W782">
            <v>50000</v>
          </cell>
          <cell r="X782">
            <v>50000</v>
          </cell>
          <cell r="Y782">
            <v>50000</v>
          </cell>
          <cell r="Z782">
            <v>50000</v>
          </cell>
          <cell r="AA782">
            <v>50000</v>
          </cell>
        </row>
        <row r="783">
          <cell r="A783" t="str">
            <v>BURMESE EDIBLE OIL PROJECT</v>
          </cell>
          <cell r="B783" t="str">
            <v>0777</v>
          </cell>
          <cell r="C783">
            <v>777</v>
          </cell>
          <cell r="D783" t="str">
            <v>CLOSED</v>
          </cell>
          <cell r="E783" t="str">
            <v>03</v>
          </cell>
          <cell r="F783" t="str">
            <v>MYA</v>
          </cell>
          <cell r="G783">
            <v>3001</v>
          </cell>
          <cell r="H783" t="str">
            <v>Agriculture Production, Agroprocessing, &amp; Agrobusiness</v>
          </cell>
          <cell r="I783">
            <v>2125</v>
          </cell>
          <cell r="J783" t="str">
            <v>SEAE</v>
          </cell>
          <cell r="K783" t="str">
            <v>04FEB86</v>
          </cell>
          <cell r="L783" t="str">
            <v>31MAR86</v>
          </cell>
          <cell r="M783" t="str">
            <v>29JUL86</v>
          </cell>
          <cell r="N783" t="str">
            <v>15OCT98</v>
          </cell>
          <cell r="Q783">
            <v>40</v>
          </cell>
          <cell r="R783">
            <v>10</v>
          </cell>
          <cell r="S783">
            <v>1</v>
          </cell>
          <cell r="U783">
            <v>46022</v>
          </cell>
          <cell r="V783">
            <v>46011</v>
          </cell>
          <cell r="W783">
            <v>11</v>
          </cell>
          <cell r="X783">
            <v>11</v>
          </cell>
          <cell r="Y783">
            <v>11</v>
          </cell>
          <cell r="Z783">
            <v>11</v>
          </cell>
          <cell r="AA783">
            <v>11</v>
          </cell>
        </row>
        <row r="784">
          <cell r="A784" t="str">
            <v>THE INDUSTRIAL CREDIT&amp; INVESTMENT CORP.OF INDIA.,LTD(ICICI)</v>
          </cell>
          <cell r="B784" t="str">
            <v>0778</v>
          </cell>
          <cell r="C784">
            <v>778</v>
          </cell>
          <cell r="D784" t="str">
            <v>CLOSED</v>
          </cell>
          <cell r="E784" t="str">
            <v>01</v>
          </cell>
          <cell r="F784" t="str">
            <v>IND</v>
          </cell>
          <cell r="G784">
            <v>3301</v>
          </cell>
          <cell r="H784" t="str">
            <v>Banking Systems</v>
          </cell>
          <cell r="I784">
            <v>2050</v>
          </cell>
          <cell r="J784" t="str">
            <v>SAGF</v>
          </cell>
          <cell r="K784" t="str">
            <v>03APR86</v>
          </cell>
          <cell r="L784" t="str">
            <v>02MAY86</v>
          </cell>
          <cell r="M784" t="str">
            <v>31JUL86</v>
          </cell>
          <cell r="N784" t="str">
            <v>07NOV91</v>
          </cell>
          <cell r="O784" t="str">
            <v>01AUG88</v>
          </cell>
          <cell r="P784" t="str">
            <v>01AUG00</v>
          </cell>
          <cell r="Q784">
            <v>15</v>
          </cell>
          <cell r="R784">
            <v>3</v>
          </cell>
          <cell r="S784">
            <v>0</v>
          </cell>
          <cell r="T784" t="str">
            <v>V'ABLE</v>
          </cell>
          <cell r="U784">
            <v>100000</v>
          </cell>
          <cell r="V784">
            <v>1212</v>
          </cell>
          <cell r="W784">
            <v>98788</v>
          </cell>
          <cell r="X784">
            <v>98788</v>
          </cell>
          <cell r="Y784">
            <v>98788</v>
          </cell>
          <cell r="Z784">
            <v>98788</v>
          </cell>
          <cell r="AA784">
            <v>98788</v>
          </cell>
        </row>
        <row r="785">
          <cell r="A785" t="str">
            <v>SPECIAL PROJECT IMPLEMENTATION ASSISTANCE</v>
          </cell>
          <cell r="B785" t="str">
            <v>0779</v>
          </cell>
          <cell r="C785">
            <v>779</v>
          </cell>
          <cell r="D785" t="str">
            <v>CLOSED</v>
          </cell>
          <cell r="E785" t="str">
            <v>03</v>
          </cell>
          <cell r="F785" t="str">
            <v>PHI</v>
          </cell>
          <cell r="G785">
            <v>3900</v>
          </cell>
          <cell r="H785" t="str">
            <v>Multisector</v>
          </cell>
          <cell r="I785">
            <v>9999</v>
          </cell>
          <cell r="J785" t="e">
            <v>#N/A</v>
          </cell>
          <cell r="K785" t="str">
            <v>07APR86</v>
          </cell>
          <cell r="L785" t="str">
            <v>24APR86</v>
          </cell>
          <cell r="M785" t="str">
            <v>23JUN86</v>
          </cell>
          <cell r="N785" t="str">
            <v>07DEC87</v>
          </cell>
          <cell r="O785" t="str">
            <v>15NOV96</v>
          </cell>
          <cell r="P785" t="str">
            <v>15MAY26</v>
          </cell>
          <cell r="Q785">
            <v>40</v>
          </cell>
          <cell r="R785">
            <v>10</v>
          </cell>
          <cell r="S785">
            <v>1</v>
          </cell>
          <cell r="U785">
            <v>53863</v>
          </cell>
          <cell r="V785">
            <v>0</v>
          </cell>
          <cell r="W785">
            <v>53863</v>
          </cell>
          <cell r="X785">
            <v>53863</v>
          </cell>
          <cell r="Y785">
            <v>53863</v>
          </cell>
          <cell r="Z785">
            <v>53863</v>
          </cell>
          <cell r="AA785">
            <v>17164</v>
          </cell>
        </row>
        <row r="786">
          <cell r="A786" t="str">
            <v>SPECIAL PROJECT IMPLEMENTATION ASSISTANCE</v>
          </cell>
          <cell r="B786" t="str">
            <v>0780</v>
          </cell>
          <cell r="C786">
            <v>780</v>
          </cell>
          <cell r="D786" t="str">
            <v>CLOSED</v>
          </cell>
          <cell r="E786" t="str">
            <v>01</v>
          </cell>
          <cell r="F786" t="str">
            <v>PHI</v>
          </cell>
          <cell r="G786">
            <v>3900</v>
          </cell>
          <cell r="H786" t="str">
            <v>Multisector</v>
          </cell>
          <cell r="I786">
            <v>9999</v>
          </cell>
          <cell r="J786" t="e">
            <v>#N/A</v>
          </cell>
          <cell r="K786" t="str">
            <v>07APR86</v>
          </cell>
          <cell r="L786" t="str">
            <v>24APR86</v>
          </cell>
          <cell r="M786" t="str">
            <v>23JUN86</v>
          </cell>
          <cell r="N786" t="str">
            <v>07DEC87</v>
          </cell>
          <cell r="O786" t="str">
            <v>15NOV91</v>
          </cell>
          <cell r="P786" t="str">
            <v>15MAY06</v>
          </cell>
          <cell r="Q786">
            <v>20</v>
          </cell>
          <cell r="R786">
            <v>5</v>
          </cell>
          <cell r="S786">
            <v>0</v>
          </cell>
          <cell r="T786" t="str">
            <v>V'ABLE</v>
          </cell>
          <cell r="U786">
            <v>50000</v>
          </cell>
          <cell r="V786">
            <v>0</v>
          </cell>
          <cell r="W786">
            <v>50000</v>
          </cell>
          <cell r="X786">
            <v>50000</v>
          </cell>
          <cell r="Y786">
            <v>50000</v>
          </cell>
          <cell r="Z786">
            <v>50000</v>
          </cell>
          <cell r="AA786">
            <v>50000</v>
          </cell>
        </row>
        <row r="787">
          <cell r="A787" t="str">
            <v>SIGATOKA VALLEY RURAL DEVELOPMENT PROJECT</v>
          </cell>
          <cell r="B787" t="str">
            <v>0781</v>
          </cell>
          <cell r="C787">
            <v>781</v>
          </cell>
          <cell r="D787" t="str">
            <v>CLOSED</v>
          </cell>
          <cell r="E787" t="str">
            <v>01</v>
          </cell>
          <cell r="F787" t="str">
            <v>FIJ</v>
          </cell>
          <cell r="G787">
            <v>3900</v>
          </cell>
          <cell r="H787" t="str">
            <v>Multisector</v>
          </cell>
          <cell r="I787">
            <v>3610</v>
          </cell>
          <cell r="J787" t="str">
            <v>PAHQ</v>
          </cell>
          <cell r="K787" t="str">
            <v>29MAY86</v>
          </cell>
          <cell r="L787" t="str">
            <v>21OCT86</v>
          </cell>
          <cell r="M787" t="str">
            <v>09MAR87</v>
          </cell>
          <cell r="N787" t="str">
            <v>12AUG94</v>
          </cell>
          <cell r="O787" t="str">
            <v>15MAY92</v>
          </cell>
          <cell r="P787" t="str">
            <v>15NOV10</v>
          </cell>
          <cell r="Q787">
            <v>25</v>
          </cell>
          <cell r="R787">
            <v>6</v>
          </cell>
          <cell r="S787">
            <v>9.65</v>
          </cell>
          <cell r="U787">
            <v>4400</v>
          </cell>
          <cell r="V787">
            <v>1163</v>
          </cell>
          <cell r="W787">
            <v>3237</v>
          </cell>
          <cell r="X787">
            <v>3237</v>
          </cell>
          <cell r="Y787">
            <v>3237</v>
          </cell>
          <cell r="Z787">
            <v>3237</v>
          </cell>
          <cell r="AA787">
            <v>3236</v>
          </cell>
        </row>
        <row r="788">
          <cell r="A788" t="str">
            <v>3RD MULTI-PROJECT&amp; TONGA DEVELOPMENT BANK LOAN</v>
          </cell>
          <cell r="B788" t="str">
            <v>0782</v>
          </cell>
          <cell r="C788">
            <v>782</v>
          </cell>
          <cell r="D788" t="str">
            <v>CLOSED</v>
          </cell>
          <cell r="E788" t="str">
            <v>03</v>
          </cell>
          <cell r="F788" t="str">
            <v>TON</v>
          </cell>
          <cell r="G788">
            <v>3900</v>
          </cell>
          <cell r="H788" t="str">
            <v>Multisector</v>
          </cell>
          <cell r="I788">
            <v>1910</v>
          </cell>
          <cell r="J788" t="e">
            <v>#N/A</v>
          </cell>
          <cell r="K788" t="str">
            <v>19JUN86</v>
          </cell>
          <cell r="L788" t="str">
            <v>10JUL86</v>
          </cell>
          <cell r="M788" t="str">
            <v>02OCT86</v>
          </cell>
          <cell r="N788" t="str">
            <v>29MAY91</v>
          </cell>
          <cell r="O788" t="str">
            <v>01JUN96</v>
          </cell>
          <cell r="P788" t="str">
            <v>01DEC25</v>
          </cell>
          <cell r="Q788">
            <v>40</v>
          </cell>
          <cell r="R788">
            <v>10</v>
          </cell>
          <cell r="S788">
            <v>1</v>
          </cell>
          <cell r="U788">
            <v>3495</v>
          </cell>
          <cell r="V788">
            <v>0</v>
          </cell>
          <cell r="W788">
            <v>3495</v>
          </cell>
          <cell r="X788">
            <v>3495</v>
          </cell>
          <cell r="Y788">
            <v>3495</v>
          </cell>
          <cell r="Z788">
            <v>3495</v>
          </cell>
          <cell r="AA788">
            <v>1129</v>
          </cell>
        </row>
        <row r="789">
          <cell r="A789" t="str">
            <v>SECOND TRIBHUVAN INTERNATIONAL AIRPORT PROJECT (SUPPL)</v>
          </cell>
          <cell r="B789" t="str">
            <v>0783</v>
          </cell>
          <cell r="C789">
            <v>783</v>
          </cell>
          <cell r="D789" t="str">
            <v>CLOSED</v>
          </cell>
          <cell r="E789" t="str">
            <v>03</v>
          </cell>
          <cell r="F789" t="str">
            <v>NEP</v>
          </cell>
          <cell r="G789">
            <v>3704</v>
          </cell>
          <cell r="H789" t="str">
            <v>Civil Aviation</v>
          </cell>
          <cell r="I789">
            <v>2015</v>
          </cell>
          <cell r="J789" t="str">
            <v>SATC</v>
          </cell>
          <cell r="K789" t="str">
            <v>10JUL86</v>
          </cell>
          <cell r="L789" t="str">
            <v>03SEP86</v>
          </cell>
          <cell r="M789" t="str">
            <v>11FEB87</v>
          </cell>
          <cell r="N789" t="str">
            <v>09AUG93</v>
          </cell>
          <cell r="O789" t="str">
            <v>01SEP96</v>
          </cell>
          <cell r="P789" t="str">
            <v>01MAR26</v>
          </cell>
          <cell r="Q789">
            <v>40</v>
          </cell>
          <cell r="R789">
            <v>10</v>
          </cell>
          <cell r="S789">
            <v>1</v>
          </cell>
          <cell r="U789">
            <v>11620</v>
          </cell>
          <cell r="V789">
            <v>0</v>
          </cell>
          <cell r="W789">
            <v>11620</v>
          </cell>
          <cell r="X789">
            <v>11620</v>
          </cell>
          <cell r="Y789">
            <v>11620</v>
          </cell>
          <cell r="Z789">
            <v>11620</v>
          </cell>
          <cell r="AA789">
            <v>3489</v>
          </cell>
        </row>
        <row r="790">
          <cell r="A790" t="str">
            <v>WEST NEW BRITAIN SMALLHOLDER DEV.PROJECT</v>
          </cell>
          <cell r="B790" t="str">
            <v>0784</v>
          </cell>
          <cell r="C790">
            <v>784</v>
          </cell>
          <cell r="D790" t="str">
            <v>CLOSED</v>
          </cell>
          <cell r="E790" t="str">
            <v>03</v>
          </cell>
          <cell r="F790" t="str">
            <v>PNG</v>
          </cell>
          <cell r="G790">
            <v>3900</v>
          </cell>
          <cell r="H790" t="str">
            <v>Multisector</v>
          </cell>
          <cell r="I790">
            <v>3610</v>
          </cell>
          <cell r="J790" t="str">
            <v>PAHQ</v>
          </cell>
          <cell r="K790" t="str">
            <v>14AUG86</v>
          </cell>
          <cell r="L790" t="str">
            <v>20MAR87</v>
          </cell>
          <cell r="M790" t="str">
            <v>07APR88</v>
          </cell>
          <cell r="N790" t="str">
            <v>18APR96</v>
          </cell>
          <cell r="O790" t="str">
            <v>15OCT96</v>
          </cell>
          <cell r="P790" t="str">
            <v>15APR26</v>
          </cell>
          <cell r="Q790">
            <v>40</v>
          </cell>
          <cell r="R790">
            <v>10</v>
          </cell>
          <cell r="S790">
            <v>1</v>
          </cell>
          <cell r="U790">
            <v>19379</v>
          </cell>
          <cell r="V790">
            <v>3619</v>
          </cell>
          <cell r="W790">
            <v>15760</v>
          </cell>
          <cell r="X790">
            <v>15760</v>
          </cell>
          <cell r="Y790">
            <v>15760</v>
          </cell>
          <cell r="Z790">
            <v>15760</v>
          </cell>
          <cell r="AA790">
            <v>4727</v>
          </cell>
        </row>
        <row r="791">
          <cell r="A791" t="str">
            <v>WEST NEW BRITAIN SMALLHOLDER DEVELOPMENT PROJECT</v>
          </cell>
          <cell r="B791" t="str">
            <v>0785</v>
          </cell>
          <cell r="C791">
            <v>785</v>
          </cell>
          <cell r="D791" t="str">
            <v>CLOSED</v>
          </cell>
          <cell r="E791" t="str">
            <v>01</v>
          </cell>
          <cell r="F791" t="str">
            <v>PNG</v>
          </cell>
          <cell r="G791">
            <v>3900</v>
          </cell>
          <cell r="H791" t="str">
            <v>Multisector</v>
          </cell>
          <cell r="I791">
            <v>3610</v>
          </cell>
          <cell r="J791" t="str">
            <v>PAHQ</v>
          </cell>
          <cell r="K791" t="str">
            <v>14AUG86</v>
          </cell>
          <cell r="L791" t="str">
            <v>20MAR87</v>
          </cell>
          <cell r="M791" t="str">
            <v>07APR88</v>
          </cell>
          <cell r="N791" t="str">
            <v>15OCT94</v>
          </cell>
          <cell r="O791" t="str">
            <v>15OCT92</v>
          </cell>
          <cell r="P791" t="str">
            <v>15APR11</v>
          </cell>
          <cell r="Q791">
            <v>25</v>
          </cell>
          <cell r="R791">
            <v>6</v>
          </cell>
          <cell r="S791">
            <v>0</v>
          </cell>
          <cell r="T791" t="str">
            <v>V'ABLE</v>
          </cell>
          <cell r="U791">
            <v>14000</v>
          </cell>
          <cell r="V791">
            <v>0</v>
          </cell>
          <cell r="W791">
            <v>14000</v>
          </cell>
          <cell r="X791">
            <v>14000</v>
          </cell>
          <cell r="Y791">
            <v>14000</v>
          </cell>
          <cell r="Z791">
            <v>14000</v>
          </cell>
          <cell r="AA791">
            <v>14001</v>
          </cell>
        </row>
        <row r="792">
          <cell r="A792" t="str">
            <v>TARAWA POWER PROJECT</v>
          </cell>
          <cell r="B792" t="str">
            <v>0786</v>
          </cell>
          <cell r="C792">
            <v>786</v>
          </cell>
          <cell r="D792" t="str">
            <v>CLOSED</v>
          </cell>
          <cell r="E792" t="str">
            <v>03</v>
          </cell>
          <cell r="F792" t="str">
            <v>KIR</v>
          </cell>
          <cell r="G792">
            <v>3201</v>
          </cell>
          <cell r="H792" t="str">
            <v>Conventional Energy Generation (other than hydropower)</v>
          </cell>
          <cell r="I792">
            <v>3610</v>
          </cell>
          <cell r="J792" t="str">
            <v>PAHQ</v>
          </cell>
          <cell r="K792" t="str">
            <v>21AUG86</v>
          </cell>
          <cell r="L792" t="str">
            <v>07NOV86</v>
          </cell>
          <cell r="M792" t="str">
            <v>06APR87</v>
          </cell>
          <cell r="N792" t="str">
            <v>15JUN89</v>
          </cell>
          <cell r="O792" t="str">
            <v>15DEC96</v>
          </cell>
          <cell r="P792" t="str">
            <v>15JUN26</v>
          </cell>
          <cell r="Q792">
            <v>40</v>
          </cell>
          <cell r="R792">
            <v>10</v>
          </cell>
          <cell r="S792">
            <v>1</v>
          </cell>
          <cell r="U792">
            <v>798</v>
          </cell>
          <cell r="V792">
            <v>24</v>
          </cell>
          <cell r="W792">
            <v>774</v>
          </cell>
          <cell r="X792">
            <v>774</v>
          </cell>
          <cell r="Y792">
            <v>774</v>
          </cell>
          <cell r="Z792">
            <v>774</v>
          </cell>
          <cell r="AA792">
            <v>226</v>
          </cell>
        </row>
        <row r="793">
          <cell r="A793" t="str">
            <v>BRACKISH WATER SHRIMP CULTURE DEVELOPMENT PROJECT.</v>
          </cell>
          <cell r="B793" t="str">
            <v>0787</v>
          </cell>
          <cell r="C793">
            <v>787</v>
          </cell>
          <cell r="D793" t="str">
            <v>CLOSED</v>
          </cell>
          <cell r="E793" t="str">
            <v>01</v>
          </cell>
          <cell r="F793" t="str">
            <v>THA</v>
          </cell>
          <cell r="G793">
            <v>3003</v>
          </cell>
          <cell r="H793" t="str">
            <v>Fishery</v>
          </cell>
          <cell r="I793">
            <v>2125</v>
          </cell>
          <cell r="J793" t="str">
            <v>SEAE</v>
          </cell>
          <cell r="K793" t="str">
            <v>11SEP86</v>
          </cell>
          <cell r="L793" t="str">
            <v>30SEP86</v>
          </cell>
          <cell r="M793" t="str">
            <v>10APR87</v>
          </cell>
          <cell r="N793" t="str">
            <v>08NOV93</v>
          </cell>
          <cell r="O793" t="str">
            <v>01APR92</v>
          </cell>
          <cell r="P793" t="str">
            <v>01OCT00</v>
          </cell>
          <cell r="Q793">
            <v>20</v>
          </cell>
          <cell r="R793">
            <v>5</v>
          </cell>
          <cell r="S793">
            <v>0</v>
          </cell>
          <cell r="T793" t="str">
            <v>V'ABLE</v>
          </cell>
          <cell r="U793">
            <v>11110</v>
          </cell>
          <cell r="V793">
            <v>8734</v>
          </cell>
          <cell r="W793">
            <v>2376</v>
          </cell>
          <cell r="X793">
            <v>2376</v>
          </cell>
          <cell r="Y793">
            <v>2376</v>
          </cell>
          <cell r="Z793">
            <v>2376</v>
          </cell>
          <cell r="AA793">
            <v>2376</v>
          </cell>
        </row>
        <row r="794">
          <cell r="A794" t="str">
            <v>SECOND ROAD IMPROVEMENT PROJECT</v>
          </cell>
          <cell r="B794" t="str">
            <v>0788</v>
          </cell>
          <cell r="C794">
            <v>788</v>
          </cell>
          <cell r="D794" t="str">
            <v>CLOSED</v>
          </cell>
          <cell r="E794" t="str">
            <v>03</v>
          </cell>
          <cell r="F794" t="str">
            <v>LAO</v>
          </cell>
          <cell r="G794">
            <v>3701</v>
          </cell>
          <cell r="H794" t="str">
            <v>Roads &amp; Highways</v>
          </cell>
          <cell r="I794">
            <v>2115</v>
          </cell>
          <cell r="J794" t="str">
            <v>SEID</v>
          </cell>
          <cell r="K794" t="str">
            <v>16SEP86</v>
          </cell>
          <cell r="L794" t="str">
            <v>28OCT86</v>
          </cell>
          <cell r="M794" t="str">
            <v>13MAR87</v>
          </cell>
          <cell r="N794" t="str">
            <v>09APR96</v>
          </cell>
          <cell r="O794" t="str">
            <v>01NOV96</v>
          </cell>
          <cell r="P794" t="str">
            <v>01MAY26</v>
          </cell>
          <cell r="Q794">
            <v>40</v>
          </cell>
          <cell r="R794">
            <v>10</v>
          </cell>
          <cell r="S794">
            <v>1</v>
          </cell>
          <cell r="U794">
            <v>13505</v>
          </cell>
          <cell r="V794">
            <v>40</v>
          </cell>
          <cell r="W794">
            <v>13465</v>
          </cell>
          <cell r="X794">
            <v>13465</v>
          </cell>
          <cell r="Y794">
            <v>13465</v>
          </cell>
          <cell r="Z794">
            <v>13465</v>
          </cell>
          <cell r="AA794">
            <v>4061</v>
          </cell>
        </row>
        <row r="795">
          <cell r="A795" t="str">
            <v>SECOND NUCLEUS ESTATE&amp;SMALLHOLDER OIL PALM PROJECT</v>
          </cell>
          <cell r="B795" t="str">
            <v>0789</v>
          </cell>
          <cell r="C795">
            <v>789</v>
          </cell>
          <cell r="D795" t="str">
            <v>CLOSED</v>
          </cell>
          <cell r="E795" t="str">
            <v>01</v>
          </cell>
          <cell r="F795" t="str">
            <v>INO</v>
          </cell>
          <cell r="G795">
            <v>3001</v>
          </cell>
          <cell r="H795" t="str">
            <v>Agriculture Production, Agroprocessing, &amp; Agrobusiness</v>
          </cell>
          <cell r="I795">
            <v>2161</v>
          </cell>
          <cell r="J795" t="str">
            <v>IRM</v>
          </cell>
          <cell r="K795" t="str">
            <v>23SEP86</v>
          </cell>
          <cell r="L795" t="str">
            <v>29OCT86</v>
          </cell>
          <cell r="M795" t="str">
            <v>27MAR87</v>
          </cell>
          <cell r="N795" t="str">
            <v>29JUN95</v>
          </cell>
          <cell r="O795" t="str">
            <v>01MAR92</v>
          </cell>
          <cell r="P795" t="str">
            <v>01SEP11</v>
          </cell>
          <cell r="Q795">
            <v>25</v>
          </cell>
          <cell r="R795">
            <v>5</v>
          </cell>
          <cell r="S795">
            <v>0</v>
          </cell>
          <cell r="T795" t="str">
            <v>V'ABLE</v>
          </cell>
          <cell r="U795">
            <v>70000</v>
          </cell>
          <cell r="V795">
            <v>9881</v>
          </cell>
          <cell r="W795">
            <v>60119</v>
          </cell>
          <cell r="X795">
            <v>60119</v>
          </cell>
          <cell r="Y795">
            <v>60119</v>
          </cell>
          <cell r="Z795">
            <v>60119</v>
          </cell>
          <cell r="AA795">
            <v>42588</v>
          </cell>
        </row>
        <row r="796">
          <cell r="A796" t="str">
            <v>ROADWORKS MECHANIZATION PROJECT</v>
          </cell>
          <cell r="B796" t="str">
            <v>0790</v>
          </cell>
          <cell r="C796">
            <v>790</v>
          </cell>
          <cell r="D796" t="str">
            <v>CLOSED</v>
          </cell>
          <cell r="E796" t="str">
            <v>03</v>
          </cell>
          <cell r="F796" t="str">
            <v>BHU</v>
          </cell>
          <cell r="G796">
            <v>3701</v>
          </cell>
          <cell r="H796" t="str">
            <v>Roads &amp; Highways</v>
          </cell>
          <cell r="I796">
            <v>2015</v>
          </cell>
          <cell r="J796" t="str">
            <v>SATC</v>
          </cell>
          <cell r="K796" t="str">
            <v>30SEP86</v>
          </cell>
          <cell r="L796" t="str">
            <v>23MAR87</v>
          </cell>
          <cell r="M796" t="str">
            <v>22AUG87</v>
          </cell>
          <cell r="N796" t="str">
            <v>20OCT94</v>
          </cell>
          <cell r="O796" t="str">
            <v>01DEC96</v>
          </cell>
          <cell r="P796" t="str">
            <v>01JUN26</v>
          </cell>
          <cell r="Q796">
            <v>40</v>
          </cell>
          <cell r="R796">
            <v>10</v>
          </cell>
          <cell r="S796">
            <v>1</v>
          </cell>
          <cell r="U796">
            <v>4989</v>
          </cell>
          <cell r="V796">
            <v>0</v>
          </cell>
          <cell r="W796">
            <v>4989</v>
          </cell>
          <cell r="X796">
            <v>4989</v>
          </cell>
          <cell r="Y796">
            <v>4989</v>
          </cell>
          <cell r="Z796">
            <v>4989</v>
          </cell>
          <cell r="AA796">
            <v>1490</v>
          </cell>
        </row>
        <row r="797">
          <cell r="A797" t="str">
            <v>COTTON DEVELOPMENT PROJECT</v>
          </cell>
          <cell r="B797" t="str">
            <v>0791</v>
          </cell>
          <cell r="C797">
            <v>791</v>
          </cell>
          <cell r="D797" t="str">
            <v>CLOSED</v>
          </cell>
          <cell r="E797" t="str">
            <v>03</v>
          </cell>
          <cell r="F797" t="str">
            <v>PAK</v>
          </cell>
          <cell r="G797">
            <v>3001</v>
          </cell>
          <cell r="H797" t="str">
            <v>Agriculture Production, Agroprocessing, &amp; Agrobusiness</v>
          </cell>
          <cell r="I797">
            <v>4670</v>
          </cell>
          <cell r="J797" t="str">
            <v>PRM</v>
          </cell>
          <cell r="K797" t="str">
            <v>30SEP86</v>
          </cell>
          <cell r="L797" t="str">
            <v>27FEB87</v>
          </cell>
          <cell r="M797" t="str">
            <v>10FEB88</v>
          </cell>
          <cell r="N797" t="str">
            <v>28JAN99</v>
          </cell>
          <cell r="O797" t="str">
            <v>15DEC96</v>
          </cell>
          <cell r="P797" t="str">
            <v>15JUN26</v>
          </cell>
          <cell r="Q797">
            <v>40</v>
          </cell>
          <cell r="R797">
            <v>10</v>
          </cell>
          <cell r="S797">
            <v>1</v>
          </cell>
          <cell r="U797">
            <v>77773</v>
          </cell>
          <cell r="V797">
            <v>35552</v>
          </cell>
          <cell r="W797">
            <v>42221</v>
          </cell>
          <cell r="X797">
            <v>42221</v>
          </cell>
          <cell r="Y797">
            <v>42221</v>
          </cell>
          <cell r="Z797">
            <v>42221</v>
          </cell>
          <cell r="AA797">
            <v>13072</v>
          </cell>
        </row>
        <row r="798">
          <cell r="A798" t="str">
            <v>SECOND AQUACULTURE DEVELOPMENT PROJECT</v>
          </cell>
          <cell r="B798" t="str">
            <v>0792</v>
          </cell>
          <cell r="C798">
            <v>792</v>
          </cell>
          <cell r="D798" t="str">
            <v>CLOSED</v>
          </cell>
          <cell r="E798" t="str">
            <v>03</v>
          </cell>
          <cell r="F798" t="str">
            <v>NEP</v>
          </cell>
          <cell r="G798">
            <v>3003</v>
          </cell>
          <cell r="H798" t="str">
            <v>Fishery</v>
          </cell>
          <cell r="I798">
            <v>2035</v>
          </cell>
          <cell r="J798" t="str">
            <v>SANS</v>
          </cell>
          <cell r="K798" t="str">
            <v>09OCT86</v>
          </cell>
          <cell r="L798" t="str">
            <v>18FEB87</v>
          </cell>
          <cell r="M798" t="str">
            <v>18SEP87</v>
          </cell>
          <cell r="N798" t="str">
            <v>25NOV94</v>
          </cell>
          <cell r="O798" t="str">
            <v>15NOV96</v>
          </cell>
          <cell r="P798" t="str">
            <v>15MAY26</v>
          </cell>
          <cell r="Q798">
            <v>40</v>
          </cell>
          <cell r="R798">
            <v>10</v>
          </cell>
          <cell r="S798">
            <v>1</v>
          </cell>
          <cell r="U798">
            <v>12625</v>
          </cell>
          <cell r="V798">
            <v>8113</v>
          </cell>
          <cell r="W798">
            <v>4512</v>
          </cell>
          <cell r="X798">
            <v>4512</v>
          </cell>
          <cell r="Y798">
            <v>4512</v>
          </cell>
          <cell r="Z798">
            <v>4512</v>
          </cell>
          <cell r="AA798">
            <v>1365</v>
          </cell>
        </row>
        <row r="799">
          <cell r="A799" t="str">
            <v>KARACHI URBAN DEVELOPMENT PROJECT</v>
          </cell>
          <cell r="B799" t="str">
            <v>0793</v>
          </cell>
          <cell r="C799">
            <v>793</v>
          </cell>
          <cell r="D799" t="str">
            <v>CLOSED</v>
          </cell>
          <cell r="E799" t="str">
            <v>03</v>
          </cell>
          <cell r="F799" t="str">
            <v>PAK</v>
          </cell>
          <cell r="G799">
            <v>3900</v>
          </cell>
          <cell r="H799" t="str">
            <v>Multisector</v>
          </cell>
          <cell r="I799">
            <v>4670</v>
          </cell>
          <cell r="J799" t="str">
            <v>PRM</v>
          </cell>
          <cell r="K799" t="str">
            <v>14OCT86</v>
          </cell>
          <cell r="L799" t="str">
            <v>19DEC86</v>
          </cell>
          <cell r="M799" t="str">
            <v>02OCT87</v>
          </cell>
          <cell r="N799" t="str">
            <v>12NOV96</v>
          </cell>
          <cell r="O799" t="str">
            <v>15NOV96</v>
          </cell>
          <cell r="P799" t="str">
            <v>15MAY26</v>
          </cell>
          <cell r="Q799">
            <v>40</v>
          </cell>
          <cell r="R799">
            <v>10</v>
          </cell>
          <cell r="S799">
            <v>1</v>
          </cell>
          <cell r="U799">
            <v>66188</v>
          </cell>
          <cell r="V799">
            <v>6538</v>
          </cell>
          <cell r="W799">
            <v>59650</v>
          </cell>
          <cell r="X799">
            <v>59650</v>
          </cell>
          <cell r="Y799">
            <v>59650</v>
          </cell>
          <cell r="Z799">
            <v>59650</v>
          </cell>
          <cell r="AA799">
            <v>17893</v>
          </cell>
        </row>
        <row r="800">
          <cell r="A800" t="str">
            <v>KIRINDI OYA IRRIG&amp;STTLMNT PROJ(PHASE II)</v>
          </cell>
          <cell r="B800" t="str">
            <v>0794</v>
          </cell>
          <cell r="C800">
            <v>794</v>
          </cell>
          <cell r="D800" t="str">
            <v>CLOSED</v>
          </cell>
          <cell r="E800" t="str">
            <v>03</v>
          </cell>
          <cell r="F800" t="str">
            <v>SRI</v>
          </cell>
          <cell r="G800">
            <v>3900</v>
          </cell>
          <cell r="H800" t="str">
            <v>Multisector</v>
          </cell>
          <cell r="I800">
            <v>2035</v>
          </cell>
          <cell r="J800" t="str">
            <v>SANS</v>
          </cell>
          <cell r="K800" t="str">
            <v>30OCT86</v>
          </cell>
          <cell r="L800" t="str">
            <v>24NOV86</v>
          </cell>
          <cell r="M800" t="str">
            <v>26FEB87</v>
          </cell>
          <cell r="N800" t="str">
            <v>10JAN95</v>
          </cell>
          <cell r="O800" t="str">
            <v>15APR97</v>
          </cell>
          <cell r="P800" t="str">
            <v>15OCT26</v>
          </cell>
          <cell r="Q800">
            <v>40</v>
          </cell>
          <cell r="R800">
            <v>10</v>
          </cell>
          <cell r="S800">
            <v>1</v>
          </cell>
          <cell r="U800">
            <v>30740</v>
          </cell>
          <cell r="V800">
            <v>15267</v>
          </cell>
          <cell r="W800">
            <v>15473</v>
          </cell>
          <cell r="X800">
            <v>15473</v>
          </cell>
          <cell r="Y800">
            <v>15473</v>
          </cell>
          <cell r="Z800">
            <v>15473</v>
          </cell>
          <cell r="AA800">
            <v>4367</v>
          </cell>
        </row>
        <row r="801">
          <cell r="A801" t="str">
            <v>TRANSMISSION SYSTEM IMPROVEMENT PROJECT</v>
          </cell>
          <cell r="B801" t="str">
            <v>0795</v>
          </cell>
          <cell r="C801">
            <v>795</v>
          </cell>
          <cell r="D801" t="str">
            <v>CLOSED</v>
          </cell>
          <cell r="E801" t="str">
            <v>01</v>
          </cell>
          <cell r="F801" t="str">
            <v>MAL</v>
          </cell>
          <cell r="G801">
            <v>3204</v>
          </cell>
          <cell r="H801" t="str">
            <v>Transmission &amp; Distribution</v>
          </cell>
          <cell r="I801">
            <v>2115</v>
          </cell>
          <cell r="J801" t="str">
            <v>SEID</v>
          </cell>
          <cell r="K801" t="str">
            <v>30OCT86</v>
          </cell>
          <cell r="L801" t="str">
            <v>13APR87</v>
          </cell>
          <cell r="M801" t="str">
            <v>03JUN88</v>
          </cell>
          <cell r="N801" t="str">
            <v>17FEB94</v>
          </cell>
          <cell r="O801" t="str">
            <v>15APR90</v>
          </cell>
          <cell r="P801" t="str">
            <v>15OCT06</v>
          </cell>
          <cell r="Q801">
            <v>20</v>
          </cell>
          <cell r="R801">
            <v>3</v>
          </cell>
          <cell r="S801">
            <v>0</v>
          </cell>
          <cell r="T801" t="str">
            <v>V'ABLE</v>
          </cell>
          <cell r="U801">
            <v>54500</v>
          </cell>
          <cell r="V801">
            <v>5605</v>
          </cell>
          <cell r="W801">
            <v>48895</v>
          </cell>
          <cell r="X801">
            <v>48895</v>
          </cell>
          <cell r="Y801">
            <v>48895</v>
          </cell>
          <cell r="Z801">
            <v>48895</v>
          </cell>
          <cell r="AA801">
            <v>48895</v>
          </cell>
        </row>
        <row r="802">
          <cell r="A802" t="str">
            <v>CHITTAGONG UREA FERTILIZER PROJECT(SUPPLEMENTARY LOAN)</v>
          </cell>
          <cell r="B802" t="str">
            <v>0796</v>
          </cell>
          <cell r="C802">
            <v>796</v>
          </cell>
          <cell r="D802" t="str">
            <v>CLOSED</v>
          </cell>
          <cell r="E802" t="str">
            <v>03</v>
          </cell>
          <cell r="F802" t="str">
            <v>BAN</v>
          </cell>
          <cell r="G802">
            <v>3502</v>
          </cell>
          <cell r="H802" t="str">
            <v>Industry</v>
          </cell>
          <cell r="I802">
            <v>2050</v>
          </cell>
          <cell r="J802" t="str">
            <v>SAGF</v>
          </cell>
          <cell r="K802" t="str">
            <v>13NOV86</v>
          </cell>
          <cell r="L802" t="str">
            <v>06JAN87</v>
          </cell>
          <cell r="M802" t="str">
            <v>16JUN87</v>
          </cell>
          <cell r="N802" t="str">
            <v>03JUL92</v>
          </cell>
          <cell r="O802" t="str">
            <v>15MAY97</v>
          </cell>
          <cell r="P802" t="str">
            <v>15NOV26</v>
          </cell>
          <cell r="Q802">
            <v>40</v>
          </cell>
          <cell r="R802">
            <v>10</v>
          </cell>
          <cell r="S802">
            <v>1</v>
          </cell>
          <cell r="U802">
            <v>28959</v>
          </cell>
          <cell r="V802">
            <v>7436</v>
          </cell>
          <cell r="W802">
            <v>21523</v>
          </cell>
          <cell r="X802">
            <v>21523</v>
          </cell>
          <cell r="Y802">
            <v>21523</v>
          </cell>
          <cell r="Z802">
            <v>21523</v>
          </cell>
          <cell r="AA802">
            <v>6173</v>
          </cell>
        </row>
        <row r="803">
          <cell r="A803" t="str">
            <v>EIGHTH PORT PROJECT</v>
          </cell>
          <cell r="B803" t="str">
            <v>0797</v>
          </cell>
          <cell r="C803">
            <v>797</v>
          </cell>
          <cell r="D803" t="str">
            <v>CLOSED</v>
          </cell>
          <cell r="E803" t="str">
            <v>01</v>
          </cell>
          <cell r="F803" t="str">
            <v>INO</v>
          </cell>
          <cell r="G803">
            <v>3702</v>
          </cell>
          <cell r="H803" t="str">
            <v>Ports, Waterways, &amp; Shipping</v>
          </cell>
          <cell r="I803">
            <v>2115</v>
          </cell>
          <cell r="J803" t="str">
            <v>SEID</v>
          </cell>
          <cell r="K803" t="str">
            <v>18NOV86</v>
          </cell>
          <cell r="L803" t="str">
            <v>31JUL87</v>
          </cell>
          <cell r="M803" t="str">
            <v>07JAN88</v>
          </cell>
          <cell r="N803" t="str">
            <v>15OCT92</v>
          </cell>
          <cell r="O803" t="str">
            <v>15APR92</v>
          </cell>
          <cell r="P803" t="str">
            <v>15OCT11</v>
          </cell>
          <cell r="Q803">
            <v>25</v>
          </cell>
          <cell r="R803">
            <v>5</v>
          </cell>
          <cell r="S803">
            <v>0</v>
          </cell>
          <cell r="T803" t="str">
            <v>V'ABLE</v>
          </cell>
          <cell r="U803">
            <v>40000</v>
          </cell>
          <cell r="V803">
            <v>20461</v>
          </cell>
          <cell r="W803">
            <v>19539</v>
          </cell>
          <cell r="X803">
            <v>19539</v>
          </cell>
          <cell r="Y803">
            <v>19539</v>
          </cell>
          <cell r="Z803">
            <v>19539</v>
          </cell>
          <cell r="AA803">
            <v>13864</v>
          </cell>
        </row>
        <row r="804">
          <cell r="A804" t="str">
            <v>NORTH MADRAS THERMAL POWER PROJECT</v>
          </cell>
          <cell r="B804" t="str">
            <v>0798</v>
          </cell>
          <cell r="C804">
            <v>798</v>
          </cell>
          <cell r="D804" t="str">
            <v>CLOSED</v>
          </cell>
          <cell r="E804" t="str">
            <v>01</v>
          </cell>
          <cell r="F804" t="str">
            <v>IND</v>
          </cell>
          <cell r="G804">
            <v>3201</v>
          </cell>
          <cell r="H804" t="str">
            <v>Conventional Energy Generation (other than hydropower)</v>
          </cell>
          <cell r="I804">
            <v>2060</v>
          </cell>
          <cell r="J804" t="str">
            <v>INRM</v>
          </cell>
          <cell r="K804" t="str">
            <v>18NOV86</v>
          </cell>
          <cell r="L804" t="str">
            <v>21JAN87</v>
          </cell>
          <cell r="M804" t="str">
            <v>10APR87</v>
          </cell>
          <cell r="N804" t="str">
            <v>07JAN99</v>
          </cell>
          <cell r="O804" t="str">
            <v>15JUN92</v>
          </cell>
          <cell r="P804" t="str">
            <v>16FEB04</v>
          </cell>
          <cell r="Q804">
            <v>25</v>
          </cell>
          <cell r="R804">
            <v>5</v>
          </cell>
          <cell r="S804">
            <v>0</v>
          </cell>
          <cell r="T804" t="str">
            <v>V'ABLE</v>
          </cell>
          <cell r="U804">
            <v>150000</v>
          </cell>
          <cell r="V804">
            <v>39609</v>
          </cell>
          <cell r="W804">
            <v>110391</v>
          </cell>
          <cell r="X804">
            <v>110391</v>
          </cell>
          <cell r="Y804">
            <v>110391</v>
          </cell>
          <cell r="Z804">
            <v>110391</v>
          </cell>
          <cell r="AA804">
            <v>110391</v>
          </cell>
        </row>
        <row r="805">
          <cell r="A805" t="str">
            <v>THIRD IRRIGATION PACKAGE PROJECT</v>
          </cell>
          <cell r="B805" t="str">
            <v>0799</v>
          </cell>
          <cell r="C805">
            <v>799</v>
          </cell>
          <cell r="D805" t="str">
            <v>CLOSED</v>
          </cell>
          <cell r="E805" t="str">
            <v>01</v>
          </cell>
          <cell r="F805" t="str">
            <v>INO</v>
          </cell>
          <cell r="G805">
            <v>3005</v>
          </cell>
          <cell r="H805" t="str">
            <v>Irrigation &amp; Drainage</v>
          </cell>
          <cell r="I805">
            <v>2161</v>
          </cell>
          <cell r="J805" t="str">
            <v>IRM</v>
          </cell>
          <cell r="K805" t="str">
            <v>20NOV86</v>
          </cell>
          <cell r="L805" t="str">
            <v>08DEC86</v>
          </cell>
          <cell r="M805" t="str">
            <v>24FEB87</v>
          </cell>
          <cell r="N805" t="str">
            <v>12AUG94</v>
          </cell>
          <cell r="O805" t="str">
            <v>15APR93</v>
          </cell>
          <cell r="P805" t="str">
            <v>15OCT12</v>
          </cell>
          <cell r="Q805">
            <v>26</v>
          </cell>
          <cell r="R805">
            <v>6</v>
          </cell>
          <cell r="S805">
            <v>0</v>
          </cell>
          <cell r="T805" t="str">
            <v>V'ABLE</v>
          </cell>
          <cell r="U805">
            <v>120700</v>
          </cell>
          <cell r="V805">
            <v>331</v>
          </cell>
          <cell r="W805">
            <v>120369</v>
          </cell>
          <cell r="X805">
            <v>120369</v>
          </cell>
          <cell r="Y805">
            <v>120369</v>
          </cell>
          <cell r="Z805">
            <v>120369</v>
          </cell>
          <cell r="AA805">
            <v>75021</v>
          </cell>
        </row>
        <row r="806">
          <cell r="A806" t="str">
            <v>BALUCHISTAN GROUNDWATER &amp; TRICKLE IRRIGATION PROJECT</v>
          </cell>
          <cell r="B806" t="str">
            <v>0800</v>
          </cell>
          <cell r="C806">
            <v>800</v>
          </cell>
          <cell r="D806" t="str">
            <v>CLOSED</v>
          </cell>
          <cell r="E806" t="str">
            <v>03</v>
          </cell>
          <cell r="F806" t="str">
            <v>PAK</v>
          </cell>
          <cell r="G806">
            <v>3005</v>
          </cell>
          <cell r="H806" t="str">
            <v>Irrigation &amp; Drainage</v>
          </cell>
          <cell r="I806">
            <v>4620</v>
          </cell>
          <cell r="J806" t="str">
            <v>CWAE</v>
          </cell>
          <cell r="K806" t="str">
            <v>20NOV86</v>
          </cell>
          <cell r="L806" t="str">
            <v>26JAN87</v>
          </cell>
          <cell r="M806" t="str">
            <v>17MAY88</v>
          </cell>
          <cell r="N806" t="str">
            <v>27AUG96</v>
          </cell>
          <cell r="O806" t="str">
            <v>15MAY97</v>
          </cell>
          <cell r="P806" t="str">
            <v>15NOV26</v>
          </cell>
          <cell r="Q806">
            <v>40</v>
          </cell>
          <cell r="R806">
            <v>10</v>
          </cell>
          <cell r="S806">
            <v>1</v>
          </cell>
          <cell r="U806">
            <v>14936</v>
          </cell>
          <cell r="V806">
            <v>8711</v>
          </cell>
          <cell r="W806">
            <v>6225</v>
          </cell>
          <cell r="X806">
            <v>6225</v>
          </cell>
          <cell r="Y806">
            <v>6225</v>
          </cell>
          <cell r="Z806">
            <v>6225</v>
          </cell>
          <cell r="AA806">
            <v>1735</v>
          </cell>
        </row>
        <row r="807">
          <cell r="A807" t="str">
            <v>FOURTH ROAD IMPROVEMENT PROJECT</v>
          </cell>
          <cell r="B807" t="str">
            <v>0801</v>
          </cell>
          <cell r="C807">
            <v>801</v>
          </cell>
          <cell r="D807" t="str">
            <v>CLOSED</v>
          </cell>
          <cell r="E807" t="str">
            <v>01</v>
          </cell>
          <cell r="F807" t="str">
            <v>PHI</v>
          </cell>
          <cell r="G807">
            <v>3701</v>
          </cell>
          <cell r="H807" t="str">
            <v>Roads &amp; Highways</v>
          </cell>
          <cell r="I807">
            <v>2115</v>
          </cell>
          <cell r="J807" t="str">
            <v>SEID</v>
          </cell>
          <cell r="K807" t="str">
            <v>25NOV86</v>
          </cell>
          <cell r="L807" t="str">
            <v>23DEC86</v>
          </cell>
          <cell r="M807" t="str">
            <v>20MAR87</v>
          </cell>
          <cell r="N807" t="str">
            <v>06JAN95</v>
          </cell>
          <cell r="O807" t="str">
            <v>01OCT92</v>
          </cell>
          <cell r="P807" t="str">
            <v>01APR12</v>
          </cell>
          <cell r="Q807">
            <v>25</v>
          </cell>
          <cell r="R807">
            <v>5</v>
          </cell>
          <cell r="S807">
            <v>0</v>
          </cell>
          <cell r="T807" t="str">
            <v>V'ABLE</v>
          </cell>
          <cell r="U807">
            <v>82000</v>
          </cell>
          <cell r="V807">
            <v>0</v>
          </cell>
          <cell r="W807">
            <v>82000</v>
          </cell>
          <cell r="X807">
            <v>82000</v>
          </cell>
          <cell r="Y807">
            <v>82000</v>
          </cell>
          <cell r="Z807">
            <v>82000</v>
          </cell>
          <cell r="AA807">
            <v>54351</v>
          </cell>
        </row>
        <row r="808">
          <cell r="A808" t="str">
            <v>HIGHLAND AGRICULTURE DEVELOPMENT PROJECT</v>
          </cell>
          <cell r="B808" t="str">
            <v>0802</v>
          </cell>
          <cell r="C808">
            <v>802</v>
          </cell>
          <cell r="D808" t="str">
            <v>CLOSED</v>
          </cell>
          <cell r="E808" t="str">
            <v>01</v>
          </cell>
          <cell r="F808" t="str">
            <v>PHI</v>
          </cell>
          <cell r="G808">
            <v>3900</v>
          </cell>
          <cell r="H808" t="str">
            <v>Multisector</v>
          </cell>
          <cell r="I808">
            <v>2125</v>
          </cell>
          <cell r="J808" t="str">
            <v>SEAE</v>
          </cell>
          <cell r="K808" t="str">
            <v>25NOV86</v>
          </cell>
          <cell r="L808" t="str">
            <v>23DEC86</v>
          </cell>
          <cell r="M808" t="str">
            <v>22JUN87</v>
          </cell>
          <cell r="N808" t="str">
            <v>11MAY94</v>
          </cell>
          <cell r="O808" t="str">
            <v>15DEC91</v>
          </cell>
          <cell r="P808" t="str">
            <v>15JUN16</v>
          </cell>
          <cell r="Q808">
            <v>30</v>
          </cell>
          <cell r="R808">
            <v>5</v>
          </cell>
          <cell r="S808">
            <v>0</v>
          </cell>
          <cell r="T808" t="str">
            <v>V'ABLE</v>
          </cell>
          <cell r="U808">
            <v>18800</v>
          </cell>
          <cell r="V808">
            <v>368</v>
          </cell>
          <cell r="W808">
            <v>18432</v>
          </cell>
          <cell r="X808">
            <v>18432</v>
          </cell>
          <cell r="Y808">
            <v>18432</v>
          </cell>
          <cell r="Z808">
            <v>18432</v>
          </cell>
          <cell r="AA808">
            <v>7960</v>
          </cell>
        </row>
        <row r="809">
          <cell r="A809" t="str">
            <v>POWER EXPANSION PROJECT</v>
          </cell>
          <cell r="B809" t="str">
            <v>0803</v>
          </cell>
          <cell r="C809">
            <v>803</v>
          </cell>
          <cell r="D809" t="str">
            <v>CLOSED</v>
          </cell>
          <cell r="E809" t="str">
            <v>03</v>
          </cell>
          <cell r="F809" t="str">
            <v>SOL</v>
          </cell>
          <cell r="G809">
            <v>3201</v>
          </cell>
          <cell r="H809" t="str">
            <v>Conventional Energy Generation (other than hydropower)</v>
          </cell>
          <cell r="I809">
            <v>3610</v>
          </cell>
          <cell r="J809" t="str">
            <v>PAHQ</v>
          </cell>
          <cell r="K809" t="str">
            <v>27NOV86</v>
          </cell>
          <cell r="L809" t="str">
            <v>16JAN87</v>
          </cell>
          <cell r="M809" t="str">
            <v>24APR87</v>
          </cell>
          <cell r="N809" t="str">
            <v>31OCT88</v>
          </cell>
          <cell r="O809" t="str">
            <v>15MAY97</v>
          </cell>
          <cell r="P809" t="str">
            <v>15NOV26</v>
          </cell>
          <cell r="Q809">
            <v>40</v>
          </cell>
          <cell r="R809">
            <v>10</v>
          </cell>
          <cell r="S809">
            <v>1</v>
          </cell>
          <cell r="U809">
            <v>4491</v>
          </cell>
          <cell r="V809">
            <v>0</v>
          </cell>
          <cell r="W809">
            <v>4491</v>
          </cell>
          <cell r="X809">
            <v>4491</v>
          </cell>
          <cell r="Y809">
            <v>4491</v>
          </cell>
          <cell r="Z809">
            <v>4491</v>
          </cell>
          <cell r="AA809">
            <v>1273</v>
          </cell>
        </row>
        <row r="810">
          <cell r="A810" t="str">
            <v>MINISTRY OF PUBLIC WORKS MANPOWER EDUCATION&amp;TRAINING PROJECT</v>
          </cell>
          <cell r="B810" t="str">
            <v>0804</v>
          </cell>
          <cell r="C810">
            <v>804</v>
          </cell>
          <cell r="D810" t="str">
            <v>CLOSED</v>
          </cell>
          <cell r="E810" t="str">
            <v>01</v>
          </cell>
          <cell r="F810" t="str">
            <v>INO</v>
          </cell>
          <cell r="G810">
            <v>3105</v>
          </cell>
          <cell r="H810" t="str">
            <v>Technical, Vocational Training &amp; Skills Development</v>
          </cell>
          <cell r="I810">
            <v>2135</v>
          </cell>
          <cell r="J810" t="str">
            <v>SESS</v>
          </cell>
          <cell r="K810" t="str">
            <v>27NOV86</v>
          </cell>
          <cell r="L810" t="str">
            <v>08DEC86</v>
          </cell>
          <cell r="M810" t="str">
            <v>24FEB87</v>
          </cell>
          <cell r="N810" t="str">
            <v>10AUG94</v>
          </cell>
          <cell r="O810" t="str">
            <v>15MAR93</v>
          </cell>
          <cell r="P810" t="str">
            <v>15SEP06</v>
          </cell>
          <cell r="Q810">
            <v>20</v>
          </cell>
          <cell r="R810">
            <v>6</v>
          </cell>
          <cell r="S810">
            <v>0</v>
          </cell>
          <cell r="T810" t="str">
            <v>V'ABLE</v>
          </cell>
          <cell r="U810">
            <v>29000</v>
          </cell>
          <cell r="V810">
            <v>1223</v>
          </cell>
          <cell r="W810">
            <v>27777</v>
          </cell>
          <cell r="X810">
            <v>27777</v>
          </cell>
          <cell r="Y810">
            <v>27777</v>
          </cell>
          <cell r="Z810">
            <v>27777</v>
          </cell>
          <cell r="AA810">
            <v>27776</v>
          </cell>
        </row>
        <row r="811">
          <cell r="A811" t="str">
            <v>RAMU GRID REINFORCEMENT PROJECT</v>
          </cell>
          <cell r="B811" t="str">
            <v>0805</v>
          </cell>
          <cell r="C811">
            <v>805</v>
          </cell>
          <cell r="D811" t="str">
            <v>CLOSED</v>
          </cell>
          <cell r="E811" t="str">
            <v>01</v>
          </cell>
          <cell r="F811" t="str">
            <v>PNG</v>
          </cell>
          <cell r="G811">
            <v>3204</v>
          </cell>
          <cell r="H811" t="str">
            <v>Transmission &amp; Distribution</v>
          </cell>
          <cell r="I811">
            <v>3610</v>
          </cell>
          <cell r="J811" t="str">
            <v>PAHQ</v>
          </cell>
          <cell r="K811" t="str">
            <v>27NOV86</v>
          </cell>
          <cell r="L811" t="str">
            <v>20MAR87</v>
          </cell>
          <cell r="M811" t="str">
            <v>18MAY88</v>
          </cell>
          <cell r="N811" t="str">
            <v>31DEC94</v>
          </cell>
          <cell r="O811" t="str">
            <v>15MAR90</v>
          </cell>
          <cell r="P811" t="str">
            <v>15SEP06</v>
          </cell>
          <cell r="Q811">
            <v>20</v>
          </cell>
          <cell r="R811">
            <v>3</v>
          </cell>
          <cell r="S811">
            <v>0</v>
          </cell>
          <cell r="T811" t="str">
            <v>V'ABLE</v>
          </cell>
          <cell r="U811">
            <v>19650</v>
          </cell>
          <cell r="V811">
            <v>10122</v>
          </cell>
          <cell r="W811">
            <v>9528</v>
          </cell>
          <cell r="X811">
            <v>9528</v>
          </cell>
          <cell r="Y811">
            <v>9528</v>
          </cell>
          <cell r="Z811">
            <v>9528</v>
          </cell>
          <cell r="AA811">
            <v>9527</v>
          </cell>
        </row>
        <row r="812">
          <cell r="A812" t="str">
            <v>ROAD IMPROVEMENT PROJECT</v>
          </cell>
          <cell r="B812" t="str">
            <v>0806</v>
          </cell>
          <cell r="C812">
            <v>806</v>
          </cell>
          <cell r="D812" t="str">
            <v>CLOSED</v>
          </cell>
          <cell r="E812" t="str">
            <v>03</v>
          </cell>
          <cell r="F812" t="str">
            <v>NEP</v>
          </cell>
          <cell r="G812">
            <v>3701</v>
          </cell>
          <cell r="H812" t="str">
            <v>Roads &amp; Highways</v>
          </cell>
          <cell r="I812">
            <v>2015</v>
          </cell>
          <cell r="J812" t="str">
            <v>SATC</v>
          </cell>
          <cell r="K812" t="str">
            <v>02DEC86</v>
          </cell>
          <cell r="L812" t="str">
            <v>18FEB87</v>
          </cell>
          <cell r="M812" t="str">
            <v>15MAY87</v>
          </cell>
          <cell r="N812" t="str">
            <v>18APR96</v>
          </cell>
          <cell r="O812" t="str">
            <v>01MAY97</v>
          </cell>
          <cell r="P812" t="str">
            <v>01NOV26</v>
          </cell>
          <cell r="Q812">
            <v>40</v>
          </cell>
          <cell r="R812">
            <v>10</v>
          </cell>
          <cell r="S812">
            <v>1</v>
          </cell>
          <cell r="U812">
            <v>34481</v>
          </cell>
          <cell r="V812">
            <v>3166</v>
          </cell>
          <cell r="W812">
            <v>31315</v>
          </cell>
          <cell r="X812">
            <v>31315</v>
          </cell>
          <cell r="Y812">
            <v>31315</v>
          </cell>
          <cell r="Z812">
            <v>31315</v>
          </cell>
          <cell r="AA812">
            <v>8783</v>
          </cell>
        </row>
        <row r="813">
          <cell r="A813" t="str">
            <v>MARINE SCIENCE EDUCATION PROJECT</v>
          </cell>
          <cell r="B813" t="str">
            <v>0807</v>
          </cell>
          <cell r="C813">
            <v>807</v>
          </cell>
          <cell r="D813" t="str">
            <v>CLOSED</v>
          </cell>
          <cell r="E813" t="str">
            <v>01</v>
          </cell>
          <cell r="F813" t="str">
            <v>KOR</v>
          </cell>
          <cell r="G813">
            <v>3104</v>
          </cell>
          <cell r="H813" t="str">
            <v>Tertiary Education</v>
          </cell>
          <cell r="I813">
            <v>4730</v>
          </cell>
          <cell r="J813" t="str">
            <v>EASS</v>
          </cell>
          <cell r="K813" t="str">
            <v>02DEC86</v>
          </cell>
          <cell r="L813" t="str">
            <v>02OCT87</v>
          </cell>
          <cell r="M813" t="str">
            <v>31DEC87</v>
          </cell>
          <cell r="N813" t="str">
            <v>07MAY95</v>
          </cell>
          <cell r="O813" t="str">
            <v>15APR91</v>
          </cell>
          <cell r="P813" t="str">
            <v>15OCT10</v>
          </cell>
          <cell r="Q813">
            <v>20</v>
          </cell>
          <cell r="R813">
            <v>4</v>
          </cell>
          <cell r="S813">
            <v>0</v>
          </cell>
          <cell r="T813" t="str">
            <v>V'ABLE</v>
          </cell>
          <cell r="U813">
            <v>53000</v>
          </cell>
          <cell r="V813">
            <v>5</v>
          </cell>
          <cell r="W813">
            <v>52995</v>
          </cell>
          <cell r="X813">
            <v>52995</v>
          </cell>
          <cell r="Y813">
            <v>52995</v>
          </cell>
          <cell r="Z813">
            <v>52995</v>
          </cell>
          <cell r="AA813">
            <v>42047</v>
          </cell>
        </row>
        <row r="814">
          <cell r="A814" t="str">
            <v>HIGHLAND LIVESTOCK DEVELOPMENT PROJECT</v>
          </cell>
          <cell r="B814" t="str">
            <v>0808</v>
          </cell>
          <cell r="C814">
            <v>808</v>
          </cell>
          <cell r="D814" t="str">
            <v>CLOSED</v>
          </cell>
          <cell r="E814" t="str">
            <v>03</v>
          </cell>
          <cell r="F814" t="str">
            <v>BHU</v>
          </cell>
          <cell r="G814">
            <v>3006</v>
          </cell>
          <cell r="H814" t="str">
            <v>Livestock</v>
          </cell>
          <cell r="I814">
            <v>2035</v>
          </cell>
          <cell r="J814" t="str">
            <v>SANS</v>
          </cell>
          <cell r="K814" t="str">
            <v>02DEC86</v>
          </cell>
          <cell r="L814" t="str">
            <v>23MAR87</v>
          </cell>
          <cell r="M814" t="str">
            <v>14MAY87</v>
          </cell>
          <cell r="N814" t="str">
            <v>28SEP95</v>
          </cell>
          <cell r="O814" t="str">
            <v>15MAY97</v>
          </cell>
          <cell r="P814" t="str">
            <v>15NOV26</v>
          </cell>
          <cell r="Q814">
            <v>40</v>
          </cell>
          <cell r="R814">
            <v>10</v>
          </cell>
          <cell r="S814">
            <v>1</v>
          </cell>
          <cell r="U814">
            <v>4829</v>
          </cell>
          <cell r="V814">
            <v>0</v>
          </cell>
          <cell r="W814">
            <v>4829</v>
          </cell>
          <cell r="X814">
            <v>4829</v>
          </cell>
          <cell r="Y814">
            <v>4829</v>
          </cell>
          <cell r="Z814">
            <v>4829</v>
          </cell>
          <cell r="AA814">
            <v>1360</v>
          </cell>
        </row>
        <row r="815">
          <cell r="A815" t="str">
            <v>SECOND AGRICULTURAL DEVELOPMENT BANK OF PAKISTAN</v>
          </cell>
          <cell r="B815" t="str">
            <v>0810</v>
          </cell>
          <cell r="C815">
            <v>810</v>
          </cell>
          <cell r="D815" t="str">
            <v>CLOSED</v>
          </cell>
          <cell r="E815" t="str">
            <v>03</v>
          </cell>
          <cell r="F815" t="str">
            <v>PAK</v>
          </cell>
          <cell r="G815">
            <v>3001</v>
          </cell>
          <cell r="H815" t="str">
            <v>Agriculture Production, Agroprocessing, &amp; Agrobusiness</v>
          </cell>
          <cell r="I815">
            <v>9999</v>
          </cell>
          <cell r="J815" t="e">
            <v>#N/A</v>
          </cell>
          <cell r="K815" t="str">
            <v>04DEC86</v>
          </cell>
          <cell r="L815" t="str">
            <v>26JAN87</v>
          </cell>
          <cell r="M815" t="str">
            <v>30APR87</v>
          </cell>
          <cell r="N815" t="str">
            <v>17JUL95</v>
          </cell>
          <cell r="O815" t="str">
            <v>01MAR97</v>
          </cell>
          <cell r="P815" t="str">
            <v>01SEP26</v>
          </cell>
          <cell r="Q815">
            <v>40</v>
          </cell>
          <cell r="R815">
            <v>10</v>
          </cell>
          <cell r="S815">
            <v>1</v>
          </cell>
          <cell r="U815">
            <v>58313</v>
          </cell>
          <cell r="V815">
            <v>18197</v>
          </cell>
          <cell r="W815">
            <v>40116</v>
          </cell>
          <cell r="X815">
            <v>40116</v>
          </cell>
          <cell r="Y815">
            <v>40116</v>
          </cell>
          <cell r="Z815">
            <v>40116</v>
          </cell>
          <cell r="AA815">
            <v>11094</v>
          </cell>
        </row>
        <row r="816">
          <cell r="A816" t="str">
            <v>SECOND AGRICULTURAL DEVELOPMENT BANK OF PAKISTAN</v>
          </cell>
          <cell r="B816" t="str">
            <v>0811</v>
          </cell>
          <cell r="C816">
            <v>811</v>
          </cell>
          <cell r="D816" t="str">
            <v>CLOSED</v>
          </cell>
          <cell r="E816" t="str">
            <v>01</v>
          </cell>
          <cell r="F816" t="str">
            <v>PAK</v>
          </cell>
          <cell r="G816">
            <v>3001</v>
          </cell>
          <cell r="H816" t="str">
            <v>Agriculture Production, Agroprocessing, &amp; Agrobusiness</v>
          </cell>
          <cell r="I816">
            <v>4620</v>
          </cell>
          <cell r="J816" t="str">
            <v>CWAE</v>
          </cell>
          <cell r="K816" t="str">
            <v>04DEC86</v>
          </cell>
          <cell r="L816" t="str">
            <v>26JAN87</v>
          </cell>
          <cell r="M816" t="str">
            <v>30APR87</v>
          </cell>
          <cell r="N816" t="str">
            <v>17JUL95</v>
          </cell>
          <cell r="O816" t="str">
            <v>01MAR90</v>
          </cell>
          <cell r="P816" t="str">
            <v>01SEP01</v>
          </cell>
          <cell r="Q816">
            <v>15</v>
          </cell>
          <cell r="R816">
            <v>3</v>
          </cell>
          <cell r="S816">
            <v>0</v>
          </cell>
          <cell r="T816" t="str">
            <v>V'ABLE</v>
          </cell>
          <cell r="U816">
            <v>50000</v>
          </cell>
          <cell r="V816">
            <v>9944</v>
          </cell>
          <cell r="W816">
            <v>40056</v>
          </cell>
          <cell r="X816">
            <v>40056</v>
          </cell>
          <cell r="Y816">
            <v>40056</v>
          </cell>
          <cell r="Z816">
            <v>40056</v>
          </cell>
          <cell r="AA816">
            <v>40056</v>
          </cell>
        </row>
        <row r="817">
          <cell r="A817" t="str">
            <v>ISLAND PROVINCE RURAL WATER SUPPLY SECTOR PROJECT</v>
          </cell>
          <cell r="B817" t="str">
            <v>0812</v>
          </cell>
          <cell r="C817">
            <v>812</v>
          </cell>
          <cell r="D817" t="str">
            <v>CLOSED</v>
          </cell>
          <cell r="E817" t="str">
            <v>01</v>
          </cell>
          <cell r="F817" t="str">
            <v>PHI</v>
          </cell>
          <cell r="G817">
            <v>3801</v>
          </cell>
          <cell r="H817" t="str">
            <v>Water Supply &amp; Sanitation</v>
          </cell>
          <cell r="I817">
            <v>2135</v>
          </cell>
          <cell r="J817" t="str">
            <v>SESS</v>
          </cell>
          <cell r="K817" t="str">
            <v>04DEC86</v>
          </cell>
          <cell r="L817" t="str">
            <v>23DEC86</v>
          </cell>
          <cell r="M817" t="str">
            <v>23MAR87</v>
          </cell>
          <cell r="N817" t="str">
            <v>22SEP92</v>
          </cell>
          <cell r="O817" t="str">
            <v>01APR91</v>
          </cell>
          <cell r="P817" t="str">
            <v>01OCT10</v>
          </cell>
          <cell r="Q817">
            <v>24</v>
          </cell>
          <cell r="R817">
            <v>4</v>
          </cell>
          <cell r="S817">
            <v>0</v>
          </cell>
          <cell r="T817" t="str">
            <v>V'ABLE</v>
          </cell>
          <cell r="U817">
            <v>24000</v>
          </cell>
          <cell r="V817">
            <v>1455</v>
          </cell>
          <cell r="W817">
            <v>22545</v>
          </cell>
          <cell r="X817">
            <v>22545</v>
          </cell>
          <cell r="Y817">
            <v>22545</v>
          </cell>
          <cell r="Z817">
            <v>22545</v>
          </cell>
          <cell r="AA817">
            <v>17899</v>
          </cell>
        </row>
        <row r="818">
          <cell r="A818" t="str">
            <v>AFULILO HYDROELECTRIC PROJECT</v>
          </cell>
          <cell r="B818" t="str">
            <v>0813</v>
          </cell>
          <cell r="C818">
            <v>813</v>
          </cell>
          <cell r="D818" t="str">
            <v>CLOSED</v>
          </cell>
          <cell r="E818" t="str">
            <v>03</v>
          </cell>
          <cell r="F818" t="str">
            <v>SAM</v>
          </cell>
          <cell r="G818">
            <v>3202</v>
          </cell>
          <cell r="H818" t="str">
            <v>Hydropower Generation</v>
          </cell>
          <cell r="I818">
            <v>3610</v>
          </cell>
          <cell r="J818" t="str">
            <v>PAHQ</v>
          </cell>
          <cell r="K818" t="str">
            <v>04DEC86</v>
          </cell>
          <cell r="L818" t="str">
            <v>24DEC86</v>
          </cell>
          <cell r="M818" t="str">
            <v>22MAY87</v>
          </cell>
          <cell r="N818" t="str">
            <v>15NOV93</v>
          </cell>
          <cell r="O818" t="str">
            <v>15MAY97</v>
          </cell>
          <cell r="P818" t="str">
            <v>15NOV26</v>
          </cell>
          <cell r="Q818">
            <v>40</v>
          </cell>
          <cell r="R818">
            <v>10</v>
          </cell>
          <cell r="S818">
            <v>1</v>
          </cell>
          <cell r="U818">
            <v>6176</v>
          </cell>
          <cell r="V818">
            <v>0</v>
          </cell>
          <cell r="W818">
            <v>6176</v>
          </cell>
          <cell r="X818">
            <v>6176</v>
          </cell>
          <cell r="Y818">
            <v>6176</v>
          </cell>
          <cell r="Z818">
            <v>6176</v>
          </cell>
          <cell r="AA818">
            <v>1760</v>
          </cell>
        </row>
        <row r="819">
          <cell r="A819" t="str">
            <v>HEALTH SERVICES DEVELOPMENT(SECTOR)PROJECT</v>
          </cell>
          <cell r="B819" t="str">
            <v>0815</v>
          </cell>
          <cell r="C819">
            <v>815</v>
          </cell>
          <cell r="D819" t="str">
            <v>CLOSED</v>
          </cell>
          <cell r="E819" t="str">
            <v>01</v>
          </cell>
          <cell r="F819" t="str">
            <v>MAL</v>
          </cell>
          <cell r="G819">
            <v>3403</v>
          </cell>
          <cell r="H819" t="str">
            <v>Health Systems</v>
          </cell>
          <cell r="I819">
            <v>2135</v>
          </cell>
          <cell r="J819" t="str">
            <v>SESS</v>
          </cell>
          <cell r="K819" t="str">
            <v>09DEC86</v>
          </cell>
          <cell r="L819" t="str">
            <v>30MAR87</v>
          </cell>
          <cell r="M819" t="str">
            <v>22JUN87</v>
          </cell>
          <cell r="N819" t="str">
            <v>29SEP93</v>
          </cell>
          <cell r="O819" t="str">
            <v>15JAN92</v>
          </cell>
          <cell r="P819" t="str">
            <v>15JUL06</v>
          </cell>
          <cell r="Q819">
            <v>20</v>
          </cell>
          <cell r="R819">
            <v>5</v>
          </cell>
          <cell r="S819">
            <v>0</v>
          </cell>
          <cell r="T819" t="str">
            <v>V'ABLE</v>
          </cell>
          <cell r="U819">
            <v>50730</v>
          </cell>
          <cell r="V819">
            <v>0</v>
          </cell>
          <cell r="W819">
            <v>50730</v>
          </cell>
          <cell r="X819">
            <v>50730</v>
          </cell>
          <cell r="Y819">
            <v>50730</v>
          </cell>
          <cell r="Z819">
            <v>50730</v>
          </cell>
          <cell r="AA819">
            <v>50730</v>
          </cell>
        </row>
        <row r="820">
          <cell r="A820" t="str">
            <v>LAND USE PLANNING PROJECT</v>
          </cell>
          <cell r="B820" t="str">
            <v>0816</v>
          </cell>
          <cell r="C820">
            <v>816</v>
          </cell>
          <cell r="D820" t="str">
            <v>CLOSED</v>
          </cell>
          <cell r="E820" t="str">
            <v>03</v>
          </cell>
          <cell r="F820" t="str">
            <v>SRI</v>
          </cell>
          <cell r="G820">
            <v>3002</v>
          </cell>
          <cell r="H820" t="str">
            <v>Environment &amp; Biodiversity</v>
          </cell>
          <cell r="I820">
            <v>2035</v>
          </cell>
          <cell r="J820" t="str">
            <v>SANS</v>
          </cell>
          <cell r="K820" t="str">
            <v>09DEC86</v>
          </cell>
          <cell r="L820" t="str">
            <v>13JAN87</v>
          </cell>
          <cell r="M820" t="str">
            <v>06APR87</v>
          </cell>
          <cell r="N820" t="str">
            <v>05APR95</v>
          </cell>
          <cell r="O820" t="str">
            <v>15MAR97</v>
          </cell>
          <cell r="P820" t="str">
            <v>15SEP26</v>
          </cell>
          <cell r="Q820">
            <v>40</v>
          </cell>
          <cell r="R820">
            <v>10</v>
          </cell>
          <cell r="S820">
            <v>1</v>
          </cell>
          <cell r="U820">
            <v>20943</v>
          </cell>
          <cell r="V820">
            <v>13010</v>
          </cell>
          <cell r="W820">
            <v>7933</v>
          </cell>
          <cell r="X820">
            <v>7933</v>
          </cell>
          <cell r="Y820">
            <v>7933</v>
          </cell>
          <cell r="Z820">
            <v>7933</v>
          </cell>
          <cell r="AA820">
            <v>2218</v>
          </cell>
        </row>
        <row r="821">
          <cell r="A821" t="str">
            <v>WATER SUPPLY SECTOR PROJECT</v>
          </cell>
          <cell r="B821" t="str">
            <v>0817</v>
          </cell>
          <cell r="C821">
            <v>817</v>
          </cell>
          <cell r="D821" t="str">
            <v>CLOSED</v>
          </cell>
          <cell r="E821" t="str">
            <v>03</v>
          </cell>
          <cell r="F821" t="str">
            <v>SRI</v>
          </cell>
          <cell r="G821">
            <v>3801</v>
          </cell>
          <cell r="H821" t="str">
            <v>Water Supply &amp; Sanitation</v>
          </cell>
          <cell r="I821">
            <v>2045</v>
          </cell>
          <cell r="J821" t="str">
            <v>SAUD</v>
          </cell>
          <cell r="K821" t="str">
            <v>11DEC86</v>
          </cell>
          <cell r="L821" t="str">
            <v>13JAN87</v>
          </cell>
          <cell r="M821" t="str">
            <v>04JUN87</v>
          </cell>
          <cell r="N821" t="str">
            <v>28MAR96</v>
          </cell>
          <cell r="O821" t="str">
            <v>15MAR97</v>
          </cell>
          <cell r="P821" t="str">
            <v>15SEP26</v>
          </cell>
          <cell r="Q821">
            <v>40</v>
          </cell>
          <cell r="R821">
            <v>10</v>
          </cell>
          <cell r="S821">
            <v>1</v>
          </cell>
          <cell r="U821">
            <v>34907</v>
          </cell>
          <cell r="V821">
            <v>0</v>
          </cell>
          <cell r="W821">
            <v>34907</v>
          </cell>
          <cell r="X821">
            <v>34907</v>
          </cell>
          <cell r="Y821">
            <v>34907</v>
          </cell>
          <cell r="Z821">
            <v>34907</v>
          </cell>
          <cell r="AA821">
            <v>9726</v>
          </cell>
        </row>
        <row r="822">
          <cell r="A822" t="str">
            <v>IRRIGATED COMMAND AREA DEVELOPMENT PROJECT</v>
          </cell>
          <cell r="B822" t="str">
            <v>0818</v>
          </cell>
          <cell r="C822">
            <v>818</v>
          </cell>
          <cell r="D822" t="str">
            <v>CLOSED</v>
          </cell>
          <cell r="E822" t="str">
            <v>01</v>
          </cell>
          <cell r="F822" t="str">
            <v>INO</v>
          </cell>
          <cell r="G822">
            <v>3005</v>
          </cell>
          <cell r="H822" t="str">
            <v>Irrigation &amp; Drainage</v>
          </cell>
          <cell r="I822">
            <v>2125</v>
          </cell>
          <cell r="J822" t="str">
            <v>SEAE</v>
          </cell>
          <cell r="K822" t="str">
            <v>11DEC86</v>
          </cell>
          <cell r="L822" t="str">
            <v>06FEB87</v>
          </cell>
          <cell r="M822" t="str">
            <v>09APR87</v>
          </cell>
          <cell r="N822" t="str">
            <v>10JUN94</v>
          </cell>
          <cell r="O822" t="str">
            <v>15APR92</v>
          </cell>
          <cell r="P822" t="str">
            <v>15OCT11</v>
          </cell>
          <cell r="Q822">
            <v>25</v>
          </cell>
          <cell r="R822">
            <v>5</v>
          </cell>
          <cell r="S822">
            <v>0</v>
          </cell>
          <cell r="T822" t="str">
            <v>V'ABLE</v>
          </cell>
          <cell r="U822">
            <v>28800</v>
          </cell>
          <cell r="V822">
            <v>10406</v>
          </cell>
          <cell r="W822">
            <v>18394</v>
          </cell>
          <cell r="X822">
            <v>18394</v>
          </cell>
          <cell r="Y822">
            <v>18394</v>
          </cell>
          <cell r="Z822">
            <v>18394</v>
          </cell>
          <cell r="AA822">
            <v>12980</v>
          </cell>
        </row>
        <row r="823">
          <cell r="A823" t="str">
            <v>KHULNA COASTAL EMBANKMENT REHABILITATION PROJECT</v>
          </cell>
          <cell r="B823" t="str">
            <v>0819</v>
          </cell>
          <cell r="C823">
            <v>819</v>
          </cell>
          <cell r="D823" t="str">
            <v>CLOSED</v>
          </cell>
          <cell r="E823" t="str">
            <v>03</v>
          </cell>
          <cell r="F823" t="str">
            <v>BAN</v>
          </cell>
          <cell r="G823">
            <v>3005</v>
          </cell>
          <cell r="H823" t="str">
            <v>Irrigation &amp; Drainage</v>
          </cell>
          <cell r="I823">
            <v>2035</v>
          </cell>
          <cell r="J823" t="str">
            <v>SANS</v>
          </cell>
          <cell r="K823" t="str">
            <v>11DEC86</v>
          </cell>
          <cell r="L823" t="str">
            <v>20MAY87</v>
          </cell>
          <cell r="M823" t="str">
            <v>02MAR88</v>
          </cell>
          <cell r="N823" t="str">
            <v>15MAR94</v>
          </cell>
          <cell r="O823" t="str">
            <v>15MAR97</v>
          </cell>
          <cell r="P823" t="str">
            <v>15SEP26</v>
          </cell>
          <cell r="Q823">
            <v>40</v>
          </cell>
          <cell r="R823">
            <v>10</v>
          </cell>
          <cell r="S823">
            <v>1</v>
          </cell>
          <cell r="U823">
            <v>19772</v>
          </cell>
          <cell r="V823">
            <v>6748</v>
          </cell>
          <cell r="W823">
            <v>13024</v>
          </cell>
          <cell r="X823">
            <v>13024</v>
          </cell>
          <cell r="Y823">
            <v>13024</v>
          </cell>
          <cell r="Z823">
            <v>13024</v>
          </cell>
          <cell r="AA823">
            <v>3665</v>
          </cell>
        </row>
        <row r="824">
          <cell r="A824" t="str">
            <v>AGRICULTURAL INPUT PROGRAM</v>
          </cell>
          <cell r="B824" t="str">
            <v>0820</v>
          </cell>
          <cell r="C824">
            <v>820</v>
          </cell>
          <cell r="D824" t="str">
            <v>CLOSED</v>
          </cell>
          <cell r="E824" t="str">
            <v>03</v>
          </cell>
          <cell r="F824" t="str">
            <v>SRI</v>
          </cell>
          <cell r="G824">
            <v>3001</v>
          </cell>
          <cell r="H824" t="str">
            <v>Agriculture Production, Agroprocessing, &amp; Agrobusiness</v>
          </cell>
          <cell r="I824">
            <v>2035</v>
          </cell>
          <cell r="J824" t="str">
            <v>SANS</v>
          </cell>
          <cell r="K824" t="str">
            <v>16DEC86</v>
          </cell>
          <cell r="L824" t="str">
            <v>13JAN87</v>
          </cell>
          <cell r="M824" t="str">
            <v>16JUN87</v>
          </cell>
          <cell r="N824" t="str">
            <v>07NOV89</v>
          </cell>
          <cell r="O824" t="str">
            <v>15APR97</v>
          </cell>
          <cell r="P824" t="str">
            <v>15OCT26</v>
          </cell>
          <cell r="Q824">
            <v>40</v>
          </cell>
          <cell r="R824">
            <v>10</v>
          </cell>
          <cell r="S824">
            <v>1</v>
          </cell>
          <cell r="U824">
            <v>32519</v>
          </cell>
          <cell r="V824">
            <v>0</v>
          </cell>
          <cell r="W824">
            <v>32519</v>
          </cell>
          <cell r="X824">
            <v>32519</v>
          </cell>
          <cell r="Y824">
            <v>32519</v>
          </cell>
          <cell r="Z824">
            <v>32519</v>
          </cell>
          <cell r="AA824">
            <v>9167</v>
          </cell>
        </row>
        <row r="825">
          <cell r="A825" t="str">
            <v>SECOND AQUACULTURE DEVELOPMENT PROJECT</v>
          </cell>
          <cell r="B825" t="str">
            <v>0821</v>
          </cell>
          <cell r="C825">
            <v>821</v>
          </cell>
          <cell r="D825" t="str">
            <v>CLOSED</v>
          </cell>
          <cell r="E825" t="str">
            <v>03</v>
          </cell>
          <cell r="F825" t="str">
            <v>BAN</v>
          </cell>
          <cell r="G825">
            <v>3003</v>
          </cell>
          <cell r="H825" t="str">
            <v>Fishery</v>
          </cell>
          <cell r="I825">
            <v>2055</v>
          </cell>
          <cell r="J825" t="str">
            <v>BRM</v>
          </cell>
          <cell r="K825" t="str">
            <v>16DEC86</v>
          </cell>
          <cell r="L825" t="str">
            <v>20MAY87</v>
          </cell>
          <cell r="M825" t="str">
            <v>08MAR88</v>
          </cell>
          <cell r="N825" t="str">
            <v>15APR97</v>
          </cell>
          <cell r="O825" t="str">
            <v>15MAR97</v>
          </cell>
          <cell r="P825" t="str">
            <v>15SEP26</v>
          </cell>
          <cell r="Q825">
            <v>40</v>
          </cell>
          <cell r="R825">
            <v>10</v>
          </cell>
          <cell r="S825">
            <v>1</v>
          </cell>
          <cell r="U825">
            <v>55572</v>
          </cell>
          <cell r="V825">
            <v>24905</v>
          </cell>
          <cell r="W825">
            <v>30667</v>
          </cell>
          <cell r="X825">
            <v>30667</v>
          </cell>
          <cell r="Y825">
            <v>30667</v>
          </cell>
          <cell r="Z825">
            <v>30667</v>
          </cell>
          <cell r="AA825">
            <v>8680</v>
          </cell>
        </row>
        <row r="826">
          <cell r="A826" t="str">
            <v>SPECIAL PROJECT IMPLEMENTATION ASSISTANCE</v>
          </cell>
          <cell r="B826" t="str">
            <v>0822</v>
          </cell>
          <cell r="C826">
            <v>822</v>
          </cell>
          <cell r="D826" t="str">
            <v>CLOSED</v>
          </cell>
          <cell r="E826" t="str">
            <v>01</v>
          </cell>
          <cell r="F826" t="str">
            <v>INO</v>
          </cell>
          <cell r="G826">
            <v>3106</v>
          </cell>
          <cell r="H826" t="str">
            <v>Education Sector Development</v>
          </cell>
          <cell r="I826">
            <v>2135</v>
          </cell>
          <cell r="J826" t="str">
            <v>SESS</v>
          </cell>
          <cell r="K826" t="str">
            <v>16DEC86</v>
          </cell>
          <cell r="L826" t="str">
            <v>06FEB87</v>
          </cell>
          <cell r="M826" t="str">
            <v>09APR87</v>
          </cell>
          <cell r="N826" t="str">
            <v>20FEB90</v>
          </cell>
          <cell r="O826" t="str">
            <v>15APR92</v>
          </cell>
          <cell r="P826" t="str">
            <v>15OCT06</v>
          </cell>
          <cell r="Q826">
            <v>20</v>
          </cell>
          <cell r="R826">
            <v>5</v>
          </cell>
          <cell r="S826">
            <v>0</v>
          </cell>
          <cell r="T826" t="str">
            <v>V'ABLE</v>
          </cell>
          <cell r="U826">
            <v>30600</v>
          </cell>
          <cell r="V826">
            <v>1771</v>
          </cell>
          <cell r="W826">
            <v>28829</v>
          </cell>
          <cell r="X826">
            <v>28829</v>
          </cell>
          <cell r="Y826">
            <v>28829</v>
          </cell>
          <cell r="Z826">
            <v>28829</v>
          </cell>
          <cell r="AA826">
            <v>28829</v>
          </cell>
        </row>
        <row r="827">
          <cell r="A827" t="str">
            <v>THIRD POWER SYSTEM DEVELOPMENT PROJECT</v>
          </cell>
          <cell r="B827" t="str">
            <v>0823</v>
          </cell>
          <cell r="C827">
            <v>823</v>
          </cell>
          <cell r="D827" t="str">
            <v>CLOSED</v>
          </cell>
          <cell r="E827" t="str">
            <v>01</v>
          </cell>
          <cell r="F827" t="str">
            <v>PHI</v>
          </cell>
          <cell r="G827">
            <v>3204</v>
          </cell>
          <cell r="H827" t="str">
            <v>Transmission &amp; Distribution</v>
          </cell>
          <cell r="I827">
            <v>2115</v>
          </cell>
          <cell r="J827" t="str">
            <v>SEID</v>
          </cell>
          <cell r="K827" t="str">
            <v>18DEC86</v>
          </cell>
          <cell r="L827" t="str">
            <v>23DEC86</v>
          </cell>
          <cell r="M827" t="str">
            <v>23JUL87</v>
          </cell>
          <cell r="N827" t="str">
            <v>20MAY92</v>
          </cell>
          <cell r="O827" t="str">
            <v>15APR91</v>
          </cell>
          <cell r="P827" t="str">
            <v>15OCT06</v>
          </cell>
          <cell r="Q827">
            <v>20</v>
          </cell>
          <cell r="R827">
            <v>4</v>
          </cell>
          <cell r="S827">
            <v>0</v>
          </cell>
          <cell r="T827" t="str">
            <v>V'ABLE</v>
          </cell>
          <cell r="U827">
            <v>92000</v>
          </cell>
          <cell r="V827">
            <v>0</v>
          </cell>
          <cell r="W827">
            <v>92000</v>
          </cell>
          <cell r="X827">
            <v>92000</v>
          </cell>
          <cell r="Y827">
            <v>92000</v>
          </cell>
          <cell r="Z827">
            <v>92000</v>
          </cell>
          <cell r="AA827">
            <v>91999</v>
          </cell>
        </row>
        <row r="828">
          <cell r="A828" t="str">
            <v>WAPDA TENTH POWER(SECTOR LOAN)PROJECT</v>
          </cell>
          <cell r="B828" t="str">
            <v>0824</v>
          </cell>
          <cell r="C828">
            <v>824</v>
          </cell>
          <cell r="D828" t="str">
            <v>CLOSED</v>
          </cell>
          <cell r="E828" t="str">
            <v>01</v>
          </cell>
          <cell r="F828" t="str">
            <v>PAK</v>
          </cell>
          <cell r="G828">
            <v>3204</v>
          </cell>
          <cell r="H828" t="str">
            <v>Transmission &amp; Distribution</v>
          </cell>
          <cell r="I828">
            <v>4615</v>
          </cell>
          <cell r="J828" t="str">
            <v>CWID</v>
          </cell>
          <cell r="K828" t="str">
            <v>18DEC86</v>
          </cell>
          <cell r="L828" t="str">
            <v>27FEB87</v>
          </cell>
          <cell r="M828" t="str">
            <v>29DEC87</v>
          </cell>
          <cell r="N828" t="str">
            <v>13APR95</v>
          </cell>
          <cell r="O828" t="str">
            <v>01MAY92</v>
          </cell>
          <cell r="P828" t="str">
            <v>01NOV11</v>
          </cell>
          <cell r="Q828">
            <v>25</v>
          </cell>
          <cell r="R828">
            <v>5</v>
          </cell>
          <cell r="S828">
            <v>0</v>
          </cell>
          <cell r="T828" t="str">
            <v>V'ABLE</v>
          </cell>
          <cell r="U828">
            <v>150000</v>
          </cell>
          <cell r="V828">
            <v>5301</v>
          </cell>
          <cell r="W828">
            <v>144699</v>
          </cell>
          <cell r="X828">
            <v>144699</v>
          </cell>
          <cell r="Y828">
            <v>144699</v>
          </cell>
          <cell r="Z828">
            <v>144699</v>
          </cell>
          <cell r="AA828">
            <v>102012</v>
          </cell>
        </row>
        <row r="829">
          <cell r="A829" t="str">
            <v>AGRICULTURAL INPUTS PROGRAM</v>
          </cell>
          <cell r="B829" t="str">
            <v>0825</v>
          </cell>
          <cell r="C829">
            <v>825</v>
          </cell>
          <cell r="D829" t="str">
            <v>CLOSED</v>
          </cell>
          <cell r="E829" t="str">
            <v>03</v>
          </cell>
          <cell r="F829" t="str">
            <v>PAK</v>
          </cell>
          <cell r="G829">
            <v>3001</v>
          </cell>
          <cell r="H829" t="str">
            <v>Agriculture Production, Agroprocessing, &amp; Agrobusiness</v>
          </cell>
          <cell r="I829">
            <v>4620</v>
          </cell>
          <cell r="J829" t="str">
            <v>CWAE</v>
          </cell>
          <cell r="K829" t="str">
            <v>18DEC86</v>
          </cell>
          <cell r="L829" t="str">
            <v>26JAN87</v>
          </cell>
          <cell r="M829" t="str">
            <v>18SEP87</v>
          </cell>
          <cell r="N829" t="str">
            <v>31DEC89</v>
          </cell>
          <cell r="O829" t="str">
            <v>01APR97</v>
          </cell>
          <cell r="P829" t="str">
            <v>01OCT26</v>
          </cell>
          <cell r="Q829">
            <v>40</v>
          </cell>
          <cell r="R829">
            <v>10</v>
          </cell>
          <cell r="S829">
            <v>1</v>
          </cell>
          <cell r="U829">
            <v>82572</v>
          </cell>
          <cell r="V829">
            <v>2230</v>
          </cell>
          <cell r="W829">
            <v>80342</v>
          </cell>
          <cell r="X829">
            <v>80342</v>
          </cell>
          <cell r="Y829">
            <v>80342</v>
          </cell>
          <cell r="Z829">
            <v>80342</v>
          </cell>
          <cell r="AA829">
            <v>22449</v>
          </cell>
        </row>
        <row r="830">
          <cell r="A830" t="str">
            <v>AGRICULTURAL INPUTS PROGRAM</v>
          </cell>
          <cell r="B830" t="str">
            <v>0826</v>
          </cell>
          <cell r="C830">
            <v>826</v>
          </cell>
          <cell r="D830" t="str">
            <v>CLOSED</v>
          </cell>
          <cell r="E830" t="str">
            <v>01</v>
          </cell>
          <cell r="F830" t="str">
            <v>PAK</v>
          </cell>
          <cell r="G830">
            <v>3001</v>
          </cell>
          <cell r="H830" t="str">
            <v>Agriculture Production, Agroprocessing, &amp; Agrobusiness</v>
          </cell>
          <cell r="I830">
            <v>4620</v>
          </cell>
          <cell r="J830" t="str">
            <v>CWAE</v>
          </cell>
          <cell r="K830" t="str">
            <v>18DEC86</v>
          </cell>
          <cell r="L830" t="str">
            <v>26JAN87</v>
          </cell>
          <cell r="M830" t="str">
            <v>18SEP87</v>
          </cell>
          <cell r="N830" t="str">
            <v>31DEC89</v>
          </cell>
          <cell r="O830" t="str">
            <v>01APR90</v>
          </cell>
          <cell r="P830" t="str">
            <v>01OCT01</v>
          </cell>
          <cell r="Q830">
            <v>15</v>
          </cell>
          <cell r="R830">
            <v>3</v>
          </cell>
          <cell r="S830">
            <v>0</v>
          </cell>
          <cell r="T830" t="str">
            <v>V'ABLE</v>
          </cell>
          <cell r="U830">
            <v>75000</v>
          </cell>
          <cell r="V830">
            <v>3056</v>
          </cell>
          <cell r="W830">
            <v>71944</v>
          </cell>
          <cell r="X830">
            <v>71944</v>
          </cell>
          <cell r="Y830">
            <v>71944</v>
          </cell>
          <cell r="Z830">
            <v>71944</v>
          </cell>
          <cell r="AA830">
            <v>71944</v>
          </cell>
        </row>
        <row r="831">
          <cell r="A831" t="str">
            <v>MAE MOH (UNIT 9)POWER PROJECT</v>
          </cell>
          <cell r="B831" t="str">
            <v>0828</v>
          </cell>
          <cell r="C831">
            <v>828</v>
          </cell>
          <cell r="D831" t="str">
            <v>CLOSED</v>
          </cell>
          <cell r="E831" t="str">
            <v>01</v>
          </cell>
          <cell r="F831" t="str">
            <v>THA</v>
          </cell>
          <cell r="G831">
            <v>3201</v>
          </cell>
          <cell r="H831" t="str">
            <v>Conventional Energy Generation (other than hydropower)</v>
          </cell>
          <cell r="I831">
            <v>2115</v>
          </cell>
          <cell r="J831" t="str">
            <v>SEID</v>
          </cell>
          <cell r="K831" t="str">
            <v>23DEC86</v>
          </cell>
          <cell r="L831" t="str">
            <v>23SEP87</v>
          </cell>
          <cell r="M831" t="str">
            <v>15DEC87</v>
          </cell>
          <cell r="N831" t="str">
            <v>14JAN92</v>
          </cell>
          <cell r="O831" t="str">
            <v>15MAR92</v>
          </cell>
          <cell r="P831" t="str">
            <v>15SEP00</v>
          </cell>
          <cell r="Q831">
            <v>20</v>
          </cell>
          <cell r="R831">
            <v>5</v>
          </cell>
          <cell r="S831">
            <v>0</v>
          </cell>
          <cell r="T831" t="str">
            <v>V'ABLE</v>
          </cell>
          <cell r="U831">
            <v>38400</v>
          </cell>
          <cell r="V831">
            <v>0</v>
          </cell>
          <cell r="W831">
            <v>38400</v>
          </cell>
          <cell r="X831">
            <v>38400</v>
          </cell>
          <cell r="Y831">
            <v>38400</v>
          </cell>
          <cell r="Z831">
            <v>38400</v>
          </cell>
          <cell r="AA831">
            <v>38400</v>
          </cell>
        </row>
        <row r="832">
          <cell r="A832" t="str">
            <v>URBAN CENTERS SEWERAGE PROJECT</v>
          </cell>
          <cell r="B832" t="str">
            <v>0829</v>
          </cell>
          <cell r="C832">
            <v>829</v>
          </cell>
          <cell r="D832" t="str">
            <v>CLOSED</v>
          </cell>
          <cell r="E832" t="str">
            <v>03</v>
          </cell>
          <cell r="F832" t="str">
            <v>BHU</v>
          </cell>
          <cell r="G832">
            <v>3802</v>
          </cell>
          <cell r="H832" t="str">
            <v>Waste Management</v>
          </cell>
          <cell r="I832">
            <v>2045</v>
          </cell>
          <cell r="J832" t="str">
            <v>SAUD</v>
          </cell>
          <cell r="K832" t="str">
            <v>03MAR87</v>
          </cell>
          <cell r="L832" t="str">
            <v>23MAR87</v>
          </cell>
          <cell r="M832" t="str">
            <v>21AUG87</v>
          </cell>
          <cell r="N832" t="str">
            <v>11MAR91</v>
          </cell>
          <cell r="Q832">
            <v>40</v>
          </cell>
          <cell r="R832">
            <v>10</v>
          </cell>
          <cell r="S832">
            <v>1</v>
          </cell>
          <cell r="U832">
            <v>3756</v>
          </cell>
          <cell r="V832">
            <v>3756</v>
          </cell>
          <cell r="W832">
            <v>0</v>
          </cell>
          <cell r="X832">
            <v>0</v>
          </cell>
          <cell r="Y832">
            <v>0</v>
          </cell>
          <cell r="Z832">
            <v>0</v>
          </cell>
          <cell r="AA832">
            <v>0</v>
          </cell>
        </row>
        <row r="833">
          <cell r="A833" t="str">
            <v>AGRICULTURAL INPUTS PROGRAM</v>
          </cell>
          <cell r="B833" t="str">
            <v>0830</v>
          </cell>
          <cell r="C833">
            <v>830</v>
          </cell>
          <cell r="D833" t="str">
            <v>CLOSED</v>
          </cell>
          <cell r="E833" t="str">
            <v>03</v>
          </cell>
          <cell r="F833" t="str">
            <v>BAN</v>
          </cell>
          <cell r="G833">
            <v>3001</v>
          </cell>
          <cell r="H833" t="str">
            <v>Agriculture Production, Agroprocessing, &amp; Agrobusiness</v>
          </cell>
          <cell r="I833">
            <v>2035</v>
          </cell>
          <cell r="J833" t="str">
            <v>SANS</v>
          </cell>
          <cell r="K833" t="str">
            <v>07APR87</v>
          </cell>
          <cell r="L833" t="str">
            <v>20MAY87</v>
          </cell>
          <cell r="M833" t="str">
            <v>28JUL87</v>
          </cell>
          <cell r="N833" t="str">
            <v>18JAN90</v>
          </cell>
          <cell r="O833" t="str">
            <v>15APR97</v>
          </cell>
          <cell r="P833" t="str">
            <v>15OCT26</v>
          </cell>
          <cell r="Q833">
            <v>40</v>
          </cell>
          <cell r="R833">
            <v>10</v>
          </cell>
          <cell r="S833">
            <v>1</v>
          </cell>
          <cell r="U833">
            <v>54697</v>
          </cell>
          <cell r="V833">
            <v>0</v>
          </cell>
          <cell r="W833">
            <v>54697</v>
          </cell>
          <cell r="X833">
            <v>54697</v>
          </cell>
          <cell r="Y833">
            <v>54697</v>
          </cell>
          <cell r="Z833">
            <v>54697</v>
          </cell>
          <cell r="AA833">
            <v>15300</v>
          </cell>
        </row>
        <row r="834">
          <cell r="A834" t="str">
            <v>FIFTH AGRICULTURAL CREDIT PROJECT</v>
          </cell>
          <cell r="B834" t="str">
            <v>0831</v>
          </cell>
          <cell r="C834">
            <v>831</v>
          </cell>
          <cell r="D834" t="str">
            <v>CLOSED</v>
          </cell>
          <cell r="E834" t="str">
            <v>03</v>
          </cell>
          <cell r="F834" t="str">
            <v>NEP</v>
          </cell>
          <cell r="G834">
            <v>3008</v>
          </cell>
          <cell r="H834" t="str">
            <v>Agriculture Sector Development</v>
          </cell>
          <cell r="I834">
            <v>9999</v>
          </cell>
          <cell r="J834" t="e">
            <v>#N/A</v>
          </cell>
          <cell r="K834" t="str">
            <v>07APR87</v>
          </cell>
          <cell r="L834" t="str">
            <v>09SEP87</v>
          </cell>
          <cell r="M834" t="str">
            <v>20OCT87</v>
          </cell>
          <cell r="N834" t="str">
            <v>10JUL92</v>
          </cell>
          <cell r="O834" t="str">
            <v>01MAY97</v>
          </cell>
          <cell r="P834" t="str">
            <v>01NOV26</v>
          </cell>
          <cell r="Q834">
            <v>40</v>
          </cell>
          <cell r="R834">
            <v>10</v>
          </cell>
          <cell r="S834">
            <v>1</v>
          </cell>
          <cell r="U834">
            <v>25767</v>
          </cell>
          <cell r="V834">
            <v>336</v>
          </cell>
          <cell r="W834">
            <v>25431</v>
          </cell>
          <cell r="X834">
            <v>25431</v>
          </cell>
          <cell r="Y834">
            <v>25431</v>
          </cell>
          <cell r="Z834">
            <v>25431</v>
          </cell>
          <cell r="AA834">
            <v>7055</v>
          </cell>
        </row>
        <row r="835">
          <cell r="A835" t="str">
            <v>SECOND HONIARA PORT PROJECT</v>
          </cell>
          <cell r="B835" t="str">
            <v>0832</v>
          </cell>
          <cell r="C835">
            <v>832</v>
          </cell>
          <cell r="D835" t="str">
            <v>CLOSED</v>
          </cell>
          <cell r="E835" t="str">
            <v>03</v>
          </cell>
          <cell r="F835" t="str">
            <v>SOL</v>
          </cell>
          <cell r="G835">
            <v>3702</v>
          </cell>
          <cell r="H835" t="str">
            <v>Ports, Waterways, &amp; Shipping</v>
          </cell>
          <cell r="I835">
            <v>3610</v>
          </cell>
          <cell r="J835" t="str">
            <v>PAHQ</v>
          </cell>
          <cell r="K835" t="str">
            <v>04JUN87</v>
          </cell>
          <cell r="L835" t="str">
            <v>07SEP87</v>
          </cell>
          <cell r="M835" t="str">
            <v>02NOV87</v>
          </cell>
          <cell r="N835" t="str">
            <v>15MAY91</v>
          </cell>
          <cell r="O835" t="str">
            <v>15NOV97</v>
          </cell>
          <cell r="P835" t="str">
            <v>15MAY27</v>
          </cell>
          <cell r="Q835">
            <v>40</v>
          </cell>
          <cell r="R835">
            <v>10</v>
          </cell>
          <cell r="S835">
            <v>1</v>
          </cell>
          <cell r="U835">
            <v>4034</v>
          </cell>
          <cell r="V835">
            <v>0</v>
          </cell>
          <cell r="W835">
            <v>4034</v>
          </cell>
          <cell r="X835">
            <v>4034</v>
          </cell>
          <cell r="Y835">
            <v>4034</v>
          </cell>
          <cell r="Z835">
            <v>4034</v>
          </cell>
          <cell r="AA835">
            <v>1070</v>
          </cell>
        </row>
        <row r="836">
          <cell r="A836" t="str">
            <v>SECOND BAPINDO PROJECT</v>
          </cell>
          <cell r="B836" t="str">
            <v>0834</v>
          </cell>
          <cell r="C836">
            <v>834</v>
          </cell>
          <cell r="D836" t="str">
            <v>CLOSED</v>
          </cell>
          <cell r="E836" t="str">
            <v>01</v>
          </cell>
          <cell r="F836" t="str">
            <v>INO</v>
          </cell>
          <cell r="G836">
            <v>3301</v>
          </cell>
          <cell r="H836" t="str">
            <v>Banking Systems</v>
          </cell>
          <cell r="I836">
            <v>2145</v>
          </cell>
          <cell r="J836" t="str">
            <v>SEGF</v>
          </cell>
          <cell r="K836" t="str">
            <v>20AUG87</v>
          </cell>
          <cell r="L836" t="str">
            <v>23OCT87</v>
          </cell>
          <cell r="M836" t="str">
            <v>21JAN88</v>
          </cell>
          <cell r="N836" t="str">
            <v>23JUN92</v>
          </cell>
          <cell r="O836" t="str">
            <v>01NOV90</v>
          </cell>
          <cell r="P836" t="str">
            <v>01MAY02</v>
          </cell>
          <cell r="Q836">
            <v>15</v>
          </cell>
          <cell r="R836">
            <v>3</v>
          </cell>
          <cell r="S836">
            <v>0</v>
          </cell>
          <cell r="T836" t="str">
            <v>V'ABLE</v>
          </cell>
          <cell r="U836">
            <v>60000</v>
          </cell>
          <cell r="V836">
            <v>0</v>
          </cell>
          <cell r="W836">
            <v>60000</v>
          </cell>
          <cell r="X836">
            <v>60000</v>
          </cell>
          <cell r="Y836">
            <v>60000</v>
          </cell>
          <cell r="Z836">
            <v>60000</v>
          </cell>
          <cell r="AA836">
            <v>60000</v>
          </cell>
        </row>
        <row r="837">
          <cell r="A837" t="str">
            <v>POWER XIX (SECTOR) PROJECT</v>
          </cell>
          <cell r="B837" t="str">
            <v>0835</v>
          </cell>
          <cell r="C837">
            <v>835</v>
          </cell>
          <cell r="D837" t="str">
            <v>CLOSED</v>
          </cell>
          <cell r="E837" t="str">
            <v>01</v>
          </cell>
          <cell r="F837" t="str">
            <v>INO</v>
          </cell>
          <cell r="G837">
            <v>3204</v>
          </cell>
          <cell r="H837" t="str">
            <v>Transmission &amp; Distribution</v>
          </cell>
          <cell r="I837">
            <v>2115</v>
          </cell>
          <cell r="J837" t="str">
            <v>SEID</v>
          </cell>
          <cell r="K837" t="str">
            <v>20AUG87</v>
          </cell>
          <cell r="L837" t="str">
            <v>31MAR89</v>
          </cell>
          <cell r="M837" t="str">
            <v>11SEP89</v>
          </cell>
          <cell r="N837" t="str">
            <v>13OCT94</v>
          </cell>
          <cell r="O837" t="str">
            <v>15DEC92</v>
          </cell>
          <cell r="P837" t="str">
            <v>15JUN07</v>
          </cell>
          <cell r="Q837">
            <v>20</v>
          </cell>
          <cell r="R837">
            <v>5</v>
          </cell>
          <cell r="S837">
            <v>0</v>
          </cell>
          <cell r="T837" t="str">
            <v>V'ABLE</v>
          </cell>
          <cell r="U837">
            <v>96000</v>
          </cell>
          <cell r="V837">
            <v>3055</v>
          </cell>
          <cell r="W837">
            <v>92945</v>
          </cell>
          <cell r="X837">
            <v>92945</v>
          </cell>
          <cell r="Y837">
            <v>92945</v>
          </cell>
          <cell r="Z837">
            <v>92945</v>
          </cell>
          <cell r="AA837">
            <v>92945</v>
          </cell>
        </row>
        <row r="838">
          <cell r="A838" t="str">
            <v>INDUS RIGHT BANK PIPELINE CAPACITY EXTENSION PROJECT</v>
          </cell>
          <cell r="B838" t="str">
            <v>0836</v>
          </cell>
          <cell r="C838">
            <v>836</v>
          </cell>
          <cell r="D838" t="str">
            <v>CLOSED</v>
          </cell>
          <cell r="E838" t="str">
            <v>01</v>
          </cell>
          <cell r="F838" t="str">
            <v>PAK</v>
          </cell>
          <cell r="G838">
            <v>3201</v>
          </cell>
          <cell r="H838" t="str">
            <v>Conventional Energy Generation (other than hydropower)</v>
          </cell>
          <cell r="I838">
            <v>4615</v>
          </cell>
          <cell r="J838" t="str">
            <v>CWID</v>
          </cell>
          <cell r="K838" t="str">
            <v>25AUG87</v>
          </cell>
          <cell r="L838" t="str">
            <v>26OCT87</v>
          </cell>
          <cell r="M838" t="str">
            <v>21JAN88</v>
          </cell>
          <cell r="N838" t="str">
            <v>21OCT91</v>
          </cell>
          <cell r="O838" t="str">
            <v>01JAN94</v>
          </cell>
          <cell r="P838" t="str">
            <v>01JUL05</v>
          </cell>
          <cell r="Q838">
            <v>18</v>
          </cell>
          <cell r="R838">
            <v>6</v>
          </cell>
          <cell r="S838">
            <v>0</v>
          </cell>
          <cell r="T838" t="str">
            <v>V'ABLE</v>
          </cell>
          <cell r="U838">
            <v>29000</v>
          </cell>
          <cell r="V838">
            <v>275</v>
          </cell>
          <cell r="W838">
            <v>28725</v>
          </cell>
          <cell r="X838">
            <v>28725</v>
          </cell>
          <cell r="Y838">
            <v>28725</v>
          </cell>
          <cell r="Z838">
            <v>28725</v>
          </cell>
          <cell r="AA838">
            <v>28725</v>
          </cell>
        </row>
        <row r="839">
          <cell r="A839" t="str">
            <v>FLOOD PROTECTION SECTOR PROJECT</v>
          </cell>
          <cell r="B839" t="str">
            <v>0837</v>
          </cell>
          <cell r="C839">
            <v>837</v>
          </cell>
          <cell r="D839" t="str">
            <v>CLOSED</v>
          </cell>
          <cell r="E839" t="str">
            <v>03</v>
          </cell>
          <cell r="F839" t="str">
            <v>PAK</v>
          </cell>
          <cell r="G839">
            <v>3007</v>
          </cell>
          <cell r="H839" t="str">
            <v>Water Resource Management</v>
          </cell>
          <cell r="I839">
            <v>4670</v>
          </cell>
          <cell r="J839" t="str">
            <v>PRM</v>
          </cell>
          <cell r="K839" t="str">
            <v>25AUG87</v>
          </cell>
          <cell r="L839" t="str">
            <v>26OCT87</v>
          </cell>
          <cell r="M839" t="str">
            <v>30MAY88</v>
          </cell>
          <cell r="N839" t="str">
            <v>15APR99</v>
          </cell>
          <cell r="O839" t="str">
            <v>01FEB98</v>
          </cell>
          <cell r="P839" t="str">
            <v>01AUG27</v>
          </cell>
          <cell r="Q839">
            <v>40</v>
          </cell>
          <cell r="R839">
            <v>10</v>
          </cell>
          <cell r="S839">
            <v>1</v>
          </cell>
          <cell r="U839">
            <v>128697</v>
          </cell>
          <cell r="V839">
            <v>5053</v>
          </cell>
          <cell r="W839">
            <v>123644</v>
          </cell>
          <cell r="X839">
            <v>123644</v>
          </cell>
          <cell r="Y839">
            <v>123644</v>
          </cell>
          <cell r="Z839">
            <v>123644</v>
          </cell>
          <cell r="AA839">
            <v>29590</v>
          </cell>
        </row>
        <row r="840">
          <cell r="A840" t="str">
            <v>CHITRAL AREA DEVELOPMENT PROJECT</v>
          </cell>
          <cell r="B840" t="str">
            <v>0838</v>
          </cell>
          <cell r="C840">
            <v>838</v>
          </cell>
          <cell r="D840" t="str">
            <v>CLOSED</v>
          </cell>
          <cell r="E840" t="str">
            <v>03</v>
          </cell>
          <cell r="F840" t="str">
            <v>PAK</v>
          </cell>
          <cell r="G840">
            <v>3900</v>
          </cell>
          <cell r="H840" t="str">
            <v>Multisector</v>
          </cell>
          <cell r="I840">
            <v>4670</v>
          </cell>
          <cell r="J840" t="str">
            <v>PRM</v>
          </cell>
          <cell r="K840" t="str">
            <v>27AUG87</v>
          </cell>
          <cell r="L840" t="str">
            <v>26OCT87</v>
          </cell>
          <cell r="M840" t="str">
            <v>23NOV88</v>
          </cell>
          <cell r="N840" t="str">
            <v>29OCT97</v>
          </cell>
          <cell r="O840" t="str">
            <v>15DEC97</v>
          </cell>
          <cell r="P840" t="str">
            <v>15JUN27</v>
          </cell>
          <cell r="Q840">
            <v>40</v>
          </cell>
          <cell r="R840">
            <v>10</v>
          </cell>
          <cell r="S840">
            <v>1</v>
          </cell>
          <cell r="U840">
            <v>26168</v>
          </cell>
          <cell r="V840">
            <v>8489</v>
          </cell>
          <cell r="W840">
            <v>17679</v>
          </cell>
          <cell r="X840">
            <v>17679</v>
          </cell>
          <cell r="Y840">
            <v>17679</v>
          </cell>
          <cell r="Z840">
            <v>17679</v>
          </cell>
          <cell r="AA840">
            <v>4675</v>
          </cell>
        </row>
        <row r="841">
          <cell r="A841" t="str">
            <v>ROAD IMPROVEMENT PROJECT</v>
          </cell>
          <cell r="B841" t="str">
            <v>0839</v>
          </cell>
          <cell r="C841">
            <v>839</v>
          </cell>
          <cell r="D841" t="str">
            <v>CLOSED</v>
          </cell>
          <cell r="E841" t="str">
            <v>03</v>
          </cell>
          <cell r="F841" t="str">
            <v>BAN</v>
          </cell>
          <cell r="G841">
            <v>3701</v>
          </cell>
          <cell r="H841" t="str">
            <v>Roads &amp; Highways</v>
          </cell>
          <cell r="I841">
            <v>2015</v>
          </cell>
          <cell r="J841" t="str">
            <v>SATC</v>
          </cell>
          <cell r="K841" t="str">
            <v>27AUG87</v>
          </cell>
          <cell r="L841" t="str">
            <v>12OCT87</v>
          </cell>
          <cell r="M841" t="str">
            <v>26FEB88</v>
          </cell>
          <cell r="N841" t="str">
            <v>24SEP96</v>
          </cell>
          <cell r="O841" t="str">
            <v>01NOV97</v>
          </cell>
          <cell r="P841" t="str">
            <v>01MAY27</v>
          </cell>
          <cell r="Q841">
            <v>40</v>
          </cell>
          <cell r="R841">
            <v>10</v>
          </cell>
          <cell r="S841">
            <v>1</v>
          </cell>
          <cell r="U841">
            <v>151497</v>
          </cell>
          <cell r="V841">
            <v>0</v>
          </cell>
          <cell r="W841">
            <v>151497</v>
          </cell>
          <cell r="X841">
            <v>151497</v>
          </cell>
          <cell r="Y841">
            <v>151497</v>
          </cell>
          <cell r="Z841">
            <v>151497</v>
          </cell>
          <cell r="AA841">
            <v>39244</v>
          </cell>
        </row>
        <row r="842">
          <cell r="A842" t="str">
            <v>THIRD VOCATIONAL EDUCATION PROJECT</v>
          </cell>
          <cell r="B842" t="str">
            <v>0840</v>
          </cell>
          <cell r="C842">
            <v>840</v>
          </cell>
          <cell r="D842" t="str">
            <v>CLOSED</v>
          </cell>
          <cell r="E842" t="str">
            <v>01</v>
          </cell>
          <cell r="F842" t="str">
            <v>MAL</v>
          </cell>
          <cell r="G842">
            <v>3105</v>
          </cell>
          <cell r="H842" t="str">
            <v>Technical, Vocational Training &amp; Skills Development</v>
          </cell>
          <cell r="I842">
            <v>2135</v>
          </cell>
          <cell r="J842" t="str">
            <v>SESS</v>
          </cell>
          <cell r="K842" t="str">
            <v>01SEP87</v>
          </cell>
          <cell r="L842" t="str">
            <v>13JAN88</v>
          </cell>
          <cell r="M842" t="str">
            <v>09MAR88</v>
          </cell>
          <cell r="N842" t="str">
            <v>07SEP94</v>
          </cell>
          <cell r="O842" t="str">
            <v>15FEB93</v>
          </cell>
          <cell r="P842" t="str">
            <v>15AUG07</v>
          </cell>
          <cell r="Q842">
            <v>20</v>
          </cell>
          <cell r="R842">
            <v>5</v>
          </cell>
          <cell r="S842">
            <v>0</v>
          </cell>
          <cell r="T842" t="str">
            <v>V'ABLE</v>
          </cell>
          <cell r="U842">
            <v>68800</v>
          </cell>
          <cell r="V842">
            <v>6447</v>
          </cell>
          <cell r="W842">
            <v>62353</v>
          </cell>
          <cell r="X842">
            <v>62353</v>
          </cell>
          <cell r="Y842">
            <v>62353</v>
          </cell>
          <cell r="Z842">
            <v>62353</v>
          </cell>
          <cell r="AA842">
            <v>62354</v>
          </cell>
        </row>
        <row r="843">
          <cell r="A843" t="str">
            <v>PAPER MILL PROJECT</v>
          </cell>
          <cell r="B843" t="str">
            <v>0841</v>
          </cell>
          <cell r="C843">
            <v>841</v>
          </cell>
          <cell r="D843" t="str">
            <v>CLOSED</v>
          </cell>
          <cell r="E843" t="str">
            <v>03</v>
          </cell>
          <cell r="F843" t="str">
            <v>NEP</v>
          </cell>
          <cell r="G843">
            <v>3001</v>
          </cell>
          <cell r="H843" t="str">
            <v>Agriculture Production, Agroprocessing, &amp; Agrobusiness</v>
          </cell>
          <cell r="I843">
            <v>2035</v>
          </cell>
          <cell r="J843" t="str">
            <v>SANS</v>
          </cell>
          <cell r="K843" t="str">
            <v>24SEP87</v>
          </cell>
          <cell r="L843" t="str">
            <v>22DEC87</v>
          </cell>
          <cell r="M843" t="str">
            <v>15MAR88</v>
          </cell>
          <cell r="N843" t="str">
            <v>28DEC89</v>
          </cell>
          <cell r="O843" t="str">
            <v>01APR90</v>
          </cell>
          <cell r="P843" t="str">
            <v>01APR90</v>
          </cell>
          <cell r="Q843">
            <v>40</v>
          </cell>
          <cell r="R843">
            <v>10</v>
          </cell>
          <cell r="S843">
            <v>1</v>
          </cell>
          <cell r="U843">
            <v>26110</v>
          </cell>
          <cell r="V843">
            <v>26053</v>
          </cell>
          <cell r="W843">
            <v>57</v>
          </cell>
          <cell r="X843">
            <v>57</v>
          </cell>
          <cell r="Y843">
            <v>57</v>
          </cell>
          <cell r="Z843">
            <v>57</v>
          </cell>
          <cell r="AA843">
            <v>57</v>
          </cell>
        </row>
        <row r="844">
          <cell r="A844" t="str">
            <v>PORTS DEVELOPMENT PROJECT</v>
          </cell>
          <cell r="B844" t="str">
            <v>0842</v>
          </cell>
          <cell r="C844">
            <v>842</v>
          </cell>
          <cell r="D844" t="str">
            <v>CLOSED</v>
          </cell>
          <cell r="E844" t="str">
            <v>01</v>
          </cell>
          <cell r="F844" t="str">
            <v>IND</v>
          </cell>
          <cell r="G844">
            <v>3702</v>
          </cell>
          <cell r="H844" t="str">
            <v>Ports, Waterways, &amp; Shipping</v>
          </cell>
          <cell r="I844">
            <v>2015</v>
          </cell>
          <cell r="J844" t="str">
            <v>SATC</v>
          </cell>
          <cell r="K844" t="str">
            <v>24SEP87</v>
          </cell>
          <cell r="L844" t="str">
            <v>16DEC87</v>
          </cell>
          <cell r="M844" t="str">
            <v>02JUN88</v>
          </cell>
          <cell r="N844" t="str">
            <v>20AUG93</v>
          </cell>
          <cell r="O844" t="str">
            <v>15JUN91</v>
          </cell>
          <cell r="P844" t="str">
            <v>16FEB04</v>
          </cell>
          <cell r="Q844">
            <v>24</v>
          </cell>
          <cell r="R844">
            <v>4</v>
          </cell>
          <cell r="S844">
            <v>0</v>
          </cell>
          <cell r="T844" t="str">
            <v>V'ABLE</v>
          </cell>
          <cell r="U844">
            <v>87600</v>
          </cell>
          <cell r="V844">
            <v>34933</v>
          </cell>
          <cell r="W844">
            <v>52667</v>
          </cell>
          <cell r="X844">
            <v>52667</v>
          </cell>
          <cell r="Y844">
            <v>52667</v>
          </cell>
          <cell r="Z844">
            <v>52667</v>
          </cell>
          <cell r="AA844">
            <v>52667</v>
          </cell>
        </row>
        <row r="845">
          <cell r="A845" t="str">
            <v>SANTO PORT PROJECT</v>
          </cell>
          <cell r="B845" t="str">
            <v>0843</v>
          </cell>
          <cell r="C845">
            <v>843</v>
          </cell>
          <cell r="D845" t="str">
            <v>CLOSED</v>
          </cell>
          <cell r="E845" t="str">
            <v>03</v>
          </cell>
          <cell r="F845" t="str">
            <v>VAN</v>
          </cell>
          <cell r="G845">
            <v>3702</v>
          </cell>
          <cell r="H845" t="str">
            <v>Ports, Waterways, &amp; Shipping</v>
          </cell>
          <cell r="I845">
            <v>3610</v>
          </cell>
          <cell r="J845" t="str">
            <v>PAHQ</v>
          </cell>
          <cell r="K845" t="str">
            <v>29SEP87</v>
          </cell>
          <cell r="L845" t="str">
            <v>19FEB88</v>
          </cell>
          <cell r="M845" t="str">
            <v>12JUL88</v>
          </cell>
          <cell r="N845" t="str">
            <v>15SEP91</v>
          </cell>
          <cell r="O845" t="str">
            <v>15MAR98</v>
          </cell>
          <cell r="P845" t="str">
            <v>15SEP27</v>
          </cell>
          <cell r="Q845">
            <v>40</v>
          </cell>
          <cell r="R845">
            <v>10</v>
          </cell>
          <cell r="S845">
            <v>1</v>
          </cell>
          <cell r="U845">
            <v>5970</v>
          </cell>
          <cell r="V845">
            <v>12</v>
          </cell>
          <cell r="W845">
            <v>5958</v>
          </cell>
          <cell r="X845">
            <v>5958</v>
          </cell>
          <cell r="Y845">
            <v>5958</v>
          </cell>
          <cell r="Z845">
            <v>5958</v>
          </cell>
          <cell r="AA845">
            <v>1430</v>
          </cell>
        </row>
        <row r="846">
          <cell r="A846" t="str">
            <v>SECOND FISHERIES DEVELOPMENT PROJECT</v>
          </cell>
          <cell r="B846" t="str">
            <v>0844</v>
          </cell>
          <cell r="C846">
            <v>844</v>
          </cell>
          <cell r="D846" t="str">
            <v>CLOSED</v>
          </cell>
          <cell r="E846" t="str">
            <v>03</v>
          </cell>
          <cell r="F846" t="str">
            <v>SOL</v>
          </cell>
          <cell r="G846">
            <v>3003</v>
          </cell>
          <cell r="H846" t="str">
            <v>Fishery</v>
          </cell>
          <cell r="I846">
            <v>3610</v>
          </cell>
          <cell r="J846" t="str">
            <v>PAHQ</v>
          </cell>
          <cell r="K846" t="str">
            <v>29SEP87</v>
          </cell>
          <cell r="L846" t="str">
            <v>13OCT87</v>
          </cell>
          <cell r="M846" t="str">
            <v>14JAN88</v>
          </cell>
          <cell r="N846" t="str">
            <v>18OCT90</v>
          </cell>
          <cell r="O846" t="str">
            <v>15APR91</v>
          </cell>
          <cell r="P846" t="str">
            <v>15OCT91</v>
          </cell>
          <cell r="Q846">
            <v>40</v>
          </cell>
          <cell r="R846">
            <v>10</v>
          </cell>
          <cell r="S846">
            <v>1</v>
          </cell>
          <cell r="U846">
            <v>5996</v>
          </cell>
          <cell r="V846">
            <v>5135</v>
          </cell>
          <cell r="W846">
            <v>861</v>
          </cell>
          <cell r="X846">
            <v>861</v>
          </cell>
          <cell r="Y846">
            <v>861</v>
          </cell>
          <cell r="Z846">
            <v>861</v>
          </cell>
          <cell r="AA846">
            <v>861</v>
          </cell>
        </row>
        <row r="847">
          <cell r="A847" t="str">
            <v>CHINA INVESTMENT BANK PROJECT</v>
          </cell>
          <cell r="B847" t="str">
            <v>0845</v>
          </cell>
          <cell r="C847">
            <v>845</v>
          </cell>
          <cell r="D847" t="str">
            <v>CLOSED</v>
          </cell>
          <cell r="E847" t="str">
            <v>01</v>
          </cell>
          <cell r="F847" t="str">
            <v>PRC</v>
          </cell>
          <cell r="G847">
            <v>3503</v>
          </cell>
          <cell r="H847" t="str">
            <v>Small &amp; Medium Scale Enterprises</v>
          </cell>
          <cell r="I847">
            <v>4710</v>
          </cell>
          <cell r="J847" t="str">
            <v>EARG</v>
          </cell>
          <cell r="K847" t="str">
            <v>08OCT87</v>
          </cell>
          <cell r="L847" t="str">
            <v>09NOV87</v>
          </cell>
          <cell r="M847" t="str">
            <v>05FEB88</v>
          </cell>
          <cell r="N847" t="str">
            <v>16JUN93</v>
          </cell>
          <cell r="O847" t="str">
            <v>15DEC90</v>
          </cell>
          <cell r="P847" t="str">
            <v>15JUN97</v>
          </cell>
          <cell r="Q847">
            <v>15</v>
          </cell>
          <cell r="R847">
            <v>3</v>
          </cell>
          <cell r="S847">
            <v>0</v>
          </cell>
          <cell r="T847" t="str">
            <v>V'ABLE</v>
          </cell>
          <cell r="U847">
            <v>100000</v>
          </cell>
          <cell r="V847">
            <v>0</v>
          </cell>
          <cell r="W847">
            <v>100000</v>
          </cell>
          <cell r="X847">
            <v>100000</v>
          </cell>
          <cell r="Y847">
            <v>100000</v>
          </cell>
          <cell r="Z847">
            <v>100000</v>
          </cell>
          <cell r="AA847">
            <v>100000</v>
          </cell>
        </row>
        <row r="848">
          <cell r="A848" t="str">
            <v>XESET HYDROPOWER PROJECT</v>
          </cell>
          <cell r="B848" t="str">
            <v>0846</v>
          </cell>
          <cell r="C848">
            <v>846</v>
          </cell>
          <cell r="D848" t="str">
            <v>CLOSED</v>
          </cell>
          <cell r="E848" t="str">
            <v>03</v>
          </cell>
          <cell r="F848" t="str">
            <v>LAO</v>
          </cell>
          <cell r="G848">
            <v>3202</v>
          </cell>
          <cell r="H848" t="str">
            <v>Hydropower Generation</v>
          </cell>
          <cell r="I848">
            <v>2115</v>
          </cell>
          <cell r="J848" t="str">
            <v>SEID</v>
          </cell>
          <cell r="K848" t="str">
            <v>27OCT87</v>
          </cell>
          <cell r="L848" t="str">
            <v>27NOV87</v>
          </cell>
          <cell r="M848" t="str">
            <v>22APR88</v>
          </cell>
          <cell r="N848" t="str">
            <v>01NOV91</v>
          </cell>
          <cell r="O848" t="str">
            <v>01MAY98</v>
          </cell>
          <cell r="P848" t="str">
            <v>01NOV27</v>
          </cell>
          <cell r="Q848">
            <v>40</v>
          </cell>
          <cell r="R848">
            <v>10</v>
          </cell>
          <cell r="S848">
            <v>1</v>
          </cell>
          <cell r="U848">
            <v>15678</v>
          </cell>
          <cell r="V848">
            <v>217</v>
          </cell>
          <cell r="W848">
            <v>15461</v>
          </cell>
          <cell r="X848">
            <v>15461</v>
          </cell>
          <cell r="Y848">
            <v>15461</v>
          </cell>
          <cell r="Z848">
            <v>15461</v>
          </cell>
          <cell r="AA848">
            <v>3584</v>
          </cell>
        </row>
        <row r="849">
          <cell r="A849" t="str">
            <v>FOURTH ROAD IMPROVEMENT (SECTOR) PROJECT</v>
          </cell>
          <cell r="B849" t="str">
            <v>0847</v>
          </cell>
          <cell r="C849">
            <v>847</v>
          </cell>
          <cell r="D849" t="str">
            <v>CLOSED</v>
          </cell>
          <cell r="E849" t="str">
            <v>01</v>
          </cell>
          <cell r="F849" t="str">
            <v>KOR</v>
          </cell>
          <cell r="G849">
            <v>3701</v>
          </cell>
          <cell r="H849" t="str">
            <v>Roads &amp; Highways</v>
          </cell>
          <cell r="I849">
            <v>4715</v>
          </cell>
          <cell r="J849" t="str">
            <v>EATC</v>
          </cell>
          <cell r="K849" t="str">
            <v>27OCT87</v>
          </cell>
          <cell r="L849" t="str">
            <v>23FEB88</v>
          </cell>
          <cell r="M849" t="str">
            <v>24MAY88</v>
          </cell>
          <cell r="N849" t="str">
            <v>30MAR92</v>
          </cell>
          <cell r="O849" t="str">
            <v>15NOV91</v>
          </cell>
          <cell r="P849" t="str">
            <v>15MAY11</v>
          </cell>
          <cell r="Q849">
            <v>24</v>
          </cell>
          <cell r="R849">
            <v>4</v>
          </cell>
          <cell r="S849">
            <v>0</v>
          </cell>
          <cell r="T849" t="str">
            <v>V'ABLE</v>
          </cell>
          <cell r="U849">
            <v>100000</v>
          </cell>
          <cell r="V849">
            <v>0</v>
          </cell>
          <cell r="W849">
            <v>100000</v>
          </cell>
          <cell r="X849">
            <v>100000</v>
          </cell>
          <cell r="Y849">
            <v>100000</v>
          </cell>
          <cell r="Z849">
            <v>100000</v>
          </cell>
          <cell r="AA849">
            <v>74763</v>
          </cell>
        </row>
        <row r="850">
          <cell r="A850" t="str">
            <v>POWER SYSTEM DEVELOPMENT PROJECT</v>
          </cell>
          <cell r="B850" t="str">
            <v>0848</v>
          </cell>
          <cell r="C850">
            <v>848</v>
          </cell>
          <cell r="D850" t="str">
            <v>CLOSED</v>
          </cell>
          <cell r="E850" t="str">
            <v>03</v>
          </cell>
          <cell r="F850" t="str">
            <v>MLD</v>
          </cell>
          <cell r="G850">
            <v>3201</v>
          </cell>
          <cell r="H850" t="str">
            <v>Conventional Energy Generation (other than hydropower)</v>
          </cell>
          <cell r="I850">
            <v>2025</v>
          </cell>
          <cell r="J850" t="str">
            <v>SAEN</v>
          </cell>
          <cell r="K850" t="str">
            <v>27OCT87</v>
          </cell>
          <cell r="L850" t="str">
            <v>22DEC87</v>
          </cell>
          <cell r="M850" t="str">
            <v>21APR88</v>
          </cell>
          <cell r="N850" t="str">
            <v>23FEB95</v>
          </cell>
          <cell r="O850" t="str">
            <v>01APR98</v>
          </cell>
          <cell r="P850" t="str">
            <v>01OCT27</v>
          </cell>
          <cell r="Q850">
            <v>40</v>
          </cell>
          <cell r="R850">
            <v>10</v>
          </cell>
          <cell r="S850">
            <v>1</v>
          </cell>
          <cell r="U850">
            <v>6593</v>
          </cell>
          <cell r="V850">
            <v>54</v>
          </cell>
          <cell r="W850">
            <v>6539</v>
          </cell>
          <cell r="X850">
            <v>6539</v>
          </cell>
          <cell r="Y850">
            <v>6539</v>
          </cell>
          <cell r="Z850">
            <v>6539</v>
          </cell>
          <cell r="AA850">
            <v>1590</v>
          </cell>
        </row>
        <row r="851">
          <cell r="A851" t="str">
            <v>SECOND MULTIPROJECT</v>
          </cell>
          <cell r="B851" t="str">
            <v>0849</v>
          </cell>
          <cell r="C851">
            <v>849</v>
          </cell>
          <cell r="D851" t="str">
            <v>CLOSED</v>
          </cell>
          <cell r="E851" t="str">
            <v>03</v>
          </cell>
          <cell r="F851" t="str">
            <v>COO</v>
          </cell>
          <cell r="G851">
            <v>3900</v>
          </cell>
          <cell r="H851" t="str">
            <v>Multisector</v>
          </cell>
          <cell r="I851">
            <v>3610</v>
          </cell>
          <cell r="J851" t="str">
            <v>PAHQ</v>
          </cell>
          <cell r="K851" t="str">
            <v>27OCT87</v>
          </cell>
          <cell r="L851" t="str">
            <v>17DEC87</v>
          </cell>
          <cell r="M851" t="str">
            <v>11MAR88</v>
          </cell>
          <cell r="N851" t="str">
            <v>29SEP95</v>
          </cell>
          <cell r="O851" t="str">
            <v>01FEB98</v>
          </cell>
          <cell r="P851" t="str">
            <v>01AUG27</v>
          </cell>
          <cell r="Q851">
            <v>40</v>
          </cell>
          <cell r="R851">
            <v>10</v>
          </cell>
          <cell r="S851">
            <v>1</v>
          </cell>
          <cell r="U851">
            <v>2923</v>
          </cell>
          <cell r="V851">
            <v>122</v>
          </cell>
          <cell r="W851">
            <v>2801</v>
          </cell>
          <cell r="X851">
            <v>2801</v>
          </cell>
          <cell r="Y851">
            <v>2801</v>
          </cell>
          <cell r="Z851">
            <v>2801</v>
          </cell>
          <cell r="AA851">
            <v>680</v>
          </cell>
        </row>
        <row r="852">
          <cell r="A852" t="str">
            <v>THIRD HEALTH PROJECT</v>
          </cell>
          <cell r="B852" t="str">
            <v>0850</v>
          </cell>
          <cell r="C852">
            <v>850</v>
          </cell>
          <cell r="D852" t="str">
            <v>CLOSED</v>
          </cell>
          <cell r="E852" t="str">
            <v>03</v>
          </cell>
          <cell r="F852" t="str">
            <v>PAK</v>
          </cell>
          <cell r="G852">
            <v>3403</v>
          </cell>
          <cell r="H852" t="str">
            <v>Health Systems</v>
          </cell>
          <cell r="I852">
            <v>4670</v>
          </cell>
          <cell r="J852" t="str">
            <v>PRM</v>
          </cell>
          <cell r="K852" t="str">
            <v>29OCT87</v>
          </cell>
          <cell r="L852" t="str">
            <v>28JAN88</v>
          </cell>
          <cell r="M852" t="str">
            <v>05JAN89</v>
          </cell>
          <cell r="N852" t="str">
            <v>08AUG96</v>
          </cell>
          <cell r="O852" t="str">
            <v>01MAR98</v>
          </cell>
          <cell r="P852" t="str">
            <v>01SEP22</v>
          </cell>
          <cell r="Q852">
            <v>35</v>
          </cell>
          <cell r="R852">
            <v>10</v>
          </cell>
          <cell r="S852">
            <v>1</v>
          </cell>
          <cell r="U852">
            <v>34114</v>
          </cell>
          <cell r="V852">
            <v>13114</v>
          </cell>
          <cell r="W852">
            <v>21000</v>
          </cell>
          <cell r="X852">
            <v>21000</v>
          </cell>
          <cell r="Y852">
            <v>21000</v>
          </cell>
          <cell r="Z852">
            <v>21000</v>
          </cell>
          <cell r="AA852">
            <v>6280</v>
          </cell>
        </row>
        <row r="853">
          <cell r="A853" t="str">
            <v>FRUIT AND VEGETABLEMARKETING PROJECT</v>
          </cell>
          <cell r="B853" t="str">
            <v>0851</v>
          </cell>
          <cell r="C853">
            <v>851</v>
          </cell>
          <cell r="D853" t="str">
            <v>CLOSED</v>
          </cell>
          <cell r="E853" t="str">
            <v>03</v>
          </cell>
          <cell r="F853" t="str">
            <v>PAK</v>
          </cell>
          <cell r="G853">
            <v>3001</v>
          </cell>
          <cell r="H853" t="str">
            <v>Agriculture Production, Agroprocessing, &amp; Agrobusiness</v>
          </cell>
          <cell r="I853">
            <v>4670</v>
          </cell>
          <cell r="J853" t="str">
            <v>PRM</v>
          </cell>
          <cell r="K853" t="str">
            <v>29OCT87</v>
          </cell>
          <cell r="L853" t="str">
            <v>28JAN88</v>
          </cell>
          <cell r="M853" t="str">
            <v>29DEC88</v>
          </cell>
          <cell r="N853" t="str">
            <v>01FEB96</v>
          </cell>
          <cell r="O853" t="str">
            <v>15APR98</v>
          </cell>
          <cell r="P853" t="str">
            <v>15OCT22</v>
          </cell>
          <cell r="Q853">
            <v>35</v>
          </cell>
          <cell r="R853">
            <v>10</v>
          </cell>
          <cell r="S853">
            <v>1</v>
          </cell>
          <cell r="U853">
            <v>24603</v>
          </cell>
          <cell r="V853">
            <v>4842</v>
          </cell>
          <cell r="W853">
            <v>19761</v>
          </cell>
          <cell r="X853">
            <v>19761</v>
          </cell>
          <cell r="Y853">
            <v>19761</v>
          </cell>
          <cell r="Z853">
            <v>19761</v>
          </cell>
          <cell r="AA853">
            <v>5952</v>
          </cell>
        </row>
        <row r="854">
          <cell r="A854" t="str">
            <v>EAST NEW BRITAIN SMALLHOLDER DEVELOPMENT PROJECT</v>
          </cell>
          <cell r="B854" t="str">
            <v>0852</v>
          </cell>
          <cell r="C854">
            <v>852</v>
          </cell>
          <cell r="D854" t="str">
            <v>CLOSED</v>
          </cell>
          <cell r="E854" t="str">
            <v>01</v>
          </cell>
          <cell r="F854" t="str">
            <v>PNG</v>
          </cell>
          <cell r="G854">
            <v>3900</v>
          </cell>
          <cell r="H854" t="str">
            <v>Multisector</v>
          </cell>
          <cell r="I854">
            <v>3610</v>
          </cell>
          <cell r="J854" t="str">
            <v>PAHQ</v>
          </cell>
          <cell r="K854" t="str">
            <v>03NOV87</v>
          </cell>
          <cell r="L854" t="str">
            <v>18OCT88</v>
          </cell>
          <cell r="M854" t="str">
            <v>07JUN89</v>
          </cell>
          <cell r="N854" t="str">
            <v>16APR97</v>
          </cell>
          <cell r="O854" t="str">
            <v>15APR94</v>
          </cell>
          <cell r="P854" t="str">
            <v>15OCT12</v>
          </cell>
          <cell r="Q854">
            <v>25</v>
          </cell>
          <cell r="R854">
            <v>6</v>
          </cell>
          <cell r="S854">
            <v>0</v>
          </cell>
          <cell r="T854" t="str">
            <v>V'ABLE</v>
          </cell>
          <cell r="U854">
            <v>5000</v>
          </cell>
          <cell r="V854">
            <v>355</v>
          </cell>
          <cell r="W854">
            <v>4645</v>
          </cell>
          <cell r="X854">
            <v>4645</v>
          </cell>
          <cell r="Y854">
            <v>4645</v>
          </cell>
          <cell r="Z854">
            <v>4645</v>
          </cell>
          <cell r="AA854">
            <v>4645</v>
          </cell>
        </row>
        <row r="855">
          <cell r="A855" t="str">
            <v>EAST NEW BRITAIN SMALLHOLDER DEVELOPMENT PROJECT</v>
          </cell>
          <cell r="B855" t="str">
            <v>0853</v>
          </cell>
          <cell r="C855">
            <v>853</v>
          </cell>
          <cell r="D855" t="str">
            <v>CLOSED</v>
          </cell>
          <cell r="E855" t="str">
            <v>03</v>
          </cell>
          <cell r="F855" t="str">
            <v>PNG</v>
          </cell>
          <cell r="G855">
            <v>3900</v>
          </cell>
          <cell r="H855" t="str">
            <v>Multisector</v>
          </cell>
          <cell r="I855">
            <v>3610</v>
          </cell>
          <cell r="J855" t="str">
            <v>PAHQ</v>
          </cell>
          <cell r="K855" t="str">
            <v>03NOV87</v>
          </cell>
          <cell r="L855" t="str">
            <v>18OCT88</v>
          </cell>
          <cell r="M855" t="str">
            <v>07JUN89</v>
          </cell>
          <cell r="N855" t="str">
            <v>01MAY97</v>
          </cell>
          <cell r="O855" t="str">
            <v>15APR98</v>
          </cell>
          <cell r="P855" t="str">
            <v>15OCT22</v>
          </cell>
          <cell r="Q855">
            <v>35</v>
          </cell>
          <cell r="R855">
            <v>10</v>
          </cell>
          <cell r="S855">
            <v>1</v>
          </cell>
          <cell r="U855">
            <v>5475</v>
          </cell>
          <cell r="V855">
            <v>627</v>
          </cell>
          <cell r="W855">
            <v>4848</v>
          </cell>
          <cell r="X855">
            <v>4848</v>
          </cell>
          <cell r="Y855">
            <v>4848</v>
          </cell>
          <cell r="Z855">
            <v>4848</v>
          </cell>
          <cell r="AA855">
            <v>1441</v>
          </cell>
        </row>
        <row r="856">
          <cell r="A856" t="str">
            <v>FOURTH SEWAGE TREATMENT PROJECT</v>
          </cell>
          <cell r="B856" t="str">
            <v>0854</v>
          </cell>
          <cell r="C856">
            <v>854</v>
          </cell>
          <cell r="D856" t="str">
            <v>CLOSED</v>
          </cell>
          <cell r="E856" t="str">
            <v>01</v>
          </cell>
          <cell r="F856" t="str">
            <v>KOR</v>
          </cell>
          <cell r="G856">
            <v>3802</v>
          </cell>
          <cell r="H856" t="str">
            <v>Waste Management</v>
          </cell>
          <cell r="I856">
            <v>4730</v>
          </cell>
          <cell r="J856" t="str">
            <v>EASS</v>
          </cell>
          <cell r="K856" t="str">
            <v>03NOV87</v>
          </cell>
          <cell r="L856" t="str">
            <v>11AUG88</v>
          </cell>
          <cell r="M856" t="str">
            <v>10NOV88</v>
          </cell>
          <cell r="N856" t="str">
            <v>11AUG93</v>
          </cell>
          <cell r="O856" t="str">
            <v>15FEB93</v>
          </cell>
          <cell r="P856" t="str">
            <v>15AUG01</v>
          </cell>
          <cell r="Q856">
            <v>25</v>
          </cell>
          <cell r="R856">
            <v>5</v>
          </cell>
          <cell r="S856">
            <v>0</v>
          </cell>
          <cell r="T856" t="str">
            <v>V'ABLE</v>
          </cell>
          <cell r="U856">
            <v>22800</v>
          </cell>
          <cell r="V856">
            <v>688</v>
          </cell>
          <cell r="W856">
            <v>22112</v>
          </cell>
          <cell r="X856">
            <v>22112</v>
          </cell>
          <cell r="Y856">
            <v>22112</v>
          </cell>
          <cell r="Z856">
            <v>22112</v>
          </cell>
          <cell r="AA856">
            <v>22112</v>
          </cell>
        </row>
        <row r="857">
          <cell r="A857" t="str">
            <v>SMALL AND MEDIUM SCALE INDUSTRIES PROJECT</v>
          </cell>
          <cell r="B857" t="str">
            <v>0855</v>
          </cell>
          <cell r="C857">
            <v>855</v>
          </cell>
          <cell r="D857" t="str">
            <v>CLOSED</v>
          </cell>
          <cell r="E857" t="str">
            <v>01</v>
          </cell>
          <cell r="F857" t="str">
            <v>IND</v>
          </cell>
          <cell r="G857">
            <v>3503</v>
          </cell>
          <cell r="H857" t="str">
            <v>Small &amp; Medium Scale Enterprises</v>
          </cell>
          <cell r="I857">
            <v>2050</v>
          </cell>
          <cell r="J857" t="str">
            <v>SAGF</v>
          </cell>
          <cell r="K857" t="str">
            <v>03NOV87</v>
          </cell>
          <cell r="L857" t="str">
            <v>16DEC87</v>
          </cell>
          <cell r="M857" t="str">
            <v>24FEB88</v>
          </cell>
          <cell r="N857" t="str">
            <v>24FEB93</v>
          </cell>
          <cell r="O857" t="str">
            <v>15MAY91</v>
          </cell>
          <cell r="P857" t="str">
            <v>15NOV02</v>
          </cell>
          <cell r="Q857">
            <v>15</v>
          </cell>
          <cell r="R857">
            <v>3</v>
          </cell>
          <cell r="S857">
            <v>0</v>
          </cell>
          <cell r="T857" t="str">
            <v>V'ABLE</v>
          </cell>
          <cell r="U857">
            <v>100000</v>
          </cell>
          <cell r="V857">
            <v>11791</v>
          </cell>
          <cell r="W857">
            <v>88209</v>
          </cell>
          <cell r="X857">
            <v>88209</v>
          </cell>
          <cell r="Y857">
            <v>88209</v>
          </cell>
          <cell r="Z857">
            <v>88209</v>
          </cell>
          <cell r="AA857">
            <v>88209</v>
          </cell>
        </row>
        <row r="858">
          <cell r="A858" t="str">
            <v>RAILWAYS PROJECT</v>
          </cell>
          <cell r="B858" t="str">
            <v>0857</v>
          </cell>
          <cell r="C858">
            <v>857</v>
          </cell>
          <cell r="D858" t="str">
            <v>CLOSED</v>
          </cell>
          <cell r="E858" t="str">
            <v>01</v>
          </cell>
          <cell r="F858" t="str">
            <v>IND</v>
          </cell>
          <cell r="G858">
            <v>3703</v>
          </cell>
          <cell r="H858" t="str">
            <v>Railways</v>
          </cell>
          <cell r="I858">
            <v>2015</v>
          </cell>
          <cell r="J858" t="str">
            <v>SATC</v>
          </cell>
          <cell r="K858" t="str">
            <v>10NOV87</v>
          </cell>
          <cell r="L858" t="str">
            <v>16DEC87</v>
          </cell>
          <cell r="M858" t="str">
            <v>01MAR88</v>
          </cell>
          <cell r="N858" t="str">
            <v>16JAN02</v>
          </cell>
          <cell r="O858" t="str">
            <v>15JUN93</v>
          </cell>
          <cell r="P858" t="str">
            <v>16FEB04</v>
          </cell>
          <cell r="Q858">
            <v>25</v>
          </cell>
          <cell r="R858">
            <v>5</v>
          </cell>
          <cell r="S858">
            <v>0</v>
          </cell>
          <cell r="T858" t="str">
            <v>V'ABLE</v>
          </cell>
          <cell r="U858">
            <v>190000</v>
          </cell>
          <cell r="V858">
            <v>12163</v>
          </cell>
          <cell r="W858">
            <v>177837</v>
          </cell>
          <cell r="X858">
            <v>177837</v>
          </cell>
          <cell r="Y858">
            <v>177837</v>
          </cell>
          <cell r="Z858">
            <v>177837</v>
          </cell>
          <cell r="AA858">
            <v>177837</v>
          </cell>
        </row>
        <row r="859">
          <cell r="A859" t="str">
            <v>HILL FRUIT DEVELOPMENT PROJECT</v>
          </cell>
          <cell r="B859" t="str">
            <v>0859</v>
          </cell>
          <cell r="C859">
            <v>859</v>
          </cell>
          <cell r="D859" t="str">
            <v>CLOSED</v>
          </cell>
          <cell r="E859" t="str">
            <v>03</v>
          </cell>
          <cell r="F859" t="str">
            <v>NEP</v>
          </cell>
          <cell r="G859">
            <v>3001</v>
          </cell>
          <cell r="H859" t="str">
            <v>Agriculture Production, Agroprocessing, &amp; Agrobusiness</v>
          </cell>
          <cell r="I859">
            <v>2035</v>
          </cell>
          <cell r="J859" t="str">
            <v>SANS</v>
          </cell>
          <cell r="K859" t="str">
            <v>10NOV87</v>
          </cell>
          <cell r="L859" t="str">
            <v>03MAY88</v>
          </cell>
          <cell r="M859" t="str">
            <v>12AUG88</v>
          </cell>
          <cell r="N859" t="str">
            <v>15OCT96</v>
          </cell>
          <cell r="O859" t="str">
            <v>15JUN98</v>
          </cell>
          <cell r="P859" t="str">
            <v>15DEC27</v>
          </cell>
          <cell r="Q859">
            <v>40</v>
          </cell>
          <cell r="R859">
            <v>10</v>
          </cell>
          <cell r="S859">
            <v>1</v>
          </cell>
          <cell r="U859">
            <v>13135</v>
          </cell>
          <cell r="V859">
            <v>10707</v>
          </cell>
          <cell r="W859">
            <v>2428</v>
          </cell>
          <cell r="X859">
            <v>2428</v>
          </cell>
          <cell r="Y859">
            <v>2428</v>
          </cell>
          <cell r="Z859">
            <v>2428</v>
          </cell>
          <cell r="AA859">
            <v>574</v>
          </cell>
        </row>
        <row r="860">
          <cell r="A860" t="str">
            <v>THIRD IRRIGATION SECTOR PROJECT</v>
          </cell>
          <cell r="B860" t="str">
            <v>0860</v>
          </cell>
          <cell r="C860">
            <v>860</v>
          </cell>
          <cell r="D860" t="str">
            <v>CLOSED</v>
          </cell>
          <cell r="E860" t="str">
            <v>03</v>
          </cell>
          <cell r="F860" t="str">
            <v>INO</v>
          </cell>
          <cell r="G860">
            <v>3005</v>
          </cell>
          <cell r="H860" t="str">
            <v>Irrigation &amp; Drainage</v>
          </cell>
          <cell r="I860">
            <v>2161</v>
          </cell>
          <cell r="J860" t="str">
            <v>IRM</v>
          </cell>
          <cell r="K860" t="str">
            <v>17NOV87</v>
          </cell>
          <cell r="L860" t="str">
            <v>21DEC87</v>
          </cell>
          <cell r="M860" t="str">
            <v>19FEB88</v>
          </cell>
          <cell r="N860" t="str">
            <v>28SEP95</v>
          </cell>
          <cell r="O860" t="str">
            <v>15APR98</v>
          </cell>
          <cell r="P860" t="str">
            <v>15OCT22</v>
          </cell>
          <cell r="Q860">
            <v>35</v>
          </cell>
          <cell r="R860">
            <v>10</v>
          </cell>
          <cell r="S860">
            <v>1</v>
          </cell>
          <cell r="U860">
            <v>63977</v>
          </cell>
          <cell r="V860">
            <v>3473</v>
          </cell>
          <cell r="W860">
            <v>60504</v>
          </cell>
          <cell r="X860">
            <v>60504</v>
          </cell>
          <cell r="Y860">
            <v>60504</v>
          </cell>
          <cell r="Z860">
            <v>60504</v>
          </cell>
          <cell r="AA860">
            <v>18124</v>
          </cell>
        </row>
        <row r="861">
          <cell r="A861" t="str">
            <v>THIRD IRRIGATION SECTOR PROJECT</v>
          </cell>
          <cell r="B861" t="str">
            <v>0861</v>
          </cell>
          <cell r="C861">
            <v>861</v>
          </cell>
          <cell r="D861" t="str">
            <v>CLOSED</v>
          </cell>
          <cell r="E861" t="str">
            <v>01</v>
          </cell>
          <cell r="F861" t="str">
            <v>INO</v>
          </cell>
          <cell r="G861">
            <v>3005</v>
          </cell>
          <cell r="H861" t="str">
            <v>Irrigation &amp; Drainage</v>
          </cell>
          <cell r="I861">
            <v>2161</v>
          </cell>
          <cell r="J861" t="str">
            <v>IRM</v>
          </cell>
          <cell r="K861" t="str">
            <v>17NOV87</v>
          </cell>
          <cell r="L861" t="str">
            <v>21DEC87</v>
          </cell>
          <cell r="M861" t="str">
            <v>19FEB88</v>
          </cell>
          <cell r="N861" t="str">
            <v>08NOV95</v>
          </cell>
          <cell r="O861" t="str">
            <v>15APR93</v>
          </cell>
          <cell r="P861" t="str">
            <v>15OCT12</v>
          </cell>
          <cell r="Q861">
            <v>25</v>
          </cell>
          <cell r="R861">
            <v>5</v>
          </cell>
          <cell r="S861">
            <v>0</v>
          </cell>
          <cell r="T861" t="str">
            <v>V'ABLE</v>
          </cell>
          <cell r="U861">
            <v>60000</v>
          </cell>
          <cell r="V861">
            <v>3295</v>
          </cell>
          <cell r="W861">
            <v>56705</v>
          </cell>
          <cell r="X861">
            <v>56705</v>
          </cell>
          <cell r="Y861">
            <v>56705</v>
          </cell>
          <cell r="Z861">
            <v>56705</v>
          </cell>
          <cell r="AA861">
            <v>35414</v>
          </cell>
        </row>
        <row r="862">
          <cell r="A862" t="str">
            <v>FISHERIES RESEARCH &amp; DEVELOPMENT PROJECT</v>
          </cell>
          <cell r="B862" t="str">
            <v>0862</v>
          </cell>
          <cell r="C862">
            <v>862</v>
          </cell>
          <cell r="D862" t="str">
            <v>CLOSED</v>
          </cell>
          <cell r="E862" t="str">
            <v>01</v>
          </cell>
          <cell r="F862" t="str">
            <v>MAL</v>
          </cell>
          <cell r="G862">
            <v>3003</v>
          </cell>
          <cell r="H862" t="str">
            <v>Fishery</v>
          </cell>
          <cell r="I862">
            <v>2125</v>
          </cell>
          <cell r="J862" t="str">
            <v>SEAE</v>
          </cell>
          <cell r="K862" t="str">
            <v>17NOV87</v>
          </cell>
          <cell r="L862" t="str">
            <v>13JAN88</v>
          </cell>
          <cell r="M862" t="str">
            <v>09MAR88</v>
          </cell>
          <cell r="N862" t="str">
            <v>12JUL94</v>
          </cell>
          <cell r="O862" t="str">
            <v>01JUN92</v>
          </cell>
          <cell r="P862" t="str">
            <v>01DEC07</v>
          </cell>
          <cell r="Q862">
            <v>20</v>
          </cell>
          <cell r="R862">
            <v>4</v>
          </cell>
          <cell r="S862">
            <v>0</v>
          </cell>
          <cell r="T862" t="str">
            <v>V'ABLE</v>
          </cell>
          <cell r="U862">
            <v>13500</v>
          </cell>
          <cell r="V862">
            <v>8956</v>
          </cell>
          <cell r="W862">
            <v>4544</v>
          </cell>
          <cell r="X862">
            <v>4544</v>
          </cell>
          <cell r="Y862">
            <v>4544</v>
          </cell>
          <cell r="Z862">
            <v>4544</v>
          </cell>
          <cell r="AA862">
            <v>4544</v>
          </cell>
        </row>
        <row r="863">
          <cell r="A863" t="str">
            <v>NINTH ROAD (MAINTENANCE) SECTOR PROJECT</v>
          </cell>
          <cell r="B863" t="str">
            <v>0863</v>
          </cell>
          <cell r="C863">
            <v>863</v>
          </cell>
          <cell r="D863" t="str">
            <v>CLOSED</v>
          </cell>
          <cell r="E863" t="str">
            <v>01</v>
          </cell>
          <cell r="F863" t="str">
            <v>INO</v>
          </cell>
          <cell r="G863">
            <v>3701</v>
          </cell>
          <cell r="H863" t="str">
            <v>Roads &amp; Highways</v>
          </cell>
          <cell r="I863">
            <v>2115</v>
          </cell>
          <cell r="J863" t="str">
            <v>SEID</v>
          </cell>
          <cell r="K863" t="str">
            <v>24NOV87</v>
          </cell>
          <cell r="L863" t="str">
            <v>21DEC87</v>
          </cell>
          <cell r="M863" t="str">
            <v>19FEB88</v>
          </cell>
          <cell r="N863" t="str">
            <v>26JAN94</v>
          </cell>
          <cell r="O863" t="str">
            <v>15APR92</v>
          </cell>
          <cell r="P863" t="str">
            <v>15OCT11</v>
          </cell>
          <cell r="Q863">
            <v>24</v>
          </cell>
          <cell r="R863">
            <v>4</v>
          </cell>
          <cell r="S863">
            <v>0</v>
          </cell>
          <cell r="T863" t="str">
            <v>V'ABLE</v>
          </cell>
          <cell r="U863">
            <v>150000</v>
          </cell>
          <cell r="V863">
            <v>8136</v>
          </cell>
          <cell r="W863">
            <v>141864</v>
          </cell>
          <cell r="X863">
            <v>141864</v>
          </cell>
          <cell r="Y863">
            <v>141864</v>
          </cell>
          <cell r="Z863">
            <v>141864</v>
          </cell>
          <cell r="AA863">
            <v>100018</v>
          </cell>
        </row>
        <row r="864">
          <cell r="A864" t="str">
            <v>SECOND ROAD IMPROVEMENT PROJECT</v>
          </cell>
          <cell r="B864" t="str">
            <v>0864</v>
          </cell>
          <cell r="C864">
            <v>864</v>
          </cell>
          <cell r="D864" t="str">
            <v>CLOSED</v>
          </cell>
          <cell r="E864" t="str">
            <v>03</v>
          </cell>
          <cell r="F864" t="str">
            <v>SRI</v>
          </cell>
          <cell r="G864">
            <v>3701</v>
          </cell>
          <cell r="H864" t="str">
            <v>Roads &amp; Highways</v>
          </cell>
          <cell r="I864">
            <v>2015</v>
          </cell>
          <cell r="J864" t="str">
            <v>SATC</v>
          </cell>
          <cell r="K864" t="str">
            <v>24NOV87</v>
          </cell>
          <cell r="L864" t="str">
            <v>11FEB88</v>
          </cell>
          <cell r="M864" t="str">
            <v>08APR88</v>
          </cell>
          <cell r="N864" t="str">
            <v>29NOV96</v>
          </cell>
          <cell r="O864" t="str">
            <v>15DEC97</v>
          </cell>
          <cell r="P864" t="str">
            <v>15JUN27</v>
          </cell>
          <cell r="Q864">
            <v>40</v>
          </cell>
          <cell r="R864">
            <v>10</v>
          </cell>
          <cell r="S864">
            <v>1</v>
          </cell>
          <cell r="U864">
            <v>40588</v>
          </cell>
          <cell r="V864">
            <v>0</v>
          </cell>
          <cell r="W864">
            <v>40588</v>
          </cell>
          <cell r="X864">
            <v>40588</v>
          </cell>
          <cell r="Y864">
            <v>40588</v>
          </cell>
          <cell r="Z864">
            <v>40588</v>
          </cell>
          <cell r="AA864">
            <v>10686</v>
          </cell>
        </row>
        <row r="865">
          <cell r="A865" t="str">
            <v>EMERGENCY ROAD RESTORATION PROJECT</v>
          </cell>
          <cell r="B865" t="str">
            <v>0865</v>
          </cell>
          <cell r="C865">
            <v>865</v>
          </cell>
          <cell r="D865" t="str">
            <v>CLOSED</v>
          </cell>
          <cell r="E865" t="str">
            <v>03</v>
          </cell>
          <cell r="F865" t="str">
            <v>SRI</v>
          </cell>
          <cell r="G865">
            <v>3701</v>
          </cell>
          <cell r="H865" t="str">
            <v>Roads &amp; Highways</v>
          </cell>
          <cell r="I865">
            <v>2015</v>
          </cell>
          <cell r="J865" t="str">
            <v>SATC</v>
          </cell>
          <cell r="K865" t="str">
            <v>24NOV87</v>
          </cell>
          <cell r="L865" t="str">
            <v>11FEB88</v>
          </cell>
          <cell r="M865" t="str">
            <v>08APR88</v>
          </cell>
          <cell r="N865" t="str">
            <v>24JAN94</v>
          </cell>
          <cell r="O865" t="str">
            <v>15DEC97</v>
          </cell>
          <cell r="P865" t="str">
            <v>15JUN27</v>
          </cell>
          <cell r="Q865">
            <v>40</v>
          </cell>
          <cell r="R865">
            <v>10</v>
          </cell>
          <cell r="S865">
            <v>1</v>
          </cell>
          <cell r="U865">
            <v>21071</v>
          </cell>
          <cell r="V865">
            <v>10978</v>
          </cell>
          <cell r="W865">
            <v>10093</v>
          </cell>
          <cell r="X865">
            <v>10093</v>
          </cell>
          <cell r="Y865">
            <v>10093</v>
          </cell>
          <cell r="Z865">
            <v>10093</v>
          </cell>
          <cell r="AA865">
            <v>2664</v>
          </cell>
        </row>
        <row r="866">
          <cell r="A866" t="str">
            <v>THIRD ROAD IMPROVEMENT PROJECT</v>
          </cell>
          <cell r="B866" t="str">
            <v>0866</v>
          </cell>
          <cell r="C866">
            <v>866</v>
          </cell>
          <cell r="D866" t="str">
            <v>CLOSED</v>
          </cell>
          <cell r="E866" t="str">
            <v>03</v>
          </cell>
          <cell r="F866" t="str">
            <v>LAO</v>
          </cell>
          <cell r="G866">
            <v>3701</v>
          </cell>
          <cell r="H866" t="str">
            <v>Roads &amp; Highways</v>
          </cell>
          <cell r="I866">
            <v>2115</v>
          </cell>
          <cell r="J866" t="str">
            <v>SEID</v>
          </cell>
          <cell r="K866" t="str">
            <v>24NOV87</v>
          </cell>
          <cell r="L866" t="str">
            <v>27NOV87</v>
          </cell>
          <cell r="M866" t="str">
            <v>25MAR88</v>
          </cell>
          <cell r="N866" t="str">
            <v>07MAR95</v>
          </cell>
          <cell r="O866" t="str">
            <v>15FEB98</v>
          </cell>
          <cell r="P866" t="str">
            <v>15AUG27</v>
          </cell>
          <cell r="Q866">
            <v>40</v>
          </cell>
          <cell r="R866">
            <v>10</v>
          </cell>
          <cell r="S866">
            <v>1</v>
          </cell>
          <cell r="U866">
            <v>19814</v>
          </cell>
          <cell r="V866">
            <v>1</v>
          </cell>
          <cell r="W866">
            <v>19813</v>
          </cell>
          <cell r="X866">
            <v>19813</v>
          </cell>
          <cell r="Y866">
            <v>19813</v>
          </cell>
          <cell r="Z866">
            <v>19813</v>
          </cell>
          <cell r="AA866">
            <v>4783</v>
          </cell>
        </row>
        <row r="867">
          <cell r="A867" t="str">
            <v>EAST RAPTI IRRIGATION PROJECT</v>
          </cell>
          <cell r="B867" t="str">
            <v>0867</v>
          </cell>
          <cell r="C867">
            <v>867</v>
          </cell>
          <cell r="D867" t="str">
            <v>CLOSED</v>
          </cell>
          <cell r="E867" t="str">
            <v>03</v>
          </cell>
          <cell r="F867" t="str">
            <v>NEP</v>
          </cell>
          <cell r="G867">
            <v>3005</v>
          </cell>
          <cell r="H867" t="str">
            <v>Irrigation &amp; Drainage</v>
          </cell>
          <cell r="I867">
            <v>2070</v>
          </cell>
          <cell r="J867" t="str">
            <v>NRM</v>
          </cell>
          <cell r="K867" t="str">
            <v>26NOV87</v>
          </cell>
          <cell r="L867" t="str">
            <v>03MAY88</v>
          </cell>
          <cell r="M867" t="str">
            <v>19SEP88</v>
          </cell>
          <cell r="N867" t="str">
            <v>04FEB99</v>
          </cell>
          <cell r="O867" t="str">
            <v>01AUG97</v>
          </cell>
          <cell r="P867" t="str">
            <v>01FEB27</v>
          </cell>
          <cell r="Q867">
            <v>40</v>
          </cell>
          <cell r="R867">
            <v>10</v>
          </cell>
          <cell r="S867">
            <v>1</v>
          </cell>
          <cell r="U867">
            <v>33601</v>
          </cell>
          <cell r="V867">
            <v>23654</v>
          </cell>
          <cell r="W867">
            <v>9947</v>
          </cell>
          <cell r="X867">
            <v>9947</v>
          </cell>
          <cell r="Y867">
            <v>9947</v>
          </cell>
          <cell r="Z867">
            <v>9947</v>
          </cell>
          <cell r="AA867">
            <v>2624</v>
          </cell>
        </row>
        <row r="868">
          <cell r="A868" t="str">
            <v>BRAHMAPUTRA BASIN GAS TRANSMISSION &amp; DISTRIBUTION PROJECT</v>
          </cell>
          <cell r="B868" t="str">
            <v>0868</v>
          </cell>
          <cell r="C868">
            <v>868</v>
          </cell>
          <cell r="D868" t="str">
            <v>CLOSED</v>
          </cell>
          <cell r="E868" t="str">
            <v>03</v>
          </cell>
          <cell r="F868" t="str">
            <v>BAN</v>
          </cell>
          <cell r="G868">
            <v>3204</v>
          </cell>
          <cell r="H868" t="str">
            <v>Transmission &amp; Distribution</v>
          </cell>
          <cell r="I868">
            <v>2025</v>
          </cell>
          <cell r="J868" t="str">
            <v>SAEN</v>
          </cell>
          <cell r="K868" t="str">
            <v>26NOV87</v>
          </cell>
          <cell r="L868" t="str">
            <v>22DEC87</v>
          </cell>
          <cell r="M868" t="str">
            <v>20DEC88</v>
          </cell>
          <cell r="N868" t="str">
            <v>30JUN96</v>
          </cell>
          <cell r="O868" t="str">
            <v>15APR98</v>
          </cell>
          <cell r="P868" t="str">
            <v>15OCT27</v>
          </cell>
          <cell r="Q868">
            <v>40</v>
          </cell>
          <cell r="R868">
            <v>10</v>
          </cell>
          <cell r="S868">
            <v>1</v>
          </cell>
          <cell r="U868">
            <v>79552</v>
          </cell>
          <cell r="V868">
            <v>13310</v>
          </cell>
          <cell r="W868">
            <v>66242</v>
          </cell>
          <cell r="X868">
            <v>66242</v>
          </cell>
          <cell r="Y868">
            <v>66242</v>
          </cell>
          <cell r="Z868">
            <v>66242</v>
          </cell>
          <cell r="AA868">
            <v>16006</v>
          </cell>
        </row>
        <row r="869">
          <cell r="A869" t="str">
            <v>OIL AND GAS DEVELOPMENT PROJECT</v>
          </cell>
          <cell r="B869" t="str">
            <v>0869</v>
          </cell>
          <cell r="C869">
            <v>869</v>
          </cell>
          <cell r="D869" t="str">
            <v>CLOSED</v>
          </cell>
          <cell r="E869" t="str">
            <v>01</v>
          </cell>
          <cell r="F869" t="str">
            <v>PAK</v>
          </cell>
          <cell r="G869">
            <v>3201</v>
          </cell>
          <cell r="H869" t="str">
            <v>Conventional Energy Generation (other than hydropower)</v>
          </cell>
          <cell r="I869">
            <v>4615</v>
          </cell>
          <cell r="J869" t="str">
            <v>CWID</v>
          </cell>
          <cell r="K869" t="str">
            <v>03DEC87</v>
          </cell>
          <cell r="L869" t="str">
            <v>01FEB88</v>
          </cell>
          <cell r="M869" t="str">
            <v>08JUL88</v>
          </cell>
          <cell r="N869" t="str">
            <v>23OCT95</v>
          </cell>
          <cell r="O869" t="str">
            <v>01APR91</v>
          </cell>
          <cell r="P869" t="str">
            <v>01OCT05</v>
          </cell>
          <cell r="Q869">
            <v>18</v>
          </cell>
          <cell r="R869">
            <v>3</v>
          </cell>
          <cell r="S869">
            <v>0</v>
          </cell>
          <cell r="T869" t="str">
            <v>V'ABLE</v>
          </cell>
          <cell r="U869">
            <v>43000</v>
          </cell>
          <cell r="V869">
            <v>13632</v>
          </cell>
          <cell r="W869">
            <v>29368</v>
          </cell>
          <cell r="X869">
            <v>29368</v>
          </cell>
          <cell r="Y869">
            <v>29368</v>
          </cell>
          <cell r="Z869">
            <v>29368</v>
          </cell>
          <cell r="AA869">
            <v>29368</v>
          </cell>
        </row>
        <row r="870">
          <cell r="A870" t="str">
            <v>SECONDARY TOWNS POWER DISTRIBUTION PROJECT II</v>
          </cell>
          <cell r="B870" t="str">
            <v>0870</v>
          </cell>
          <cell r="C870">
            <v>870</v>
          </cell>
          <cell r="D870" t="str">
            <v>CLOSED</v>
          </cell>
          <cell r="E870" t="str">
            <v>03</v>
          </cell>
          <cell r="F870" t="str">
            <v>SRI</v>
          </cell>
          <cell r="G870">
            <v>3204</v>
          </cell>
          <cell r="H870" t="str">
            <v>Transmission &amp; Distribution</v>
          </cell>
          <cell r="I870">
            <v>2025</v>
          </cell>
          <cell r="J870" t="str">
            <v>SAEN</v>
          </cell>
          <cell r="K870" t="str">
            <v>03DEC87</v>
          </cell>
          <cell r="L870" t="str">
            <v>11FEB88</v>
          </cell>
          <cell r="M870" t="str">
            <v>19AUG88</v>
          </cell>
          <cell r="N870" t="str">
            <v>27OCT94</v>
          </cell>
          <cell r="O870" t="str">
            <v>15MAY98</v>
          </cell>
          <cell r="P870" t="str">
            <v>15NOV27</v>
          </cell>
          <cell r="Q870">
            <v>40</v>
          </cell>
          <cell r="R870">
            <v>10</v>
          </cell>
          <cell r="S870">
            <v>1</v>
          </cell>
          <cell r="U870">
            <v>36630</v>
          </cell>
          <cell r="V870">
            <v>1504</v>
          </cell>
          <cell r="W870">
            <v>35126</v>
          </cell>
          <cell r="X870">
            <v>35126</v>
          </cell>
          <cell r="Y870">
            <v>35126</v>
          </cell>
          <cell r="Z870">
            <v>35126</v>
          </cell>
          <cell r="AA870">
            <v>8654</v>
          </cell>
        </row>
        <row r="871">
          <cell r="A871" t="str">
            <v>SECOND ON-FARM WATER MANAGEMENT PROJECT</v>
          </cell>
          <cell r="B871" t="str">
            <v>0871</v>
          </cell>
          <cell r="C871">
            <v>871</v>
          </cell>
          <cell r="D871" t="str">
            <v>CLOSED</v>
          </cell>
          <cell r="E871" t="str">
            <v>03</v>
          </cell>
          <cell r="F871" t="str">
            <v>PAK</v>
          </cell>
          <cell r="G871">
            <v>3005</v>
          </cell>
          <cell r="H871" t="str">
            <v>Irrigation &amp; Drainage</v>
          </cell>
          <cell r="I871">
            <v>4620</v>
          </cell>
          <cell r="J871" t="str">
            <v>CWAE</v>
          </cell>
          <cell r="K871" t="str">
            <v>08DEC87</v>
          </cell>
          <cell r="L871" t="str">
            <v>28JAN88</v>
          </cell>
          <cell r="M871" t="str">
            <v>27OCT88</v>
          </cell>
          <cell r="N871" t="str">
            <v>06JUL95</v>
          </cell>
          <cell r="O871" t="str">
            <v>01FEB98</v>
          </cell>
          <cell r="P871" t="str">
            <v>01AUG22</v>
          </cell>
          <cell r="Q871">
            <v>35</v>
          </cell>
          <cell r="R871">
            <v>10</v>
          </cell>
          <cell r="S871">
            <v>1</v>
          </cell>
          <cell r="U871">
            <v>29591</v>
          </cell>
          <cell r="V871">
            <v>2021</v>
          </cell>
          <cell r="W871">
            <v>27570</v>
          </cell>
          <cell r="X871">
            <v>27570</v>
          </cell>
          <cell r="Y871">
            <v>27570</v>
          </cell>
          <cell r="Z871">
            <v>27570</v>
          </cell>
          <cell r="AA871">
            <v>8449</v>
          </cell>
        </row>
        <row r="872">
          <cell r="A872" t="str">
            <v>TENTH WATER SUPPLY PROJECT</v>
          </cell>
          <cell r="B872" t="str">
            <v>0872</v>
          </cell>
          <cell r="C872">
            <v>872</v>
          </cell>
          <cell r="D872" t="str">
            <v>CLOSED</v>
          </cell>
          <cell r="E872" t="str">
            <v>01</v>
          </cell>
          <cell r="F872" t="str">
            <v>KOR</v>
          </cell>
          <cell r="G872">
            <v>3801</v>
          </cell>
          <cell r="H872" t="str">
            <v>Water Supply &amp; Sanitation</v>
          </cell>
          <cell r="I872">
            <v>4730</v>
          </cell>
          <cell r="J872" t="str">
            <v>EASS</v>
          </cell>
          <cell r="K872" t="str">
            <v>08DEC87</v>
          </cell>
          <cell r="L872" t="str">
            <v>13SEP89</v>
          </cell>
          <cell r="M872" t="str">
            <v>22DEC89</v>
          </cell>
          <cell r="N872" t="str">
            <v>17FEB93</v>
          </cell>
          <cell r="O872" t="str">
            <v>01APR92</v>
          </cell>
          <cell r="P872" t="str">
            <v>01OCT04</v>
          </cell>
          <cell r="Q872">
            <v>25</v>
          </cell>
          <cell r="R872">
            <v>4</v>
          </cell>
          <cell r="S872">
            <v>0</v>
          </cell>
          <cell r="T872" t="str">
            <v>V'ABLE</v>
          </cell>
          <cell r="U872">
            <v>10400</v>
          </cell>
          <cell r="V872">
            <v>4067</v>
          </cell>
          <cell r="W872">
            <v>6333</v>
          </cell>
          <cell r="X872">
            <v>6333</v>
          </cell>
          <cell r="Y872">
            <v>6333</v>
          </cell>
          <cell r="Z872">
            <v>6333</v>
          </cell>
          <cell r="AA872">
            <v>6333</v>
          </cell>
        </row>
        <row r="873">
          <cell r="A873" t="str">
            <v>SMALL AND MEDIUM INDUSTRIES PROJECT</v>
          </cell>
          <cell r="B873" t="str">
            <v>0873</v>
          </cell>
          <cell r="C873">
            <v>873</v>
          </cell>
          <cell r="D873" t="str">
            <v>CLOSED</v>
          </cell>
          <cell r="E873" t="str">
            <v>03</v>
          </cell>
          <cell r="F873" t="str">
            <v>SRI</v>
          </cell>
          <cell r="G873">
            <v>3503</v>
          </cell>
          <cell r="H873" t="str">
            <v>Small &amp; Medium Scale Enterprises</v>
          </cell>
          <cell r="I873">
            <v>2050</v>
          </cell>
          <cell r="J873" t="str">
            <v>SAGF</v>
          </cell>
          <cell r="K873" t="str">
            <v>08DEC87</v>
          </cell>
          <cell r="L873" t="str">
            <v>11FEB88</v>
          </cell>
          <cell r="M873" t="str">
            <v>25MAY88</v>
          </cell>
          <cell r="N873" t="str">
            <v>15MAR94</v>
          </cell>
          <cell r="O873" t="str">
            <v>15APR98</v>
          </cell>
          <cell r="P873" t="str">
            <v>15OCT27</v>
          </cell>
          <cell r="Q873">
            <v>40</v>
          </cell>
          <cell r="R873">
            <v>10</v>
          </cell>
          <cell r="S873">
            <v>1</v>
          </cell>
          <cell r="U873">
            <v>15596</v>
          </cell>
          <cell r="V873">
            <v>310</v>
          </cell>
          <cell r="W873">
            <v>15286</v>
          </cell>
          <cell r="X873">
            <v>15286</v>
          </cell>
          <cell r="Y873">
            <v>15286</v>
          </cell>
          <cell r="Z873">
            <v>15286</v>
          </cell>
          <cell r="AA873">
            <v>3713</v>
          </cell>
        </row>
        <row r="874">
          <cell r="A874" t="str">
            <v>CHASMA RIGHT BANK IRRIGATION PROJECT (STAGE II)</v>
          </cell>
          <cell r="B874" t="str">
            <v>0874</v>
          </cell>
          <cell r="C874">
            <v>874</v>
          </cell>
          <cell r="D874" t="str">
            <v>CLOSED</v>
          </cell>
          <cell r="E874" t="str">
            <v>03</v>
          </cell>
          <cell r="F874" t="str">
            <v>PAK</v>
          </cell>
          <cell r="G874">
            <v>3005</v>
          </cell>
          <cell r="H874" t="str">
            <v>Irrigation &amp; Drainage</v>
          </cell>
          <cell r="I874">
            <v>4620</v>
          </cell>
          <cell r="J874" t="str">
            <v>CWAE</v>
          </cell>
          <cell r="K874" t="str">
            <v>10DEC87</v>
          </cell>
          <cell r="L874" t="str">
            <v>28JAN88</v>
          </cell>
          <cell r="M874" t="str">
            <v>23AUG88</v>
          </cell>
          <cell r="N874" t="str">
            <v>09MAR95</v>
          </cell>
          <cell r="O874" t="str">
            <v>15APR98</v>
          </cell>
          <cell r="P874" t="str">
            <v>15OCT22</v>
          </cell>
          <cell r="Q874">
            <v>35</v>
          </cell>
          <cell r="R874">
            <v>10</v>
          </cell>
          <cell r="S874">
            <v>1</v>
          </cell>
          <cell r="U874">
            <v>50573</v>
          </cell>
          <cell r="V874">
            <v>2410</v>
          </cell>
          <cell r="W874">
            <v>48163</v>
          </cell>
          <cell r="X874">
            <v>48163</v>
          </cell>
          <cell r="Y874">
            <v>48163</v>
          </cell>
          <cell r="Z874">
            <v>48163</v>
          </cell>
          <cell r="AA874">
            <v>14421</v>
          </cell>
        </row>
        <row r="875">
          <cell r="A875" t="str">
            <v>SECOND MANILA PORT PROJECT</v>
          </cell>
          <cell r="B875" t="str">
            <v>0875</v>
          </cell>
          <cell r="C875">
            <v>875</v>
          </cell>
          <cell r="D875" t="str">
            <v>CLOSED</v>
          </cell>
          <cell r="E875" t="str">
            <v>01</v>
          </cell>
          <cell r="F875" t="str">
            <v>PHI</v>
          </cell>
          <cell r="G875">
            <v>3702</v>
          </cell>
          <cell r="H875" t="str">
            <v>Ports, Waterways, &amp; Shipping</v>
          </cell>
          <cell r="I875">
            <v>2115</v>
          </cell>
          <cell r="J875" t="str">
            <v>SEID</v>
          </cell>
          <cell r="K875" t="str">
            <v>15DEC87</v>
          </cell>
          <cell r="L875" t="str">
            <v>01FEB88</v>
          </cell>
          <cell r="M875" t="str">
            <v>29JUL88</v>
          </cell>
          <cell r="N875" t="str">
            <v>08MAY96</v>
          </cell>
          <cell r="O875" t="str">
            <v>01APR93</v>
          </cell>
          <cell r="P875" t="str">
            <v>01OCT12</v>
          </cell>
          <cell r="Q875">
            <v>25</v>
          </cell>
          <cell r="R875">
            <v>5</v>
          </cell>
          <cell r="S875">
            <v>0</v>
          </cell>
          <cell r="T875" t="str">
            <v>V'ABLE</v>
          </cell>
          <cell r="U875">
            <v>43500</v>
          </cell>
          <cell r="V875">
            <v>417</v>
          </cell>
          <cell r="W875">
            <v>43083</v>
          </cell>
          <cell r="X875">
            <v>43083</v>
          </cell>
          <cell r="Y875">
            <v>43083</v>
          </cell>
          <cell r="Z875">
            <v>43083</v>
          </cell>
          <cell r="AA875">
            <v>26862</v>
          </cell>
        </row>
        <row r="876">
          <cell r="A876" t="str">
            <v>NON-OIL EXPORT PROMOTION PROGRAM</v>
          </cell>
          <cell r="B876" t="str">
            <v>0876</v>
          </cell>
          <cell r="C876">
            <v>876</v>
          </cell>
          <cell r="D876" t="str">
            <v>CLOSED</v>
          </cell>
          <cell r="E876" t="str">
            <v>01</v>
          </cell>
          <cell r="F876" t="str">
            <v>INO</v>
          </cell>
          <cell r="G876">
            <v>3504</v>
          </cell>
          <cell r="H876" t="str">
            <v>Trade</v>
          </cell>
          <cell r="I876">
            <v>2145</v>
          </cell>
          <cell r="J876" t="str">
            <v>SEGF</v>
          </cell>
          <cell r="K876" t="str">
            <v>17DEC87</v>
          </cell>
          <cell r="L876" t="str">
            <v>21DEC87</v>
          </cell>
          <cell r="M876" t="str">
            <v>23DEC87</v>
          </cell>
          <cell r="N876" t="str">
            <v>08JUL88</v>
          </cell>
          <cell r="O876" t="str">
            <v>15APR91</v>
          </cell>
          <cell r="P876" t="str">
            <v>15OCT02</v>
          </cell>
          <cell r="Q876">
            <v>15</v>
          </cell>
          <cell r="R876">
            <v>3</v>
          </cell>
          <cell r="S876">
            <v>0</v>
          </cell>
          <cell r="T876" t="str">
            <v>V'ABLE</v>
          </cell>
          <cell r="U876">
            <v>75000</v>
          </cell>
          <cell r="V876">
            <v>0</v>
          </cell>
          <cell r="W876">
            <v>75000</v>
          </cell>
          <cell r="X876">
            <v>75000</v>
          </cell>
          <cell r="Y876">
            <v>75000</v>
          </cell>
          <cell r="Z876">
            <v>75000</v>
          </cell>
          <cell r="AA876">
            <v>75000</v>
          </cell>
        </row>
        <row r="877">
          <cell r="A877" t="str">
            <v>NON-OIL EXPORT PROMOTION PROGRAM</v>
          </cell>
          <cell r="B877" t="str">
            <v>0877</v>
          </cell>
          <cell r="C877">
            <v>877</v>
          </cell>
          <cell r="D877" t="str">
            <v>CLOSED</v>
          </cell>
          <cell r="E877" t="str">
            <v>03</v>
          </cell>
          <cell r="F877" t="str">
            <v>INO</v>
          </cell>
          <cell r="G877">
            <v>3504</v>
          </cell>
          <cell r="H877" t="str">
            <v>Trade</v>
          </cell>
          <cell r="I877">
            <v>2145</v>
          </cell>
          <cell r="J877" t="str">
            <v>SEGF</v>
          </cell>
          <cell r="K877" t="str">
            <v>17DEC87</v>
          </cell>
          <cell r="L877" t="str">
            <v>21DEC87</v>
          </cell>
          <cell r="M877" t="str">
            <v>23DEC87</v>
          </cell>
          <cell r="N877" t="str">
            <v>08JUL88</v>
          </cell>
          <cell r="O877" t="str">
            <v>15APR98</v>
          </cell>
          <cell r="P877" t="str">
            <v>15OCT22</v>
          </cell>
          <cell r="Q877">
            <v>35</v>
          </cell>
          <cell r="R877">
            <v>10</v>
          </cell>
          <cell r="S877">
            <v>1</v>
          </cell>
          <cell r="U877">
            <v>78138</v>
          </cell>
          <cell r="V877">
            <v>0</v>
          </cell>
          <cell r="W877">
            <v>78138</v>
          </cell>
          <cell r="X877">
            <v>78138</v>
          </cell>
          <cell r="Y877">
            <v>78138</v>
          </cell>
          <cell r="Z877">
            <v>78138</v>
          </cell>
          <cell r="AA877">
            <v>23377</v>
          </cell>
        </row>
        <row r="878">
          <cell r="A878" t="str">
            <v>THIRD DEVELOPMENT FINANCING PROJECT</v>
          </cell>
          <cell r="B878" t="str">
            <v>0878</v>
          </cell>
          <cell r="C878">
            <v>878</v>
          </cell>
          <cell r="D878" t="str">
            <v>CLOSED</v>
          </cell>
          <cell r="E878" t="str">
            <v>01</v>
          </cell>
          <cell r="F878" t="str">
            <v>PAK</v>
          </cell>
          <cell r="G878">
            <v>3301</v>
          </cell>
          <cell r="H878" t="str">
            <v>Banking Systems</v>
          </cell>
          <cell r="I878">
            <v>4630</v>
          </cell>
          <cell r="J878" t="str">
            <v>CWGF</v>
          </cell>
          <cell r="K878" t="str">
            <v>17DEC87</v>
          </cell>
          <cell r="L878" t="str">
            <v>28JAN88</v>
          </cell>
          <cell r="M878" t="str">
            <v>05JUL88</v>
          </cell>
          <cell r="N878" t="str">
            <v>07JAN93</v>
          </cell>
          <cell r="O878" t="str">
            <v>15MAY91</v>
          </cell>
          <cell r="P878" t="str">
            <v>15NOV02</v>
          </cell>
          <cell r="Q878">
            <v>15</v>
          </cell>
          <cell r="R878">
            <v>3</v>
          </cell>
          <cell r="S878">
            <v>0</v>
          </cell>
          <cell r="T878" t="str">
            <v>V'ABLE</v>
          </cell>
          <cell r="U878">
            <v>175000</v>
          </cell>
          <cell r="V878">
            <v>1516</v>
          </cell>
          <cell r="W878">
            <v>173484</v>
          </cell>
          <cell r="X878">
            <v>173484</v>
          </cell>
          <cell r="Y878">
            <v>173484</v>
          </cell>
          <cell r="Z878">
            <v>173484</v>
          </cell>
          <cell r="AA878">
            <v>173484</v>
          </cell>
        </row>
        <row r="879">
          <cell r="A879" t="str">
            <v>THIRD DEVELOPMENT FINANCING PROJECT</v>
          </cell>
          <cell r="B879" t="str">
            <v>0879</v>
          </cell>
          <cell r="C879">
            <v>879</v>
          </cell>
          <cell r="D879" t="str">
            <v>CLOSED</v>
          </cell>
          <cell r="E879" t="str">
            <v>03</v>
          </cell>
          <cell r="F879" t="str">
            <v>PAK</v>
          </cell>
          <cell r="G879">
            <v>3301</v>
          </cell>
          <cell r="H879" t="str">
            <v>Banking Systems</v>
          </cell>
          <cell r="I879">
            <v>4630</v>
          </cell>
          <cell r="J879" t="str">
            <v>CWGF</v>
          </cell>
          <cell r="K879" t="str">
            <v>17DEC87</v>
          </cell>
          <cell r="L879" t="str">
            <v>28JAN88</v>
          </cell>
          <cell r="M879" t="str">
            <v>05JUL88</v>
          </cell>
          <cell r="N879" t="str">
            <v>19APR93</v>
          </cell>
          <cell r="O879" t="str">
            <v>15MAY98</v>
          </cell>
          <cell r="P879" t="str">
            <v>15NOV22</v>
          </cell>
          <cell r="Q879">
            <v>35</v>
          </cell>
          <cell r="R879">
            <v>10</v>
          </cell>
          <cell r="S879">
            <v>1</v>
          </cell>
          <cell r="U879">
            <v>25490</v>
          </cell>
          <cell r="V879">
            <v>3808</v>
          </cell>
          <cell r="W879">
            <v>21682</v>
          </cell>
          <cell r="X879">
            <v>21682</v>
          </cell>
          <cell r="Y879">
            <v>21682</v>
          </cell>
          <cell r="Z879">
            <v>21682</v>
          </cell>
          <cell r="AA879">
            <v>6513</v>
          </cell>
        </row>
        <row r="880">
          <cell r="A880" t="str">
            <v>FUEL CONVERSION PROJECT</v>
          </cell>
          <cell r="B880" t="str">
            <v>0880</v>
          </cell>
          <cell r="C880">
            <v>880</v>
          </cell>
          <cell r="D880" t="str">
            <v>CLOSED</v>
          </cell>
          <cell r="E880" t="str">
            <v>01</v>
          </cell>
          <cell r="F880" t="str">
            <v>PRC</v>
          </cell>
          <cell r="G880">
            <v>3201</v>
          </cell>
          <cell r="H880" t="str">
            <v>Conventional Energy Generation (other than hydropower)</v>
          </cell>
          <cell r="I880">
            <v>4720</v>
          </cell>
          <cell r="J880" t="str">
            <v>EAEN</v>
          </cell>
          <cell r="K880" t="str">
            <v>21DEC87</v>
          </cell>
          <cell r="L880" t="str">
            <v>05FEB88</v>
          </cell>
          <cell r="M880" t="str">
            <v>05MAY88</v>
          </cell>
          <cell r="N880" t="str">
            <v>18JAN93</v>
          </cell>
          <cell r="O880" t="str">
            <v>15JAN92</v>
          </cell>
          <cell r="P880" t="str">
            <v>15JUL11</v>
          </cell>
          <cell r="Q880">
            <v>24</v>
          </cell>
          <cell r="R880">
            <v>4</v>
          </cell>
          <cell r="S880">
            <v>0</v>
          </cell>
          <cell r="T880" t="str">
            <v>V'ABLE</v>
          </cell>
          <cell r="U880">
            <v>33300</v>
          </cell>
          <cell r="V880">
            <v>7128</v>
          </cell>
          <cell r="W880">
            <v>26172</v>
          </cell>
          <cell r="X880">
            <v>26172</v>
          </cell>
          <cell r="Y880">
            <v>26172</v>
          </cell>
          <cell r="Z880">
            <v>26172</v>
          </cell>
          <cell r="AA880">
            <v>18436</v>
          </cell>
        </row>
        <row r="881">
          <cell r="A881" t="str">
            <v>AGRO-INDUSTRIES CREDIT PROJECT</v>
          </cell>
          <cell r="B881" t="str">
            <v>0881</v>
          </cell>
          <cell r="C881">
            <v>881</v>
          </cell>
          <cell r="D881" t="str">
            <v>CLOSED</v>
          </cell>
          <cell r="E881" t="str">
            <v>01</v>
          </cell>
          <cell r="F881" t="str">
            <v>INO</v>
          </cell>
          <cell r="G881">
            <v>3001</v>
          </cell>
          <cell r="H881" t="str">
            <v>Agriculture Production, Agroprocessing, &amp; Agrobusiness</v>
          </cell>
          <cell r="I881">
            <v>2125</v>
          </cell>
          <cell r="J881" t="str">
            <v>SEAE</v>
          </cell>
          <cell r="K881" t="str">
            <v>12JAN88</v>
          </cell>
          <cell r="L881" t="str">
            <v>25FEB88</v>
          </cell>
          <cell r="M881" t="str">
            <v>24JUN88</v>
          </cell>
          <cell r="N881" t="str">
            <v>03AUG92</v>
          </cell>
          <cell r="O881" t="str">
            <v>01MAR91</v>
          </cell>
          <cell r="P881" t="str">
            <v>01SEP02</v>
          </cell>
          <cell r="Q881">
            <v>15</v>
          </cell>
          <cell r="R881">
            <v>3</v>
          </cell>
          <cell r="S881">
            <v>0</v>
          </cell>
          <cell r="T881" t="str">
            <v>V'ABLE</v>
          </cell>
          <cell r="U881">
            <v>30000</v>
          </cell>
          <cell r="V881">
            <v>529</v>
          </cell>
          <cell r="W881">
            <v>29471</v>
          </cell>
          <cell r="X881">
            <v>29471</v>
          </cell>
          <cell r="Y881">
            <v>29471</v>
          </cell>
          <cell r="Z881">
            <v>29471</v>
          </cell>
          <cell r="AA881">
            <v>29471</v>
          </cell>
        </row>
        <row r="882">
          <cell r="A882" t="str">
            <v>FLOOD REHABILITATION PROJECT (FLOOD CONTROL &amp; IRRIGATION)</v>
          </cell>
          <cell r="B882" t="str">
            <v>0882</v>
          </cell>
          <cell r="C882">
            <v>882</v>
          </cell>
          <cell r="D882" t="str">
            <v>CLOSED</v>
          </cell>
          <cell r="E882" t="str">
            <v>03</v>
          </cell>
          <cell r="F882" t="str">
            <v>BAN</v>
          </cell>
          <cell r="G882">
            <v>3005</v>
          </cell>
          <cell r="H882" t="str">
            <v>Irrigation &amp; Drainage</v>
          </cell>
          <cell r="I882">
            <v>2055</v>
          </cell>
          <cell r="J882" t="str">
            <v>BRM</v>
          </cell>
          <cell r="K882" t="str">
            <v>04FEB88</v>
          </cell>
          <cell r="L882" t="str">
            <v>17FEB88</v>
          </cell>
          <cell r="M882" t="str">
            <v>30MAR88</v>
          </cell>
          <cell r="N882" t="str">
            <v>11AUG92</v>
          </cell>
          <cell r="O882" t="str">
            <v>01MAY98</v>
          </cell>
          <cell r="P882" t="str">
            <v>01NOV27</v>
          </cell>
          <cell r="Q882">
            <v>40</v>
          </cell>
          <cell r="R882">
            <v>10</v>
          </cell>
          <cell r="S882">
            <v>1</v>
          </cell>
          <cell r="U882">
            <v>13302</v>
          </cell>
          <cell r="V882">
            <v>966</v>
          </cell>
          <cell r="W882">
            <v>12336</v>
          </cell>
          <cell r="X882">
            <v>12336</v>
          </cell>
          <cell r="Y882">
            <v>12336</v>
          </cell>
          <cell r="Z882">
            <v>12336</v>
          </cell>
          <cell r="AA882">
            <v>2984</v>
          </cell>
        </row>
        <row r="883">
          <cell r="A883" t="str">
            <v>MEGHNA-DHONAGODA IRRIGATION PROJECT (SUPPLEMENTARY)</v>
          </cell>
          <cell r="B883" t="str">
            <v>0883</v>
          </cell>
          <cell r="C883">
            <v>883</v>
          </cell>
          <cell r="D883" t="str">
            <v>CLOSED</v>
          </cell>
          <cell r="E883" t="str">
            <v>03</v>
          </cell>
          <cell r="F883" t="str">
            <v>BAN</v>
          </cell>
          <cell r="G883">
            <v>3005</v>
          </cell>
          <cell r="H883" t="str">
            <v>Irrigation &amp; Drainage</v>
          </cell>
          <cell r="I883">
            <v>2035</v>
          </cell>
          <cell r="J883" t="str">
            <v>SANS</v>
          </cell>
          <cell r="K883" t="str">
            <v>04FEB88</v>
          </cell>
          <cell r="L883" t="str">
            <v>17FEB88</v>
          </cell>
          <cell r="M883" t="str">
            <v>28MAR88</v>
          </cell>
          <cell r="N883" t="str">
            <v>22JAN90</v>
          </cell>
          <cell r="O883" t="str">
            <v>01MAY98</v>
          </cell>
          <cell r="P883" t="str">
            <v>01NOV27</v>
          </cell>
          <cell r="Q883">
            <v>40</v>
          </cell>
          <cell r="R883">
            <v>10</v>
          </cell>
          <cell r="S883">
            <v>1</v>
          </cell>
          <cell r="U883">
            <v>7886</v>
          </cell>
          <cell r="V883">
            <v>8</v>
          </cell>
          <cell r="W883">
            <v>7878</v>
          </cell>
          <cell r="X883">
            <v>7878</v>
          </cell>
          <cell r="Y883">
            <v>7878</v>
          </cell>
          <cell r="Z883">
            <v>7878</v>
          </cell>
          <cell r="AA883">
            <v>1882</v>
          </cell>
        </row>
        <row r="884">
          <cell r="A884" t="str">
            <v>AGRICULTURAL TECHNOLOGY EDUCATION PROJECT</v>
          </cell>
          <cell r="B884" t="str">
            <v>0884</v>
          </cell>
          <cell r="C884">
            <v>884</v>
          </cell>
          <cell r="D884" t="str">
            <v>CLOSED</v>
          </cell>
          <cell r="E884" t="str">
            <v>03</v>
          </cell>
          <cell r="F884" t="str">
            <v>PHI</v>
          </cell>
          <cell r="G884">
            <v>3105</v>
          </cell>
          <cell r="H884" t="str">
            <v>Technical, Vocational Training &amp; Skills Development</v>
          </cell>
          <cell r="I884">
            <v>2135</v>
          </cell>
          <cell r="J884" t="str">
            <v>SESS</v>
          </cell>
          <cell r="K884" t="str">
            <v>08MAR88</v>
          </cell>
          <cell r="L884" t="str">
            <v>21APR88</v>
          </cell>
          <cell r="M884" t="str">
            <v>05AUG88</v>
          </cell>
          <cell r="N884" t="str">
            <v>12APR96</v>
          </cell>
          <cell r="O884" t="str">
            <v>01AUG98</v>
          </cell>
          <cell r="P884" t="str">
            <v>01FEB23</v>
          </cell>
          <cell r="Q884">
            <v>35</v>
          </cell>
          <cell r="R884">
            <v>10</v>
          </cell>
          <cell r="S884">
            <v>1</v>
          </cell>
          <cell r="U884">
            <v>16406</v>
          </cell>
          <cell r="V884">
            <v>1646</v>
          </cell>
          <cell r="W884">
            <v>14760</v>
          </cell>
          <cell r="X884">
            <v>14760</v>
          </cell>
          <cell r="Y884">
            <v>14760</v>
          </cell>
          <cell r="Z884">
            <v>14760</v>
          </cell>
          <cell r="AA884">
            <v>4045</v>
          </cell>
        </row>
        <row r="885">
          <cell r="A885" t="str">
            <v>TELECOMMUNICATIONS PROJECT</v>
          </cell>
          <cell r="B885" t="str">
            <v>0886</v>
          </cell>
          <cell r="C885">
            <v>886</v>
          </cell>
          <cell r="D885" t="str">
            <v>CLOSED</v>
          </cell>
          <cell r="E885" t="str">
            <v>01</v>
          </cell>
          <cell r="F885" t="str">
            <v>IND</v>
          </cell>
          <cell r="G885">
            <v>3706</v>
          </cell>
          <cell r="H885" t="str">
            <v>Telecommunications &amp; Communications</v>
          </cell>
          <cell r="I885">
            <v>2015</v>
          </cell>
          <cell r="J885" t="str">
            <v>SATC</v>
          </cell>
          <cell r="K885" t="str">
            <v>04APR88</v>
          </cell>
          <cell r="L885" t="str">
            <v>06MAY88</v>
          </cell>
          <cell r="M885" t="str">
            <v>28JUL88</v>
          </cell>
          <cell r="N885" t="str">
            <v>31MAR97</v>
          </cell>
          <cell r="O885" t="str">
            <v>15JUN92</v>
          </cell>
          <cell r="P885" t="str">
            <v>16FEB04</v>
          </cell>
          <cell r="Q885">
            <v>24</v>
          </cell>
          <cell r="R885">
            <v>4</v>
          </cell>
          <cell r="S885">
            <v>0</v>
          </cell>
          <cell r="T885" t="str">
            <v>V'ABLE</v>
          </cell>
          <cell r="U885">
            <v>135000</v>
          </cell>
          <cell r="V885">
            <v>46786</v>
          </cell>
          <cell r="W885">
            <v>88214</v>
          </cell>
          <cell r="X885">
            <v>88214</v>
          </cell>
          <cell r="Y885">
            <v>88214</v>
          </cell>
          <cell r="Z885">
            <v>88214</v>
          </cell>
          <cell r="AA885">
            <v>88214</v>
          </cell>
        </row>
        <row r="886">
          <cell r="A886" t="str">
            <v>SECOND TECHNICAL EDUCATION PROJECT</v>
          </cell>
          <cell r="B886" t="str">
            <v>0887</v>
          </cell>
          <cell r="C886">
            <v>887</v>
          </cell>
          <cell r="D886" t="str">
            <v>CLOSED</v>
          </cell>
          <cell r="E886" t="str">
            <v>03</v>
          </cell>
          <cell r="F886" t="str">
            <v>SRI</v>
          </cell>
          <cell r="G886">
            <v>3105</v>
          </cell>
          <cell r="H886" t="str">
            <v>Technical, Vocational Training &amp; Skills Development</v>
          </cell>
          <cell r="I886">
            <v>2035</v>
          </cell>
          <cell r="J886" t="str">
            <v>SANS</v>
          </cell>
          <cell r="K886" t="str">
            <v>21APR88</v>
          </cell>
          <cell r="L886" t="str">
            <v>03JUN88</v>
          </cell>
          <cell r="M886" t="str">
            <v>30NOV88</v>
          </cell>
          <cell r="N886" t="str">
            <v>15NOV95</v>
          </cell>
          <cell r="O886" t="str">
            <v>15MAY98</v>
          </cell>
          <cell r="P886" t="str">
            <v>15NOV27</v>
          </cell>
          <cell r="Q886">
            <v>40</v>
          </cell>
          <cell r="R886">
            <v>10</v>
          </cell>
          <cell r="S886">
            <v>1</v>
          </cell>
          <cell r="U886">
            <v>37391</v>
          </cell>
          <cell r="V886">
            <v>12808</v>
          </cell>
          <cell r="W886">
            <v>24583</v>
          </cell>
          <cell r="X886">
            <v>24583</v>
          </cell>
          <cell r="Y886">
            <v>24583</v>
          </cell>
          <cell r="Z886">
            <v>24583</v>
          </cell>
          <cell r="AA886">
            <v>5992</v>
          </cell>
        </row>
        <row r="887">
          <cell r="A887" t="str">
            <v>EMERGENCY SCHOOLS RESTORATION PROJECT</v>
          </cell>
          <cell r="B887" t="str">
            <v>0888</v>
          </cell>
          <cell r="C887">
            <v>888</v>
          </cell>
          <cell r="D887" t="str">
            <v>CLOSED</v>
          </cell>
          <cell r="E887" t="str">
            <v>03</v>
          </cell>
          <cell r="F887" t="str">
            <v>SRI</v>
          </cell>
          <cell r="G887">
            <v>3106</v>
          </cell>
          <cell r="H887" t="str">
            <v>Education Sector Development</v>
          </cell>
          <cell r="I887">
            <v>2035</v>
          </cell>
          <cell r="J887" t="str">
            <v>SANS</v>
          </cell>
          <cell r="K887" t="str">
            <v>23JUN88</v>
          </cell>
          <cell r="L887" t="str">
            <v>12JUL88</v>
          </cell>
          <cell r="M887" t="str">
            <v>08SEP88</v>
          </cell>
          <cell r="N887" t="str">
            <v>17MAY95</v>
          </cell>
          <cell r="O887" t="str">
            <v>15AUG98</v>
          </cell>
          <cell r="P887" t="str">
            <v>15FEB28</v>
          </cell>
          <cell r="Q887">
            <v>40</v>
          </cell>
          <cell r="R887">
            <v>10</v>
          </cell>
          <cell r="S887">
            <v>1</v>
          </cell>
          <cell r="U887">
            <v>14942</v>
          </cell>
          <cell r="V887">
            <v>310</v>
          </cell>
          <cell r="W887">
            <v>14632</v>
          </cell>
          <cell r="X887">
            <v>14632</v>
          </cell>
          <cell r="Y887">
            <v>14632</v>
          </cell>
          <cell r="Z887">
            <v>14632</v>
          </cell>
          <cell r="AA887">
            <v>3200</v>
          </cell>
        </row>
        <row r="888">
          <cell r="A888" t="str">
            <v>FORESTRY SECTOR PROGRAM</v>
          </cell>
          <cell r="B888" t="str">
            <v>0889</v>
          </cell>
          <cell r="C888">
            <v>889</v>
          </cell>
          <cell r="D888" t="str">
            <v>CLOSED</v>
          </cell>
          <cell r="E888" t="str">
            <v>03</v>
          </cell>
          <cell r="F888" t="str">
            <v>PHI</v>
          </cell>
          <cell r="G888">
            <v>3004</v>
          </cell>
          <cell r="H888" t="str">
            <v>Forest</v>
          </cell>
          <cell r="I888">
            <v>2125</v>
          </cell>
          <cell r="J888" t="str">
            <v>SEAE</v>
          </cell>
          <cell r="K888" t="str">
            <v>28JUN88</v>
          </cell>
          <cell r="L888" t="str">
            <v>04JUL88</v>
          </cell>
          <cell r="M888" t="str">
            <v>05SEP88</v>
          </cell>
          <cell r="N888" t="str">
            <v>31DEC93</v>
          </cell>
          <cell r="O888" t="str">
            <v>01OCT98</v>
          </cell>
          <cell r="P888" t="str">
            <v>01APR23</v>
          </cell>
          <cell r="Q888">
            <v>35</v>
          </cell>
          <cell r="R888">
            <v>10</v>
          </cell>
          <cell r="S888">
            <v>1</v>
          </cell>
          <cell r="U888">
            <v>58254</v>
          </cell>
          <cell r="V888">
            <v>0</v>
          </cell>
          <cell r="W888">
            <v>58254</v>
          </cell>
          <cell r="X888">
            <v>58254</v>
          </cell>
          <cell r="Y888">
            <v>58254</v>
          </cell>
          <cell r="Z888">
            <v>58254</v>
          </cell>
          <cell r="AA888">
            <v>16353</v>
          </cell>
        </row>
        <row r="889">
          <cell r="A889" t="str">
            <v>FORESTRY SECTOR PROGRAM</v>
          </cell>
          <cell r="B889" t="str">
            <v>0890</v>
          </cell>
          <cell r="C889">
            <v>890</v>
          </cell>
          <cell r="D889" t="str">
            <v>CLOSED</v>
          </cell>
          <cell r="E889" t="str">
            <v>01</v>
          </cell>
          <cell r="F889" t="str">
            <v>PHI</v>
          </cell>
          <cell r="G889">
            <v>3004</v>
          </cell>
          <cell r="H889" t="str">
            <v>Forest</v>
          </cell>
          <cell r="I889">
            <v>2125</v>
          </cell>
          <cell r="J889" t="str">
            <v>SEAE</v>
          </cell>
          <cell r="K889" t="str">
            <v>28JUN88</v>
          </cell>
          <cell r="L889" t="str">
            <v>04JUL88</v>
          </cell>
          <cell r="M889" t="str">
            <v>05SEP88</v>
          </cell>
          <cell r="N889" t="str">
            <v>31DEC93</v>
          </cell>
          <cell r="O889" t="str">
            <v>01OCT91</v>
          </cell>
          <cell r="P889" t="str">
            <v>01APR03</v>
          </cell>
          <cell r="Q889">
            <v>15</v>
          </cell>
          <cell r="R889">
            <v>3</v>
          </cell>
          <cell r="S889">
            <v>0</v>
          </cell>
          <cell r="T889" t="str">
            <v>V'ABLE</v>
          </cell>
          <cell r="U889">
            <v>60000</v>
          </cell>
          <cell r="V889">
            <v>0</v>
          </cell>
          <cell r="W889">
            <v>60000</v>
          </cell>
          <cell r="X889">
            <v>60000</v>
          </cell>
          <cell r="Y889">
            <v>60000</v>
          </cell>
          <cell r="Z889">
            <v>60000</v>
          </cell>
          <cell r="AA889">
            <v>60000</v>
          </cell>
        </row>
        <row r="890">
          <cell r="A890" t="str">
            <v>BANGLADESH INDUSTRIAL PROGRAM</v>
          </cell>
          <cell r="B890" t="str">
            <v>0891</v>
          </cell>
          <cell r="C890">
            <v>891</v>
          </cell>
          <cell r="D890" t="str">
            <v>CLOSED</v>
          </cell>
          <cell r="E890" t="str">
            <v>03</v>
          </cell>
          <cell r="F890" t="str">
            <v>BAN</v>
          </cell>
          <cell r="G890">
            <v>3502</v>
          </cell>
          <cell r="H890" t="str">
            <v>Industry</v>
          </cell>
          <cell r="I890">
            <v>2050</v>
          </cell>
          <cell r="J890" t="str">
            <v>SAGF</v>
          </cell>
          <cell r="K890" t="str">
            <v>30JUN88</v>
          </cell>
          <cell r="L890" t="str">
            <v>31AUG88</v>
          </cell>
          <cell r="M890" t="str">
            <v>12OCT88</v>
          </cell>
          <cell r="N890" t="str">
            <v>18OCT89</v>
          </cell>
          <cell r="O890" t="str">
            <v>01DEC98</v>
          </cell>
          <cell r="P890" t="str">
            <v>01JUN28</v>
          </cell>
          <cell r="Q890">
            <v>40</v>
          </cell>
          <cell r="R890">
            <v>10</v>
          </cell>
          <cell r="S890">
            <v>1</v>
          </cell>
          <cell r="U890">
            <v>60305</v>
          </cell>
          <cell r="V890">
            <v>0</v>
          </cell>
          <cell r="W890">
            <v>60305</v>
          </cell>
          <cell r="X890">
            <v>60305</v>
          </cell>
          <cell r="Y890">
            <v>60305</v>
          </cell>
          <cell r="Z890">
            <v>60305</v>
          </cell>
          <cell r="AA890">
            <v>13632</v>
          </cell>
        </row>
        <row r="891">
          <cell r="A891" t="str">
            <v>FLOOD DAMAGE RESTORATION PROJECT-ROADS &amp; RAILWAYS</v>
          </cell>
          <cell r="B891" t="str">
            <v>0892</v>
          </cell>
          <cell r="C891">
            <v>892</v>
          </cell>
          <cell r="D891" t="str">
            <v>CLOSED</v>
          </cell>
          <cell r="E891" t="str">
            <v>03</v>
          </cell>
          <cell r="F891" t="str">
            <v>BAN</v>
          </cell>
          <cell r="G891">
            <v>3701</v>
          </cell>
          <cell r="H891" t="str">
            <v>Roads &amp; Highways</v>
          </cell>
          <cell r="I891">
            <v>1330</v>
          </cell>
          <cell r="J891" t="e">
            <v>#N/A</v>
          </cell>
          <cell r="K891" t="str">
            <v>30JUN88</v>
          </cell>
          <cell r="L891" t="str">
            <v>15AUG88</v>
          </cell>
          <cell r="M891" t="str">
            <v>16SEP88</v>
          </cell>
          <cell r="N891" t="str">
            <v>25MAY92</v>
          </cell>
          <cell r="O891" t="str">
            <v>01DEC98</v>
          </cell>
          <cell r="P891" t="str">
            <v>01JUN28</v>
          </cell>
          <cell r="Q891">
            <v>40</v>
          </cell>
          <cell r="R891">
            <v>10</v>
          </cell>
          <cell r="S891">
            <v>1</v>
          </cell>
          <cell r="U891">
            <v>38309</v>
          </cell>
          <cell r="V891">
            <v>944</v>
          </cell>
          <cell r="W891">
            <v>37365</v>
          </cell>
          <cell r="X891">
            <v>37365</v>
          </cell>
          <cell r="Y891">
            <v>37365</v>
          </cell>
          <cell r="Z891">
            <v>37365</v>
          </cell>
          <cell r="AA891">
            <v>8444</v>
          </cell>
        </row>
        <row r="892">
          <cell r="A892" t="str">
            <v>MARINE SCIENCES EDUCATION PROJECT</v>
          </cell>
          <cell r="B892" t="str">
            <v>0894</v>
          </cell>
          <cell r="C892">
            <v>894</v>
          </cell>
          <cell r="D892" t="str">
            <v>CLOSED</v>
          </cell>
          <cell r="E892" t="str">
            <v>01</v>
          </cell>
          <cell r="F892" t="str">
            <v>INO</v>
          </cell>
          <cell r="G892">
            <v>3104</v>
          </cell>
          <cell r="H892" t="str">
            <v>Tertiary Education</v>
          </cell>
          <cell r="I892">
            <v>2135</v>
          </cell>
          <cell r="J892" t="str">
            <v>SESS</v>
          </cell>
          <cell r="K892" t="str">
            <v>14JUL88</v>
          </cell>
          <cell r="L892" t="str">
            <v>04NOV88</v>
          </cell>
          <cell r="M892" t="str">
            <v>24FEB89</v>
          </cell>
          <cell r="N892" t="str">
            <v>28JAN97</v>
          </cell>
          <cell r="O892" t="str">
            <v>01OCT94</v>
          </cell>
          <cell r="P892" t="str">
            <v>01APR14</v>
          </cell>
          <cell r="Q892">
            <v>26</v>
          </cell>
          <cell r="R892">
            <v>6</v>
          </cell>
          <cell r="S892">
            <v>0</v>
          </cell>
          <cell r="T892" t="str">
            <v>V'ABLE</v>
          </cell>
          <cell r="U892">
            <v>43250</v>
          </cell>
          <cell r="V892">
            <v>5090</v>
          </cell>
          <cell r="W892">
            <v>38160</v>
          </cell>
          <cell r="X892">
            <v>38160</v>
          </cell>
          <cell r="Y892">
            <v>38160</v>
          </cell>
          <cell r="Z892">
            <v>38160</v>
          </cell>
          <cell r="AA892">
            <v>19754</v>
          </cell>
        </row>
        <row r="893">
          <cell r="A893" t="str">
            <v>MARINE SCIENCES EDUCATION PROJECT</v>
          </cell>
          <cell r="B893" t="str">
            <v>0895</v>
          </cell>
          <cell r="C893">
            <v>895</v>
          </cell>
          <cell r="D893" t="str">
            <v>CLOSED</v>
          </cell>
          <cell r="E893" t="str">
            <v>03</v>
          </cell>
          <cell r="F893" t="str">
            <v>INO</v>
          </cell>
          <cell r="G893">
            <v>3104</v>
          </cell>
          <cell r="H893" t="str">
            <v>Tertiary Education</v>
          </cell>
          <cell r="I893">
            <v>2135</v>
          </cell>
          <cell r="J893" t="str">
            <v>SESS</v>
          </cell>
          <cell r="K893" t="str">
            <v>14JUL88</v>
          </cell>
          <cell r="L893" t="str">
            <v>04NOV88</v>
          </cell>
          <cell r="M893" t="str">
            <v>24FEB89</v>
          </cell>
          <cell r="N893" t="str">
            <v>28JAN97</v>
          </cell>
          <cell r="O893" t="str">
            <v>01OCT98</v>
          </cell>
          <cell r="P893" t="str">
            <v>01APR23</v>
          </cell>
          <cell r="Q893">
            <v>35</v>
          </cell>
          <cell r="R893">
            <v>10</v>
          </cell>
          <cell r="S893">
            <v>1</v>
          </cell>
          <cell r="U893">
            <v>31848</v>
          </cell>
          <cell r="V893">
            <v>3752</v>
          </cell>
          <cell r="W893">
            <v>28096</v>
          </cell>
          <cell r="X893">
            <v>28096</v>
          </cell>
          <cell r="Y893">
            <v>28096</v>
          </cell>
          <cell r="Z893">
            <v>28096</v>
          </cell>
          <cell r="AA893">
            <v>7834</v>
          </cell>
        </row>
        <row r="894">
          <cell r="A894" t="str">
            <v>SECOND DEVELOPMENT FINANCING PROJECT</v>
          </cell>
          <cell r="B894" t="str">
            <v>0896</v>
          </cell>
          <cell r="C894">
            <v>896</v>
          </cell>
          <cell r="D894" t="str">
            <v>CLOSED</v>
          </cell>
          <cell r="E894" t="str">
            <v>03</v>
          </cell>
          <cell r="F894" t="str">
            <v>SRI</v>
          </cell>
          <cell r="G894">
            <v>3301</v>
          </cell>
          <cell r="H894" t="str">
            <v>Banking Systems</v>
          </cell>
          <cell r="I894">
            <v>2050</v>
          </cell>
          <cell r="J894" t="str">
            <v>SAGF</v>
          </cell>
          <cell r="K894" t="str">
            <v>04AUG88</v>
          </cell>
          <cell r="L894" t="str">
            <v>04OCT88</v>
          </cell>
          <cell r="M894" t="str">
            <v>09MAR89</v>
          </cell>
          <cell r="N894" t="str">
            <v>22SEP93</v>
          </cell>
          <cell r="O894" t="str">
            <v>15AUG99</v>
          </cell>
          <cell r="P894" t="str">
            <v>15FEB29</v>
          </cell>
          <cell r="Q894">
            <v>40</v>
          </cell>
          <cell r="R894">
            <v>10</v>
          </cell>
          <cell r="S894">
            <v>1</v>
          </cell>
          <cell r="U894">
            <v>40064</v>
          </cell>
          <cell r="V894">
            <v>2078</v>
          </cell>
          <cell r="W894">
            <v>37986</v>
          </cell>
          <cell r="X894">
            <v>37986</v>
          </cell>
          <cell r="Y894">
            <v>37986</v>
          </cell>
          <cell r="Z894">
            <v>37986</v>
          </cell>
          <cell r="AA894">
            <v>7231</v>
          </cell>
        </row>
        <row r="895">
          <cell r="A895" t="str">
            <v>QINGDAO TIRE DEVELOPMENT PROJECT</v>
          </cell>
          <cell r="B895" t="str">
            <v>0897</v>
          </cell>
          <cell r="C895">
            <v>897</v>
          </cell>
          <cell r="D895" t="str">
            <v>CLOSED</v>
          </cell>
          <cell r="E895" t="str">
            <v>01</v>
          </cell>
          <cell r="F895" t="str">
            <v>PRC</v>
          </cell>
          <cell r="G895">
            <v>3502</v>
          </cell>
          <cell r="H895" t="str">
            <v>Industry</v>
          </cell>
          <cell r="I895">
            <v>4710</v>
          </cell>
          <cell r="J895" t="str">
            <v>EARG</v>
          </cell>
          <cell r="K895" t="str">
            <v>11AUG88</v>
          </cell>
          <cell r="L895" t="str">
            <v>11JAN89</v>
          </cell>
          <cell r="M895" t="str">
            <v>25JUL89</v>
          </cell>
          <cell r="N895" t="str">
            <v>05JUN96</v>
          </cell>
          <cell r="O895" t="str">
            <v>15SEP92</v>
          </cell>
          <cell r="P895" t="str">
            <v>15MAR08</v>
          </cell>
          <cell r="Q895">
            <v>20</v>
          </cell>
          <cell r="R895">
            <v>4</v>
          </cell>
          <cell r="S895">
            <v>0</v>
          </cell>
          <cell r="T895" t="str">
            <v>V'ABLE</v>
          </cell>
          <cell r="U895">
            <v>86800</v>
          </cell>
          <cell r="V895">
            <v>258</v>
          </cell>
          <cell r="W895">
            <v>86542</v>
          </cell>
          <cell r="X895">
            <v>86542</v>
          </cell>
          <cell r="Y895">
            <v>86542</v>
          </cell>
          <cell r="Z895">
            <v>86542</v>
          </cell>
          <cell r="AA895">
            <v>86542</v>
          </cell>
        </row>
        <row r="896">
          <cell r="A896" t="str">
            <v>SECONDARY EDUCATION DEVELOPMENT SECTOR PROJECT</v>
          </cell>
          <cell r="B896" t="str">
            <v>0898</v>
          </cell>
          <cell r="C896">
            <v>898</v>
          </cell>
          <cell r="D896" t="str">
            <v>CLOSED</v>
          </cell>
          <cell r="E896" t="str">
            <v>03</v>
          </cell>
          <cell r="F896" t="str">
            <v>PHI</v>
          </cell>
          <cell r="G896">
            <v>3101</v>
          </cell>
          <cell r="H896" t="str">
            <v>Basic Education</v>
          </cell>
          <cell r="I896">
            <v>2135</v>
          </cell>
          <cell r="J896" t="str">
            <v>SESS</v>
          </cell>
          <cell r="K896" t="str">
            <v>11AUG88</v>
          </cell>
          <cell r="L896" t="str">
            <v>12SEP88</v>
          </cell>
          <cell r="M896" t="str">
            <v>09DEC88</v>
          </cell>
          <cell r="N896" t="str">
            <v>15NOV95</v>
          </cell>
          <cell r="O896" t="str">
            <v>15NOV98</v>
          </cell>
          <cell r="P896" t="str">
            <v>15MAY23</v>
          </cell>
          <cell r="Q896">
            <v>35</v>
          </cell>
          <cell r="R896">
            <v>10</v>
          </cell>
          <cell r="S896">
            <v>1</v>
          </cell>
          <cell r="U896">
            <v>75473</v>
          </cell>
          <cell r="V896">
            <v>9527</v>
          </cell>
          <cell r="W896">
            <v>65946</v>
          </cell>
          <cell r="X896">
            <v>65946</v>
          </cell>
          <cell r="Y896">
            <v>65946</v>
          </cell>
          <cell r="Z896">
            <v>65946</v>
          </cell>
          <cell r="AA896">
            <v>18196</v>
          </cell>
        </row>
        <row r="897">
          <cell r="A897" t="str">
            <v>PERENNIAL CROPS DEVELOPMENT PROJECT</v>
          </cell>
          <cell r="B897" t="str">
            <v>0899</v>
          </cell>
          <cell r="C897">
            <v>899</v>
          </cell>
          <cell r="D897" t="str">
            <v>CLOSED</v>
          </cell>
          <cell r="E897" t="str">
            <v>03</v>
          </cell>
          <cell r="F897" t="str">
            <v>SRI</v>
          </cell>
          <cell r="G897">
            <v>3001</v>
          </cell>
          <cell r="H897" t="str">
            <v>Agriculture Production, Agroprocessing, &amp; Agrobusiness</v>
          </cell>
          <cell r="I897">
            <v>2035</v>
          </cell>
          <cell r="J897" t="str">
            <v>SANS</v>
          </cell>
          <cell r="K897" t="str">
            <v>30AUG88</v>
          </cell>
          <cell r="L897" t="str">
            <v>04OCT88</v>
          </cell>
          <cell r="M897" t="str">
            <v>31OCT89</v>
          </cell>
          <cell r="N897" t="str">
            <v>05MAY98</v>
          </cell>
          <cell r="O897" t="str">
            <v>15SEP98</v>
          </cell>
          <cell r="P897" t="str">
            <v>15MAR28</v>
          </cell>
          <cell r="Q897">
            <v>40</v>
          </cell>
          <cell r="R897">
            <v>10</v>
          </cell>
          <cell r="S897">
            <v>1</v>
          </cell>
          <cell r="U897">
            <v>18654</v>
          </cell>
          <cell r="V897">
            <v>3088</v>
          </cell>
          <cell r="W897">
            <v>15566</v>
          </cell>
          <cell r="X897">
            <v>15566</v>
          </cell>
          <cell r="Y897">
            <v>15566</v>
          </cell>
          <cell r="Z897">
            <v>15566</v>
          </cell>
          <cell r="AA897">
            <v>3433</v>
          </cell>
        </row>
        <row r="898">
          <cell r="A898" t="str">
            <v>INDUSTRIAL ESTATES PROJECT</v>
          </cell>
          <cell r="B898" t="str">
            <v>0900</v>
          </cell>
          <cell r="C898">
            <v>900</v>
          </cell>
          <cell r="D898" t="str">
            <v>CLOSED</v>
          </cell>
          <cell r="E898" t="str">
            <v>03</v>
          </cell>
          <cell r="F898" t="str">
            <v>BHU</v>
          </cell>
          <cell r="G898">
            <v>3502</v>
          </cell>
          <cell r="H898" t="str">
            <v>Industry</v>
          </cell>
          <cell r="I898">
            <v>2050</v>
          </cell>
          <cell r="J898" t="str">
            <v>SAGF</v>
          </cell>
          <cell r="K898" t="str">
            <v>08SEP88</v>
          </cell>
          <cell r="L898" t="str">
            <v>09SEP88</v>
          </cell>
          <cell r="M898" t="str">
            <v>08DEC88</v>
          </cell>
          <cell r="N898" t="str">
            <v>15DEC94</v>
          </cell>
          <cell r="O898" t="str">
            <v>15DEC98</v>
          </cell>
          <cell r="P898" t="str">
            <v>15JUN28</v>
          </cell>
          <cell r="Q898">
            <v>40</v>
          </cell>
          <cell r="R898">
            <v>10</v>
          </cell>
          <cell r="S898">
            <v>1</v>
          </cell>
          <cell r="U898">
            <v>1250</v>
          </cell>
          <cell r="V898">
            <v>481</v>
          </cell>
          <cell r="W898">
            <v>769</v>
          </cell>
          <cell r="X898">
            <v>769</v>
          </cell>
          <cell r="Y898">
            <v>769</v>
          </cell>
          <cell r="Z898">
            <v>769</v>
          </cell>
          <cell r="AA898">
            <v>171</v>
          </cell>
        </row>
        <row r="899">
          <cell r="A899" t="str">
            <v>KHUSHAB SALINITY CONTROL &amp; RECLAMATION PROJECT</v>
          </cell>
          <cell r="B899" t="str">
            <v>0901</v>
          </cell>
          <cell r="C899">
            <v>901</v>
          </cell>
          <cell r="D899" t="str">
            <v>CLOSED</v>
          </cell>
          <cell r="E899" t="str">
            <v>03</v>
          </cell>
          <cell r="F899" t="str">
            <v>PAK</v>
          </cell>
          <cell r="G899">
            <v>3005</v>
          </cell>
          <cell r="H899" t="str">
            <v>Irrigation &amp; Drainage</v>
          </cell>
          <cell r="I899">
            <v>4620</v>
          </cell>
          <cell r="J899" t="str">
            <v>CWAE</v>
          </cell>
          <cell r="K899" t="str">
            <v>22SEP88</v>
          </cell>
          <cell r="L899" t="str">
            <v>05OCT88</v>
          </cell>
          <cell r="M899" t="str">
            <v>07FEB89</v>
          </cell>
          <cell r="N899" t="str">
            <v>05MAR99</v>
          </cell>
          <cell r="O899" t="str">
            <v>01NOV98</v>
          </cell>
          <cell r="P899" t="str">
            <v>01MAY23</v>
          </cell>
          <cell r="Q899">
            <v>35</v>
          </cell>
          <cell r="R899">
            <v>10</v>
          </cell>
          <cell r="S899">
            <v>1</v>
          </cell>
          <cell r="U899">
            <v>58398</v>
          </cell>
          <cell r="V899">
            <v>6279</v>
          </cell>
          <cell r="W899">
            <v>52119</v>
          </cell>
          <cell r="X899">
            <v>52119</v>
          </cell>
          <cell r="Y899">
            <v>52119</v>
          </cell>
          <cell r="Z899">
            <v>52119</v>
          </cell>
          <cell r="AA899">
            <v>14786</v>
          </cell>
        </row>
        <row r="900">
          <cell r="A900" t="str">
            <v>SMALL-SCALE INDUSTRY PROJECT</v>
          </cell>
          <cell r="B900" t="str">
            <v>0902</v>
          </cell>
          <cell r="C900">
            <v>902</v>
          </cell>
          <cell r="D900" t="str">
            <v>CLOSED</v>
          </cell>
          <cell r="E900" t="str">
            <v>01</v>
          </cell>
          <cell r="F900" t="str">
            <v>PAK</v>
          </cell>
          <cell r="G900">
            <v>3503</v>
          </cell>
          <cell r="H900" t="str">
            <v>Small &amp; Medium Scale Enterprises</v>
          </cell>
          <cell r="I900">
            <v>4630</v>
          </cell>
          <cell r="J900" t="str">
            <v>CWGF</v>
          </cell>
          <cell r="K900" t="str">
            <v>22SEP88</v>
          </cell>
          <cell r="L900" t="str">
            <v>05OCT88</v>
          </cell>
          <cell r="M900" t="str">
            <v>09MAY89</v>
          </cell>
          <cell r="N900" t="str">
            <v>28SEP95</v>
          </cell>
          <cell r="O900" t="str">
            <v>15JAN92</v>
          </cell>
          <cell r="P900" t="str">
            <v>15JUL03</v>
          </cell>
          <cell r="Q900">
            <v>15</v>
          </cell>
          <cell r="R900">
            <v>3</v>
          </cell>
          <cell r="S900">
            <v>0</v>
          </cell>
          <cell r="T900" t="str">
            <v>V'ABLE</v>
          </cell>
          <cell r="U900">
            <v>50000</v>
          </cell>
          <cell r="V900">
            <v>3623</v>
          </cell>
          <cell r="W900">
            <v>46377</v>
          </cell>
          <cell r="X900">
            <v>46377</v>
          </cell>
          <cell r="Y900">
            <v>46377</v>
          </cell>
          <cell r="Z900">
            <v>46377</v>
          </cell>
          <cell r="AA900">
            <v>46377</v>
          </cell>
        </row>
        <row r="901">
          <cell r="A901" t="str">
            <v>6TH POWER DISTRIBUTION (SECTOR LOAN) PROJECT</v>
          </cell>
          <cell r="B901" t="str">
            <v>0903</v>
          </cell>
          <cell r="C901">
            <v>903</v>
          </cell>
          <cell r="D901" t="str">
            <v>CLOSED</v>
          </cell>
          <cell r="E901" t="str">
            <v>01</v>
          </cell>
          <cell r="F901" t="str">
            <v>THA</v>
          </cell>
          <cell r="G901">
            <v>3204</v>
          </cell>
          <cell r="H901" t="str">
            <v>Transmission &amp; Distribution</v>
          </cell>
          <cell r="I901">
            <v>2115</v>
          </cell>
          <cell r="J901" t="str">
            <v>SEID</v>
          </cell>
          <cell r="K901" t="str">
            <v>22SEP88</v>
          </cell>
          <cell r="L901" t="str">
            <v>28SEP88</v>
          </cell>
          <cell r="M901" t="str">
            <v>27DEC88</v>
          </cell>
          <cell r="N901" t="str">
            <v>05JAN93</v>
          </cell>
          <cell r="O901" t="str">
            <v>15MAR93</v>
          </cell>
          <cell r="P901" t="str">
            <v>15MAR01</v>
          </cell>
          <cell r="Q901">
            <v>20</v>
          </cell>
          <cell r="R901">
            <v>4</v>
          </cell>
          <cell r="S901">
            <v>0</v>
          </cell>
          <cell r="T901" t="str">
            <v>V'ABLE</v>
          </cell>
          <cell r="U901">
            <v>64750</v>
          </cell>
          <cell r="V901">
            <v>1172</v>
          </cell>
          <cell r="W901">
            <v>63578</v>
          </cell>
          <cell r="X901">
            <v>63578</v>
          </cell>
          <cell r="Y901">
            <v>63578</v>
          </cell>
          <cell r="Z901">
            <v>63578</v>
          </cell>
          <cell r="AA901">
            <v>63578</v>
          </cell>
        </row>
        <row r="902">
          <cell r="A902" t="str">
            <v>NANNING INTEGRATED PIGMENT PROJECT</v>
          </cell>
          <cell r="B902" t="str">
            <v>0904</v>
          </cell>
          <cell r="C902">
            <v>904</v>
          </cell>
          <cell r="D902" t="str">
            <v>CLOSED</v>
          </cell>
          <cell r="E902" t="str">
            <v>01</v>
          </cell>
          <cell r="F902" t="str">
            <v>PRC</v>
          </cell>
          <cell r="G902">
            <v>3502</v>
          </cell>
          <cell r="H902" t="str">
            <v>Industry</v>
          </cell>
          <cell r="I902">
            <v>4710</v>
          </cell>
          <cell r="J902" t="str">
            <v>EARG</v>
          </cell>
          <cell r="K902" t="str">
            <v>27SEP88</v>
          </cell>
          <cell r="N902" t="str">
            <v>27SEP94</v>
          </cell>
          <cell r="Q902">
            <v>21</v>
          </cell>
          <cell r="R902">
            <v>4</v>
          </cell>
          <cell r="S902">
            <v>0</v>
          </cell>
          <cell r="T902" t="str">
            <v>V'ABLE</v>
          </cell>
          <cell r="U902">
            <v>0</v>
          </cell>
          <cell r="V902">
            <v>0</v>
          </cell>
          <cell r="W902">
            <v>0</v>
          </cell>
          <cell r="X902">
            <v>0</v>
          </cell>
          <cell r="Y902">
            <v>0</v>
          </cell>
          <cell r="Z902">
            <v>0</v>
          </cell>
          <cell r="AA902">
            <v>0</v>
          </cell>
        </row>
        <row r="903">
          <cell r="A903" t="str">
            <v>AGRICULTURE DIVERSIFICATION PROGRAM</v>
          </cell>
          <cell r="B903" t="str">
            <v>0906</v>
          </cell>
          <cell r="C903">
            <v>906</v>
          </cell>
          <cell r="D903" t="str">
            <v>CLOSED</v>
          </cell>
          <cell r="E903" t="str">
            <v>01</v>
          </cell>
          <cell r="F903" t="str">
            <v>FIJ</v>
          </cell>
          <cell r="G903">
            <v>3008</v>
          </cell>
          <cell r="H903" t="str">
            <v>Agriculture Sector Development</v>
          </cell>
          <cell r="I903">
            <v>3610</v>
          </cell>
          <cell r="J903" t="str">
            <v>PAHQ</v>
          </cell>
          <cell r="K903" t="str">
            <v>29SEP88</v>
          </cell>
          <cell r="L903" t="str">
            <v>29SEP88</v>
          </cell>
          <cell r="M903" t="str">
            <v>29SEP88</v>
          </cell>
          <cell r="N903" t="str">
            <v>30SEP88</v>
          </cell>
          <cell r="O903" t="str">
            <v>15JAN92</v>
          </cell>
          <cell r="P903" t="str">
            <v>15JUL03</v>
          </cell>
          <cell r="Q903">
            <v>15</v>
          </cell>
          <cell r="R903">
            <v>3</v>
          </cell>
          <cell r="S903">
            <v>0</v>
          </cell>
          <cell r="T903" t="str">
            <v>V'ABLE</v>
          </cell>
          <cell r="U903">
            <v>20000</v>
          </cell>
          <cell r="V903">
            <v>0</v>
          </cell>
          <cell r="W903">
            <v>20000</v>
          </cell>
          <cell r="X903">
            <v>20000</v>
          </cell>
          <cell r="Y903">
            <v>20000</v>
          </cell>
          <cell r="Z903">
            <v>20000</v>
          </cell>
          <cell r="AA903">
            <v>20000</v>
          </cell>
        </row>
        <row r="904">
          <cell r="A904" t="str">
            <v>UNCHAHAR THERMAL POWER EXTENSION PROJECT</v>
          </cell>
          <cell r="B904" t="str">
            <v>0907</v>
          </cell>
          <cell r="C904">
            <v>907</v>
          </cell>
          <cell r="D904" t="str">
            <v>CLOSED</v>
          </cell>
          <cell r="E904" t="str">
            <v>01</v>
          </cell>
          <cell r="F904" t="str">
            <v>IND</v>
          </cell>
          <cell r="G904">
            <v>3201</v>
          </cell>
          <cell r="H904" t="str">
            <v>Conventional Energy Generation (other than hydropower)</v>
          </cell>
          <cell r="I904">
            <v>2060</v>
          </cell>
          <cell r="J904" t="str">
            <v>INRM</v>
          </cell>
          <cell r="K904" t="str">
            <v>29SEP88</v>
          </cell>
          <cell r="L904" t="str">
            <v>01DEC88</v>
          </cell>
          <cell r="M904" t="str">
            <v>30APR89</v>
          </cell>
          <cell r="N904" t="str">
            <v>04APR01</v>
          </cell>
          <cell r="O904" t="str">
            <v>15JUN94</v>
          </cell>
          <cell r="P904" t="str">
            <v>15DEC13</v>
          </cell>
          <cell r="Q904">
            <v>25</v>
          </cell>
          <cell r="R904">
            <v>5</v>
          </cell>
          <cell r="S904">
            <v>0</v>
          </cell>
          <cell r="T904" t="str">
            <v>V'ABLE</v>
          </cell>
          <cell r="U904">
            <v>160000</v>
          </cell>
          <cell r="V904">
            <v>33324</v>
          </cell>
          <cell r="W904">
            <v>126676</v>
          </cell>
          <cell r="X904">
            <v>126676</v>
          </cell>
          <cell r="Y904">
            <v>126676</v>
          </cell>
          <cell r="Z904">
            <v>126676</v>
          </cell>
          <cell r="AA904">
            <v>71696</v>
          </cell>
        </row>
        <row r="905">
          <cell r="A905" t="str">
            <v>RURAL INFRASTRUCTURE DEVELOPMENT PROJECT</v>
          </cell>
          <cell r="B905" t="str">
            <v>0908</v>
          </cell>
          <cell r="C905">
            <v>908</v>
          </cell>
          <cell r="D905" t="str">
            <v>CLOSED</v>
          </cell>
          <cell r="E905" t="str">
            <v>03</v>
          </cell>
          <cell r="F905" t="str">
            <v>BAN</v>
          </cell>
          <cell r="G905">
            <v>3701</v>
          </cell>
          <cell r="H905" t="str">
            <v>Roads &amp; Highways</v>
          </cell>
          <cell r="I905">
            <v>2035</v>
          </cell>
          <cell r="J905" t="str">
            <v>SANS</v>
          </cell>
          <cell r="K905" t="str">
            <v>13OCT88</v>
          </cell>
          <cell r="L905" t="str">
            <v>23NOV88</v>
          </cell>
          <cell r="M905" t="str">
            <v>01FEB89</v>
          </cell>
          <cell r="N905" t="str">
            <v>21APR97</v>
          </cell>
          <cell r="O905" t="str">
            <v>15FEB99</v>
          </cell>
          <cell r="P905" t="str">
            <v>15AUG28</v>
          </cell>
          <cell r="Q905">
            <v>40</v>
          </cell>
          <cell r="R905">
            <v>10</v>
          </cell>
          <cell r="S905">
            <v>1</v>
          </cell>
          <cell r="U905">
            <v>109069</v>
          </cell>
          <cell r="V905">
            <v>21728</v>
          </cell>
          <cell r="W905">
            <v>87341</v>
          </cell>
          <cell r="X905">
            <v>87341</v>
          </cell>
          <cell r="Y905">
            <v>87341</v>
          </cell>
          <cell r="Z905">
            <v>87341</v>
          </cell>
          <cell r="AA905">
            <v>17527</v>
          </cell>
        </row>
        <row r="906">
          <cell r="A906" t="str">
            <v>FIFTH SEWAGE TREATMENT PROJECT</v>
          </cell>
          <cell r="B906" t="str">
            <v>0909</v>
          </cell>
          <cell r="C906">
            <v>909</v>
          </cell>
          <cell r="D906" t="str">
            <v>CLOSED</v>
          </cell>
          <cell r="E906" t="str">
            <v>01</v>
          </cell>
          <cell r="F906" t="str">
            <v>KOR</v>
          </cell>
          <cell r="G906">
            <v>3802</v>
          </cell>
          <cell r="H906" t="str">
            <v>Waste Management</v>
          </cell>
          <cell r="I906">
            <v>4730</v>
          </cell>
          <cell r="J906" t="str">
            <v>EASS</v>
          </cell>
          <cell r="K906" t="str">
            <v>13OCT88</v>
          </cell>
          <cell r="L906" t="str">
            <v>30JAN90</v>
          </cell>
          <cell r="M906" t="str">
            <v>30APR90</v>
          </cell>
          <cell r="N906" t="str">
            <v>12SEP95</v>
          </cell>
          <cell r="O906" t="str">
            <v>15MAY94</v>
          </cell>
          <cell r="P906" t="str">
            <v>17MAY04</v>
          </cell>
          <cell r="Q906">
            <v>25</v>
          </cell>
          <cell r="R906">
            <v>5</v>
          </cell>
          <cell r="S906">
            <v>0</v>
          </cell>
          <cell r="T906" t="str">
            <v>V'ABLE</v>
          </cell>
          <cell r="U906">
            <v>20600</v>
          </cell>
          <cell r="V906">
            <v>3927</v>
          </cell>
          <cell r="W906">
            <v>16673</v>
          </cell>
          <cell r="X906">
            <v>16673</v>
          </cell>
          <cell r="Y906">
            <v>16673</v>
          </cell>
          <cell r="Z906">
            <v>16673</v>
          </cell>
          <cell r="AA906">
            <v>16673</v>
          </cell>
        </row>
        <row r="907">
          <cell r="A907" t="str">
            <v>NUCLEUS ESTATE &amp; SMALLHOLDERS COCOA/COCONUT PROJECT</v>
          </cell>
          <cell r="B907" t="str">
            <v>0910</v>
          </cell>
          <cell r="C907">
            <v>910</v>
          </cell>
          <cell r="D907" t="str">
            <v>CLOSED</v>
          </cell>
          <cell r="E907" t="str">
            <v>01</v>
          </cell>
          <cell r="F907" t="str">
            <v>INO</v>
          </cell>
          <cell r="G907">
            <v>3001</v>
          </cell>
          <cell r="H907" t="str">
            <v>Agriculture Production, Agroprocessing, &amp; Agrobusiness</v>
          </cell>
          <cell r="I907">
            <v>2161</v>
          </cell>
          <cell r="J907" t="str">
            <v>IRM</v>
          </cell>
          <cell r="K907" t="str">
            <v>20OCT88</v>
          </cell>
          <cell r="L907" t="str">
            <v>05DEC88</v>
          </cell>
          <cell r="M907" t="str">
            <v>28MAR89</v>
          </cell>
          <cell r="N907" t="str">
            <v>15DEC95</v>
          </cell>
          <cell r="O907" t="str">
            <v>15MAR95</v>
          </cell>
          <cell r="P907" t="str">
            <v>15SEP13</v>
          </cell>
          <cell r="Q907">
            <v>25</v>
          </cell>
          <cell r="R907">
            <v>6</v>
          </cell>
          <cell r="S907">
            <v>0</v>
          </cell>
          <cell r="T907" t="str">
            <v>V'ABLE</v>
          </cell>
          <cell r="U907">
            <v>47500</v>
          </cell>
          <cell r="V907">
            <v>31306</v>
          </cell>
          <cell r="W907">
            <v>16194</v>
          </cell>
          <cell r="X907">
            <v>16194</v>
          </cell>
          <cell r="Y907">
            <v>16194</v>
          </cell>
          <cell r="Z907">
            <v>16194</v>
          </cell>
          <cell r="AA907">
            <v>9089</v>
          </cell>
        </row>
        <row r="908">
          <cell r="A908" t="str">
            <v>MALE PORT DEVELOPMENT PROJECT</v>
          </cell>
          <cell r="B908" t="str">
            <v>0911</v>
          </cell>
          <cell r="C908">
            <v>911</v>
          </cell>
          <cell r="D908" t="str">
            <v>CLOSED</v>
          </cell>
          <cell r="E908" t="str">
            <v>03</v>
          </cell>
          <cell r="F908" t="str">
            <v>MLD</v>
          </cell>
          <cell r="G908">
            <v>3702</v>
          </cell>
          <cell r="H908" t="str">
            <v>Ports, Waterways, &amp; Shipping</v>
          </cell>
          <cell r="I908">
            <v>2015</v>
          </cell>
          <cell r="J908" t="str">
            <v>SATC</v>
          </cell>
          <cell r="K908" t="str">
            <v>20OCT88</v>
          </cell>
          <cell r="L908" t="str">
            <v>06JAN89</v>
          </cell>
          <cell r="M908" t="str">
            <v>30NOV89</v>
          </cell>
          <cell r="N908" t="str">
            <v>14APR94</v>
          </cell>
          <cell r="O908" t="str">
            <v>15FEB99</v>
          </cell>
          <cell r="P908" t="str">
            <v>15AUG28</v>
          </cell>
          <cell r="Q908">
            <v>40</v>
          </cell>
          <cell r="R908">
            <v>10</v>
          </cell>
          <cell r="S908">
            <v>1</v>
          </cell>
          <cell r="U908">
            <v>6809</v>
          </cell>
          <cell r="V908">
            <v>63</v>
          </cell>
          <cell r="W908">
            <v>6746</v>
          </cell>
          <cell r="X908">
            <v>6746</v>
          </cell>
          <cell r="Y908">
            <v>6746</v>
          </cell>
          <cell r="Z908">
            <v>6746</v>
          </cell>
          <cell r="AA908">
            <v>1356</v>
          </cell>
        </row>
        <row r="909">
          <cell r="A909" t="str">
            <v>ROAD MAINTENANCE SECTOR PROJECT</v>
          </cell>
          <cell r="B909" t="str">
            <v>0912</v>
          </cell>
          <cell r="C909">
            <v>912</v>
          </cell>
          <cell r="D909" t="str">
            <v>CLOSED</v>
          </cell>
          <cell r="E909" t="str">
            <v>01</v>
          </cell>
          <cell r="F909" t="str">
            <v>FIJ</v>
          </cell>
          <cell r="G909">
            <v>3701</v>
          </cell>
          <cell r="H909" t="str">
            <v>Roads &amp; Highways</v>
          </cell>
          <cell r="I909">
            <v>3610</v>
          </cell>
          <cell r="J909" t="str">
            <v>PAHQ</v>
          </cell>
          <cell r="K909" t="str">
            <v>20OCT88</v>
          </cell>
          <cell r="L909" t="str">
            <v>27OCT88</v>
          </cell>
          <cell r="M909" t="str">
            <v>07NOV88</v>
          </cell>
          <cell r="N909" t="str">
            <v>31AUG92</v>
          </cell>
          <cell r="O909" t="str">
            <v>15FEB93</v>
          </cell>
          <cell r="P909" t="str">
            <v>15AUG12</v>
          </cell>
          <cell r="Q909">
            <v>24</v>
          </cell>
          <cell r="R909">
            <v>4</v>
          </cell>
          <cell r="S909">
            <v>0</v>
          </cell>
          <cell r="T909" t="str">
            <v>V'ABLE</v>
          </cell>
          <cell r="U909">
            <v>13000</v>
          </cell>
          <cell r="V909">
            <v>0</v>
          </cell>
          <cell r="W909">
            <v>13000</v>
          </cell>
          <cell r="X909">
            <v>13000</v>
          </cell>
          <cell r="Y909">
            <v>13000</v>
          </cell>
          <cell r="Z909">
            <v>13000</v>
          </cell>
          <cell r="AA909">
            <v>8102</v>
          </cell>
        </row>
        <row r="910">
          <cell r="A910" t="str">
            <v>FOURTEENTH POWER (SECTOR) PROJECT</v>
          </cell>
          <cell r="B910" t="str">
            <v>0914</v>
          </cell>
          <cell r="C910">
            <v>914</v>
          </cell>
          <cell r="D910" t="str">
            <v>CLOSED</v>
          </cell>
          <cell r="E910" t="str">
            <v>01</v>
          </cell>
          <cell r="F910" t="str">
            <v>PHI</v>
          </cell>
          <cell r="G910">
            <v>3204</v>
          </cell>
          <cell r="H910" t="str">
            <v>Transmission &amp; Distribution</v>
          </cell>
          <cell r="I910">
            <v>2115</v>
          </cell>
          <cell r="J910" t="str">
            <v>SEID</v>
          </cell>
          <cell r="K910" t="str">
            <v>27OCT88</v>
          </cell>
          <cell r="L910" t="str">
            <v>04NOV88</v>
          </cell>
          <cell r="M910" t="str">
            <v>25JAN89</v>
          </cell>
          <cell r="N910" t="str">
            <v>18JUN97</v>
          </cell>
          <cell r="O910" t="str">
            <v>15FEB93</v>
          </cell>
          <cell r="P910" t="str">
            <v>15AUG08</v>
          </cell>
          <cell r="Q910">
            <v>20</v>
          </cell>
          <cell r="R910">
            <v>4</v>
          </cell>
          <cell r="S910">
            <v>0</v>
          </cell>
          <cell r="T910" t="str">
            <v>V'ABLE</v>
          </cell>
          <cell r="U910">
            <v>120000</v>
          </cell>
          <cell r="V910">
            <v>8985</v>
          </cell>
          <cell r="W910">
            <v>111015</v>
          </cell>
          <cell r="X910">
            <v>111015</v>
          </cell>
          <cell r="Y910">
            <v>111015</v>
          </cell>
          <cell r="Z910">
            <v>111015</v>
          </cell>
          <cell r="AA910">
            <v>111016</v>
          </cell>
        </row>
        <row r="911">
          <cell r="A911" t="str">
            <v>SORSOGON INTEGRATED AREA DEVELOPMENT PROJECT</v>
          </cell>
          <cell r="B911" t="str">
            <v>0915</v>
          </cell>
          <cell r="C911">
            <v>915</v>
          </cell>
          <cell r="D911" t="str">
            <v>CLOSED</v>
          </cell>
          <cell r="E911" t="str">
            <v>03</v>
          </cell>
          <cell r="F911" t="str">
            <v>PHI</v>
          </cell>
          <cell r="G911">
            <v>3900</v>
          </cell>
          <cell r="H911" t="str">
            <v>Multisector</v>
          </cell>
          <cell r="I911">
            <v>2125</v>
          </cell>
          <cell r="J911" t="str">
            <v>SEAE</v>
          </cell>
          <cell r="K911" t="str">
            <v>03NOV88</v>
          </cell>
          <cell r="L911" t="str">
            <v>27DEC88</v>
          </cell>
          <cell r="M911" t="str">
            <v>18AUG89</v>
          </cell>
          <cell r="N911" t="str">
            <v>15APR97</v>
          </cell>
          <cell r="O911" t="str">
            <v>15APR99</v>
          </cell>
          <cell r="P911" t="str">
            <v>15OCT23</v>
          </cell>
          <cell r="Q911">
            <v>35</v>
          </cell>
          <cell r="R911">
            <v>10</v>
          </cell>
          <cell r="S911">
            <v>1</v>
          </cell>
          <cell r="U911">
            <v>26564</v>
          </cell>
          <cell r="V911">
            <v>3614</v>
          </cell>
          <cell r="W911">
            <v>22950</v>
          </cell>
          <cell r="X911">
            <v>22950</v>
          </cell>
          <cell r="Y911">
            <v>22950</v>
          </cell>
          <cell r="Z911">
            <v>22950</v>
          </cell>
          <cell r="AA911">
            <v>5767</v>
          </cell>
        </row>
        <row r="912">
          <cell r="A912" t="str">
            <v>SECOND AQUACULTURE DEVELOPMENT PROJECT</v>
          </cell>
          <cell r="B912" t="str">
            <v>0916</v>
          </cell>
          <cell r="C912">
            <v>916</v>
          </cell>
          <cell r="D912" t="str">
            <v>CLOSED</v>
          </cell>
          <cell r="E912" t="str">
            <v>03</v>
          </cell>
          <cell r="F912" t="str">
            <v>PAK</v>
          </cell>
          <cell r="G912">
            <v>3003</v>
          </cell>
          <cell r="H912" t="str">
            <v>Fishery</v>
          </cell>
          <cell r="I912">
            <v>4620</v>
          </cell>
          <cell r="J912" t="str">
            <v>CWAE</v>
          </cell>
          <cell r="K912" t="str">
            <v>03NOV88</v>
          </cell>
          <cell r="L912" t="str">
            <v>21DEC88</v>
          </cell>
          <cell r="M912" t="str">
            <v>05SEP89</v>
          </cell>
          <cell r="N912" t="str">
            <v>29JUL96</v>
          </cell>
          <cell r="O912" t="str">
            <v>15JAN99</v>
          </cell>
          <cell r="P912" t="str">
            <v>15JUL23</v>
          </cell>
          <cell r="Q912">
            <v>35</v>
          </cell>
          <cell r="R912">
            <v>10</v>
          </cell>
          <cell r="S912">
            <v>1</v>
          </cell>
          <cell r="U912">
            <v>16643</v>
          </cell>
          <cell r="V912">
            <v>5437</v>
          </cell>
          <cell r="W912">
            <v>11206</v>
          </cell>
          <cell r="X912">
            <v>11206</v>
          </cell>
          <cell r="Y912">
            <v>11206</v>
          </cell>
          <cell r="Z912">
            <v>11206</v>
          </cell>
          <cell r="AA912">
            <v>2829</v>
          </cell>
        </row>
        <row r="913">
          <cell r="A913" t="str">
            <v>SECOND FARM-TO-MARKET ROADS PROJECT</v>
          </cell>
          <cell r="B913" t="str">
            <v>0917</v>
          </cell>
          <cell r="C913">
            <v>917</v>
          </cell>
          <cell r="D913" t="str">
            <v>CLOSED</v>
          </cell>
          <cell r="E913" t="str">
            <v>03</v>
          </cell>
          <cell r="F913" t="str">
            <v>PAK</v>
          </cell>
          <cell r="G913">
            <v>3701</v>
          </cell>
          <cell r="H913" t="str">
            <v>Roads &amp; Highways</v>
          </cell>
          <cell r="I913">
            <v>4615</v>
          </cell>
          <cell r="J913" t="str">
            <v>CWID</v>
          </cell>
          <cell r="K913" t="str">
            <v>08NOV88</v>
          </cell>
          <cell r="L913" t="str">
            <v>21DEC88</v>
          </cell>
          <cell r="M913" t="str">
            <v>21MAR90</v>
          </cell>
          <cell r="N913" t="str">
            <v>16DEC97</v>
          </cell>
          <cell r="O913" t="str">
            <v>01FEB99</v>
          </cell>
          <cell r="P913" t="str">
            <v>01AUG23</v>
          </cell>
          <cell r="Q913">
            <v>35</v>
          </cell>
          <cell r="R913">
            <v>10</v>
          </cell>
          <cell r="S913">
            <v>1</v>
          </cell>
          <cell r="U913">
            <v>117357</v>
          </cell>
          <cell r="V913">
            <v>3870</v>
          </cell>
          <cell r="W913">
            <v>113487</v>
          </cell>
          <cell r="X913">
            <v>113487</v>
          </cell>
          <cell r="Y913">
            <v>113487</v>
          </cell>
          <cell r="Z913">
            <v>113487</v>
          </cell>
          <cell r="AA913">
            <v>28506</v>
          </cell>
        </row>
        <row r="914">
          <cell r="A914" t="str">
            <v>ROAD IMPROVEMENT PROJECT</v>
          </cell>
          <cell r="B914" t="str">
            <v>0918</v>
          </cell>
          <cell r="C914">
            <v>918</v>
          </cell>
          <cell r="D914" t="str">
            <v>CLOSED</v>
          </cell>
          <cell r="E914" t="str">
            <v>01</v>
          </cell>
          <cell r="F914" t="str">
            <v>IND</v>
          </cell>
          <cell r="G914">
            <v>3701</v>
          </cell>
          <cell r="H914" t="str">
            <v>Roads &amp; Highways</v>
          </cell>
          <cell r="I914">
            <v>2015</v>
          </cell>
          <cell r="J914" t="str">
            <v>SATC</v>
          </cell>
          <cell r="K914" t="str">
            <v>10NOV88</v>
          </cell>
          <cell r="L914" t="str">
            <v>27DEC88</v>
          </cell>
          <cell r="M914" t="str">
            <v>10APR89</v>
          </cell>
          <cell r="N914" t="str">
            <v>16FEB99</v>
          </cell>
          <cell r="O914" t="str">
            <v>15JUN94</v>
          </cell>
          <cell r="P914" t="str">
            <v>16FEB04</v>
          </cell>
          <cell r="Q914">
            <v>25</v>
          </cell>
          <cell r="R914">
            <v>5</v>
          </cell>
          <cell r="S914">
            <v>0</v>
          </cell>
          <cell r="T914" t="str">
            <v>V'ABLE</v>
          </cell>
          <cell r="U914">
            <v>198000</v>
          </cell>
          <cell r="V914">
            <v>25138</v>
          </cell>
          <cell r="W914">
            <v>172862</v>
          </cell>
          <cell r="X914">
            <v>172862</v>
          </cell>
          <cell r="Y914">
            <v>172862</v>
          </cell>
          <cell r="Z914">
            <v>172862</v>
          </cell>
          <cell r="AA914">
            <v>172862</v>
          </cell>
        </row>
        <row r="915">
          <cell r="A915" t="str">
            <v>SECOND MEDAN URBAN DEVELOPMENT PROJECT</v>
          </cell>
          <cell r="B915" t="str">
            <v>0919</v>
          </cell>
          <cell r="C915">
            <v>919</v>
          </cell>
          <cell r="D915" t="str">
            <v>CLOSED</v>
          </cell>
          <cell r="E915" t="str">
            <v>01</v>
          </cell>
          <cell r="F915" t="str">
            <v>INO</v>
          </cell>
          <cell r="G915">
            <v>3900</v>
          </cell>
          <cell r="H915" t="str">
            <v>Multisector</v>
          </cell>
          <cell r="I915">
            <v>2161</v>
          </cell>
          <cell r="J915" t="str">
            <v>IRM</v>
          </cell>
          <cell r="K915" t="str">
            <v>10NOV88</v>
          </cell>
          <cell r="L915" t="str">
            <v>05DEC88</v>
          </cell>
          <cell r="M915" t="str">
            <v>15MAR89</v>
          </cell>
          <cell r="N915" t="str">
            <v>25JUN96</v>
          </cell>
          <cell r="O915" t="str">
            <v>15MAR95</v>
          </cell>
          <cell r="P915" t="str">
            <v>15SEP14</v>
          </cell>
          <cell r="Q915">
            <v>26</v>
          </cell>
          <cell r="R915">
            <v>6</v>
          </cell>
          <cell r="S915">
            <v>0</v>
          </cell>
          <cell r="T915" t="str">
            <v>V'ABLE</v>
          </cell>
          <cell r="U915">
            <v>175000</v>
          </cell>
          <cell r="V915">
            <v>3289</v>
          </cell>
          <cell r="W915">
            <v>171711</v>
          </cell>
          <cell r="X915">
            <v>171711</v>
          </cell>
          <cell r="Y915">
            <v>171711</v>
          </cell>
          <cell r="Z915">
            <v>171711</v>
          </cell>
          <cell r="AA915">
            <v>83083</v>
          </cell>
        </row>
        <row r="916">
          <cell r="A916" t="str">
            <v>SECOND MULTIPROJECT LOAN</v>
          </cell>
          <cell r="B916" t="str">
            <v>0920</v>
          </cell>
          <cell r="C916">
            <v>920</v>
          </cell>
          <cell r="D916" t="str">
            <v>CLOSED</v>
          </cell>
          <cell r="E916" t="str">
            <v>03</v>
          </cell>
          <cell r="F916" t="str">
            <v>SAM</v>
          </cell>
          <cell r="G916">
            <v>3008</v>
          </cell>
          <cell r="H916" t="str">
            <v>Agriculture Sector Development</v>
          </cell>
          <cell r="I916">
            <v>3610</v>
          </cell>
          <cell r="J916" t="str">
            <v>PAHQ</v>
          </cell>
          <cell r="K916" t="str">
            <v>17NOV88</v>
          </cell>
          <cell r="L916" t="str">
            <v>10FEB89</v>
          </cell>
          <cell r="N916" t="str">
            <v>20SEP89</v>
          </cell>
          <cell r="Q916">
            <v>40</v>
          </cell>
          <cell r="R916">
            <v>10</v>
          </cell>
          <cell r="S916">
            <v>1</v>
          </cell>
          <cell r="U916">
            <v>0</v>
          </cell>
          <cell r="V916">
            <v>0</v>
          </cell>
          <cell r="W916">
            <v>0</v>
          </cell>
          <cell r="X916">
            <v>0</v>
          </cell>
          <cell r="Y916">
            <v>0</v>
          </cell>
          <cell r="Z916">
            <v>0</v>
          </cell>
          <cell r="AA916">
            <v>0</v>
          </cell>
        </row>
        <row r="917">
          <cell r="A917" t="str">
            <v>SECOND COMPENSATORY FORESTRY SECTOR PROJECT</v>
          </cell>
          <cell r="B917" t="str">
            <v>0921</v>
          </cell>
          <cell r="C917">
            <v>921</v>
          </cell>
          <cell r="D917" t="str">
            <v>CLOSED</v>
          </cell>
          <cell r="E917" t="str">
            <v>01</v>
          </cell>
          <cell r="F917" t="str">
            <v>MAL</v>
          </cell>
          <cell r="G917">
            <v>3004</v>
          </cell>
          <cell r="H917" t="str">
            <v>Forest</v>
          </cell>
          <cell r="I917">
            <v>2125</v>
          </cell>
          <cell r="J917" t="str">
            <v>SEAE</v>
          </cell>
          <cell r="K917" t="str">
            <v>17NOV88</v>
          </cell>
          <cell r="L917" t="str">
            <v>07JUL89</v>
          </cell>
          <cell r="M917" t="str">
            <v>08NOV89</v>
          </cell>
          <cell r="N917" t="str">
            <v>08JAN96</v>
          </cell>
          <cell r="O917" t="str">
            <v>15APR94</v>
          </cell>
          <cell r="P917" t="str">
            <v>15OCT09</v>
          </cell>
          <cell r="Q917">
            <v>21</v>
          </cell>
          <cell r="R917">
            <v>5</v>
          </cell>
          <cell r="S917">
            <v>0</v>
          </cell>
          <cell r="T917" t="str">
            <v>V'ABLE</v>
          </cell>
          <cell r="U917">
            <v>29500</v>
          </cell>
          <cell r="V917">
            <v>21987</v>
          </cell>
          <cell r="W917">
            <v>7513</v>
          </cell>
          <cell r="X917">
            <v>7513</v>
          </cell>
          <cell r="Y917">
            <v>7513</v>
          </cell>
          <cell r="Z917">
            <v>7513</v>
          </cell>
          <cell r="AA917">
            <v>6646</v>
          </cell>
        </row>
        <row r="918">
          <cell r="A918" t="str">
            <v>POWER DISTRIBUTION PROJECT</v>
          </cell>
          <cell r="B918" t="str">
            <v>0922</v>
          </cell>
          <cell r="C918">
            <v>922</v>
          </cell>
          <cell r="D918" t="str">
            <v>CLOSED</v>
          </cell>
          <cell r="E918" t="str">
            <v>03</v>
          </cell>
          <cell r="F918" t="str">
            <v>KIR</v>
          </cell>
          <cell r="G918">
            <v>3204</v>
          </cell>
          <cell r="H918" t="str">
            <v>Transmission &amp; Distribution</v>
          </cell>
          <cell r="I918">
            <v>3610</v>
          </cell>
          <cell r="J918" t="str">
            <v>PAHQ</v>
          </cell>
          <cell r="K918" t="str">
            <v>22NOV88</v>
          </cell>
          <cell r="L918" t="str">
            <v>13MAR89</v>
          </cell>
          <cell r="M918" t="str">
            <v>20JUN89</v>
          </cell>
          <cell r="N918" t="str">
            <v>31JAN92</v>
          </cell>
          <cell r="O918" t="str">
            <v>15MAR99</v>
          </cell>
          <cell r="P918" t="str">
            <v>15SEP28</v>
          </cell>
          <cell r="Q918">
            <v>40</v>
          </cell>
          <cell r="R918">
            <v>10</v>
          </cell>
          <cell r="S918">
            <v>1</v>
          </cell>
          <cell r="U918">
            <v>908</v>
          </cell>
          <cell r="V918">
            <v>18</v>
          </cell>
          <cell r="W918">
            <v>890</v>
          </cell>
          <cell r="X918">
            <v>890</v>
          </cell>
          <cell r="Y918">
            <v>890</v>
          </cell>
          <cell r="Z918">
            <v>890</v>
          </cell>
          <cell r="AA918">
            <v>201</v>
          </cell>
        </row>
        <row r="919">
          <cell r="A919" t="str">
            <v>IRRIGATION SECTOR PROJECT</v>
          </cell>
          <cell r="B919" t="str">
            <v>0923</v>
          </cell>
          <cell r="C919">
            <v>923</v>
          </cell>
          <cell r="D919" t="str">
            <v>CLOSED</v>
          </cell>
          <cell r="E919" t="str">
            <v>03</v>
          </cell>
          <cell r="F919" t="str">
            <v>NEP</v>
          </cell>
          <cell r="G919">
            <v>3005</v>
          </cell>
          <cell r="H919" t="str">
            <v>Irrigation &amp; Drainage</v>
          </cell>
          <cell r="I919">
            <v>2035</v>
          </cell>
          <cell r="J919" t="str">
            <v>SANS</v>
          </cell>
          <cell r="K919" t="str">
            <v>22NOV88</v>
          </cell>
          <cell r="L919" t="str">
            <v>16DEC88</v>
          </cell>
          <cell r="M919" t="str">
            <v>24JAN89</v>
          </cell>
          <cell r="N919" t="str">
            <v>30JUN97</v>
          </cell>
          <cell r="O919" t="str">
            <v>01MAR99</v>
          </cell>
          <cell r="P919" t="str">
            <v>01SEP28</v>
          </cell>
          <cell r="Q919">
            <v>40</v>
          </cell>
          <cell r="R919">
            <v>10</v>
          </cell>
          <cell r="S919">
            <v>1</v>
          </cell>
          <cell r="U919">
            <v>39951</v>
          </cell>
          <cell r="V919">
            <v>13305</v>
          </cell>
          <cell r="W919">
            <v>26646</v>
          </cell>
          <cell r="X919">
            <v>26646</v>
          </cell>
          <cell r="Y919">
            <v>26646</v>
          </cell>
          <cell r="Z919">
            <v>26646</v>
          </cell>
          <cell r="AA919">
            <v>5295</v>
          </cell>
        </row>
        <row r="920">
          <cell r="A920" t="str">
            <v>AGRICULTURE PROGRAM</v>
          </cell>
          <cell r="B920" t="str">
            <v>0924</v>
          </cell>
          <cell r="C920">
            <v>924</v>
          </cell>
          <cell r="D920" t="str">
            <v>CLOSED</v>
          </cell>
          <cell r="E920" t="str">
            <v>03</v>
          </cell>
          <cell r="F920" t="str">
            <v>NEP</v>
          </cell>
          <cell r="G920">
            <v>3001</v>
          </cell>
          <cell r="H920" t="str">
            <v>Agriculture Production, Agroprocessing, &amp; Agrobusiness</v>
          </cell>
          <cell r="I920">
            <v>2035</v>
          </cell>
          <cell r="J920" t="str">
            <v>SANS</v>
          </cell>
          <cell r="K920" t="str">
            <v>24NOV88</v>
          </cell>
          <cell r="L920" t="str">
            <v>16DEC88</v>
          </cell>
          <cell r="M920" t="str">
            <v>19DEC88</v>
          </cell>
          <cell r="N920" t="str">
            <v>05JUL91</v>
          </cell>
          <cell r="O920" t="str">
            <v>01APR99</v>
          </cell>
          <cell r="P920" t="str">
            <v>01OCT28</v>
          </cell>
          <cell r="Q920">
            <v>40</v>
          </cell>
          <cell r="R920">
            <v>10</v>
          </cell>
          <cell r="S920">
            <v>1</v>
          </cell>
          <cell r="U920">
            <v>55667</v>
          </cell>
          <cell r="V920">
            <v>0</v>
          </cell>
          <cell r="W920">
            <v>55667</v>
          </cell>
          <cell r="X920">
            <v>55667</v>
          </cell>
          <cell r="Y920">
            <v>55667</v>
          </cell>
          <cell r="Z920">
            <v>55667</v>
          </cell>
          <cell r="AA920">
            <v>11240</v>
          </cell>
        </row>
        <row r="921">
          <cell r="A921" t="str">
            <v>KESC FIFTH POWER (SECTOR LOAN) PROJECT</v>
          </cell>
          <cell r="B921" t="str">
            <v>0925</v>
          </cell>
          <cell r="C921">
            <v>925</v>
          </cell>
          <cell r="D921" t="str">
            <v>CLOSED</v>
          </cell>
          <cell r="E921" t="str">
            <v>01</v>
          </cell>
          <cell r="F921" t="str">
            <v>PAK</v>
          </cell>
          <cell r="G921">
            <v>3204</v>
          </cell>
          <cell r="H921" t="str">
            <v>Transmission &amp; Distribution</v>
          </cell>
          <cell r="I921">
            <v>4615</v>
          </cell>
          <cell r="J921" t="str">
            <v>CWID</v>
          </cell>
          <cell r="K921" t="str">
            <v>24NOV88</v>
          </cell>
          <cell r="L921" t="str">
            <v>21DEC88</v>
          </cell>
          <cell r="M921" t="str">
            <v>05FEB90</v>
          </cell>
          <cell r="N921" t="str">
            <v>31MAR98</v>
          </cell>
          <cell r="O921" t="str">
            <v>15APR92</v>
          </cell>
          <cell r="P921" t="str">
            <v>15OCT12</v>
          </cell>
          <cell r="Q921">
            <v>25</v>
          </cell>
          <cell r="R921">
            <v>4</v>
          </cell>
          <cell r="S921">
            <v>0</v>
          </cell>
          <cell r="T921" t="str">
            <v>V'ABLE</v>
          </cell>
          <cell r="U921">
            <v>100000</v>
          </cell>
          <cell r="V921">
            <v>1564</v>
          </cell>
          <cell r="W921">
            <v>98436</v>
          </cell>
          <cell r="X921">
            <v>98436</v>
          </cell>
          <cell r="Y921">
            <v>98436</v>
          </cell>
          <cell r="Z921">
            <v>98436</v>
          </cell>
          <cell r="AA921">
            <v>61997</v>
          </cell>
        </row>
        <row r="922">
          <cell r="A922" t="str">
            <v>SECOND HEALTH AND POPULATION PROJECT</v>
          </cell>
          <cell r="B922" t="str">
            <v>0926</v>
          </cell>
          <cell r="C922">
            <v>926</v>
          </cell>
          <cell r="D922" t="str">
            <v>CLOSED</v>
          </cell>
          <cell r="E922" t="str">
            <v>01</v>
          </cell>
          <cell r="F922" t="str">
            <v>INO</v>
          </cell>
          <cell r="G922">
            <v>3403</v>
          </cell>
          <cell r="H922" t="str">
            <v>Health Systems</v>
          </cell>
          <cell r="I922">
            <v>2135</v>
          </cell>
          <cell r="J922" t="str">
            <v>SESS</v>
          </cell>
          <cell r="K922" t="str">
            <v>29NOV88</v>
          </cell>
          <cell r="L922" t="str">
            <v>23DEC88</v>
          </cell>
          <cell r="M922" t="str">
            <v>21APR89</v>
          </cell>
          <cell r="N922" t="str">
            <v>12JUL95</v>
          </cell>
          <cell r="O922" t="str">
            <v>15JUN94</v>
          </cell>
          <cell r="P922" t="str">
            <v>15DEC13</v>
          </cell>
          <cell r="Q922">
            <v>25</v>
          </cell>
          <cell r="R922">
            <v>5</v>
          </cell>
          <cell r="S922">
            <v>0</v>
          </cell>
          <cell r="T922" t="str">
            <v>V'ABLE</v>
          </cell>
          <cell r="U922">
            <v>39300</v>
          </cell>
          <cell r="V922">
            <v>3920</v>
          </cell>
          <cell r="W922">
            <v>35380</v>
          </cell>
          <cell r="X922">
            <v>35380</v>
          </cell>
          <cell r="Y922">
            <v>35380</v>
          </cell>
          <cell r="Z922">
            <v>35380</v>
          </cell>
          <cell r="AA922">
            <v>19507</v>
          </cell>
        </row>
        <row r="923">
          <cell r="A923" t="str">
            <v>FOURTH MULTIPROJECT LOAN</v>
          </cell>
          <cell r="B923" t="str">
            <v>0927</v>
          </cell>
          <cell r="C923">
            <v>927</v>
          </cell>
          <cell r="D923" t="str">
            <v>CLOSED</v>
          </cell>
          <cell r="E923" t="str">
            <v>03</v>
          </cell>
          <cell r="F923" t="str">
            <v>TON</v>
          </cell>
          <cell r="G923">
            <v>3900</v>
          </cell>
          <cell r="H923" t="str">
            <v>Multisector</v>
          </cell>
          <cell r="I923">
            <v>3610</v>
          </cell>
          <cell r="J923" t="str">
            <v>PAHQ</v>
          </cell>
          <cell r="K923" t="str">
            <v>29NOV88</v>
          </cell>
          <cell r="L923" t="str">
            <v>07DEC88</v>
          </cell>
          <cell r="M923" t="str">
            <v>24JAN89</v>
          </cell>
          <cell r="N923" t="str">
            <v>14FEB96</v>
          </cell>
          <cell r="O923" t="str">
            <v>01DEC98</v>
          </cell>
          <cell r="P923" t="str">
            <v>01JUN28</v>
          </cell>
          <cell r="Q923">
            <v>40</v>
          </cell>
          <cell r="R923">
            <v>10</v>
          </cell>
          <cell r="S923">
            <v>1</v>
          </cell>
          <cell r="U923">
            <v>3623</v>
          </cell>
          <cell r="V923">
            <v>421</v>
          </cell>
          <cell r="W923">
            <v>3202</v>
          </cell>
          <cell r="X923">
            <v>3202</v>
          </cell>
          <cell r="Y923">
            <v>3202</v>
          </cell>
          <cell r="Z923">
            <v>3202</v>
          </cell>
          <cell r="AA923">
            <v>709</v>
          </cell>
        </row>
        <row r="924">
          <cell r="A924" t="str">
            <v>NAM NGUM-LUANG PRABANG POWER TRANSMISSION PROJECT</v>
          </cell>
          <cell r="B924" t="str">
            <v>0928</v>
          </cell>
          <cell r="C924">
            <v>928</v>
          </cell>
          <cell r="D924" t="str">
            <v>CLOSED</v>
          </cell>
          <cell r="E924" t="str">
            <v>03</v>
          </cell>
          <cell r="F924" t="str">
            <v>LAO</v>
          </cell>
          <cell r="G924">
            <v>3204</v>
          </cell>
          <cell r="H924" t="str">
            <v>Transmission &amp; Distribution</v>
          </cell>
          <cell r="I924">
            <v>2115</v>
          </cell>
          <cell r="J924" t="str">
            <v>SEID</v>
          </cell>
          <cell r="K924" t="str">
            <v>06DEC88</v>
          </cell>
          <cell r="L924" t="str">
            <v>21FEB89</v>
          </cell>
          <cell r="M924" t="str">
            <v>05JUL89</v>
          </cell>
          <cell r="N924" t="str">
            <v>24MAY95</v>
          </cell>
          <cell r="O924" t="str">
            <v>15FEB99</v>
          </cell>
          <cell r="P924" t="str">
            <v>15AUG28</v>
          </cell>
          <cell r="Q924">
            <v>40</v>
          </cell>
          <cell r="R924">
            <v>10</v>
          </cell>
          <cell r="S924">
            <v>1</v>
          </cell>
          <cell r="U924">
            <v>11890</v>
          </cell>
          <cell r="V924">
            <v>143</v>
          </cell>
          <cell r="W924">
            <v>11747</v>
          </cell>
          <cell r="X924">
            <v>11747</v>
          </cell>
          <cell r="Y924">
            <v>11747</v>
          </cell>
          <cell r="Z924">
            <v>11747</v>
          </cell>
          <cell r="AA924">
            <v>2370</v>
          </cell>
        </row>
        <row r="925">
          <cell r="A925" t="str">
            <v>THIRD PIRKOH GAS DEVELOPMENT PROJECT</v>
          </cell>
          <cell r="B925" t="str">
            <v>0929</v>
          </cell>
          <cell r="C925">
            <v>929</v>
          </cell>
          <cell r="D925" t="str">
            <v>CLOSED</v>
          </cell>
          <cell r="E925" t="str">
            <v>01</v>
          </cell>
          <cell r="F925" t="str">
            <v>PAK</v>
          </cell>
          <cell r="G925">
            <v>3201</v>
          </cell>
          <cell r="H925" t="str">
            <v>Conventional Energy Generation (other than hydropower)</v>
          </cell>
          <cell r="I925">
            <v>4615</v>
          </cell>
          <cell r="J925" t="str">
            <v>CWID</v>
          </cell>
          <cell r="K925" t="str">
            <v>13DEC88</v>
          </cell>
          <cell r="L925" t="str">
            <v>20JAN89</v>
          </cell>
          <cell r="M925" t="str">
            <v>27JUN89</v>
          </cell>
          <cell r="N925" t="str">
            <v>20JAN00</v>
          </cell>
          <cell r="O925" t="str">
            <v>15APR93</v>
          </cell>
          <cell r="P925" t="str">
            <v>15OCT08</v>
          </cell>
          <cell r="Q925">
            <v>20</v>
          </cell>
          <cell r="R925">
            <v>4</v>
          </cell>
          <cell r="S925">
            <v>0</v>
          </cell>
          <cell r="T925" t="str">
            <v>V'ABLE</v>
          </cell>
          <cell r="U925">
            <v>65350</v>
          </cell>
          <cell r="V925">
            <v>0</v>
          </cell>
          <cell r="W925">
            <v>65350</v>
          </cell>
          <cell r="X925">
            <v>65350</v>
          </cell>
          <cell r="Y925">
            <v>65350</v>
          </cell>
          <cell r="Z925">
            <v>65350</v>
          </cell>
          <cell r="AA925">
            <v>65350</v>
          </cell>
        </row>
        <row r="926">
          <cell r="A926" t="str">
            <v>THIRD PIRKOH GAS DEVELOPMENT PROJECT</v>
          </cell>
          <cell r="B926" t="str">
            <v>0930</v>
          </cell>
          <cell r="C926">
            <v>930</v>
          </cell>
          <cell r="D926" t="str">
            <v>CLOSED</v>
          </cell>
          <cell r="E926" t="str">
            <v>03</v>
          </cell>
          <cell r="F926" t="str">
            <v>PAK</v>
          </cell>
          <cell r="G926">
            <v>3201</v>
          </cell>
          <cell r="H926" t="str">
            <v>Conventional Energy Generation (other than hydropower)</v>
          </cell>
          <cell r="I926">
            <v>4615</v>
          </cell>
          <cell r="J926" t="str">
            <v>CWID</v>
          </cell>
          <cell r="K926" t="str">
            <v>13DEC88</v>
          </cell>
          <cell r="L926" t="str">
            <v>20JAN89</v>
          </cell>
          <cell r="M926" t="str">
            <v>27JUN89</v>
          </cell>
          <cell r="N926" t="str">
            <v>20JAN00</v>
          </cell>
          <cell r="O926" t="str">
            <v>15APR99</v>
          </cell>
          <cell r="P926" t="str">
            <v>15OCT23</v>
          </cell>
          <cell r="Q926">
            <v>35</v>
          </cell>
          <cell r="R926">
            <v>10</v>
          </cell>
          <cell r="S926">
            <v>1</v>
          </cell>
          <cell r="U926">
            <v>46255</v>
          </cell>
          <cell r="V926">
            <v>0</v>
          </cell>
          <cell r="W926">
            <v>46255</v>
          </cell>
          <cell r="X926">
            <v>46255</v>
          </cell>
          <cell r="Y926">
            <v>46255</v>
          </cell>
          <cell r="Z926">
            <v>46255</v>
          </cell>
          <cell r="AA926">
            <v>11541</v>
          </cell>
        </row>
        <row r="927">
          <cell r="A927" t="str">
            <v>INDUSTRIAL SECTOR PROGRAM</v>
          </cell>
          <cell r="B927" t="str">
            <v>0931</v>
          </cell>
          <cell r="C927">
            <v>931</v>
          </cell>
          <cell r="D927" t="str">
            <v>CLOSED</v>
          </cell>
          <cell r="E927" t="str">
            <v>01</v>
          </cell>
          <cell r="F927" t="str">
            <v>PAK</v>
          </cell>
          <cell r="G927">
            <v>3502</v>
          </cell>
          <cell r="H927" t="str">
            <v>Industry</v>
          </cell>
          <cell r="I927">
            <v>4630</v>
          </cell>
          <cell r="J927" t="str">
            <v>CWGF</v>
          </cell>
          <cell r="K927" t="str">
            <v>13DEC88</v>
          </cell>
          <cell r="L927" t="str">
            <v>14DEC88</v>
          </cell>
          <cell r="M927" t="str">
            <v>22DEC88</v>
          </cell>
          <cell r="N927" t="str">
            <v>17MAY91</v>
          </cell>
          <cell r="O927" t="str">
            <v>01APR92</v>
          </cell>
          <cell r="P927" t="str">
            <v>01OCT03</v>
          </cell>
          <cell r="Q927">
            <v>15</v>
          </cell>
          <cell r="R927">
            <v>3</v>
          </cell>
          <cell r="S927">
            <v>0</v>
          </cell>
          <cell r="T927" t="str">
            <v>V'ABLE</v>
          </cell>
          <cell r="U927">
            <v>100000</v>
          </cell>
          <cell r="V927">
            <v>0</v>
          </cell>
          <cell r="W927">
            <v>100000</v>
          </cell>
          <cell r="X927">
            <v>100000</v>
          </cell>
          <cell r="Y927">
            <v>100000</v>
          </cell>
          <cell r="Z927">
            <v>100000</v>
          </cell>
          <cell r="AA927">
            <v>100000</v>
          </cell>
        </row>
        <row r="928">
          <cell r="A928" t="str">
            <v>INDUSTRIAL SECTOR PROGRAM</v>
          </cell>
          <cell r="B928" t="str">
            <v>0932</v>
          </cell>
          <cell r="C928">
            <v>932</v>
          </cell>
          <cell r="D928" t="str">
            <v>CLOSED</v>
          </cell>
          <cell r="E928" t="str">
            <v>03</v>
          </cell>
          <cell r="F928" t="str">
            <v>PAK</v>
          </cell>
          <cell r="G928">
            <v>3502</v>
          </cell>
          <cell r="H928" t="str">
            <v>Industry</v>
          </cell>
          <cell r="I928">
            <v>4630</v>
          </cell>
          <cell r="J928" t="str">
            <v>CWGF</v>
          </cell>
          <cell r="K928" t="str">
            <v>13DEC88</v>
          </cell>
          <cell r="L928" t="str">
            <v>14DEC88</v>
          </cell>
          <cell r="M928" t="str">
            <v>22DEC88</v>
          </cell>
          <cell r="N928" t="str">
            <v>28MAY91</v>
          </cell>
          <cell r="O928" t="str">
            <v>01APR99</v>
          </cell>
          <cell r="P928" t="str">
            <v>01OCT23</v>
          </cell>
          <cell r="Q928">
            <v>35</v>
          </cell>
          <cell r="R928">
            <v>10</v>
          </cell>
          <cell r="S928">
            <v>1</v>
          </cell>
          <cell r="U928">
            <v>100780</v>
          </cell>
          <cell r="V928">
            <v>0</v>
          </cell>
          <cell r="W928">
            <v>100780</v>
          </cell>
          <cell r="X928">
            <v>100780</v>
          </cell>
          <cell r="Y928">
            <v>100780</v>
          </cell>
          <cell r="Z928">
            <v>100780</v>
          </cell>
          <cell r="AA928">
            <v>25161</v>
          </cell>
        </row>
        <row r="929">
          <cell r="A929" t="str">
            <v>SHANGHAI INVESTMENT &amp; TRUST CORP. PROJECT</v>
          </cell>
          <cell r="B929" t="str">
            <v>0933</v>
          </cell>
          <cell r="C929">
            <v>933</v>
          </cell>
          <cell r="D929" t="str">
            <v>CLOSED</v>
          </cell>
          <cell r="E929" t="str">
            <v>01</v>
          </cell>
          <cell r="F929" t="str">
            <v>PRC</v>
          </cell>
          <cell r="G929">
            <v>3503</v>
          </cell>
          <cell r="H929" t="str">
            <v>Small &amp; Medium Scale Enterprises</v>
          </cell>
          <cell r="I929">
            <v>4710</v>
          </cell>
          <cell r="J929" t="str">
            <v>EARG</v>
          </cell>
          <cell r="K929" t="str">
            <v>13DEC88</v>
          </cell>
          <cell r="L929" t="str">
            <v>28AUG89</v>
          </cell>
          <cell r="M929" t="str">
            <v>27NOV89</v>
          </cell>
          <cell r="N929" t="str">
            <v>27MAY94</v>
          </cell>
          <cell r="O929" t="str">
            <v>15MAR92</v>
          </cell>
          <cell r="P929" t="str">
            <v>15SEP97</v>
          </cell>
          <cell r="Q929">
            <v>15</v>
          </cell>
          <cell r="R929">
            <v>3</v>
          </cell>
          <cell r="S929">
            <v>0</v>
          </cell>
          <cell r="T929" t="str">
            <v>V'ABLE</v>
          </cell>
          <cell r="U929">
            <v>100000</v>
          </cell>
          <cell r="V929">
            <v>12798</v>
          </cell>
          <cell r="W929">
            <v>87202</v>
          </cell>
          <cell r="X929">
            <v>87202</v>
          </cell>
          <cell r="Y929">
            <v>87202</v>
          </cell>
          <cell r="Z929">
            <v>87202</v>
          </cell>
          <cell r="AA929">
            <v>87202</v>
          </cell>
        </row>
        <row r="930">
          <cell r="A930" t="str">
            <v>BHUTAN DEVELOPMENT FINANCE CORP. PROJECT</v>
          </cell>
          <cell r="B930" t="str">
            <v>0934</v>
          </cell>
          <cell r="C930">
            <v>934</v>
          </cell>
          <cell r="D930" t="str">
            <v>CLOSED</v>
          </cell>
          <cell r="E930" t="str">
            <v>03</v>
          </cell>
          <cell r="F930" t="str">
            <v>BHU</v>
          </cell>
          <cell r="G930">
            <v>3503</v>
          </cell>
          <cell r="H930" t="str">
            <v>Small &amp; Medium Scale Enterprises</v>
          </cell>
          <cell r="I930">
            <v>2050</v>
          </cell>
          <cell r="J930" t="str">
            <v>SAGF</v>
          </cell>
          <cell r="K930" t="str">
            <v>13DEC88</v>
          </cell>
          <cell r="L930" t="str">
            <v>08MAR89</v>
          </cell>
          <cell r="M930" t="str">
            <v>03MAY89</v>
          </cell>
          <cell r="N930" t="str">
            <v>15NOV94</v>
          </cell>
          <cell r="O930" t="str">
            <v>15JAN99</v>
          </cell>
          <cell r="P930" t="str">
            <v>15JUL28</v>
          </cell>
          <cell r="Q930">
            <v>40</v>
          </cell>
          <cell r="R930">
            <v>10</v>
          </cell>
          <cell r="S930">
            <v>1</v>
          </cell>
          <cell r="U930">
            <v>2586</v>
          </cell>
          <cell r="V930">
            <v>330</v>
          </cell>
          <cell r="W930">
            <v>2256</v>
          </cell>
          <cell r="X930">
            <v>2256</v>
          </cell>
          <cell r="Y930">
            <v>2256</v>
          </cell>
          <cell r="Z930">
            <v>2256</v>
          </cell>
          <cell r="AA930">
            <v>452</v>
          </cell>
        </row>
        <row r="931">
          <cell r="A931" t="str">
            <v>FIFTH ROAD IMPROVEMENT PROJECT</v>
          </cell>
          <cell r="B931" t="str">
            <v>0935</v>
          </cell>
          <cell r="C931">
            <v>935</v>
          </cell>
          <cell r="D931" t="str">
            <v>CLOSED</v>
          </cell>
          <cell r="E931" t="str">
            <v>01</v>
          </cell>
          <cell r="F931" t="str">
            <v>KOR</v>
          </cell>
          <cell r="G931">
            <v>3701</v>
          </cell>
          <cell r="H931" t="str">
            <v>Roads &amp; Highways</v>
          </cell>
          <cell r="I931">
            <v>4715</v>
          </cell>
          <cell r="J931" t="str">
            <v>EATC</v>
          </cell>
          <cell r="K931" t="str">
            <v>15DEC88</v>
          </cell>
          <cell r="L931" t="str">
            <v>13SEP89</v>
          </cell>
          <cell r="M931" t="str">
            <v>12DEC89</v>
          </cell>
          <cell r="N931" t="str">
            <v>13JAN93</v>
          </cell>
          <cell r="O931" t="str">
            <v>15JUN94</v>
          </cell>
          <cell r="P931" t="str">
            <v>15DEC13</v>
          </cell>
          <cell r="Q931">
            <v>25</v>
          </cell>
          <cell r="R931">
            <v>5</v>
          </cell>
          <cell r="S931">
            <v>0</v>
          </cell>
          <cell r="T931" t="str">
            <v>V'ABLE</v>
          </cell>
          <cell r="U931">
            <v>100000</v>
          </cell>
          <cell r="V931">
            <v>0</v>
          </cell>
          <cell r="W931">
            <v>100000</v>
          </cell>
          <cell r="X931">
            <v>100000</v>
          </cell>
          <cell r="Y931">
            <v>100000</v>
          </cell>
          <cell r="Z931">
            <v>100000</v>
          </cell>
          <cell r="AA931">
            <v>55002</v>
          </cell>
        </row>
        <row r="932">
          <cell r="A932" t="str">
            <v>SECOND TRIBHUVAN INT'L. AIRPORT PROJECT (2ND SUPPLEMENTARY)</v>
          </cell>
          <cell r="B932" t="str">
            <v>0936</v>
          </cell>
          <cell r="C932">
            <v>936</v>
          </cell>
          <cell r="D932" t="str">
            <v>CLOSED</v>
          </cell>
          <cell r="E932" t="str">
            <v>03</v>
          </cell>
          <cell r="F932" t="str">
            <v>NEP</v>
          </cell>
          <cell r="G932">
            <v>3704</v>
          </cell>
          <cell r="H932" t="str">
            <v>Civil Aviation</v>
          </cell>
          <cell r="I932">
            <v>2015</v>
          </cell>
          <cell r="J932" t="str">
            <v>SATC</v>
          </cell>
          <cell r="K932" t="str">
            <v>15DEC88</v>
          </cell>
          <cell r="L932" t="str">
            <v>16DEC88</v>
          </cell>
          <cell r="M932" t="str">
            <v>13JAN89</v>
          </cell>
          <cell r="N932" t="str">
            <v>09APR97</v>
          </cell>
          <cell r="O932" t="str">
            <v>01MAR99</v>
          </cell>
          <cell r="P932" t="str">
            <v>01SEP28</v>
          </cell>
          <cell r="Q932">
            <v>40</v>
          </cell>
          <cell r="R932">
            <v>10</v>
          </cell>
          <cell r="S932">
            <v>1</v>
          </cell>
          <cell r="U932">
            <v>8432</v>
          </cell>
          <cell r="V932">
            <v>3940</v>
          </cell>
          <cell r="W932">
            <v>4492</v>
          </cell>
          <cell r="X932">
            <v>4492</v>
          </cell>
          <cell r="Y932">
            <v>4492</v>
          </cell>
          <cell r="Z932">
            <v>4492</v>
          </cell>
          <cell r="AA932">
            <v>894</v>
          </cell>
        </row>
        <row r="933">
          <cell r="A933" t="str">
            <v>HEXIAN PULP MILL PROJECT</v>
          </cell>
          <cell r="B933" t="str">
            <v>0937</v>
          </cell>
          <cell r="C933">
            <v>937</v>
          </cell>
          <cell r="D933" t="str">
            <v>CLOSED</v>
          </cell>
          <cell r="E933" t="str">
            <v>01</v>
          </cell>
          <cell r="F933" t="str">
            <v>PRC</v>
          </cell>
          <cell r="G933">
            <v>3001</v>
          </cell>
          <cell r="H933" t="str">
            <v>Agriculture Production, Agroprocessing, &amp; Agrobusiness</v>
          </cell>
          <cell r="I933">
            <v>4725</v>
          </cell>
          <cell r="J933" t="str">
            <v>EAAE</v>
          </cell>
          <cell r="K933" t="str">
            <v>20DEC88</v>
          </cell>
          <cell r="L933" t="str">
            <v>28AUG89</v>
          </cell>
          <cell r="M933" t="str">
            <v>27NOV89</v>
          </cell>
          <cell r="N933" t="str">
            <v>15OCT94</v>
          </cell>
          <cell r="O933" t="str">
            <v>15APR93</v>
          </cell>
          <cell r="P933" t="str">
            <v>15OCT06</v>
          </cell>
          <cell r="Q933">
            <v>18</v>
          </cell>
          <cell r="R933">
            <v>4</v>
          </cell>
          <cell r="S933">
            <v>0</v>
          </cell>
          <cell r="T933" t="str">
            <v>V'ABLE</v>
          </cell>
          <cell r="U933">
            <v>49600</v>
          </cell>
          <cell r="V933">
            <v>0</v>
          </cell>
          <cell r="W933">
            <v>49600</v>
          </cell>
          <cell r="X933">
            <v>49600</v>
          </cell>
          <cell r="Y933">
            <v>49600</v>
          </cell>
          <cell r="Z933">
            <v>49600</v>
          </cell>
          <cell r="AA933">
            <v>49600</v>
          </cell>
        </row>
        <row r="934">
          <cell r="A934" t="str">
            <v>FINANCIAL SECTOR PROGRAM</v>
          </cell>
          <cell r="B934" t="str">
            <v>0938</v>
          </cell>
          <cell r="C934">
            <v>938</v>
          </cell>
          <cell r="D934" t="str">
            <v>CLOSED</v>
          </cell>
          <cell r="E934" t="str">
            <v>01</v>
          </cell>
          <cell r="F934" t="str">
            <v>INO</v>
          </cell>
          <cell r="G934">
            <v>3306</v>
          </cell>
          <cell r="H934" t="str">
            <v>Finance Sector Development</v>
          </cell>
          <cell r="I934">
            <v>2145</v>
          </cell>
          <cell r="J934" t="str">
            <v>SEGF</v>
          </cell>
          <cell r="K934" t="str">
            <v>20DEC88</v>
          </cell>
          <cell r="L934" t="str">
            <v>23DEC88</v>
          </cell>
          <cell r="M934" t="str">
            <v>01MAR89</v>
          </cell>
          <cell r="N934" t="str">
            <v>22SEP89</v>
          </cell>
          <cell r="O934" t="str">
            <v>15JAN92</v>
          </cell>
          <cell r="P934" t="str">
            <v>15JUL03</v>
          </cell>
          <cell r="Q934">
            <v>15</v>
          </cell>
          <cell r="R934">
            <v>3</v>
          </cell>
          <cell r="S934">
            <v>0</v>
          </cell>
          <cell r="T934" t="str">
            <v>V'ABLE</v>
          </cell>
          <cell r="U934">
            <v>150000</v>
          </cell>
          <cell r="V934">
            <v>0</v>
          </cell>
          <cell r="W934">
            <v>150000</v>
          </cell>
          <cell r="X934">
            <v>150000</v>
          </cell>
          <cell r="Y934">
            <v>150000</v>
          </cell>
          <cell r="Z934">
            <v>150000</v>
          </cell>
          <cell r="AA934">
            <v>150000</v>
          </cell>
        </row>
        <row r="935">
          <cell r="A935" t="str">
            <v>FINANCIAL SECTOR PROGRAM</v>
          </cell>
          <cell r="B935" t="str">
            <v>0939</v>
          </cell>
          <cell r="C935">
            <v>939</v>
          </cell>
          <cell r="D935" t="str">
            <v>CLOSED</v>
          </cell>
          <cell r="E935" t="str">
            <v>03</v>
          </cell>
          <cell r="F935" t="str">
            <v>INO</v>
          </cell>
          <cell r="G935">
            <v>3306</v>
          </cell>
          <cell r="H935" t="str">
            <v>Finance Sector Development</v>
          </cell>
          <cell r="I935">
            <v>2145</v>
          </cell>
          <cell r="J935" t="str">
            <v>SEGF</v>
          </cell>
          <cell r="K935" t="str">
            <v>20DEC88</v>
          </cell>
          <cell r="L935" t="str">
            <v>23DEC88</v>
          </cell>
          <cell r="M935" t="str">
            <v>01MAR89</v>
          </cell>
          <cell r="N935" t="str">
            <v>26SEP89</v>
          </cell>
          <cell r="O935" t="str">
            <v>15JAN99</v>
          </cell>
          <cell r="P935" t="str">
            <v>15JUL23</v>
          </cell>
          <cell r="Q935">
            <v>35</v>
          </cell>
          <cell r="R935">
            <v>10</v>
          </cell>
          <cell r="S935">
            <v>1</v>
          </cell>
          <cell r="U935">
            <v>47023</v>
          </cell>
          <cell r="V935">
            <v>0</v>
          </cell>
          <cell r="W935">
            <v>47023</v>
          </cell>
          <cell r="X935">
            <v>47023</v>
          </cell>
          <cell r="Y935">
            <v>47023</v>
          </cell>
          <cell r="Z935">
            <v>47023</v>
          </cell>
          <cell r="AA935">
            <v>11758</v>
          </cell>
        </row>
        <row r="936">
          <cell r="A936" t="str">
            <v>NGO-MICROCREDIT PROJECT</v>
          </cell>
          <cell r="B936" t="str">
            <v>0940</v>
          </cell>
          <cell r="C936">
            <v>940</v>
          </cell>
          <cell r="D936" t="str">
            <v>CLOSED</v>
          </cell>
          <cell r="E936" t="str">
            <v>03</v>
          </cell>
          <cell r="F936" t="str">
            <v>PHI</v>
          </cell>
          <cell r="G936">
            <v>3304</v>
          </cell>
          <cell r="H936" t="str">
            <v>Microfinance</v>
          </cell>
          <cell r="I936">
            <v>2125</v>
          </cell>
          <cell r="J936" t="str">
            <v>SEAE</v>
          </cell>
          <cell r="K936" t="str">
            <v>22DEC88</v>
          </cell>
          <cell r="L936" t="str">
            <v>27DEC88</v>
          </cell>
          <cell r="M936" t="str">
            <v>02FEB89</v>
          </cell>
          <cell r="N936" t="str">
            <v>07OCT91</v>
          </cell>
          <cell r="O936" t="str">
            <v>15MAY99</v>
          </cell>
          <cell r="P936" t="str">
            <v>15NOV23</v>
          </cell>
          <cell r="Q936">
            <v>35</v>
          </cell>
          <cell r="R936">
            <v>10</v>
          </cell>
          <cell r="S936">
            <v>1</v>
          </cell>
          <cell r="U936">
            <v>7838</v>
          </cell>
          <cell r="V936">
            <v>0</v>
          </cell>
          <cell r="W936">
            <v>7838</v>
          </cell>
          <cell r="X936">
            <v>7838</v>
          </cell>
          <cell r="Y936">
            <v>7838</v>
          </cell>
          <cell r="Z936">
            <v>7838</v>
          </cell>
          <cell r="AA936">
            <v>1948</v>
          </cell>
        </row>
        <row r="937">
          <cell r="A937" t="str">
            <v>RURAL INFRASTRUCTURE FLOOD REHABILITATION PROJECT</v>
          </cell>
          <cell r="B937" t="str">
            <v>0941</v>
          </cell>
          <cell r="C937">
            <v>941</v>
          </cell>
          <cell r="D937" t="str">
            <v>CLOSED</v>
          </cell>
          <cell r="E937" t="str">
            <v>03</v>
          </cell>
          <cell r="F937" t="str">
            <v>BAN</v>
          </cell>
          <cell r="G937">
            <v>3701</v>
          </cell>
          <cell r="H937" t="str">
            <v>Roads &amp; Highways</v>
          </cell>
          <cell r="I937">
            <v>2035</v>
          </cell>
          <cell r="J937" t="str">
            <v>SANS</v>
          </cell>
          <cell r="K937" t="str">
            <v>22DEC88</v>
          </cell>
          <cell r="L937" t="str">
            <v>20FEB89</v>
          </cell>
          <cell r="M937" t="str">
            <v>05APR89</v>
          </cell>
          <cell r="N937" t="str">
            <v>31DEC93</v>
          </cell>
          <cell r="O937" t="str">
            <v>15FEB99</v>
          </cell>
          <cell r="P937" t="str">
            <v>15AUG28</v>
          </cell>
          <cell r="Q937">
            <v>40</v>
          </cell>
          <cell r="R937">
            <v>10</v>
          </cell>
          <cell r="S937">
            <v>1</v>
          </cell>
          <cell r="U937">
            <v>40230</v>
          </cell>
          <cell r="V937">
            <v>0</v>
          </cell>
          <cell r="W937">
            <v>40230</v>
          </cell>
          <cell r="X937">
            <v>40230</v>
          </cell>
          <cell r="Y937">
            <v>40230</v>
          </cell>
          <cell r="Z937">
            <v>40230</v>
          </cell>
          <cell r="AA937">
            <v>8078</v>
          </cell>
        </row>
        <row r="938">
          <cell r="A938" t="str">
            <v>DHAKA URBAN INFRASTRUCTURE IMPROVEMENT PROJECT</v>
          </cell>
          <cell r="B938" t="str">
            <v>0942</v>
          </cell>
          <cell r="C938">
            <v>942</v>
          </cell>
          <cell r="D938" t="str">
            <v>CLOSED</v>
          </cell>
          <cell r="E938" t="str">
            <v>03</v>
          </cell>
          <cell r="F938" t="str">
            <v>BAN</v>
          </cell>
          <cell r="G938">
            <v>3900</v>
          </cell>
          <cell r="H938" t="str">
            <v>Multisector</v>
          </cell>
          <cell r="I938">
            <v>2045</v>
          </cell>
          <cell r="J938" t="str">
            <v>SAUD</v>
          </cell>
          <cell r="K938" t="str">
            <v>12JAN89</v>
          </cell>
          <cell r="L938" t="str">
            <v>20FEB89</v>
          </cell>
          <cell r="M938" t="str">
            <v>08DEC89</v>
          </cell>
          <cell r="N938" t="str">
            <v>20FEB97</v>
          </cell>
          <cell r="O938" t="str">
            <v>01JUN99</v>
          </cell>
          <cell r="P938" t="str">
            <v>01DEC28</v>
          </cell>
          <cell r="Q938">
            <v>40</v>
          </cell>
          <cell r="R938">
            <v>10</v>
          </cell>
          <cell r="S938">
            <v>1</v>
          </cell>
          <cell r="U938">
            <v>25870</v>
          </cell>
          <cell r="V938">
            <v>3726</v>
          </cell>
          <cell r="W938">
            <v>22144</v>
          </cell>
          <cell r="X938">
            <v>22144</v>
          </cell>
          <cell r="Y938">
            <v>22144</v>
          </cell>
          <cell r="Z938">
            <v>22144</v>
          </cell>
          <cell r="AA938">
            <v>4511</v>
          </cell>
        </row>
        <row r="939">
          <cell r="A939" t="str">
            <v>SECOND HIGHWAY (SECTOR LOAN) PROJECT</v>
          </cell>
          <cell r="B939" t="str">
            <v>0943</v>
          </cell>
          <cell r="C939">
            <v>943</v>
          </cell>
          <cell r="D939" t="str">
            <v>CLOSED</v>
          </cell>
          <cell r="E939" t="str">
            <v>01</v>
          </cell>
          <cell r="F939" t="str">
            <v>THA</v>
          </cell>
          <cell r="G939">
            <v>3701</v>
          </cell>
          <cell r="H939" t="str">
            <v>Roads &amp; Highways</v>
          </cell>
          <cell r="I939">
            <v>2115</v>
          </cell>
          <cell r="J939" t="str">
            <v>SEID</v>
          </cell>
          <cell r="K939" t="str">
            <v>12JAN89</v>
          </cell>
          <cell r="L939" t="str">
            <v>17AUG89</v>
          </cell>
          <cell r="M939" t="str">
            <v>28DEC89</v>
          </cell>
          <cell r="N939" t="str">
            <v>31MAR95</v>
          </cell>
          <cell r="O939" t="str">
            <v>15MAR94</v>
          </cell>
          <cell r="P939" t="str">
            <v>15SEP00</v>
          </cell>
          <cell r="Q939">
            <v>25</v>
          </cell>
          <cell r="R939">
            <v>5</v>
          </cell>
          <cell r="S939">
            <v>0</v>
          </cell>
          <cell r="T939" t="str">
            <v>V'ABLE</v>
          </cell>
          <cell r="U939">
            <v>110000</v>
          </cell>
          <cell r="V939">
            <v>4983</v>
          </cell>
          <cell r="W939">
            <v>105017</v>
          </cell>
          <cell r="X939">
            <v>105017</v>
          </cell>
          <cell r="Y939">
            <v>105017</v>
          </cell>
          <cell r="Z939">
            <v>105017</v>
          </cell>
          <cell r="AA939">
            <v>105017</v>
          </cell>
        </row>
        <row r="940">
          <cell r="A940" t="str">
            <v>SMALL AND MEDIUM INDUSTRY PROJECT</v>
          </cell>
          <cell r="B940" t="str">
            <v>0944</v>
          </cell>
          <cell r="C940">
            <v>944</v>
          </cell>
          <cell r="D940" t="str">
            <v>CLOSED</v>
          </cell>
          <cell r="E940" t="str">
            <v>01</v>
          </cell>
          <cell r="F940" t="str">
            <v>PHI</v>
          </cell>
          <cell r="G940">
            <v>3503</v>
          </cell>
          <cell r="H940" t="str">
            <v>Small &amp; Medium Scale Enterprises</v>
          </cell>
          <cell r="I940">
            <v>2145</v>
          </cell>
          <cell r="J940" t="str">
            <v>SEGF</v>
          </cell>
          <cell r="K940" t="str">
            <v>19JAN89</v>
          </cell>
          <cell r="L940" t="str">
            <v>17FEB89</v>
          </cell>
          <cell r="M940" t="str">
            <v>08MAY89</v>
          </cell>
          <cell r="N940" t="str">
            <v>12FEB93</v>
          </cell>
          <cell r="O940" t="str">
            <v>15APR92</v>
          </cell>
          <cell r="P940" t="str">
            <v>15OCT03</v>
          </cell>
          <cell r="Q940">
            <v>15</v>
          </cell>
          <cell r="R940">
            <v>3</v>
          </cell>
          <cell r="S940">
            <v>0</v>
          </cell>
          <cell r="T940" t="str">
            <v>V'ABLE</v>
          </cell>
          <cell r="U940">
            <v>65000</v>
          </cell>
          <cell r="V940">
            <v>0</v>
          </cell>
          <cell r="W940">
            <v>65000</v>
          </cell>
          <cell r="X940">
            <v>65000</v>
          </cell>
          <cell r="Y940">
            <v>65000</v>
          </cell>
          <cell r="Z940">
            <v>65000</v>
          </cell>
          <cell r="AA940">
            <v>65000</v>
          </cell>
        </row>
        <row r="941">
          <cell r="A941" t="str">
            <v>SMALL AND MEDIUM INDUSTRY PROJECT</v>
          </cell>
          <cell r="B941" t="str">
            <v>0945</v>
          </cell>
          <cell r="C941">
            <v>945</v>
          </cell>
          <cell r="D941" t="str">
            <v>CLOSED</v>
          </cell>
          <cell r="E941" t="str">
            <v>03</v>
          </cell>
          <cell r="F941" t="str">
            <v>PHI</v>
          </cell>
          <cell r="G941">
            <v>3503</v>
          </cell>
          <cell r="H941" t="str">
            <v>Small &amp; Medium Scale Enterprises</v>
          </cell>
          <cell r="I941">
            <v>2145</v>
          </cell>
          <cell r="J941" t="str">
            <v>SEGF</v>
          </cell>
          <cell r="K941" t="str">
            <v>19JAN89</v>
          </cell>
          <cell r="L941" t="str">
            <v>17FEB89</v>
          </cell>
          <cell r="M941" t="str">
            <v>08MAY89</v>
          </cell>
          <cell r="N941" t="str">
            <v>12FEB93</v>
          </cell>
          <cell r="O941" t="str">
            <v>15APR99</v>
          </cell>
          <cell r="P941" t="str">
            <v>15OCT23</v>
          </cell>
          <cell r="Q941">
            <v>35</v>
          </cell>
          <cell r="R941">
            <v>10</v>
          </cell>
          <cell r="S941">
            <v>1</v>
          </cell>
          <cell r="U941">
            <v>35319</v>
          </cell>
          <cell r="V941">
            <v>0</v>
          </cell>
          <cell r="W941">
            <v>35319</v>
          </cell>
          <cell r="X941">
            <v>35319</v>
          </cell>
          <cell r="Y941">
            <v>35319</v>
          </cell>
          <cell r="Z941">
            <v>35319</v>
          </cell>
          <cell r="AA941">
            <v>8688</v>
          </cell>
        </row>
        <row r="942">
          <cell r="A942" t="str">
            <v>INFRASTRUCTURE RESTORATION PROJECT</v>
          </cell>
          <cell r="B942" t="str">
            <v>0946</v>
          </cell>
          <cell r="C942">
            <v>946</v>
          </cell>
          <cell r="D942" t="str">
            <v>CLOSED</v>
          </cell>
          <cell r="E942" t="str">
            <v>03</v>
          </cell>
          <cell r="F942" t="str">
            <v>PHI</v>
          </cell>
          <cell r="G942">
            <v>3900</v>
          </cell>
          <cell r="H942" t="str">
            <v>Multisector</v>
          </cell>
          <cell r="I942">
            <v>2115</v>
          </cell>
          <cell r="J942" t="str">
            <v>SEID</v>
          </cell>
          <cell r="K942" t="str">
            <v>19JAN89</v>
          </cell>
          <cell r="L942" t="str">
            <v>17FEB89</v>
          </cell>
          <cell r="M942" t="str">
            <v>07APR89</v>
          </cell>
          <cell r="N942" t="str">
            <v>20AUG93</v>
          </cell>
          <cell r="O942" t="str">
            <v>15MAY99</v>
          </cell>
          <cell r="P942" t="str">
            <v>15NOV23</v>
          </cell>
          <cell r="Q942">
            <v>35</v>
          </cell>
          <cell r="R942">
            <v>10</v>
          </cell>
          <cell r="S942">
            <v>1</v>
          </cell>
          <cell r="U942">
            <v>20548</v>
          </cell>
          <cell r="V942">
            <v>320</v>
          </cell>
          <cell r="W942">
            <v>20228</v>
          </cell>
          <cell r="X942">
            <v>20228</v>
          </cell>
          <cell r="Y942">
            <v>20228</v>
          </cell>
          <cell r="Z942">
            <v>20228</v>
          </cell>
          <cell r="AA942">
            <v>5080</v>
          </cell>
        </row>
        <row r="943">
          <cell r="A943" t="str">
            <v>2ND MLA WATER SUPPLY REHABILITATION PROJECT</v>
          </cell>
          <cell r="B943" t="str">
            <v>0947</v>
          </cell>
          <cell r="C943">
            <v>947</v>
          </cell>
          <cell r="D943" t="str">
            <v>CLOSED</v>
          </cell>
          <cell r="E943" t="str">
            <v>01</v>
          </cell>
          <cell r="F943" t="str">
            <v>PHI</v>
          </cell>
          <cell r="G943">
            <v>3801</v>
          </cell>
          <cell r="H943" t="str">
            <v>Water Supply &amp; Sanitation</v>
          </cell>
          <cell r="I943">
            <v>2135</v>
          </cell>
          <cell r="J943" t="str">
            <v>SESS</v>
          </cell>
          <cell r="K943" t="str">
            <v>24JAN89</v>
          </cell>
          <cell r="L943" t="str">
            <v>17FEB89</v>
          </cell>
          <cell r="M943" t="str">
            <v>18MAY89</v>
          </cell>
          <cell r="N943" t="str">
            <v>25APR94</v>
          </cell>
          <cell r="O943" t="str">
            <v>15JUN93</v>
          </cell>
          <cell r="P943" t="str">
            <v>15DEC12</v>
          </cell>
          <cell r="Q943">
            <v>24</v>
          </cell>
          <cell r="R943">
            <v>4</v>
          </cell>
          <cell r="S943">
            <v>0</v>
          </cell>
          <cell r="T943" t="str">
            <v>V'ABLE</v>
          </cell>
          <cell r="U943">
            <v>26400</v>
          </cell>
          <cell r="V943">
            <v>0</v>
          </cell>
          <cell r="W943">
            <v>26400</v>
          </cell>
          <cell r="X943">
            <v>26400</v>
          </cell>
          <cell r="Y943">
            <v>26400</v>
          </cell>
          <cell r="Z943">
            <v>26400</v>
          </cell>
          <cell r="AA943">
            <v>16454</v>
          </cell>
        </row>
        <row r="944">
          <cell r="A944" t="str">
            <v>SHANXI-XIAOLIURAILWAY PROJECT</v>
          </cell>
          <cell r="B944" t="str">
            <v>0948</v>
          </cell>
          <cell r="C944">
            <v>948</v>
          </cell>
          <cell r="D944" t="str">
            <v>CLOSED</v>
          </cell>
          <cell r="E944" t="str">
            <v>01</v>
          </cell>
          <cell r="F944" t="str">
            <v>PRC</v>
          </cell>
          <cell r="G944">
            <v>3703</v>
          </cell>
          <cell r="H944" t="str">
            <v>Railways</v>
          </cell>
          <cell r="I944">
            <v>4715</v>
          </cell>
          <cell r="J944" t="str">
            <v>EATC</v>
          </cell>
          <cell r="K944" t="str">
            <v>31JAN89</v>
          </cell>
          <cell r="L944" t="str">
            <v>02MAY89</v>
          </cell>
          <cell r="M944" t="str">
            <v>31JUL89</v>
          </cell>
          <cell r="N944" t="str">
            <v>22MAR94</v>
          </cell>
          <cell r="O944" t="str">
            <v>15MAR93</v>
          </cell>
          <cell r="P944" t="str">
            <v>15SEP12</v>
          </cell>
          <cell r="Q944">
            <v>24</v>
          </cell>
          <cell r="R944">
            <v>4</v>
          </cell>
          <cell r="S944">
            <v>0</v>
          </cell>
          <cell r="T944" t="str">
            <v>V'ABLE</v>
          </cell>
          <cell r="U944">
            <v>39700</v>
          </cell>
          <cell r="V944">
            <v>2415</v>
          </cell>
          <cell r="W944">
            <v>37285</v>
          </cell>
          <cell r="X944">
            <v>37285</v>
          </cell>
          <cell r="Y944">
            <v>37285</v>
          </cell>
          <cell r="Z944">
            <v>37285</v>
          </cell>
          <cell r="AA944">
            <v>23248</v>
          </cell>
        </row>
        <row r="945">
          <cell r="A945" t="str">
            <v>SECOND WATER SUPPLY SECTOR PROJECT</v>
          </cell>
          <cell r="B945" t="str">
            <v>0949</v>
          </cell>
          <cell r="C945">
            <v>949</v>
          </cell>
          <cell r="D945" t="str">
            <v>CLOSED</v>
          </cell>
          <cell r="E945" t="str">
            <v>03</v>
          </cell>
          <cell r="F945" t="str">
            <v>NEP</v>
          </cell>
          <cell r="G945">
            <v>3801</v>
          </cell>
          <cell r="H945" t="str">
            <v>Water Supply &amp; Sanitation</v>
          </cell>
          <cell r="I945">
            <v>2045</v>
          </cell>
          <cell r="J945" t="str">
            <v>SAUD</v>
          </cell>
          <cell r="K945" t="str">
            <v>31JAN89</v>
          </cell>
          <cell r="L945" t="str">
            <v>03MAY89</v>
          </cell>
          <cell r="M945" t="str">
            <v>23JUN89</v>
          </cell>
          <cell r="N945" t="str">
            <v>23MAY96</v>
          </cell>
          <cell r="O945" t="str">
            <v>15MAR99</v>
          </cell>
          <cell r="P945" t="str">
            <v>15SEP28</v>
          </cell>
          <cell r="Q945">
            <v>40</v>
          </cell>
          <cell r="R945">
            <v>10</v>
          </cell>
          <cell r="S945">
            <v>1</v>
          </cell>
          <cell r="U945">
            <v>15224</v>
          </cell>
          <cell r="V945">
            <v>2111</v>
          </cell>
          <cell r="W945">
            <v>13113</v>
          </cell>
          <cell r="X945">
            <v>13113</v>
          </cell>
          <cell r="Y945">
            <v>13113</v>
          </cell>
          <cell r="Z945">
            <v>13113</v>
          </cell>
          <cell r="AA945">
            <v>2604</v>
          </cell>
        </row>
        <row r="946">
          <cell r="A946" t="str">
            <v>NINTH PORT PROJECT</v>
          </cell>
          <cell r="B946" t="str">
            <v>0951</v>
          </cell>
          <cell r="C946">
            <v>951</v>
          </cell>
          <cell r="D946" t="str">
            <v>CLOSED</v>
          </cell>
          <cell r="E946" t="str">
            <v>01</v>
          </cell>
          <cell r="F946" t="str">
            <v>INO</v>
          </cell>
          <cell r="G946">
            <v>3702</v>
          </cell>
          <cell r="H946" t="str">
            <v>Ports, Waterways, &amp; Shipping</v>
          </cell>
          <cell r="I946">
            <v>2115</v>
          </cell>
          <cell r="J946" t="str">
            <v>SEID</v>
          </cell>
          <cell r="K946" t="str">
            <v>07FEB89</v>
          </cell>
          <cell r="L946" t="str">
            <v>01MAR89</v>
          </cell>
          <cell r="M946" t="str">
            <v>22AUG89</v>
          </cell>
          <cell r="N946" t="str">
            <v>12JUL95</v>
          </cell>
          <cell r="O946" t="str">
            <v>15APR94</v>
          </cell>
          <cell r="P946" t="str">
            <v>15OCT13</v>
          </cell>
          <cell r="Q946">
            <v>25</v>
          </cell>
          <cell r="R946">
            <v>5</v>
          </cell>
          <cell r="S946">
            <v>0</v>
          </cell>
          <cell r="T946" t="str">
            <v>V'ABLE</v>
          </cell>
          <cell r="U946">
            <v>22000</v>
          </cell>
          <cell r="V946">
            <v>651</v>
          </cell>
          <cell r="W946">
            <v>21349</v>
          </cell>
          <cell r="X946">
            <v>21349</v>
          </cell>
          <cell r="Y946">
            <v>21349</v>
          </cell>
          <cell r="Z946">
            <v>21349</v>
          </cell>
          <cell r="AA946">
            <v>11750</v>
          </cell>
        </row>
        <row r="947">
          <cell r="A947" t="str">
            <v>NUSA TENGGARA AGR'L DEV'T PROJECT</v>
          </cell>
          <cell r="B947" t="str">
            <v>0952</v>
          </cell>
          <cell r="C947">
            <v>952</v>
          </cell>
          <cell r="D947" t="str">
            <v>CLOSED</v>
          </cell>
          <cell r="E947" t="str">
            <v>03</v>
          </cell>
          <cell r="F947" t="str">
            <v>INO</v>
          </cell>
          <cell r="G947">
            <v>3008</v>
          </cell>
          <cell r="H947" t="str">
            <v>Agriculture Sector Development</v>
          </cell>
          <cell r="I947">
            <v>2161</v>
          </cell>
          <cell r="J947" t="str">
            <v>IRM</v>
          </cell>
          <cell r="K947" t="str">
            <v>07FEB89</v>
          </cell>
          <cell r="L947" t="str">
            <v>01MAR89</v>
          </cell>
          <cell r="M947" t="str">
            <v>26MAY89</v>
          </cell>
          <cell r="N947" t="str">
            <v>15APR96</v>
          </cell>
          <cell r="O947" t="str">
            <v>15OCT99</v>
          </cell>
          <cell r="P947" t="str">
            <v>15APR24</v>
          </cell>
          <cell r="Q947">
            <v>35</v>
          </cell>
          <cell r="R947">
            <v>10</v>
          </cell>
          <cell r="S947">
            <v>1</v>
          </cell>
          <cell r="U947">
            <v>25876</v>
          </cell>
          <cell r="V947">
            <v>400</v>
          </cell>
          <cell r="W947">
            <v>25476</v>
          </cell>
          <cell r="X947">
            <v>25476</v>
          </cell>
          <cell r="Y947">
            <v>25476</v>
          </cell>
          <cell r="Z947">
            <v>25476</v>
          </cell>
          <cell r="AA947">
            <v>6087</v>
          </cell>
        </row>
        <row r="948">
          <cell r="A948" t="str">
            <v>NUSA TENGGARA AGR'L DEVELOPMENT PROJECT</v>
          </cell>
          <cell r="B948" t="str">
            <v>0953</v>
          </cell>
          <cell r="C948">
            <v>953</v>
          </cell>
          <cell r="D948" t="str">
            <v>CLOSED</v>
          </cell>
          <cell r="E948" t="str">
            <v>01</v>
          </cell>
          <cell r="F948" t="str">
            <v>INO</v>
          </cell>
          <cell r="G948">
            <v>3008</v>
          </cell>
          <cell r="H948" t="str">
            <v>Agriculture Sector Development</v>
          </cell>
          <cell r="I948">
            <v>2161</v>
          </cell>
          <cell r="J948" t="str">
            <v>IRM</v>
          </cell>
          <cell r="K948" t="str">
            <v>07FEB89</v>
          </cell>
          <cell r="L948" t="str">
            <v>01MAR89</v>
          </cell>
          <cell r="M948" t="str">
            <v>26MAY89</v>
          </cell>
          <cell r="N948" t="str">
            <v>10MAY96</v>
          </cell>
          <cell r="O948" t="str">
            <v>15OCT94</v>
          </cell>
          <cell r="P948" t="str">
            <v>15APR14</v>
          </cell>
          <cell r="Q948">
            <v>25</v>
          </cell>
          <cell r="R948">
            <v>5</v>
          </cell>
          <cell r="S948">
            <v>0</v>
          </cell>
          <cell r="T948" t="str">
            <v>V'ABLE</v>
          </cell>
          <cell r="U948">
            <v>94000</v>
          </cell>
          <cell r="V948">
            <v>9461</v>
          </cell>
          <cell r="W948">
            <v>84539</v>
          </cell>
          <cell r="X948">
            <v>84539</v>
          </cell>
          <cell r="Y948">
            <v>84539</v>
          </cell>
          <cell r="Z948">
            <v>84539</v>
          </cell>
          <cell r="AA948">
            <v>43782</v>
          </cell>
        </row>
        <row r="949">
          <cell r="A949" t="str">
            <v>SECOND TELECOMMUNICATIONS PROJECT</v>
          </cell>
          <cell r="B949" t="str">
            <v>0954</v>
          </cell>
          <cell r="C949">
            <v>954</v>
          </cell>
          <cell r="D949" t="str">
            <v>CLOSED</v>
          </cell>
          <cell r="E949" t="str">
            <v>01</v>
          </cell>
          <cell r="F949" t="str">
            <v>IND</v>
          </cell>
          <cell r="G949">
            <v>3706</v>
          </cell>
          <cell r="H949" t="str">
            <v>Telecommunications &amp; Communications</v>
          </cell>
          <cell r="I949">
            <v>2015</v>
          </cell>
          <cell r="J949" t="str">
            <v>SATC</v>
          </cell>
          <cell r="K949" t="str">
            <v>09FEB89</v>
          </cell>
          <cell r="L949" t="str">
            <v>15MAR89</v>
          </cell>
          <cell r="M949" t="str">
            <v>29MAY89</v>
          </cell>
          <cell r="N949" t="str">
            <v>06OCT95</v>
          </cell>
          <cell r="O949" t="str">
            <v>15JUN93</v>
          </cell>
          <cell r="P949" t="str">
            <v>16FEB04</v>
          </cell>
          <cell r="Q949">
            <v>24</v>
          </cell>
          <cell r="R949">
            <v>4</v>
          </cell>
          <cell r="S949">
            <v>0</v>
          </cell>
          <cell r="T949" t="str">
            <v>V'ABLE</v>
          </cell>
          <cell r="U949">
            <v>118000</v>
          </cell>
          <cell r="V949">
            <v>50038</v>
          </cell>
          <cell r="W949">
            <v>67962</v>
          </cell>
          <cell r="X949">
            <v>67962</v>
          </cell>
          <cell r="Y949">
            <v>67962</v>
          </cell>
          <cell r="Z949">
            <v>67962</v>
          </cell>
          <cell r="AA949">
            <v>67962</v>
          </cell>
        </row>
        <row r="950">
          <cell r="A950" t="str">
            <v>SMALLHOLDER TEA DEVELOPMENT PROJECT</v>
          </cell>
          <cell r="B950" t="str">
            <v>0955</v>
          </cell>
          <cell r="C950">
            <v>955</v>
          </cell>
          <cell r="D950" t="str">
            <v>CLOSED</v>
          </cell>
          <cell r="E950" t="str">
            <v>03</v>
          </cell>
          <cell r="F950" t="str">
            <v>SRI</v>
          </cell>
          <cell r="G950">
            <v>3001</v>
          </cell>
          <cell r="H950" t="str">
            <v>Agriculture Production, Agroprocessing, &amp; Agrobusiness</v>
          </cell>
          <cell r="I950">
            <v>2035</v>
          </cell>
          <cell r="J950" t="str">
            <v>SANS</v>
          </cell>
          <cell r="K950" t="str">
            <v>21FEB89</v>
          </cell>
          <cell r="L950" t="str">
            <v>14MAR89</v>
          </cell>
          <cell r="M950" t="str">
            <v>31OCT89</v>
          </cell>
          <cell r="N950" t="str">
            <v>19APR99</v>
          </cell>
          <cell r="O950" t="str">
            <v>15MAR99</v>
          </cell>
          <cell r="P950" t="str">
            <v>15SEP28</v>
          </cell>
          <cell r="Q950">
            <v>40</v>
          </cell>
          <cell r="R950">
            <v>10</v>
          </cell>
          <cell r="S950">
            <v>1</v>
          </cell>
          <cell r="U950">
            <v>28120</v>
          </cell>
          <cell r="V950">
            <v>10701</v>
          </cell>
          <cell r="W950">
            <v>17419</v>
          </cell>
          <cell r="X950">
            <v>17419</v>
          </cell>
          <cell r="Y950">
            <v>17419</v>
          </cell>
          <cell r="Z950">
            <v>17419</v>
          </cell>
          <cell r="AA950">
            <v>3501</v>
          </cell>
        </row>
        <row r="951">
          <cell r="A951" t="str">
            <v>UPAZILA AFFORESTATION &amp; NURSERY DEVELOPMENT PROJECT</v>
          </cell>
          <cell r="B951" t="str">
            <v>0956</v>
          </cell>
          <cell r="C951">
            <v>956</v>
          </cell>
          <cell r="D951" t="str">
            <v>CLOSED</v>
          </cell>
          <cell r="E951" t="str">
            <v>03</v>
          </cell>
          <cell r="F951" t="str">
            <v>BAN</v>
          </cell>
          <cell r="G951">
            <v>3004</v>
          </cell>
          <cell r="H951" t="str">
            <v>Forest</v>
          </cell>
          <cell r="I951">
            <v>2035</v>
          </cell>
          <cell r="J951" t="str">
            <v>SANS</v>
          </cell>
          <cell r="K951" t="str">
            <v>30MAR89</v>
          </cell>
          <cell r="L951" t="str">
            <v>01JUN89</v>
          </cell>
          <cell r="M951" t="str">
            <v>31OCT89</v>
          </cell>
          <cell r="N951" t="str">
            <v>15APR96</v>
          </cell>
          <cell r="O951" t="str">
            <v>15AUG99</v>
          </cell>
          <cell r="P951" t="str">
            <v>15FEB29</v>
          </cell>
          <cell r="Q951">
            <v>40</v>
          </cell>
          <cell r="R951">
            <v>10</v>
          </cell>
          <cell r="S951">
            <v>1</v>
          </cell>
          <cell r="U951">
            <v>47375</v>
          </cell>
          <cell r="V951">
            <v>6470</v>
          </cell>
          <cell r="W951">
            <v>40905</v>
          </cell>
          <cell r="X951">
            <v>40905</v>
          </cell>
          <cell r="Y951">
            <v>40905</v>
          </cell>
          <cell r="Z951">
            <v>40905</v>
          </cell>
          <cell r="AA951">
            <v>7767</v>
          </cell>
        </row>
        <row r="952">
          <cell r="A952" t="str">
            <v>FLOOD DAMAGE RESTORATION PROJECT</v>
          </cell>
          <cell r="B952" t="str">
            <v>0957</v>
          </cell>
          <cell r="C952">
            <v>957</v>
          </cell>
          <cell r="D952" t="str">
            <v>CLOSED</v>
          </cell>
          <cell r="E952" t="str">
            <v>03</v>
          </cell>
          <cell r="F952" t="str">
            <v>PAK</v>
          </cell>
          <cell r="G952">
            <v>3900</v>
          </cell>
          <cell r="H952" t="str">
            <v>Multisector</v>
          </cell>
          <cell r="I952">
            <v>4620</v>
          </cell>
          <cell r="J952" t="str">
            <v>CWAE</v>
          </cell>
          <cell r="K952" t="str">
            <v>30MAR89</v>
          </cell>
          <cell r="L952" t="str">
            <v>19APR89</v>
          </cell>
          <cell r="M952" t="str">
            <v>19JUN89</v>
          </cell>
          <cell r="N952" t="str">
            <v>08OCT93</v>
          </cell>
          <cell r="O952" t="str">
            <v>01OCT99</v>
          </cell>
          <cell r="P952" t="str">
            <v>01APR24</v>
          </cell>
          <cell r="Q952">
            <v>35</v>
          </cell>
          <cell r="R952">
            <v>10</v>
          </cell>
          <cell r="S952">
            <v>1</v>
          </cell>
          <cell r="U952">
            <v>43902</v>
          </cell>
          <cell r="V952">
            <v>4505</v>
          </cell>
          <cell r="W952">
            <v>39397</v>
          </cell>
          <cell r="X952">
            <v>39397</v>
          </cell>
          <cell r="Y952">
            <v>39397</v>
          </cell>
          <cell r="Z952">
            <v>39397</v>
          </cell>
          <cell r="AA952">
            <v>9449</v>
          </cell>
        </row>
        <row r="953">
          <cell r="A953" t="str">
            <v>SECOND BRACKISHWATER AQUACULTURE DEVELOPMENT PROJECT</v>
          </cell>
          <cell r="B953" t="str">
            <v>0959</v>
          </cell>
          <cell r="C953">
            <v>959</v>
          </cell>
          <cell r="D953" t="str">
            <v>CLOSED</v>
          </cell>
          <cell r="E953" t="str">
            <v>01</v>
          </cell>
          <cell r="F953" t="str">
            <v>INO</v>
          </cell>
          <cell r="G953">
            <v>3003</v>
          </cell>
          <cell r="H953" t="str">
            <v>Fishery</v>
          </cell>
          <cell r="I953">
            <v>9999</v>
          </cell>
          <cell r="J953" t="e">
            <v>#N/A</v>
          </cell>
          <cell r="K953" t="str">
            <v>30MAY89</v>
          </cell>
          <cell r="L953" t="str">
            <v>13SEP89</v>
          </cell>
          <cell r="M953" t="str">
            <v>25APR90</v>
          </cell>
          <cell r="N953" t="str">
            <v>16JAN98</v>
          </cell>
          <cell r="O953" t="str">
            <v>15JUL95</v>
          </cell>
          <cell r="P953" t="str">
            <v>15JAN09</v>
          </cell>
          <cell r="Q953">
            <v>20</v>
          </cell>
          <cell r="R953">
            <v>6</v>
          </cell>
          <cell r="S953">
            <v>0</v>
          </cell>
          <cell r="T953" t="str">
            <v>V'ABLE</v>
          </cell>
          <cell r="U953">
            <v>38000</v>
          </cell>
          <cell r="V953">
            <v>28268</v>
          </cell>
          <cell r="W953">
            <v>9732</v>
          </cell>
          <cell r="X953">
            <v>9732</v>
          </cell>
          <cell r="Y953">
            <v>9732</v>
          </cell>
          <cell r="Z953">
            <v>9732</v>
          </cell>
          <cell r="AA953">
            <v>9200</v>
          </cell>
        </row>
        <row r="954">
          <cell r="A954" t="str">
            <v>SECOND TELECOMMUNICATIONS PROJECT</v>
          </cell>
          <cell r="B954" t="str">
            <v>0960</v>
          </cell>
          <cell r="C954">
            <v>960</v>
          </cell>
          <cell r="D954" t="str">
            <v>CLOSED</v>
          </cell>
          <cell r="E954" t="str">
            <v>03</v>
          </cell>
          <cell r="F954" t="str">
            <v>SAM</v>
          </cell>
          <cell r="G954">
            <v>3706</v>
          </cell>
          <cell r="H954" t="str">
            <v>Telecommunications &amp; Communications</v>
          </cell>
          <cell r="I954">
            <v>3610</v>
          </cell>
          <cell r="J954" t="str">
            <v>PAHQ</v>
          </cell>
          <cell r="K954" t="str">
            <v>01JUN89</v>
          </cell>
          <cell r="L954" t="str">
            <v>30JUN89</v>
          </cell>
          <cell r="M954" t="str">
            <v>22SEP89</v>
          </cell>
          <cell r="N954" t="str">
            <v>08MAR95</v>
          </cell>
          <cell r="O954" t="str">
            <v>15DEC99</v>
          </cell>
          <cell r="P954" t="str">
            <v>15JUN29</v>
          </cell>
          <cell r="Q954">
            <v>40</v>
          </cell>
          <cell r="R954">
            <v>10</v>
          </cell>
          <cell r="S954">
            <v>1</v>
          </cell>
          <cell r="U954">
            <v>7917</v>
          </cell>
          <cell r="V954">
            <v>0</v>
          </cell>
          <cell r="W954">
            <v>7917</v>
          </cell>
          <cell r="X954">
            <v>7917</v>
          </cell>
          <cell r="Y954">
            <v>7917</v>
          </cell>
          <cell r="Z954">
            <v>7917</v>
          </cell>
          <cell r="AA954">
            <v>1529</v>
          </cell>
        </row>
        <row r="955">
          <cell r="A955" t="str">
            <v>DIVUNE HYDROPOWER PROJECT</v>
          </cell>
          <cell r="B955" t="str">
            <v>0962</v>
          </cell>
          <cell r="C955">
            <v>962</v>
          </cell>
          <cell r="D955" t="str">
            <v>CLOSED</v>
          </cell>
          <cell r="E955" t="str">
            <v>01</v>
          </cell>
          <cell r="F955" t="str">
            <v>PNG</v>
          </cell>
          <cell r="G955">
            <v>3202</v>
          </cell>
          <cell r="H955" t="str">
            <v>Hydropower Generation</v>
          </cell>
          <cell r="I955">
            <v>3610</v>
          </cell>
          <cell r="J955" t="str">
            <v>PAHQ</v>
          </cell>
          <cell r="K955" t="str">
            <v>06JUL89</v>
          </cell>
          <cell r="L955" t="str">
            <v>03OCT89</v>
          </cell>
          <cell r="M955" t="str">
            <v>05FEB90</v>
          </cell>
          <cell r="N955" t="str">
            <v>10JAN92</v>
          </cell>
          <cell r="O955" t="str">
            <v>15OCT92</v>
          </cell>
          <cell r="P955" t="str">
            <v>15OCT92</v>
          </cell>
          <cell r="Q955">
            <v>20</v>
          </cell>
          <cell r="R955">
            <v>3</v>
          </cell>
          <cell r="S955">
            <v>0</v>
          </cell>
          <cell r="T955" t="str">
            <v>V'ABLE</v>
          </cell>
          <cell r="U955">
            <v>8430</v>
          </cell>
          <cell r="V955">
            <v>8395</v>
          </cell>
          <cell r="W955">
            <v>35</v>
          </cell>
          <cell r="X955">
            <v>35</v>
          </cell>
          <cell r="Y955">
            <v>35</v>
          </cell>
          <cell r="Z955">
            <v>35</v>
          </cell>
          <cell r="AA955">
            <v>35</v>
          </cell>
        </row>
        <row r="956">
          <cell r="A956" t="str">
            <v>EIGHTH POWER PROJECT</v>
          </cell>
          <cell r="B956" t="str">
            <v>0963</v>
          </cell>
          <cell r="C956">
            <v>963</v>
          </cell>
          <cell r="D956" t="str">
            <v>CLOSED</v>
          </cell>
          <cell r="E956" t="str">
            <v>03</v>
          </cell>
          <cell r="F956" t="str">
            <v>BAN</v>
          </cell>
          <cell r="G956">
            <v>3204</v>
          </cell>
          <cell r="H956" t="str">
            <v>Transmission &amp; Distribution</v>
          </cell>
          <cell r="I956">
            <v>2025</v>
          </cell>
          <cell r="J956" t="str">
            <v>SAEN</v>
          </cell>
          <cell r="K956" t="str">
            <v>11JUL89</v>
          </cell>
          <cell r="L956" t="str">
            <v>01SEP89</v>
          </cell>
          <cell r="M956" t="str">
            <v>28DEC89</v>
          </cell>
          <cell r="N956" t="str">
            <v>23FEB01</v>
          </cell>
          <cell r="O956" t="str">
            <v>15NOV99</v>
          </cell>
          <cell r="P956" t="str">
            <v>15MAY29</v>
          </cell>
          <cell r="Q956">
            <v>40</v>
          </cell>
          <cell r="R956">
            <v>10</v>
          </cell>
          <cell r="S956">
            <v>1</v>
          </cell>
          <cell r="U956">
            <v>185978</v>
          </cell>
          <cell r="V956">
            <v>3016</v>
          </cell>
          <cell r="W956">
            <v>182962</v>
          </cell>
          <cell r="X956">
            <v>182962</v>
          </cell>
          <cell r="Y956">
            <v>182962</v>
          </cell>
          <cell r="Z956">
            <v>182962</v>
          </cell>
          <cell r="AA956">
            <v>35138</v>
          </cell>
        </row>
        <row r="957">
          <cell r="A957" t="str">
            <v>SECONDARY CROPS DEVELOPMENT PROJECT</v>
          </cell>
          <cell r="B957" t="str">
            <v>0964</v>
          </cell>
          <cell r="C957">
            <v>964</v>
          </cell>
          <cell r="D957" t="str">
            <v>CLOSED</v>
          </cell>
          <cell r="E957" t="str">
            <v>03</v>
          </cell>
          <cell r="F957" t="str">
            <v>NEP</v>
          </cell>
          <cell r="G957">
            <v>3001</v>
          </cell>
          <cell r="H957" t="str">
            <v>Agriculture Production, Agroprocessing, &amp; Agrobusiness</v>
          </cell>
          <cell r="I957">
            <v>2070</v>
          </cell>
          <cell r="J957" t="str">
            <v>NRM</v>
          </cell>
          <cell r="K957" t="str">
            <v>27JUL89</v>
          </cell>
          <cell r="L957" t="str">
            <v>17AUG89</v>
          </cell>
          <cell r="M957" t="str">
            <v>19SEP89</v>
          </cell>
          <cell r="N957" t="str">
            <v>19JUN98</v>
          </cell>
          <cell r="O957" t="str">
            <v>15JUN99</v>
          </cell>
          <cell r="P957" t="str">
            <v>15DEC28</v>
          </cell>
          <cell r="Q957">
            <v>40</v>
          </cell>
          <cell r="R957">
            <v>10</v>
          </cell>
          <cell r="S957">
            <v>1</v>
          </cell>
          <cell r="U957">
            <v>13125</v>
          </cell>
          <cell r="V957">
            <v>7778</v>
          </cell>
          <cell r="W957">
            <v>5347</v>
          </cell>
          <cell r="X957">
            <v>5347</v>
          </cell>
          <cell r="Y957">
            <v>5347</v>
          </cell>
          <cell r="Z957">
            <v>5347</v>
          </cell>
          <cell r="AA957">
            <v>1082</v>
          </cell>
        </row>
        <row r="958">
          <cell r="A958" t="str">
            <v>AGRICULTURAL PROGRAM</v>
          </cell>
          <cell r="B958" t="str">
            <v>0965</v>
          </cell>
          <cell r="C958">
            <v>965</v>
          </cell>
          <cell r="D958" t="str">
            <v>CLOSED</v>
          </cell>
          <cell r="E958" t="str">
            <v>03</v>
          </cell>
          <cell r="F958" t="str">
            <v>LAO</v>
          </cell>
          <cell r="G958">
            <v>3008</v>
          </cell>
          <cell r="H958" t="str">
            <v>Agriculture Sector Development</v>
          </cell>
          <cell r="I958">
            <v>2125</v>
          </cell>
          <cell r="J958" t="str">
            <v>SEAE</v>
          </cell>
          <cell r="K958" t="str">
            <v>03AUG89</v>
          </cell>
          <cell r="L958" t="str">
            <v>08AUG89</v>
          </cell>
          <cell r="M958" t="str">
            <v>12SEP89</v>
          </cell>
          <cell r="N958" t="str">
            <v>28JUN91</v>
          </cell>
          <cell r="O958" t="str">
            <v>15DEC98</v>
          </cell>
          <cell r="P958" t="str">
            <v>15JUN28</v>
          </cell>
          <cell r="Q958">
            <v>40</v>
          </cell>
          <cell r="R958">
            <v>10</v>
          </cell>
          <cell r="S958">
            <v>1</v>
          </cell>
          <cell r="U958">
            <v>21929</v>
          </cell>
          <cell r="V958">
            <v>0</v>
          </cell>
          <cell r="W958">
            <v>21929</v>
          </cell>
          <cell r="X958">
            <v>21929</v>
          </cell>
          <cell r="Y958">
            <v>21929</v>
          </cell>
          <cell r="Z958">
            <v>21929</v>
          </cell>
          <cell r="AA958">
            <v>5019</v>
          </cell>
        </row>
        <row r="959">
          <cell r="A959" t="str">
            <v>TENTH ROAD (SECTOR) PROJECT</v>
          </cell>
          <cell r="B959" t="str">
            <v>0966</v>
          </cell>
          <cell r="C959">
            <v>966</v>
          </cell>
          <cell r="D959" t="str">
            <v>CLOSED</v>
          </cell>
          <cell r="E959" t="str">
            <v>01</v>
          </cell>
          <cell r="F959" t="str">
            <v>INO</v>
          </cell>
          <cell r="G959">
            <v>3701</v>
          </cell>
          <cell r="H959" t="str">
            <v>Roads &amp; Highways</v>
          </cell>
          <cell r="I959">
            <v>2115</v>
          </cell>
          <cell r="J959" t="str">
            <v>SEID</v>
          </cell>
          <cell r="K959" t="str">
            <v>10AUG89</v>
          </cell>
          <cell r="L959" t="str">
            <v>13SEP89</v>
          </cell>
          <cell r="M959" t="str">
            <v>03NOV89</v>
          </cell>
          <cell r="N959" t="str">
            <v>15OCT94</v>
          </cell>
          <cell r="O959" t="str">
            <v>15OCT94</v>
          </cell>
          <cell r="P959" t="str">
            <v>15APR14</v>
          </cell>
          <cell r="Q959">
            <v>26</v>
          </cell>
          <cell r="R959">
            <v>5</v>
          </cell>
          <cell r="S959">
            <v>0</v>
          </cell>
          <cell r="T959" t="str">
            <v>V'ABLE</v>
          </cell>
          <cell r="U959">
            <v>120000</v>
          </cell>
          <cell r="V959">
            <v>10795</v>
          </cell>
          <cell r="W959">
            <v>109205</v>
          </cell>
          <cell r="X959">
            <v>109205</v>
          </cell>
          <cell r="Y959">
            <v>109205</v>
          </cell>
          <cell r="Z959">
            <v>109205</v>
          </cell>
          <cell r="AA959">
            <v>56381</v>
          </cell>
        </row>
        <row r="960">
          <cell r="A960" t="str">
            <v>SECOND FLOOD DAMAGE RESTORATION PROJECT</v>
          </cell>
          <cell r="B960" t="str">
            <v>0967</v>
          </cell>
          <cell r="C960">
            <v>967</v>
          </cell>
          <cell r="D960" t="str">
            <v>CLOSED</v>
          </cell>
          <cell r="E960" t="str">
            <v>03</v>
          </cell>
          <cell r="F960" t="str">
            <v>BAN</v>
          </cell>
          <cell r="G960">
            <v>3701</v>
          </cell>
          <cell r="H960" t="str">
            <v>Roads &amp; Highways</v>
          </cell>
          <cell r="I960">
            <v>2055</v>
          </cell>
          <cell r="J960" t="str">
            <v>BRM</v>
          </cell>
          <cell r="K960" t="str">
            <v>24AUG89</v>
          </cell>
          <cell r="L960" t="str">
            <v>01SEP89</v>
          </cell>
          <cell r="M960" t="str">
            <v>08DEC89</v>
          </cell>
          <cell r="N960" t="str">
            <v>06SEP94</v>
          </cell>
          <cell r="O960" t="str">
            <v>01DEC99</v>
          </cell>
          <cell r="P960" t="str">
            <v>01JUN29</v>
          </cell>
          <cell r="Q960">
            <v>40</v>
          </cell>
          <cell r="R960">
            <v>10</v>
          </cell>
          <cell r="S960">
            <v>1</v>
          </cell>
          <cell r="U960">
            <v>88906</v>
          </cell>
          <cell r="V960">
            <v>17410</v>
          </cell>
          <cell r="W960">
            <v>71496</v>
          </cell>
          <cell r="X960">
            <v>71496</v>
          </cell>
          <cell r="Y960">
            <v>71496</v>
          </cell>
          <cell r="Z960">
            <v>71496</v>
          </cell>
          <cell r="AA960">
            <v>13747</v>
          </cell>
        </row>
        <row r="961">
          <cell r="A961" t="str">
            <v>MULTISECTORAL TECHNICAL ASST. PROGRAM</v>
          </cell>
          <cell r="B961" t="str">
            <v>0968</v>
          </cell>
          <cell r="C961">
            <v>968</v>
          </cell>
          <cell r="D961" t="str">
            <v>CLOSED</v>
          </cell>
          <cell r="E961" t="str">
            <v>03</v>
          </cell>
          <cell r="F961" t="str">
            <v>PNG</v>
          </cell>
          <cell r="G961">
            <v>3900</v>
          </cell>
          <cell r="H961" t="str">
            <v>Multisector</v>
          </cell>
          <cell r="I961">
            <v>9999</v>
          </cell>
          <cell r="J961" t="e">
            <v>#N/A</v>
          </cell>
          <cell r="K961" t="str">
            <v>31AUG89</v>
          </cell>
          <cell r="L961" t="str">
            <v>15MAR90</v>
          </cell>
          <cell r="M961" t="str">
            <v>23APR90</v>
          </cell>
          <cell r="N961" t="str">
            <v>25JUN95</v>
          </cell>
          <cell r="O961" t="str">
            <v>15APR00</v>
          </cell>
          <cell r="P961" t="str">
            <v>15OCT24</v>
          </cell>
          <cell r="Q961">
            <v>35</v>
          </cell>
          <cell r="R961">
            <v>10</v>
          </cell>
          <cell r="S961">
            <v>1</v>
          </cell>
          <cell r="U961">
            <v>5934</v>
          </cell>
          <cell r="V961">
            <v>4430</v>
          </cell>
          <cell r="W961">
            <v>1504</v>
          </cell>
          <cell r="X961">
            <v>1504</v>
          </cell>
          <cell r="Y961">
            <v>1504</v>
          </cell>
          <cell r="Z961">
            <v>1504</v>
          </cell>
          <cell r="AA961">
            <v>337</v>
          </cell>
        </row>
        <row r="962">
          <cell r="A962" t="str">
            <v>2ND VOCATIONAL EDUCATION PROJECT</v>
          </cell>
          <cell r="B962" t="str">
            <v>0969</v>
          </cell>
          <cell r="C962">
            <v>969</v>
          </cell>
          <cell r="D962" t="str">
            <v>CLOSED</v>
          </cell>
          <cell r="E962" t="str">
            <v>01</v>
          </cell>
          <cell r="F962" t="str">
            <v>INO</v>
          </cell>
          <cell r="G962">
            <v>3105</v>
          </cell>
          <cell r="H962" t="str">
            <v>Technical, Vocational Training &amp; Skills Development</v>
          </cell>
          <cell r="I962">
            <v>2135</v>
          </cell>
          <cell r="J962" t="str">
            <v>SESS</v>
          </cell>
          <cell r="K962" t="str">
            <v>07SEP89</v>
          </cell>
          <cell r="L962" t="str">
            <v>09OCT89</v>
          </cell>
          <cell r="M962" t="str">
            <v>14DEC89</v>
          </cell>
          <cell r="N962" t="str">
            <v>31JAN97</v>
          </cell>
          <cell r="O962" t="str">
            <v>01MAR96</v>
          </cell>
          <cell r="P962" t="str">
            <v>01SEP15</v>
          </cell>
          <cell r="Q962">
            <v>26</v>
          </cell>
          <cell r="R962">
            <v>6</v>
          </cell>
          <cell r="S962">
            <v>0</v>
          </cell>
          <cell r="T962" t="str">
            <v>V'ABLE</v>
          </cell>
          <cell r="U962">
            <v>70000</v>
          </cell>
          <cell r="V962">
            <v>1440</v>
          </cell>
          <cell r="W962">
            <v>68560</v>
          </cell>
          <cell r="X962">
            <v>68560</v>
          </cell>
          <cell r="Y962">
            <v>68560</v>
          </cell>
          <cell r="Z962">
            <v>68560</v>
          </cell>
          <cell r="AA962">
            <v>29033</v>
          </cell>
        </row>
        <row r="963">
          <cell r="A963" t="str">
            <v>2ND VOCATIONAL EDUCATION PROJECT</v>
          </cell>
          <cell r="B963" t="str">
            <v>0970</v>
          </cell>
          <cell r="C963">
            <v>970</v>
          </cell>
          <cell r="D963" t="str">
            <v>CLOSED</v>
          </cell>
          <cell r="E963" t="str">
            <v>03</v>
          </cell>
          <cell r="F963" t="str">
            <v>INO</v>
          </cell>
          <cell r="G963">
            <v>3105</v>
          </cell>
          <cell r="H963" t="str">
            <v>Technical, Vocational Training &amp; Skills Development</v>
          </cell>
          <cell r="I963">
            <v>2135</v>
          </cell>
          <cell r="J963" t="str">
            <v>SESS</v>
          </cell>
          <cell r="K963" t="str">
            <v>07SEP89</v>
          </cell>
          <cell r="L963" t="str">
            <v>09OCT89</v>
          </cell>
          <cell r="M963" t="str">
            <v>14DEC89</v>
          </cell>
          <cell r="N963" t="str">
            <v>31JAN97</v>
          </cell>
          <cell r="O963" t="str">
            <v>01MAR00</v>
          </cell>
          <cell r="P963" t="str">
            <v>01SEP24</v>
          </cell>
          <cell r="Q963">
            <v>35</v>
          </cell>
          <cell r="R963">
            <v>10</v>
          </cell>
          <cell r="S963">
            <v>1</v>
          </cell>
          <cell r="U963">
            <v>33029</v>
          </cell>
          <cell r="V963">
            <v>357</v>
          </cell>
          <cell r="W963">
            <v>32672</v>
          </cell>
          <cell r="X963">
            <v>32672</v>
          </cell>
          <cell r="Y963">
            <v>32672</v>
          </cell>
          <cell r="Z963">
            <v>32672</v>
          </cell>
          <cell r="AA963">
            <v>7309</v>
          </cell>
        </row>
        <row r="964">
          <cell r="A964" t="str">
            <v>FISHERIES SECTOR PROGRAM</v>
          </cell>
          <cell r="B964" t="str">
            <v>0971</v>
          </cell>
          <cell r="C964">
            <v>971</v>
          </cell>
          <cell r="D964" t="str">
            <v>CLOSED</v>
          </cell>
          <cell r="E964" t="str">
            <v>03</v>
          </cell>
          <cell r="F964" t="str">
            <v>PHI</v>
          </cell>
          <cell r="G964">
            <v>3003</v>
          </cell>
          <cell r="H964" t="str">
            <v>Fishery</v>
          </cell>
          <cell r="I964">
            <v>2125</v>
          </cell>
          <cell r="J964" t="str">
            <v>SEAE</v>
          </cell>
          <cell r="K964" t="str">
            <v>26SEP89</v>
          </cell>
          <cell r="L964" t="str">
            <v>05OCT89</v>
          </cell>
          <cell r="M964" t="str">
            <v>08NOV89</v>
          </cell>
          <cell r="N964" t="str">
            <v>31DEC95</v>
          </cell>
          <cell r="O964" t="str">
            <v>15FEB00</v>
          </cell>
          <cell r="P964" t="str">
            <v>15AUG24</v>
          </cell>
          <cell r="Q964">
            <v>35</v>
          </cell>
          <cell r="R964">
            <v>10</v>
          </cell>
          <cell r="S964">
            <v>1</v>
          </cell>
          <cell r="U964">
            <v>52366</v>
          </cell>
          <cell r="V964">
            <v>0</v>
          </cell>
          <cell r="W964">
            <v>52366</v>
          </cell>
          <cell r="X964">
            <v>52366</v>
          </cell>
          <cell r="Y964">
            <v>52366</v>
          </cell>
          <cell r="Z964">
            <v>52366</v>
          </cell>
          <cell r="AA964">
            <v>11584</v>
          </cell>
        </row>
        <row r="965">
          <cell r="A965" t="str">
            <v>FISHERIES SECTOR PROGRAM</v>
          </cell>
          <cell r="B965" t="str">
            <v>0972</v>
          </cell>
          <cell r="C965">
            <v>972</v>
          </cell>
          <cell r="D965" t="str">
            <v>CLOSED</v>
          </cell>
          <cell r="E965" t="str">
            <v>01</v>
          </cell>
          <cell r="F965" t="str">
            <v>PHI</v>
          </cell>
          <cell r="G965">
            <v>3003</v>
          </cell>
          <cell r="H965" t="str">
            <v>Fishery</v>
          </cell>
          <cell r="I965">
            <v>2125</v>
          </cell>
          <cell r="J965" t="str">
            <v>SEAE</v>
          </cell>
          <cell r="K965" t="str">
            <v>26SEP89</v>
          </cell>
          <cell r="L965" t="str">
            <v>05OCT89</v>
          </cell>
          <cell r="M965" t="str">
            <v>08NOV89</v>
          </cell>
          <cell r="N965" t="str">
            <v>31DEC95</v>
          </cell>
          <cell r="O965" t="str">
            <v>15FEB93</v>
          </cell>
          <cell r="P965" t="str">
            <v>15AUG04</v>
          </cell>
          <cell r="Q965">
            <v>15</v>
          </cell>
          <cell r="R965">
            <v>3</v>
          </cell>
          <cell r="S965">
            <v>0</v>
          </cell>
          <cell r="T965" t="str">
            <v>V'ABLE</v>
          </cell>
          <cell r="U965">
            <v>30000</v>
          </cell>
          <cell r="V965">
            <v>0</v>
          </cell>
          <cell r="W965">
            <v>30000</v>
          </cell>
          <cell r="X965">
            <v>30000</v>
          </cell>
          <cell r="Y965">
            <v>30000</v>
          </cell>
          <cell r="Z965">
            <v>30000</v>
          </cell>
          <cell r="AA965">
            <v>30000</v>
          </cell>
        </row>
        <row r="966">
          <cell r="A966" t="str">
            <v>LIVESTOCK DEVELOPMENT PROJECT</v>
          </cell>
          <cell r="B966" t="str">
            <v>0973</v>
          </cell>
          <cell r="C966">
            <v>973</v>
          </cell>
          <cell r="D966" t="str">
            <v>CLOSED</v>
          </cell>
          <cell r="E966" t="str">
            <v>03</v>
          </cell>
          <cell r="F966" t="str">
            <v>PAK</v>
          </cell>
          <cell r="G966">
            <v>3006</v>
          </cell>
          <cell r="H966" t="str">
            <v>Livestock</v>
          </cell>
          <cell r="I966">
            <v>4670</v>
          </cell>
          <cell r="J966" t="str">
            <v>PRM</v>
          </cell>
          <cell r="K966" t="str">
            <v>28SEP89</v>
          </cell>
          <cell r="L966" t="str">
            <v>22NOV89</v>
          </cell>
          <cell r="M966" t="str">
            <v>05DEC90</v>
          </cell>
          <cell r="N966" t="str">
            <v>06JAN99</v>
          </cell>
          <cell r="O966" t="str">
            <v>15FEB00</v>
          </cell>
          <cell r="P966" t="str">
            <v>15AUG24</v>
          </cell>
          <cell r="Q966">
            <v>35</v>
          </cell>
          <cell r="R966">
            <v>10</v>
          </cell>
          <cell r="S966">
            <v>1</v>
          </cell>
          <cell r="U966">
            <v>47675</v>
          </cell>
          <cell r="V966">
            <v>23815</v>
          </cell>
          <cell r="W966">
            <v>23860</v>
          </cell>
          <cell r="X966">
            <v>23860</v>
          </cell>
          <cell r="Y966">
            <v>23860</v>
          </cell>
          <cell r="Z966">
            <v>23860</v>
          </cell>
          <cell r="AA966">
            <v>5406</v>
          </cell>
        </row>
        <row r="967">
          <cell r="A967" t="str">
            <v>TECHNICAL EDUCATION &amp; VOCATIONAL TRAINING DEVELOPMENT PROJECT</v>
          </cell>
          <cell r="B967" t="str">
            <v>0974</v>
          </cell>
          <cell r="C967">
            <v>974</v>
          </cell>
          <cell r="D967" t="str">
            <v>CLOSED</v>
          </cell>
          <cell r="E967" t="str">
            <v>03</v>
          </cell>
          <cell r="F967" t="str">
            <v>NEP</v>
          </cell>
          <cell r="G967">
            <v>3105</v>
          </cell>
          <cell r="H967" t="str">
            <v>Technical, Vocational Training &amp; Skills Development</v>
          </cell>
          <cell r="I967">
            <v>2035</v>
          </cell>
          <cell r="J967" t="str">
            <v>SANS</v>
          </cell>
          <cell r="K967" t="str">
            <v>28SEP89</v>
          </cell>
          <cell r="L967" t="str">
            <v>15NOV89</v>
          </cell>
          <cell r="M967" t="str">
            <v>26FEB90</v>
          </cell>
          <cell r="N967" t="str">
            <v>23MAR98</v>
          </cell>
          <cell r="O967" t="str">
            <v>15APR00</v>
          </cell>
          <cell r="P967" t="str">
            <v>15OCT29</v>
          </cell>
          <cell r="Q967">
            <v>40</v>
          </cell>
          <cell r="R967">
            <v>10</v>
          </cell>
          <cell r="S967">
            <v>1</v>
          </cell>
          <cell r="U967">
            <v>13379</v>
          </cell>
          <cell r="V967">
            <v>800</v>
          </cell>
          <cell r="W967">
            <v>12579</v>
          </cell>
          <cell r="X967">
            <v>12579</v>
          </cell>
          <cell r="Y967">
            <v>12579</v>
          </cell>
          <cell r="Z967">
            <v>12579</v>
          </cell>
          <cell r="AA967">
            <v>2279</v>
          </cell>
        </row>
        <row r="968">
          <cell r="A968" t="str">
            <v>IFCI PROJECT</v>
          </cell>
          <cell r="B968" t="str">
            <v>0975</v>
          </cell>
          <cell r="C968">
            <v>975</v>
          </cell>
          <cell r="D968" t="str">
            <v>CLOSED</v>
          </cell>
          <cell r="E968" t="str">
            <v>01</v>
          </cell>
          <cell r="F968" t="str">
            <v>IND</v>
          </cell>
          <cell r="G968">
            <v>3301</v>
          </cell>
          <cell r="H968" t="str">
            <v>Banking Systems</v>
          </cell>
          <cell r="I968">
            <v>2050</v>
          </cell>
          <cell r="J968" t="str">
            <v>SAGF</v>
          </cell>
          <cell r="K968" t="str">
            <v>24OCT89</v>
          </cell>
          <cell r="L968" t="str">
            <v>05JAN90</v>
          </cell>
          <cell r="M968" t="str">
            <v>21MAY90</v>
          </cell>
          <cell r="N968" t="str">
            <v>21MAY94</v>
          </cell>
          <cell r="O968" t="str">
            <v>01FEB93</v>
          </cell>
          <cell r="P968" t="str">
            <v>01FEB01</v>
          </cell>
          <cell r="Q968">
            <v>15</v>
          </cell>
          <cell r="R968">
            <v>3</v>
          </cell>
          <cell r="S968">
            <v>0</v>
          </cell>
          <cell r="T968" t="str">
            <v>V'ABLE</v>
          </cell>
          <cell r="U968">
            <v>150000</v>
          </cell>
          <cell r="V968">
            <v>45499</v>
          </cell>
          <cell r="W968">
            <v>104501</v>
          </cell>
          <cell r="X968">
            <v>104501</v>
          </cell>
          <cell r="Y968">
            <v>104501</v>
          </cell>
          <cell r="Z968">
            <v>104501</v>
          </cell>
          <cell r="AA968">
            <v>104501</v>
          </cell>
        </row>
        <row r="969">
          <cell r="A969" t="str">
            <v>SWABI SALINITY CONTROL &amp; RECLAMATION PROJECT</v>
          </cell>
          <cell r="B969" t="str">
            <v>0976</v>
          </cell>
          <cell r="C969">
            <v>976</v>
          </cell>
          <cell r="D969" t="str">
            <v>CLOSED</v>
          </cell>
          <cell r="E969" t="str">
            <v>03</v>
          </cell>
          <cell r="F969" t="str">
            <v>PAK</v>
          </cell>
          <cell r="G969">
            <v>3005</v>
          </cell>
          <cell r="H969" t="str">
            <v>Irrigation &amp; Drainage</v>
          </cell>
          <cell r="I969">
            <v>4670</v>
          </cell>
          <cell r="J969" t="str">
            <v>PRM</v>
          </cell>
          <cell r="K969" t="str">
            <v>26OCT89</v>
          </cell>
          <cell r="L969" t="str">
            <v>11DEC89</v>
          </cell>
          <cell r="M969" t="str">
            <v>17APR90</v>
          </cell>
          <cell r="N969" t="str">
            <v>31JAN00</v>
          </cell>
          <cell r="O969" t="str">
            <v>15DEC99</v>
          </cell>
          <cell r="P969" t="str">
            <v>15JUN24</v>
          </cell>
          <cell r="Q969">
            <v>35</v>
          </cell>
          <cell r="R969">
            <v>10</v>
          </cell>
          <cell r="S969">
            <v>1</v>
          </cell>
          <cell r="U969">
            <v>132716</v>
          </cell>
          <cell r="V969">
            <v>37101</v>
          </cell>
          <cell r="W969">
            <v>95615</v>
          </cell>
          <cell r="X969">
            <v>95615</v>
          </cell>
          <cell r="Y969">
            <v>95615</v>
          </cell>
          <cell r="Z969">
            <v>95615</v>
          </cell>
          <cell r="AA969">
            <v>23024</v>
          </cell>
        </row>
        <row r="970">
          <cell r="A970" t="str">
            <v>PRIMARY EDUCATION (GIRLS) SECTOR PROJECT</v>
          </cell>
          <cell r="B970" t="str">
            <v>0977</v>
          </cell>
          <cell r="C970">
            <v>977</v>
          </cell>
          <cell r="D970" t="str">
            <v>CLOSED</v>
          </cell>
          <cell r="E970" t="str">
            <v>03</v>
          </cell>
          <cell r="F970" t="str">
            <v>PAK</v>
          </cell>
          <cell r="G970">
            <v>3101</v>
          </cell>
          <cell r="H970" t="str">
            <v>Basic Education</v>
          </cell>
          <cell r="I970">
            <v>4625</v>
          </cell>
          <cell r="J970" t="str">
            <v>CWSS</v>
          </cell>
          <cell r="K970" t="str">
            <v>26OCT89</v>
          </cell>
          <cell r="L970" t="str">
            <v>11DEC89</v>
          </cell>
          <cell r="M970" t="str">
            <v>14MAY90</v>
          </cell>
          <cell r="N970" t="str">
            <v>21MAR97</v>
          </cell>
          <cell r="O970" t="str">
            <v>15JUN00</v>
          </cell>
          <cell r="P970" t="str">
            <v>15DEC24</v>
          </cell>
          <cell r="Q970">
            <v>35</v>
          </cell>
          <cell r="R970">
            <v>10</v>
          </cell>
          <cell r="S970">
            <v>1</v>
          </cell>
          <cell r="U970">
            <v>74362</v>
          </cell>
          <cell r="V970">
            <v>31753</v>
          </cell>
          <cell r="W970">
            <v>42609</v>
          </cell>
          <cell r="X970">
            <v>42609</v>
          </cell>
          <cell r="Y970">
            <v>42609</v>
          </cell>
          <cell r="Z970">
            <v>42609</v>
          </cell>
          <cell r="AA970">
            <v>9709</v>
          </cell>
        </row>
        <row r="971">
          <cell r="A971" t="str">
            <v>THIRD HEALTH (SECTOR) PROJECT</v>
          </cell>
          <cell r="B971" t="str">
            <v>0980</v>
          </cell>
          <cell r="C971">
            <v>980</v>
          </cell>
          <cell r="D971" t="str">
            <v>CLOSED</v>
          </cell>
          <cell r="E971" t="str">
            <v>01</v>
          </cell>
          <cell r="F971" t="str">
            <v>MAL</v>
          </cell>
          <cell r="G971">
            <v>3403</v>
          </cell>
          <cell r="H971" t="str">
            <v>Health Systems</v>
          </cell>
          <cell r="I971">
            <v>2135</v>
          </cell>
          <cell r="J971" t="str">
            <v>SESS</v>
          </cell>
          <cell r="K971" t="str">
            <v>31OCT89</v>
          </cell>
          <cell r="L971" t="str">
            <v>21FEB90</v>
          </cell>
          <cell r="M971" t="str">
            <v>18APR90</v>
          </cell>
          <cell r="N971" t="str">
            <v>24DEC97</v>
          </cell>
          <cell r="O971" t="str">
            <v>15APR96</v>
          </cell>
          <cell r="P971" t="str">
            <v>15OCT09</v>
          </cell>
          <cell r="Q971">
            <v>20</v>
          </cell>
          <cell r="R971">
            <v>6</v>
          </cell>
          <cell r="S971">
            <v>0</v>
          </cell>
          <cell r="T971" t="str">
            <v>V'ABLE</v>
          </cell>
          <cell r="U971">
            <v>105000</v>
          </cell>
          <cell r="V971">
            <v>0</v>
          </cell>
          <cell r="W971">
            <v>105000</v>
          </cell>
          <cell r="X971">
            <v>105000</v>
          </cell>
          <cell r="Y971">
            <v>105000</v>
          </cell>
          <cell r="Z971">
            <v>105000</v>
          </cell>
          <cell r="AA971">
            <v>91901</v>
          </cell>
        </row>
        <row r="972">
          <cell r="A972" t="str">
            <v>DEVELOPMENT FINANCE LOAN PROJECT</v>
          </cell>
          <cell r="B972" t="str">
            <v>0981</v>
          </cell>
          <cell r="C972">
            <v>981</v>
          </cell>
          <cell r="D972" t="str">
            <v>CLOSED</v>
          </cell>
          <cell r="E972" t="str">
            <v>01</v>
          </cell>
          <cell r="F972" t="str">
            <v>INO</v>
          </cell>
          <cell r="G972">
            <v>3301</v>
          </cell>
          <cell r="H972" t="str">
            <v>Banking Systems</v>
          </cell>
          <cell r="I972">
            <v>2145</v>
          </cell>
          <cell r="J972" t="str">
            <v>SEGF</v>
          </cell>
          <cell r="K972" t="str">
            <v>31OCT89</v>
          </cell>
          <cell r="L972" t="str">
            <v>23NOV89</v>
          </cell>
          <cell r="M972" t="str">
            <v>23FEB90</v>
          </cell>
          <cell r="N972" t="str">
            <v>08JUN94</v>
          </cell>
          <cell r="O972" t="str">
            <v>15JAN93</v>
          </cell>
          <cell r="P972" t="str">
            <v>15JUL04</v>
          </cell>
          <cell r="Q972">
            <v>15</v>
          </cell>
          <cell r="R972">
            <v>3</v>
          </cell>
          <cell r="S972">
            <v>0</v>
          </cell>
          <cell r="T972" t="str">
            <v>V'ABLE</v>
          </cell>
          <cell r="U972">
            <v>200000</v>
          </cell>
          <cell r="V972">
            <v>6035</v>
          </cell>
          <cell r="W972">
            <v>193965</v>
          </cell>
          <cell r="X972">
            <v>193965</v>
          </cell>
          <cell r="Y972">
            <v>193965</v>
          </cell>
          <cell r="Z972">
            <v>193965</v>
          </cell>
          <cell r="AA972">
            <v>193965</v>
          </cell>
        </row>
        <row r="973">
          <cell r="A973" t="str">
            <v>SECOND ROAD IMPROVEMENT PROJECT</v>
          </cell>
          <cell r="B973" t="str">
            <v>0982</v>
          </cell>
          <cell r="C973">
            <v>982</v>
          </cell>
          <cell r="D973" t="str">
            <v>CLOSED</v>
          </cell>
          <cell r="E973" t="str">
            <v>03</v>
          </cell>
          <cell r="F973" t="str">
            <v>NEP</v>
          </cell>
          <cell r="G973">
            <v>3701</v>
          </cell>
          <cell r="H973" t="str">
            <v>Roads &amp; Highways</v>
          </cell>
          <cell r="I973">
            <v>2015</v>
          </cell>
          <cell r="J973" t="str">
            <v>SATC</v>
          </cell>
          <cell r="K973" t="str">
            <v>09NOV89</v>
          </cell>
          <cell r="L973" t="str">
            <v>15NOV89</v>
          </cell>
          <cell r="M973" t="str">
            <v>26FEB90</v>
          </cell>
          <cell r="N973" t="str">
            <v>21OCT98</v>
          </cell>
          <cell r="O973" t="str">
            <v>15JUN00</v>
          </cell>
          <cell r="P973" t="str">
            <v>15DEC29</v>
          </cell>
          <cell r="Q973">
            <v>40</v>
          </cell>
          <cell r="R973">
            <v>10</v>
          </cell>
          <cell r="S973">
            <v>1</v>
          </cell>
          <cell r="U973">
            <v>55547</v>
          </cell>
          <cell r="V973">
            <v>3752</v>
          </cell>
          <cell r="W973">
            <v>51795</v>
          </cell>
          <cell r="X973">
            <v>51795</v>
          </cell>
          <cell r="Y973">
            <v>51795</v>
          </cell>
          <cell r="Z973">
            <v>51795</v>
          </cell>
          <cell r="AA973">
            <v>9304</v>
          </cell>
        </row>
        <row r="974">
          <cell r="A974" t="str">
            <v>SECONDARY CITIES URBAN DEVELOPMENT (SECTOR) PROJECT</v>
          </cell>
          <cell r="B974" t="str">
            <v>0983</v>
          </cell>
          <cell r="C974">
            <v>983</v>
          </cell>
          <cell r="D974" t="str">
            <v>CLOSED</v>
          </cell>
          <cell r="E974" t="str">
            <v>01</v>
          </cell>
          <cell r="F974" t="str">
            <v>INO</v>
          </cell>
          <cell r="G974">
            <v>3900</v>
          </cell>
          <cell r="H974" t="str">
            <v>Multisector</v>
          </cell>
          <cell r="I974">
            <v>2135</v>
          </cell>
          <cell r="J974" t="str">
            <v>SESS</v>
          </cell>
          <cell r="K974" t="str">
            <v>09NOV89</v>
          </cell>
          <cell r="L974" t="str">
            <v>16APR90</v>
          </cell>
          <cell r="M974" t="str">
            <v>21JUN90</v>
          </cell>
          <cell r="N974" t="str">
            <v>25MAR97</v>
          </cell>
          <cell r="O974" t="str">
            <v>01MAR96</v>
          </cell>
          <cell r="P974" t="str">
            <v>01SEP15</v>
          </cell>
          <cell r="Q974">
            <v>26</v>
          </cell>
          <cell r="R974">
            <v>6</v>
          </cell>
          <cell r="S974">
            <v>0</v>
          </cell>
          <cell r="T974" t="str">
            <v>V'ABLE</v>
          </cell>
          <cell r="U974">
            <v>70000</v>
          </cell>
          <cell r="V974">
            <v>1493</v>
          </cell>
          <cell r="W974">
            <v>68507</v>
          </cell>
          <cell r="X974">
            <v>68507</v>
          </cell>
          <cell r="Y974">
            <v>68507</v>
          </cell>
          <cell r="Z974">
            <v>68507</v>
          </cell>
          <cell r="AA974">
            <v>29012</v>
          </cell>
        </row>
        <row r="975">
          <cell r="A975" t="str">
            <v>SECONDARY CITIES URBAN DEVELOPMENT (SECTOR) PROJECT</v>
          </cell>
          <cell r="B975" t="str">
            <v>0984</v>
          </cell>
          <cell r="C975">
            <v>984</v>
          </cell>
          <cell r="D975" t="str">
            <v>CLOSED</v>
          </cell>
          <cell r="E975" t="str">
            <v>03</v>
          </cell>
          <cell r="F975" t="str">
            <v>INO</v>
          </cell>
          <cell r="G975">
            <v>3900</v>
          </cell>
          <cell r="H975" t="str">
            <v>Multisector</v>
          </cell>
          <cell r="I975">
            <v>2135</v>
          </cell>
          <cell r="J975" t="str">
            <v>SESS</v>
          </cell>
          <cell r="K975" t="str">
            <v>09NOV89</v>
          </cell>
          <cell r="L975" t="str">
            <v>16APR90</v>
          </cell>
          <cell r="M975" t="str">
            <v>21JUN90</v>
          </cell>
          <cell r="N975" t="str">
            <v>25MAR97</v>
          </cell>
          <cell r="O975" t="str">
            <v>01MAR00</v>
          </cell>
          <cell r="P975" t="str">
            <v>01SEP24</v>
          </cell>
          <cell r="Q975">
            <v>35</v>
          </cell>
          <cell r="R975">
            <v>10</v>
          </cell>
          <cell r="S975">
            <v>1</v>
          </cell>
          <cell r="U975">
            <v>55759</v>
          </cell>
          <cell r="V975">
            <v>1472</v>
          </cell>
          <cell r="W975">
            <v>54287</v>
          </cell>
          <cell r="X975">
            <v>54287</v>
          </cell>
          <cell r="Y975">
            <v>54287</v>
          </cell>
          <cell r="Z975">
            <v>54287</v>
          </cell>
          <cell r="AA975">
            <v>12178</v>
          </cell>
        </row>
        <row r="976">
          <cell r="A976" t="str">
            <v>15TH POWER (SECTOR) PROJECT</v>
          </cell>
          <cell r="B976" t="str">
            <v>0985</v>
          </cell>
          <cell r="C976">
            <v>985</v>
          </cell>
          <cell r="D976" t="str">
            <v>CLOSED</v>
          </cell>
          <cell r="E976" t="str">
            <v>01</v>
          </cell>
          <cell r="F976" t="str">
            <v>PHI</v>
          </cell>
          <cell r="G976">
            <v>3205</v>
          </cell>
          <cell r="H976" t="str">
            <v>Energy Sector Development</v>
          </cell>
          <cell r="I976">
            <v>2115</v>
          </cell>
          <cell r="J976" t="str">
            <v>SEID</v>
          </cell>
          <cell r="K976" t="str">
            <v>14NOV89</v>
          </cell>
          <cell r="L976" t="str">
            <v>18DEC89</v>
          </cell>
          <cell r="M976" t="str">
            <v>08MAR90</v>
          </cell>
          <cell r="N976" t="str">
            <v>01JUL96</v>
          </cell>
          <cell r="O976" t="str">
            <v>15MAY94</v>
          </cell>
          <cell r="P976" t="str">
            <v>15NOV09</v>
          </cell>
          <cell r="Q976">
            <v>20</v>
          </cell>
          <cell r="R976">
            <v>4</v>
          </cell>
          <cell r="S976">
            <v>0</v>
          </cell>
          <cell r="T976" t="str">
            <v>V'ABLE</v>
          </cell>
          <cell r="U976">
            <v>160000</v>
          </cell>
          <cell r="V976">
            <v>285</v>
          </cell>
          <cell r="W976">
            <v>159715</v>
          </cell>
          <cell r="X976">
            <v>159715</v>
          </cell>
          <cell r="Y976">
            <v>159715</v>
          </cell>
          <cell r="Z976">
            <v>159715</v>
          </cell>
          <cell r="AA976">
            <v>140933</v>
          </cell>
        </row>
        <row r="977">
          <cell r="A977" t="str">
            <v>ANGAT WATER SUPPLY OPTIMIZATION PROJECT</v>
          </cell>
          <cell r="B977" t="str">
            <v>0986</v>
          </cell>
          <cell r="C977">
            <v>986</v>
          </cell>
          <cell r="D977" t="str">
            <v>CLOSED</v>
          </cell>
          <cell r="E977" t="str">
            <v>01</v>
          </cell>
          <cell r="F977" t="str">
            <v>PHI</v>
          </cell>
          <cell r="G977">
            <v>3801</v>
          </cell>
          <cell r="H977" t="str">
            <v>Water Supply &amp; Sanitation</v>
          </cell>
          <cell r="I977">
            <v>2135</v>
          </cell>
          <cell r="J977" t="str">
            <v>SESS</v>
          </cell>
          <cell r="K977" t="str">
            <v>14NOV89</v>
          </cell>
          <cell r="L977" t="str">
            <v>18DEC89</v>
          </cell>
          <cell r="M977" t="str">
            <v>24JAN90</v>
          </cell>
          <cell r="N977" t="str">
            <v>14NOV02</v>
          </cell>
          <cell r="O977" t="str">
            <v>01APR95</v>
          </cell>
          <cell r="P977" t="str">
            <v>01OCT14</v>
          </cell>
          <cell r="Q977">
            <v>25</v>
          </cell>
          <cell r="R977">
            <v>5</v>
          </cell>
          <cell r="S977">
            <v>0</v>
          </cell>
          <cell r="T977" t="str">
            <v>V'ABLE</v>
          </cell>
          <cell r="U977">
            <v>130000</v>
          </cell>
          <cell r="V977">
            <v>18929</v>
          </cell>
          <cell r="W977">
            <v>111071</v>
          </cell>
          <cell r="X977">
            <v>111071</v>
          </cell>
          <cell r="Y977">
            <v>111071</v>
          </cell>
          <cell r="Z977">
            <v>111071</v>
          </cell>
          <cell r="AA977">
            <v>56082</v>
          </cell>
        </row>
        <row r="978">
          <cell r="A978" t="str">
            <v>SPECIAL ASSISTANCE FOR OIL SUPPLY</v>
          </cell>
          <cell r="B978" t="str">
            <v>0987</v>
          </cell>
          <cell r="C978">
            <v>987</v>
          </cell>
          <cell r="D978" t="str">
            <v>CLOSED</v>
          </cell>
          <cell r="E978" t="str">
            <v>03</v>
          </cell>
          <cell r="F978" t="str">
            <v>NEP</v>
          </cell>
          <cell r="G978">
            <v>3502</v>
          </cell>
          <cell r="H978" t="str">
            <v>Industry</v>
          </cell>
          <cell r="I978">
            <v>2025</v>
          </cell>
          <cell r="J978" t="str">
            <v>SAEN</v>
          </cell>
          <cell r="K978" t="str">
            <v>14NOV89</v>
          </cell>
          <cell r="L978" t="str">
            <v>15NOV89</v>
          </cell>
          <cell r="M978" t="str">
            <v>08JAN90</v>
          </cell>
          <cell r="N978" t="str">
            <v>19JUN97</v>
          </cell>
          <cell r="O978" t="str">
            <v>15JUN00</v>
          </cell>
          <cell r="P978" t="str">
            <v>15DEC29</v>
          </cell>
          <cell r="Q978">
            <v>40</v>
          </cell>
          <cell r="R978">
            <v>10</v>
          </cell>
          <cell r="S978">
            <v>1</v>
          </cell>
          <cell r="U978">
            <v>34454</v>
          </cell>
          <cell r="V978">
            <v>23489</v>
          </cell>
          <cell r="W978">
            <v>10965</v>
          </cell>
          <cell r="X978">
            <v>10965</v>
          </cell>
          <cell r="Y978">
            <v>10965</v>
          </cell>
          <cell r="Z978">
            <v>10965</v>
          </cell>
          <cell r="AA978">
            <v>2047</v>
          </cell>
        </row>
        <row r="979">
          <cell r="A979" t="str">
            <v>RAYALASEEMA THERMAL POWER PROJECT</v>
          </cell>
          <cell r="B979" t="str">
            <v>0988</v>
          </cell>
          <cell r="C979">
            <v>988</v>
          </cell>
          <cell r="D979" t="str">
            <v>CLOSED</v>
          </cell>
          <cell r="E979" t="str">
            <v>01</v>
          </cell>
          <cell r="F979" t="str">
            <v>IND</v>
          </cell>
          <cell r="G979">
            <v>3201</v>
          </cell>
          <cell r="H979" t="str">
            <v>Conventional Energy Generation (other than hydropower)</v>
          </cell>
          <cell r="I979">
            <v>2025</v>
          </cell>
          <cell r="J979" t="str">
            <v>SAEN</v>
          </cell>
          <cell r="K979" t="str">
            <v>21NOV89</v>
          </cell>
          <cell r="L979" t="str">
            <v>14MAR90</v>
          </cell>
          <cell r="M979" t="str">
            <v>16JUL90</v>
          </cell>
          <cell r="N979" t="str">
            <v>07APR97</v>
          </cell>
          <cell r="O979" t="str">
            <v>15JUN95</v>
          </cell>
          <cell r="P979" t="str">
            <v>16FEB04</v>
          </cell>
          <cell r="Q979">
            <v>25</v>
          </cell>
          <cell r="R979">
            <v>5</v>
          </cell>
          <cell r="S979">
            <v>0</v>
          </cell>
          <cell r="T979" t="str">
            <v>V'ABLE</v>
          </cell>
          <cell r="U979">
            <v>230000</v>
          </cell>
          <cell r="V979">
            <v>51802</v>
          </cell>
          <cell r="W979">
            <v>178198</v>
          </cell>
          <cell r="X979">
            <v>178198</v>
          </cell>
          <cell r="Y979">
            <v>178198</v>
          </cell>
          <cell r="Z979">
            <v>178198</v>
          </cell>
          <cell r="AA979">
            <v>178198</v>
          </cell>
        </row>
        <row r="980">
          <cell r="A980" t="str">
            <v>FOURTH TONGA DEVELOPMENT BANK PROJECT</v>
          </cell>
          <cell r="B980" t="str">
            <v>0990</v>
          </cell>
          <cell r="C980">
            <v>990</v>
          </cell>
          <cell r="D980" t="str">
            <v>CLOSED</v>
          </cell>
          <cell r="E980" t="str">
            <v>03</v>
          </cell>
          <cell r="F980" t="str">
            <v>TON</v>
          </cell>
          <cell r="G980">
            <v>3301</v>
          </cell>
          <cell r="H980" t="str">
            <v>Banking Systems</v>
          </cell>
          <cell r="I980">
            <v>3610</v>
          </cell>
          <cell r="J980" t="str">
            <v>PAHQ</v>
          </cell>
          <cell r="K980" t="str">
            <v>21NOV89</v>
          </cell>
          <cell r="L980" t="str">
            <v>01FEB90</v>
          </cell>
          <cell r="M980" t="str">
            <v>20JUL90</v>
          </cell>
          <cell r="N980" t="str">
            <v>12SEP96</v>
          </cell>
          <cell r="O980" t="str">
            <v>01JUN00</v>
          </cell>
          <cell r="P980" t="str">
            <v>01DEC29</v>
          </cell>
          <cell r="Q980">
            <v>40</v>
          </cell>
          <cell r="R980">
            <v>10</v>
          </cell>
          <cell r="S980">
            <v>1</v>
          </cell>
          <cell r="U980">
            <v>5659</v>
          </cell>
          <cell r="V980">
            <v>1189</v>
          </cell>
          <cell r="W980">
            <v>4470</v>
          </cell>
          <cell r="X980">
            <v>4470</v>
          </cell>
          <cell r="Y980">
            <v>4470</v>
          </cell>
          <cell r="Z980">
            <v>4470</v>
          </cell>
          <cell r="AA980">
            <v>826</v>
          </cell>
        </row>
        <row r="981">
          <cell r="A981" t="str">
            <v>SEMERAK RURAL DEVELOPMENT PROJECT</v>
          </cell>
          <cell r="B981" t="str">
            <v>0992</v>
          </cell>
          <cell r="C981">
            <v>992</v>
          </cell>
          <cell r="D981" t="str">
            <v>CLOSED</v>
          </cell>
          <cell r="E981" t="str">
            <v>01</v>
          </cell>
          <cell r="F981" t="str">
            <v>MAL</v>
          </cell>
          <cell r="G981">
            <v>3008</v>
          </cell>
          <cell r="H981" t="str">
            <v>Agriculture Sector Development</v>
          </cell>
          <cell r="I981">
            <v>2125</v>
          </cell>
          <cell r="J981" t="str">
            <v>SEAE</v>
          </cell>
          <cell r="K981" t="str">
            <v>23NOV89</v>
          </cell>
          <cell r="L981" t="str">
            <v>28JAN93</v>
          </cell>
          <cell r="M981" t="str">
            <v>18MAY93</v>
          </cell>
          <cell r="N981" t="str">
            <v>25FEB00</v>
          </cell>
          <cell r="O981" t="str">
            <v>15MAR97</v>
          </cell>
          <cell r="P981" t="str">
            <v>15SEP09</v>
          </cell>
          <cell r="Q981">
            <v>20</v>
          </cell>
          <cell r="R981">
            <v>7</v>
          </cell>
          <cell r="S981">
            <v>0</v>
          </cell>
          <cell r="T981" t="str">
            <v>V'ABLE</v>
          </cell>
          <cell r="U981">
            <v>33200</v>
          </cell>
          <cell r="V981">
            <v>1289</v>
          </cell>
          <cell r="W981">
            <v>31911</v>
          </cell>
          <cell r="X981">
            <v>31911</v>
          </cell>
          <cell r="Y981">
            <v>31911</v>
          </cell>
          <cell r="Z981">
            <v>31911</v>
          </cell>
          <cell r="AA981">
            <v>27817</v>
          </cell>
        </row>
        <row r="982">
          <cell r="A982" t="str">
            <v>AGRICULTURAL REHABILITATION PROJECT</v>
          </cell>
          <cell r="B982" t="str">
            <v>0993</v>
          </cell>
          <cell r="C982">
            <v>993</v>
          </cell>
          <cell r="D982" t="str">
            <v>CLOSED</v>
          </cell>
          <cell r="E982" t="str">
            <v>03</v>
          </cell>
          <cell r="F982" t="str">
            <v>SRI</v>
          </cell>
          <cell r="G982">
            <v>3008</v>
          </cell>
          <cell r="H982" t="str">
            <v>Agriculture Sector Development</v>
          </cell>
          <cell r="I982">
            <v>2035</v>
          </cell>
          <cell r="J982" t="str">
            <v>SANS</v>
          </cell>
          <cell r="K982" t="str">
            <v>28NOV89</v>
          </cell>
          <cell r="L982" t="str">
            <v>12DEC89</v>
          </cell>
          <cell r="M982" t="str">
            <v>06JUN90</v>
          </cell>
          <cell r="N982" t="str">
            <v>28SEP95</v>
          </cell>
          <cell r="O982" t="str">
            <v>15AUG99</v>
          </cell>
          <cell r="P982" t="str">
            <v>15FEB29</v>
          </cell>
          <cell r="Q982">
            <v>40</v>
          </cell>
          <cell r="R982">
            <v>10</v>
          </cell>
          <cell r="S982">
            <v>1</v>
          </cell>
          <cell r="U982">
            <v>24080</v>
          </cell>
          <cell r="V982">
            <v>2411</v>
          </cell>
          <cell r="W982">
            <v>21669</v>
          </cell>
          <cell r="X982">
            <v>21669</v>
          </cell>
          <cell r="Y982">
            <v>21669</v>
          </cell>
          <cell r="Z982">
            <v>21669</v>
          </cell>
          <cell r="AA982">
            <v>4135</v>
          </cell>
        </row>
        <row r="983">
          <cell r="A983" t="str">
            <v>AGRICULTURAL PROGRAM</v>
          </cell>
          <cell r="B983" t="str">
            <v>0994</v>
          </cell>
          <cell r="C983">
            <v>994</v>
          </cell>
          <cell r="D983" t="str">
            <v>CLOSED</v>
          </cell>
          <cell r="E983" t="str">
            <v>03</v>
          </cell>
          <cell r="F983" t="str">
            <v>SRI</v>
          </cell>
          <cell r="G983">
            <v>3008</v>
          </cell>
          <cell r="H983" t="str">
            <v>Agriculture Sector Development</v>
          </cell>
          <cell r="I983">
            <v>2035</v>
          </cell>
          <cell r="J983" t="str">
            <v>SANS</v>
          </cell>
          <cell r="K983" t="str">
            <v>28NOV89</v>
          </cell>
          <cell r="L983" t="str">
            <v>12DEC89</v>
          </cell>
          <cell r="M983" t="str">
            <v>22DEC89</v>
          </cell>
          <cell r="N983" t="str">
            <v>14AUG91</v>
          </cell>
          <cell r="O983" t="str">
            <v>15MAY00</v>
          </cell>
          <cell r="P983" t="str">
            <v>15NOV29</v>
          </cell>
          <cell r="Q983">
            <v>40</v>
          </cell>
          <cell r="R983">
            <v>10</v>
          </cell>
          <cell r="S983">
            <v>1</v>
          </cell>
          <cell r="U983">
            <v>83909</v>
          </cell>
          <cell r="V983">
            <v>0</v>
          </cell>
          <cell r="W983">
            <v>83909</v>
          </cell>
          <cell r="X983">
            <v>83909</v>
          </cell>
          <cell r="Y983">
            <v>83909</v>
          </cell>
          <cell r="Z983">
            <v>83909</v>
          </cell>
          <cell r="AA983">
            <v>15256</v>
          </cell>
        </row>
        <row r="984">
          <cell r="A984" t="str">
            <v>AGRICULTURE DEVELOPMENT PROGRAM</v>
          </cell>
          <cell r="B984" t="str">
            <v>0995</v>
          </cell>
          <cell r="C984">
            <v>995</v>
          </cell>
          <cell r="D984" t="str">
            <v>CLOSED</v>
          </cell>
          <cell r="E984" t="str">
            <v>03</v>
          </cell>
          <cell r="F984" t="str">
            <v>SAM</v>
          </cell>
          <cell r="G984">
            <v>3008</v>
          </cell>
          <cell r="H984" t="str">
            <v>Agriculture Sector Development</v>
          </cell>
          <cell r="I984">
            <v>3610</v>
          </cell>
          <cell r="J984" t="str">
            <v>PAHQ</v>
          </cell>
          <cell r="K984" t="str">
            <v>28NOV89</v>
          </cell>
          <cell r="L984" t="str">
            <v>29NOV89</v>
          </cell>
          <cell r="M984" t="str">
            <v>22DEC89</v>
          </cell>
          <cell r="N984" t="str">
            <v>30JUN92</v>
          </cell>
          <cell r="O984" t="str">
            <v>15JUN00</v>
          </cell>
          <cell r="P984" t="str">
            <v>15DEC29</v>
          </cell>
          <cell r="Q984">
            <v>40</v>
          </cell>
          <cell r="R984">
            <v>10</v>
          </cell>
          <cell r="S984">
            <v>1</v>
          </cell>
          <cell r="U984">
            <v>16299</v>
          </cell>
          <cell r="V984">
            <v>0</v>
          </cell>
          <cell r="W984">
            <v>16299</v>
          </cell>
          <cell r="X984">
            <v>16299</v>
          </cell>
          <cell r="Y984">
            <v>16299</v>
          </cell>
          <cell r="Z984">
            <v>16299</v>
          </cell>
          <cell r="AA984">
            <v>3012</v>
          </cell>
        </row>
        <row r="985">
          <cell r="A985" t="str">
            <v>FOURTH DEVELOPMENT FINANCING PROJECT</v>
          </cell>
          <cell r="B985" t="str">
            <v>0996</v>
          </cell>
          <cell r="C985">
            <v>996</v>
          </cell>
          <cell r="D985" t="str">
            <v>CLOSED</v>
          </cell>
          <cell r="E985" t="str">
            <v>01</v>
          </cell>
          <cell r="F985" t="str">
            <v>PAK</v>
          </cell>
          <cell r="G985">
            <v>3301</v>
          </cell>
          <cell r="H985" t="str">
            <v>Banking Systems</v>
          </cell>
          <cell r="I985">
            <v>4630</v>
          </cell>
          <cell r="J985" t="str">
            <v>CWGF</v>
          </cell>
          <cell r="K985" t="str">
            <v>12DEC89</v>
          </cell>
          <cell r="L985" t="str">
            <v>11FEB90</v>
          </cell>
          <cell r="M985" t="str">
            <v>03OCT90</v>
          </cell>
          <cell r="N985" t="str">
            <v>06NOV97</v>
          </cell>
          <cell r="O985" t="str">
            <v>01MAY93</v>
          </cell>
          <cell r="P985" t="str">
            <v>01NOV04</v>
          </cell>
          <cell r="Q985">
            <v>15</v>
          </cell>
          <cell r="R985">
            <v>3</v>
          </cell>
          <cell r="S985">
            <v>0</v>
          </cell>
          <cell r="T985" t="str">
            <v>V'ABLE</v>
          </cell>
          <cell r="U985">
            <v>250000</v>
          </cell>
          <cell r="V985">
            <v>45021</v>
          </cell>
          <cell r="W985">
            <v>204979</v>
          </cell>
          <cell r="X985">
            <v>204979</v>
          </cell>
          <cell r="Y985">
            <v>204979</v>
          </cell>
          <cell r="Z985">
            <v>204979</v>
          </cell>
          <cell r="AA985">
            <v>204979</v>
          </cell>
        </row>
        <row r="986">
          <cell r="A986" t="str">
            <v>AGRICULTURE SECTOR PROGRAM</v>
          </cell>
          <cell r="B986" t="str">
            <v>0997</v>
          </cell>
          <cell r="C986">
            <v>997</v>
          </cell>
          <cell r="D986" t="str">
            <v>CLOSED</v>
          </cell>
          <cell r="E986" t="str">
            <v>03</v>
          </cell>
          <cell r="F986" t="str">
            <v>PNG</v>
          </cell>
          <cell r="G986">
            <v>3001</v>
          </cell>
          <cell r="H986" t="str">
            <v>Agriculture Production, Agroprocessing, &amp; Agrobusiness</v>
          </cell>
          <cell r="I986">
            <v>3610</v>
          </cell>
          <cell r="J986" t="str">
            <v>PAHQ</v>
          </cell>
          <cell r="K986" t="str">
            <v>12DEC89</v>
          </cell>
          <cell r="L986" t="str">
            <v>22DEC89</v>
          </cell>
          <cell r="M986" t="str">
            <v>22DEC89</v>
          </cell>
          <cell r="N986" t="str">
            <v>30JUN92</v>
          </cell>
          <cell r="O986" t="str">
            <v>15APR00</v>
          </cell>
          <cell r="P986" t="str">
            <v>15OCT24</v>
          </cell>
          <cell r="Q986">
            <v>35</v>
          </cell>
          <cell r="R986">
            <v>10</v>
          </cell>
          <cell r="S986">
            <v>1</v>
          </cell>
          <cell r="U986">
            <v>59284</v>
          </cell>
          <cell r="V986">
            <v>0</v>
          </cell>
          <cell r="W986">
            <v>59284</v>
          </cell>
          <cell r="X986">
            <v>59284</v>
          </cell>
          <cell r="Y986">
            <v>59284</v>
          </cell>
          <cell r="Z986">
            <v>59284</v>
          </cell>
          <cell r="AA986">
            <v>13638</v>
          </cell>
        </row>
        <row r="987">
          <cell r="A987" t="str">
            <v>AGRICULTURE SECTOR PROGRAM</v>
          </cell>
          <cell r="B987" t="str">
            <v>0998</v>
          </cell>
          <cell r="C987">
            <v>998</v>
          </cell>
          <cell r="D987" t="str">
            <v>CLOSED</v>
          </cell>
          <cell r="E987" t="str">
            <v>01</v>
          </cell>
          <cell r="F987" t="str">
            <v>PNG</v>
          </cell>
          <cell r="G987">
            <v>3001</v>
          </cell>
          <cell r="H987" t="str">
            <v>Agriculture Production, Agroprocessing, &amp; Agrobusiness</v>
          </cell>
          <cell r="I987">
            <v>3610</v>
          </cell>
          <cell r="J987" t="str">
            <v>PAHQ</v>
          </cell>
          <cell r="K987" t="str">
            <v>12DEC89</v>
          </cell>
          <cell r="L987" t="str">
            <v>22DEC89</v>
          </cell>
          <cell r="M987" t="str">
            <v>22DEC89</v>
          </cell>
          <cell r="N987" t="str">
            <v>30JUN92</v>
          </cell>
          <cell r="O987" t="str">
            <v>15APR93</v>
          </cell>
          <cell r="P987" t="str">
            <v>15OCT04</v>
          </cell>
          <cell r="Q987">
            <v>15</v>
          </cell>
          <cell r="R987">
            <v>3</v>
          </cell>
          <cell r="S987">
            <v>0</v>
          </cell>
          <cell r="T987" t="str">
            <v>V'ABLE</v>
          </cell>
          <cell r="U987">
            <v>24000</v>
          </cell>
          <cell r="V987">
            <v>0</v>
          </cell>
          <cell r="W987">
            <v>24000</v>
          </cell>
          <cell r="X987">
            <v>24000</v>
          </cell>
          <cell r="Y987">
            <v>24000</v>
          </cell>
          <cell r="Z987">
            <v>24000</v>
          </cell>
          <cell r="AA987">
            <v>24000</v>
          </cell>
        </row>
        <row r="988">
          <cell r="A988" t="str">
            <v>LOW-INCOME UPLAND COMMUNITIES PROJECT</v>
          </cell>
          <cell r="B988" t="str">
            <v>0999</v>
          </cell>
          <cell r="C988">
            <v>999</v>
          </cell>
          <cell r="D988" t="str">
            <v>CLOSED</v>
          </cell>
          <cell r="E988" t="str">
            <v>03</v>
          </cell>
          <cell r="F988" t="str">
            <v>PHI</v>
          </cell>
          <cell r="G988">
            <v>3004</v>
          </cell>
          <cell r="H988" t="str">
            <v>Forest</v>
          </cell>
          <cell r="I988">
            <v>2125</v>
          </cell>
          <cell r="J988" t="str">
            <v>SEAE</v>
          </cell>
          <cell r="K988" t="str">
            <v>14DEC89</v>
          </cell>
          <cell r="L988" t="str">
            <v>18DEC89</v>
          </cell>
          <cell r="M988" t="str">
            <v>15FEB90</v>
          </cell>
          <cell r="N988" t="str">
            <v>21SEP01</v>
          </cell>
          <cell r="O988" t="str">
            <v>01APR00</v>
          </cell>
          <cell r="P988" t="str">
            <v>01OCT24</v>
          </cell>
          <cell r="Q988">
            <v>35</v>
          </cell>
          <cell r="R988">
            <v>10</v>
          </cell>
          <cell r="S988">
            <v>1</v>
          </cell>
          <cell r="U988">
            <v>34748</v>
          </cell>
          <cell r="V988">
            <v>12810</v>
          </cell>
          <cell r="W988">
            <v>21938</v>
          </cell>
          <cell r="X988">
            <v>21938</v>
          </cell>
          <cell r="Y988">
            <v>21938</v>
          </cell>
          <cell r="Z988">
            <v>21938</v>
          </cell>
          <cell r="AA988">
            <v>5069</v>
          </cell>
        </row>
        <row r="989">
          <cell r="A989" t="str">
            <v>TIMBER PLANTATION PROJECT</v>
          </cell>
          <cell r="B989" t="str">
            <v>1000</v>
          </cell>
          <cell r="C989">
            <v>1000</v>
          </cell>
          <cell r="D989" t="str">
            <v>CLOSED</v>
          </cell>
          <cell r="E989" t="str">
            <v>01</v>
          </cell>
          <cell r="F989" t="str">
            <v>INO</v>
          </cell>
          <cell r="G989">
            <v>3004</v>
          </cell>
          <cell r="H989" t="str">
            <v>Forest</v>
          </cell>
          <cell r="I989">
            <v>2125</v>
          </cell>
          <cell r="J989" t="str">
            <v>SEAE</v>
          </cell>
          <cell r="K989" t="str">
            <v>14DEC89</v>
          </cell>
          <cell r="L989" t="str">
            <v>16APR90</v>
          </cell>
          <cell r="M989" t="str">
            <v>15AUG90</v>
          </cell>
          <cell r="N989" t="str">
            <v>01MAY97</v>
          </cell>
          <cell r="O989" t="str">
            <v>15APR98</v>
          </cell>
          <cell r="P989" t="str">
            <v>15OCT17</v>
          </cell>
          <cell r="Q989">
            <v>28</v>
          </cell>
          <cell r="R989">
            <v>8</v>
          </cell>
          <cell r="S989">
            <v>0</v>
          </cell>
          <cell r="T989" t="str">
            <v>V'ABLE</v>
          </cell>
          <cell r="U989">
            <v>33300</v>
          </cell>
          <cell r="V989">
            <v>15972</v>
          </cell>
          <cell r="W989">
            <v>17328</v>
          </cell>
          <cell r="X989">
            <v>17328</v>
          </cell>
          <cell r="Y989">
            <v>17328</v>
          </cell>
          <cell r="Z989">
            <v>17328</v>
          </cell>
          <cell r="AA989">
            <v>5525</v>
          </cell>
        </row>
        <row r="990">
          <cell r="A990" t="str">
            <v>KARACHI SEWERAGE PROJECT</v>
          </cell>
          <cell r="B990" t="str">
            <v>1001</v>
          </cell>
          <cell r="C990">
            <v>1001</v>
          </cell>
          <cell r="D990" t="str">
            <v>CLOSED</v>
          </cell>
          <cell r="E990" t="str">
            <v>03</v>
          </cell>
          <cell r="F990" t="str">
            <v>PAK</v>
          </cell>
          <cell r="G990">
            <v>3802</v>
          </cell>
          <cell r="H990" t="str">
            <v>Waste Management</v>
          </cell>
          <cell r="I990">
            <v>4670</v>
          </cell>
          <cell r="J990" t="str">
            <v>PRM</v>
          </cell>
          <cell r="K990" t="str">
            <v>14DEC89</v>
          </cell>
          <cell r="L990" t="str">
            <v>19MAR90</v>
          </cell>
          <cell r="M990" t="str">
            <v>07JAN91</v>
          </cell>
          <cell r="N990" t="str">
            <v>25APR98</v>
          </cell>
          <cell r="O990" t="str">
            <v>15JUN00</v>
          </cell>
          <cell r="P990" t="str">
            <v>15DEC24</v>
          </cell>
          <cell r="Q990">
            <v>35</v>
          </cell>
          <cell r="R990">
            <v>10</v>
          </cell>
          <cell r="S990">
            <v>1</v>
          </cell>
          <cell r="U990">
            <v>56854</v>
          </cell>
          <cell r="V990">
            <v>10705</v>
          </cell>
          <cell r="W990">
            <v>46149</v>
          </cell>
          <cell r="X990">
            <v>46149</v>
          </cell>
          <cell r="Y990">
            <v>46149</v>
          </cell>
          <cell r="Z990">
            <v>46149</v>
          </cell>
          <cell r="AA990">
            <v>10432</v>
          </cell>
        </row>
        <row r="991">
          <cell r="A991" t="str">
            <v>KARACHI SEWERAGE PROJECT</v>
          </cell>
          <cell r="B991" t="str">
            <v>1002</v>
          </cell>
          <cell r="C991">
            <v>1002</v>
          </cell>
          <cell r="D991" t="str">
            <v>CLOSED</v>
          </cell>
          <cell r="E991" t="str">
            <v>01</v>
          </cell>
          <cell r="F991" t="str">
            <v>PAK</v>
          </cell>
          <cell r="G991">
            <v>3802</v>
          </cell>
          <cell r="H991" t="str">
            <v>Waste Management</v>
          </cell>
          <cell r="I991">
            <v>4670</v>
          </cell>
          <cell r="J991" t="str">
            <v>PRM</v>
          </cell>
          <cell r="K991" t="str">
            <v>14DEC89</v>
          </cell>
          <cell r="L991" t="str">
            <v>19MAR90</v>
          </cell>
          <cell r="M991" t="str">
            <v>07JAN91</v>
          </cell>
          <cell r="N991" t="str">
            <v>05FEB98</v>
          </cell>
          <cell r="O991" t="str">
            <v>15JUN95</v>
          </cell>
          <cell r="P991" t="str">
            <v>15DEC14</v>
          </cell>
          <cell r="Q991">
            <v>25</v>
          </cell>
          <cell r="R991">
            <v>5</v>
          </cell>
          <cell r="S991">
            <v>0</v>
          </cell>
          <cell r="T991" t="str">
            <v>V'ABLE</v>
          </cell>
          <cell r="U991">
            <v>34000</v>
          </cell>
          <cell r="V991">
            <v>0</v>
          </cell>
          <cell r="W991">
            <v>34000</v>
          </cell>
          <cell r="X991">
            <v>34000</v>
          </cell>
          <cell r="Y991">
            <v>34000</v>
          </cell>
          <cell r="Z991">
            <v>34000</v>
          </cell>
          <cell r="AA991">
            <v>16439</v>
          </cell>
        </row>
        <row r="992">
          <cell r="A992" t="str">
            <v>SECOND URBAN DEVELOPMENT PROJECT</v>
          </cell>
          <cell r="B992" t="str">
            <v>1004</v>
          </cell>
          <cell r="C992">
            <v>1004</v>
          </cell>
          <cell r="D992" t="str">
            <v>CLOSED</v>
          </cell>
          <cell r="E992" t="str">
            <v>03</v>
          </cell>
          <cell r="F992" t="str">
            <v>PAK</v>
          </cell>
          <cell r="G992">
            <v>3900</v>
          </cell>
          <cell r="H992" t="str">
            <v>Multisector</v>
          </cell>
          <cell r="I992">
            <v>4625</v>
          </cell>
          <cell r="J992" t="str">
            <v>CWSS</v>
          </cell>
          <cell r="K992" t="str">
            <v>19DEC89</v>
          </cell>
          <cell r="L992" t="str">
            <v>19MAR90</v>
          </cell>
          <cell r="M992" t="str">
            <v>03SEP90</v>
          </cell>
          <cell r="N992" t="str">
            <v>26NOV02</v>
          </cell>
          <cell r="O992" t="str">
            <v>15JUN00</v>
          </cell>
          <cell r="P992" t="str">
            <v>15DEC24</v>
          </cell>
          <cell r="Q992">
            <v>35</v>
          </cell>
          <cell r="R992">
            <v>10</v>
          </cell>
          <cell r="S992">
            <v>1</v>
          </cell>
          <cell r="U992">
            <v>73604</v>
          </cell>
          <cell r="V992">
            <v>170</v>
          </cell>
          <cell r="W992">
            <v>73434</v>
          </cell>
          <cell r="X992">
            <v>73434</v>
          </cell>
          <cell r="Y992">
            <v>73434</v>
          </cell>
          <cell r="Z992">
            <v>73434</v>
          </cell>
          <cell r="AA992">
            <v>16703</v>
          </cell>
        </row>
        <row r="993">
          <cell r="A993" t="str">
            <v>LOW INCOME HOUSING DEVELOPMENT PROJECT</v>
          </cell>
          <cell r="B993" t="str">
            <v>1005</v>
          </cell>
          <cell r="C993">
            <v>1005</v>
          </cell>
          <cell r="D993" t="str">
            <v>CLOSED</v>
          </cell>
          <cell r="E993" t="str">
            <v>01</v>
          </cell>
          <cell r="F993" t="str">
            <v>FIJ</v>
          </cell>
          <cell r="G993">
            <v>3303</v>
          </cell>
          <cell r="H993" t="str">
            <v>Housing Finance</v>
          </cell>
          <cell r="I993">
            <v>3610</v>
          </cell>
          <cell r="J993" t="str">
            <v>PAHQ</v>
          </cell>
          <cell r="K993" t="str">
            <v>21DEC89</v>
          </cell>
          <cell r="L993" t="str">
            <v>20JUN90</v>
          </cell>
          <cell r="M993" t="str">
            <v>21SEP90</v>
          </cell>
          <cell r="N993" t="str">
            <v>14MAR96</v>
          </cell>
          <cell r="O993" t="str">
            <v>15MAY94</v>
          </cell>
          <cell r="P993" t="str">
            <v>15NOV08</v>
          </cell>
          <cell r="Q993">
            <v>20</v>
          </cell>
          <cell r="R993">
            <v>5</v>
          </cell>
          <cell r="S993">
            <v>0</v>
          </cell>
          <cell r="T993" t="str">
            <v>V'ABLE</v>
          </cell>
          <cell r="U993">
            <v>9600</v>
          </cell>
          <cell r="V993">
            <v>0</v>
          </cell>
          <cell r="W993">
            <v>9600</v>
          </cell>
          <cell r="X993">
            <v>9600</v>
          </cell>
          <cell r="Y993">
            <v>9600</v>
          </cell>
          <cell r="Z993">
            <v>9600</v>
          </cell>
          <cell r="AA993">
            <v>9601</v>
          </cell>
        </row>
        <row r="994">
          <cell r="A994" t="str">
            <v>FOURTH ROAD IMPROVEMENT PROJECT</v>
          </cell>
          <cell r="B994" t="str">
            <v>1009</v>
          </cell>
          <cell r="C994">
            <v>1009</v>
          </cell>
          <cell r="D994" t="str">
            <v>CLOSED</v>
          </cell>
          <cell r="E994" t="str">
            <v>03</v>
          </cell>
          <cell r="F994" t="str">
            <v>LAO</v>
          </cell>
          <cell r="G994">
            <v>3701</v>
          </cell>
          <cell r="H994" t="str">
            <v>Roads &amp; Highways</v>
          </cell>
          <cell r="I994">
            <v>2115</v>
          </cell>
          <cell r="J994" t="str">
            <v>SEID</v>
          </cell>
          <cell r="K994" t="str">
            <v>21DEC89</v>
          </cell>
          <cell r="L994" t="str">
            <v>16FEB90</v>
          </cell>
          <cell r="M994" t="str">
            <v>16MAY90</v>
          </cell>
          <cell r="N994" t="str">
            <v>04JUL97</v>
          </cell>
          <cell r="O994" t="str">
            <v>15FEB00</v>
          </cell>
          <cell r="P994" t="str">
            <v>15AUG29</v>
          </cell>
          <cell r="Q994">
            <v>40</v>
          </cell>
          <cell r="R994">
            <v>10</v>
          </cell>
          <cell r="S994">
            <v>1</v>
          </cell>
          <cell r="U994">
            <v>44685</v>
          </cell>
          <cell r="V994">
            <v>0</v>
          </cell>
          <cell r="W994">
            <v>44685</v>
          </cell>
          <cell r="X994">
            <v>44685</v>
          </cell>
          <cell r="Y994">
            <v>44685</v>
          </cell>
          <cell r="Z994">
            <v>44685</v>
          </cell>
          <cell r="AA994">
            <v>8073</v>
          </cell>
        </row>
        <row r="995">
          <cell r="A995" t="str">
            <v>HORTICULTURE DEVELOPMENT PROJECT</v>
          </cell>
          <cell r="B995" t="str">
            <v>1010</v>
          </cell>
          <cell r="C995">
            <v>1010</v>
          </cell>
          <cell r="D995" t="str">
            <v>CLOSED</v>
          </cell>
          <cell r="E995" t="str">
            <v>03</v>
          </cell>
          <cell r="F995" t="str">
            <v>BAN</v>
          </cell>
          <cell r="G995">
            <v>3001</v>
          </cell>
          <cell r="H995" t="str">
            <v>Agriculture Production, Agroprocessing, &amp; Agrobusiness</v>
          </cell>
          <cell r="I995">
            <v>2055</v>
          </cell>
          <cell r="J995" t="str">
            <v>BRM</v>
          </cell>
          <cell r="K995" t="str">
            <v>21DEC89</v>
          </cell>
          <cell r="L995" t="str">
            <v>09FEB90</v>
          </cell>
          <cell r="M995" t="str">
            <v>25JUL90</v>
          </cell>
          <cell r="N995" t="str">
            <v>18FEB00</v>
          </cell>
          <cell r="O995" t="str">
            <v>15FEB00</v>
          </cell>
          <cell r="P995" t="str">
            <v>15AUG29</v>
          </cell>
          <cell r="Q995">
            <v>40</v>
          </cell>
          <cell r="R995">
            <v>10</v>
          </cell>
          <cell r="S995">
            <v>1</v>
          </cell>
          <cell r="U995">
            <v>25248</v>
          </cell>
          <cell r="V995">
            <v>2260</v>
          </cell>
          <cell r="W995">
            <v>22988</v>
          </cell>
          <cell r="X995">
            <v>22988</v>
          </cell>
          <cell r="Y995">
            <v>22988</v>
          </cell>
          <cell r="Z995">
            <v>22988</v>
          </cell>
          <cell r="AA995">
            <v>4218</v>
          </cell>
        </row>
        <row r="996">
          <cell r="A996" t="str">
            <v>SEVENTH POWER PROJECT</v>
          </cell>
          <cell r="B996" t="str">
            <v>1011</v>
          </cell>
          <cell r="C996">
            <v>1011</v>
          </cell>
          <cell r="D996" t="str">
            <v>CLOSED</v>
          </cell>
          <cell r="E996" t="str">
            <v>03</v>
          </cell>
          <cell r="F996" t="str">
            <v>NEP</v>
          </cell>
          <cell r="G996">
            <v>3204</v>
          </cell>
          <cell r="H996" t="str">
            <v>Transmission &amp; Distribution</v>
          </cell>
          <cell r="I996">
            <v>2025</v>
          </cell>
          <cell r="J996" t="str">
            <v>SAEN</v>
          </cell>
          <cell r="K996" t="str">
            <v>11JAN90</v>
          </cell>
          <cell r="L996" t="str">
            <v>28FEB90</v>
          </cell>
          <cell r="M996" t="str">
            <v>18SEP90</v>
          </cell>
          <cell r="N996" t="str">
            <v>09AUG99</v>
          </cell>
          <cell r="O996" t="str">
            <v>15MAY00</v>
          </cell>
          <cell r="P996" t="str">
            <v>15NOV29</v>
          </cell>
          <cell r="Q996">
            <v>40</v>
          </cell>
          <cell r="R996">
            <v>10</v>
          </cell>
          <cell r="S996">
            <v>1</v>
          </cell>
          <cell r="U996">
            <v>57537</v>
          </cell>
          <cell r="V996">
            <v>2444</v>
          </cell>
          <cell r="W996">
            <v>55093</v>
          </cell>
          <cell r="X996">
            <v>55093</v>
          </cell>
          <cell r="Y996">
            <v>55093</v>
          </cell>
          <cell r="Z996">
            <v>55093</v>
          </cell>
          <cell r="AA996">
            <v>10073</v>
          </cell>
        </row>
        <row r="997">
          <cell r="A997" t="str">
            <v>SECOND BARANI AREA DEVELOPMENT</v>
          </cell>
          <cell r="B997" t="str">
            <v>1012</v>
          </cell>
          <cell r="C997">
            <v>1012</v>
          </cell>
          <cell r="D997" t="str">
            <v>CLOSED</v>
          </cell>
          <cell r="E997" t="str">
            <v>03</v>
          </cell>
          <cell r="F997" t="str">
            <v>PAK</v>
          </cell>
          <cell r="G997">
            <v>3900</v>
          </cell>
          <cell r="H997" t="str">
            <v>Multisector</v>
          </cell>
          <cell r="I997">
            <v>4670</v>
          </cell>
          <cell r="J997" t="str">
            <v>PRM</v>
          </cell>
          <cell r="K997" t="str">
            <v>20FEB90</v>
          </cell>
          <cell r="L997" t="str">
            <v>19MAR90</v>
          </cell>
          <cell r="M997" t="str">
            <v>06DEC90</v>
          </cell>
          <cell r="N997" t="str">
            <v>24DEC98</v>
          </cell>
          <cell r="O997" t="str">
            <v>15JUN00</v>
          </cell>
          <cell r="P997" t="str">
            <v>15DEC24</v>
          </cell>
          <cell r="Q997">
            <v>35</v>
          </cell>
          <cell r="R997">
            <v>10</v>
          </cell>
          <cell r="S997">
            <v>1</v>
          </cell>
          <cell r="U997">
            <v>26517</v>
          </cell>
          <cell r="V997">
            <v>3687</v>
          </cell>
          <cell r="W997">
            <v>22830</v>
          </cell>
          <cell r="X997">
            <v>22830</v>
          </cell>
          <cell r="Y997">
            <v>22830</v>
          </cell>
          <cell r="Z997">
            <v>22830</v>
          </cell>
          <cell r="AA997">
            <v>5151</v>
          </cell>
        </row>
        <row r="998">
          <cell r="A998" t="str">
            <v>SIX UNIVERSITIES DEVELOPMENT &amp; REHABILITATION PROJECT</v>
          </cell>
          <cell r="B998" t="str">
            <v>1013</v>
          </cell>
          <cell r="C998">
            <v>1013</v>
          </cell>
          <cell r="D998" t="str">
            <v>CLOSED</v>
          </cell>
          <cell r="E998" t="str">
            <v>01</v>
          </cell>
          <cell r="F998" t="str">
            <v>INO</v>
          </cell>
          <cell r="G998">
            <v>3104</v>
          </cell>
          <cell r="H998" t="str">
            <v>Tertiary Education</v>
          </cell>
          <cell r="I998">
            <v>2161</v>
          </cell>
          <cell r="J998" t="str">
            <v>IRM</v>
          </cell>
          <cell r="K998" t="str">
            <v>08MAR90</v>
          </cell>
          <cell r="L998" t="str">
            <v>16APR90</v>
          </cell>
          <cell r="M998" t="str">
            <v>18JUN90</v>
          </cell>
          <cell r="N998" t="str">
            <v>28APR98</v>
          </cell>
          <cell r="O998" t="str">
            <v>01APR96</v>
          </cell>
          <cell r="P998" t="str">
            <v>01OCT15</v>
          </cell>
          <cell r="Q998">
            <v>26</v>
          </cell>
          <cell r="R998">
            <v>6</v>
          </cell>
          <cell r="S998">
            <v>0</v>
          </cell>
          <cell r="T998" t="str">
            <v>V'ABLE</v>
          </cell>
          <cell r="U998">
            <v>114000</v>
          </cell>
          <cell r="V998">
            <v>12954</v>
          </cell>
          <cell r="W998">
            <v>101046</v>
          </cell>
          <cell r="X998">
            <v>101046</v>
          </cell>
          <cell r="Y998">
            <v>101046</v>
          </cell>
          <cell r="Z998">
            <v>101046</v>
          </cell>
          <cell r="AA998">
            <v>42974</v>
          </cell>
        </row>
        <row r="999">
          <cell r="A999" t="str">
            <v>FOOD CROP SECTOR PROGRAM</v>
          </cell>
          <cell r="B999" t="str">
            <v>1014</v>
          </cell>
          <cell r="C999">
            <v>1014</v>
          </cell>
          <cell r="D999" t="str">
            <v>CLOSED</v>
          </cell>
          <cell r="E999" t="str">
            <v>01</v>
          </cell>
          <cell r="F999" t="str">
            <v>INO</v>
          </cell>
          <cell r="G999">
            <v>3001</v>
          </cell>
          <cell r="H999" t="str">
            <v>Agriculture Production, Agroprocessing, &amp; Agrobusiness</v>
          </cell>
          <cell r="I999">
            <v>2125</v>
          </cell>
          <cell r="J999" t="str">
            <v>SEAE</v>
          </cell>
          <cell r="K999" t="str">
            <v>13MAR90</v>
          </cell>
          <cell r="L999" t="str">
            <v>13MAR90</v>
          </cell>
          <cell r="M999" t="str">
            <v>20MAR90</v>
          </cell>
          <cell r="N999" t="str">
            <v>31MAR92</v>
          </cell>
          <cell r="O999" t="str">
            <v>01JUL93</v>
          </cell>
          <cell r="P999" t="str">
            <v>01JAN05</v>
          </cell>
          <cell r="Q999">
            <v>15</v>
          </cell>
          <cell r="R999">
            <v>3</v>
          </cell>
          <cell r="S999">
            <v>0</v>
          </cell>
          <cell r="T999" t="str">
            <v>V'ABLE</v>
          </cell>
          <cell r="U999">
            <v>150000</v>
          </cell>
          <cell r="V999">
            <v>0</v>
          </cell>
          <cell r="W999">
            <v>150000</v>
          </cell>
          <cell r="X999">
            <v>150000</v>
          </cell>
          <cell r="Y999">
            <v>150000</v>
          </cell>
          <cell r="Z999">
            <v>150000</v>
          </cell>
          <cell r="AA999">
            <v>150000</v>
          </cell>
        </row>
        <row r="1000">
          <cell r="A1000" t="str">
            <v>FOOD CROP SECTOR PROGRAM</v>
          </cell>
          <cell r="B1000" t="str">
            <v>1015</v>
          </cell>
          <cell r="C1000">
            <v>1015</v>
          </cell>
          <cell r="D1000" t="str">
            <v>CLOSED</v>
          </cell>
          <cell r="E1000" t="str">
            <v>03</v>
          </cell>
          <cell r="F1000" t="str">
            <v>INO</v>
          </cell>
          <cell r="G1000">
            <v>3001</v>
          </cell>
          <cell r="H1000" t="str">
            <v>Agriculture Production, Agroprocessing, &amp; Agrobusiness</v>
          </cell>
          <cell r="I1000">
            <v>2125</v>
          </cell>
          <cell r="J1000" t="str">
            <v>SEAE</v>
          </cell>
          <cell r="K1000" t="str">
            <v>13MAR90</v>
          </cell>
          <cell r="L1000" t="str">
            <v>13MAR90</v>
          </cell>
          <cell r="M1000" t="str">
            <v>20MAR90</v>
          </cell>
          <cell r="N1000" t="str">
            <v>31MAR92</v>
          </cell>
          <cell r="O1000" t="str">
            <v>01JUL00</v>
          </cell>
          <cell r="P1000" t="str">
            <v>01JAN25</v>
          </cell>
          <cell r="Q1000">
            <v>35</v>
          </cell>
          <cell r="R1000">
            <v>10</v>
          </cell>
          <cell r="S1000">
            <v>1</v>
          </cell>
          <cell r="U1000">
            <v>103172</v>
          </cell>
          <cell r="V1000">
            <v>0</v>
          </cell>
          <cell r="W1000">
            <v>103172</v>
          </cell>
          <cell r="X1000">
            <v>103172</v>
          </cell>
          <cell r="Y1000">
            <v>103172</v>
          </cell>
          <cell r="Z1000">
            <v>103172</v>
          </cell>
          <cell r="AA1000">
            <v>23595</v>
          </cell>
        </row>
        <row r="1001">
          <cell r="A1001" t="str">
            <v>SECOND PORTS PROJECT</v>
          </cell>
          <cell r="B1001" t="str">
            <v>1016</v>
          </cell>
          <cell r="C1001">
            <v>1016</v>
          </cell>
          <cell r="D1001" t="str">
            <v>CLOSED</v>
          </cell>
          <cell r="E1001" t="str">
            <v>01</v>
          </cell>
          <cell r="F1001" t="str">
            <v>IND</v>
          </cell>
          <cell r="G1001">
            <v>3702</v>
          </cell>
          <cell r="H1001" t="str">
            <v>Ports, Waterways, &amp; Shipping</v>
          </cell>
          <cell r="I1001">
            <v>2015</v>
          </cell>
          <cell r="J1001" t="str">
            <v>SATC</v>
          </cell>
          <cell r="K1001" t="str">
            <v>29MAR90</v>
          </cell>
          <cell r="L1001" t="str">
            <v>10AUG90</v>
          </cell>
          <cell r="M1001" t="str">
            <v>05APR91</v>
          </cell>
          <cell r="N1001" t="str">
            <v>06OCT97</v>
          </cell>
          <cell r="O1001" t="str">
            <v>15JUN95</v>
          </cell>
          <cell r="P1001" t="str">
            <v>16FEB04</v>
          </cell>
          <cell r="Q1001">
            <v>25</v>
          </cell>
          <cell r="R1001">
            <v>5</v>
          </cell>
          <cell r="S1001">
            <v>0</v>
          </cell>
          <cell r="T1001" t="str">
            <v>V'ABLE</v>
          </cell>
          <cell r="U1001">
            <v>129000</v>
          </cell>
          <cell r="V1001">
            <v>19738</v>
          </cell>
          <cell r="W1001">
            <v>109262</v>
          </cell>
          <cell r="X1001">
            <v>109262</v>
          </cell>
          <cell r="Y1001">
            <v>109262</v>
          </cell>
          <cell r="Z1001">
            <v>109262</v>
          </cell>
          <cell r="AA1001">
            <v>109262</v>
          </cell>
        </row>
        <row r="1002">
          <cell r="A1002" t="str">
            <v>INTEGRATED IRRIGATION SECTOR PROJECT</v>
          </cell>
          <cell r="B1002" t="str">
            <v>1017</v>
          </cell>
          <cell r="C1002">
            <v>1017</v>
          </cell>
          <cell r="D1002" t="str">
            <v>CLOSED</v>
          </cell>
          <cell r="E1002" t="str">
            <v>01</v>
          </cell>
          <cell r="F1002" t="str">
            <v>INO</v>
          </cell>
          <cell r="G1002">
            <v>3005</v>
          </cell>
          <cell r="H1002" t="str">
            <v>Irrigation &amp; Drainage</v>
          </cell>
          <cell r="I1002">
            <v>2125</v>
          </cell>
          <cell r="J1002" t="str">
            <v>SEAE</v>
          </cell>
          <cell r="K1002" t="str">
            <v>17APR90</v>
          </cell>
          <cell r="L1002" t="str">
            <v>27JUN90</v>
          </cell>
          <cell r="M1002" t="str">
            <v>10AUG90</v>
          </cell>
          <cell r="N1002" t="str">
            <v>29JAN99</v>
          </cell>
          <cell r="O1002" t="str">
            <v>15APR95</v>
          </cell>
          <cell r="P1002" t="str">
            <v>15OCT14</v>
          </cell>
          <cell r="Q1002">
            <v>25</v>
          </cell>
          <cell r="R1002">
            <v>5</v>
          </cell>
          <cell r="S1002">
            <v>0</v>
          </cell>
          <cell r="T1002" t="str">
            <v>V'ABLE</v>
          </cell>
          <cell r="U1002">
            <v>170000</v>
          </cell>
          <cell r="V1002">
            <v>2604</v>
          </cell>
          <cell r="W1002">
            <v>167396</v>
          </cell>
          <cell r="X1002">
            <v>167396</v>
          </cell>
          <cell r="Y1002">
            <v>167396</v>
          </cell>
          <cell r="Z1002">
            <v>167396</v>
          </cell>
          <cell r="AA1002">
            <v>81050</v>
          </cell>
        </row>
        <row r="1003">
          <cell r="A1003" t="str">
            <v>INTEGRATED IRRIGATION SECTOR PROJECT</v>
          </cell>
          <cell r="B1003" t="str">
            <v>1018</v>
          </cell>
          <cell r="C1003">
            <v>1018</v>
          </cell>
          <cell r="D1003" t="str">
            <v>CLOSED</v>
          </cell>
          <cell r="E1003" t="str">
            <v>03</v>
          </cell>
          <cell r="F1003" t="str">
            <v>INO</v>
          </cell>
          <cell r="G1003">
            <v>3005</v>
          </cell>
          <cell r="H1003" t="str">
            <v>Irrigation &amp; Drainage</v>
          </cell>
          <cell r="I1003">
            <v>2125</v>
          </cell>
          <cell r="J1003" t="str">
            <v>SEAE</v>
          </cell>
          <cell r="K1003" t="str">
            <v>17APR90</v>
          </cell>
          <cell r="L1003" t="str">
            <v>27JUN90</v>
          </cell>
          <cell r="M1003" t="str">
            <v>10AUG90</v>
          </cell>
          <cell r="N1003" t="str">
            <v>29JAN99</v>
          </cell>
          <cell r="O1003" t="str">
            <v>15APR00</v>
          </cell>
          <cell r="P1003" t="str">
            <v>15OCT24</v>
          </cell>
          <cell r="Q1003">
            <v>35</v>
          </cell>
          <cell r="R1003">
            <v>10</v>
          </cell>
          <cell r="S1003">
            <v>1</v>
          </cell>
          <cell r="U1003">
            <v>33212</v>
          </cell>
          <cell r="V1003">
            <v>2632</v>
          </cell>
          <cell r="W1003">
            <v>30580</v>
          </cell>
          <cell r="X1003">
            <v>30580</v>
          </cell>
          <cell r="Y1003">
            <v>30580</v>
          </cell>
          <cell r="Z1003">
            <v>30580</v>
          </cell>
          <cell r="AA1003">
            <v>6865</v>
          </cell>
        </row>
        <row r="1004">
          <cell r="A1004" t="str">
            <v>EMERGENCY POWER REHABILITATION PROJECT</v>
          </cell>
          <cell r="B1004" t="str">
            <v>1019</v>
          </cell>
          <cell r="C1004">
            <v>1019</v>
          </cell>
          <cell r="D1004" t="str">
            <v>CLOSED</v>
          </cell>
          <cell r="E1004" t="str">
            <v>03</v>
          </cell>
          <cell r="F1004" t="str">
            <v>SAM</v>
          </cell>
          <cell r="G1004">
            <v>3201</v>
          </cell>
          <cell r="H1004" t="str">
            <v>Conventional Energy Generation (other than hydropower)</v>
          </cell>
          <cell r="I1004">
            <v>3610</v>
          </cell>
          <cell r="J1004" t="str">
            <v>PAHQ</v>
          </cell>
          <cell r="K1004" t="str">
            <v>17MAY90</v>
          </cell>
          <cell r="L1004" t="str">
            <v>31MAY90</v>
          </cell>
          <cell r="M1004" t="str">
            <v>15AUG90</v>
          </cell>
          <cell r="N1004" t="str">
            <v>27JAN94</v>
          </cell>
          <cell r="O1004" t="str">
            <v>15MAY00</v>
          </cell>
          <cell r="P1004" t="str">
            <v>15NOV29</v>
          </cell>
          <cell r="Q1004">
            <v>40</v>
          </cell>
          <cell r="R1004">
            <v>10</v>
          </cell>
          <cell r="S1004">
            <v>1</v>
          </cell>
          <cell r="U1004">
            <v>538</v>
          </cell>
          <cell r="V1004">
            <v>207</v>
          </cell>
          <cell r="W1004">
            <v>331</v>
          </cell>
          <cell r="X1004">
            <v>331</v>
          </cell>
          <cell r="Y1004">
            <v>331</v>
          </cell>
          <cell r="Z1004">
            <v>331</v>
          </cell>
          <cell r="AA1004">
            <v>57</v>
          </cell>
        </row>
        <row r="1005">
          <cell r="A1005" t="str">
            <v>SRI LANKA POWER SYSTEM EXPANSION</v>
          </cell>
          <cell r="B1005" t="str">
            <v>1021</v>
          </cell>
          <cell r="C1005">
            <v>1021</v>
          </cell>
          <cell r="D1005" t="str">
            <v>CLOSED</v>
          </cell>
          <cell r="E1005" t="str">
            <v>03</v>
          </cell>
          <cell r="F1005" t="str">
            <v>SRI</v>
          </cell>
          <cell r="G1005">
            <v>3205</v>
          </cell>
          <cell r="H1005" t="str">
            <v>Energy Sector Development</v>
          </cell>
          <cell r="I1005">
            <v>2025</v>
          </cell>
          <cell r="J1005" t="str">
            <v>SAEN</v>
          </cell>
          <cell r="K1005" t="str">
            <v>31MAY90</v>
          </cell>
          <cell r="L1005" t="str">
            <v>27JUN90</v>
          </cell>
          <cell r="M1005" t="str">
            <v>07DEC90</v>
          </cell>
          <cell r="N1005" t="str">
            <v>07JUL98</v>
          </cell>
          <cell r="O1005" t="str">
            <v>01JUL00</v>
          </cell>
          <cell r="P1005" t="str">
            <v>01JAN30</v>
          </cell>
          <cell r="Q1005">
            <v>40</v>
          </cell>
          <cell r="R1005">
            <v>10</v>
          </cell>
          <cell r="S1005">
            <v>1</v>
          </cell>
          <cell r="U1005">
            <v>81170</v>
          </cell>
          <cell r="V1005">
            <v>3830</v>
          </cell>
          <cell r="W1005">
            <v>77340</v>
          </cell>
          <cell r="X1005">
            <v>77340</v>
          </cell>
          <cell r="Y1005">
            <v>77340</v>
          </cell>
          <cell r="Z1005">
            <v>77340</v>
          </cell>
          <cell r="AA1005">
            <v>13449</v>
          </cell>
        </row>
        <row r="1006">
          <cell r="A1006" t="str">
            <v>MAE MOH POWER TRANSMISSION PROJECT</v>
          </cell>
          <cell r="B1006" t="str">
            <v>1022</v>
          </cell>
          <cell r="C1006">
            <v>1022</v>
          </cell>
          <cell r="D1006" t="str">
            <v>CLOSED</v>
          </cell>
          <cell r="E1006" t="str">
            <v>01</v>
          </cell>
          <cell r="F1006" t="str">
            <v>THA</v>
          </cell>
          <cell r="G1006">
            <v>3204</v>
          </cell>
          <cell r="H1006" t="str">
            <v>Transmission &amp; Distribution</v>
          </cell>
          <cell r="I1006">
            <v>2115</v>
          </cell>
          <cell r="J1006" t="str">
            <v>SEID</v>
          </cell>
          <cell r="K1006" t="str">
            <v>05JUN90</v>
          </cell>
          <cell r="L1006" t="str">
            <v>12SEP90</v>
          </cell>
          <cell r="M1006" t="str">
            <v>29NOV90</v>
          </cell>
          <cell r="N1006" t="str">
            <v>25JUN93</v>
          </cell>
          <cell r="O1006" t="str">
            <v>15JUN94</v>
          </cell>
          <cell r="P1006" t="str">
            <v>15JUN00</v>
          </cell>
          <cell r="Q1006">
            <v>20</v>
          </cell>
          <cell r="R1006">
            <v>4</v>
          </cell>
          <cell r="S1006">
            <v>0</v>
          </cell>
          <cell r="T1006" t="str">
            <v>V'ABLE</v>
          </cell>
          <cell r="U1006">
            <v>48800</v>
          </cell>
          <cell r="V1006">
            <v>0</v>
          </cell>
          <cell r="W1006">
            <v>48800</v>
          </cell>
          <cell r="X1006">
            <v>48800</v>
          </cell>
          <cell r="Y1006">
            <v>48800</v>
          </cell>
          <cell r="Z1006">
            <v>48800</v>
          </cell>
          <cell r="AA1006">
            <v>48800</v>
          </cell>
        </row>
        <row r="1007">
          <cell r="A1007" t="str">
            <v>INDUSTRIAL CENTER DEV'T PROJECT</v>
          </cell>
          <cell r="B1007" t="str">
            <v>1024</v>
          </cell>
          <cell r="C1007">
            <v>1024</v>
          </cell>
          <cell r="D1007" t="str">
            <v>CLOSED</v>
          </cell>
          <cell r="E1007" t="str">
            <v>03</v>
          </cell>
          <cell r="F1007" t="str">
            <v>PNG</v>
          </cell>
          <cell r="G1007">
            <v>3502</v>
          </cell>
          <cell r="H1007" t="str">
            <v>Industry</v>
          </cell>
          <cell r="I1007">
            <v>3610</v>
          </cell>
          <cell r="J1007" t="str">
            <v>PAHQ</v>
          </cell>
          <cell r="K1007" t="str">
            <v>09AUG90</v>
          </cell>
          <cell r="L1007" t="str">
            <v>25SEP90</v>
          </cell>
          <cell r="M1007" t="str">
            <v>20AUG91</v>
          </cell>
          <cell r="N1007" t="str">
            <v>11DEC95</v>
          </cell>
          <cell r="O1007" t="str">
            <v>15SEP00</v>
          </cell>
          <cell r="P1007" t="str">
            <v>15MAR25</v>
          </cell>
          <cell r="Q1007">
            <v>35</v>
          </cell>
          <cell r="R1007">
            <v>10</v>
          </cell>
          <cell r="S1007">
            <v>1</v>
          </cell>
          <cell r="U1007">
            <v>9168</v>
          </cell>
          <cell r="V1007">
            <v>0</v>
          </cell>
          <cell r="W1007">
            <v>9168</v>
          </cell>
          <cell r="X1007">
            <v>9168</v>
          </cell>
          <cell r="Y1007">
            <v>9168</v>
          </cell>
          <cell r="Z1007">
            <v>9168</v>
          </cell>
          <cell r="AA1007">
            <v>1962</v>
          </cell>
        </row>
        <row r="1008">
          <cell r="A1008" t="str">
            <v>THIRD TELECOMMUNICATIONS PROJ.</v>
          </cell>
          <cell r="B1008" t="str">
            <v>1025</v>
          </cell>
          <cell r="C1008">
            <v>1025</v>
          </cell>
          <cell r="D1008" t="str">
            <v>CLOSED</v>
          </cell>
          <cell r="E1008" t="str">
            <v>01</v>
          </cell>
          <cell r="F1008" t="str">
            <v>PAK</v>
          </cell>
          <cell r="G1008">
            <v>3706</v>
          </cell>
          <cell r="H1008" t="str">
            <v>Telecommunications &amp; Communications</v>
          </cell>
          <cell r="I1008">
            <v>4615</v>
          </cell>
          <cell r="J1008" t="str">
            <v>CWID</v>
          </cell>
          <cell r="K1008" t="str">
            <v>16AUG90</v>
          </cell>
          <cell r="L1008" t="str">
            <v>26SEP90</v>
          </cell>
          <cell r="M1008" t="str">
            <v>25FEB91</v>
          </cell>
          <cell r="N1008" t="str">
            <v>03SEP96</v>
          </cell>
          <cell r="O1008" t="str">
            <v>01FEB95</v>
          </cell>
          <cell r="P1008" t="str">
            <v>01AUG14</v>
          </cell>
          <cell r="Q1008">
            <v>24</v>
          </cell>
          <cell r="R1008">
            <v>4</v>
          </cell>
          <cell r="S1008">
            <v>0</v>
          </cell>
          <cell r="T1008" t="str">
            <v>V'ABLE</v>
          </cell>
          <cell r="U1008">
            <v>115000</v>
          </cell>
          <cell r="V1008">
            <v>6340</v>
          </cell>
          <cell r="W1008">
            <v>108660</v>
          </cell>
          <cell r="X1008">
            <v>108660</v>
          </cell>
          <cell r="Y1008">
            <v>108660</v>
          </cell>
          <cell r="Z1008">
            <v>108660</v>
          </cell>
          <cell r="AA1008">
            <v>52654</v>
          </cell>
        </row>
        <row r="1009">
          <cell r="A1009" t="str">
            <v>PRIMARY EDUCATION SECTOR PROJECT</v>
          </cell>
          <cell r="B1009" t="str">
            <v>1026</v>
          </cell>
          <cell r="C1009">
            <v>1026</v>
          </cell>
          <cell r="D1009" t="str">
            <v>CLOSED</v>
          </cell>
          <cell r="E1009" t="str">
            <v>03</v>
          </cell>
          <cell r="F1009" t="str">
            <v>BAN</v>
          </cell>
          <cell r="G1009">
            <v>3101</v>
          </cell>
          <cell r="H1009" t="str">
            <v>Basic Education</v>
          </cell>
          <cell r="I1009">
            <v>2035</v>
          </cell>
          <cell r="J1009" t="str">
            <v>SANS</v>
          </cell>
          <cell r="K1009" t="str">
            <v>21AUG90</v>
          </cell>
          <cell r="L1009" t="str">
            <v>25OCT90</v>
          </cell>
          <cell r="M1009" t="str">
            <v>10APR91</v>
          </cell>
          <cell r="N1009" t="str">
            <v>17JUN97</v>
          </cell>
          <cell r="O1009" t="str">
            <v>15NOV00</v>
          </cell>
          <cell r="P1009" t="str">
            <v>15MAY30</v>
          </cell>
          <cell r="Q1009">
            <v>40</v>
          </cell>
          <cell r="R1009">
            <v>10</v>
          </cell>
          <cell r="S1009">
            <v>1</v>
          </cell>
          <cell r="U1009">
            <v>72926</v>
          </cell>
          <cell r="V1009">
            <v>18790</v>
          </cell>
          <cell r="W1009">
            <v>54136</v>
          </cell>
          <cell r="X1009">
            <v>54136</v>
          </cell>
          <cell r="Y1009">
            <v>54136</v>
          </cell>
          <cell r="Z1009">
            <v>54136</v>
          </cell>
          <cell r="AA1009">
            <v>9257</v>
          </cell>
        </row>
        <row r="1010">
          <cell r="A1010" t="str">
            <v>THIRD HIGHWAY (SECTOR) PROJECT</v>
          </cell>
          <cell r="B1010" t="str">
            <v>1027</v>
          </cell>
          <cell r="C1010">
            <v>1027</v>
          </cell>
          <cell r="D1010" t="str">
            <v>CLOSED</v>
          </cell>
          <cell r="E1010" t="str">
            <v>01</v>
          </cell>
          <cell r="F1010" t="str">
            <v>THA</v>
          </cell>
          <cell r="G1010">
            <v>3701</v>
          </cell>
          <cell r="H1010" t="str">
            <v>Roads &amp; Highways</v>
          </cell>
          <cell r="I1010">
            <v>2115</v>
          </cell>
          <cell r="J1010" t="str">
            <v>SEID</v>
          </cell>
          <cell r="K1010" t="str">
            <v>28AUG90</v>
          </cell>
          <cell r="L1010" t="str">
            <v>27SEP90</v>
          </cell>
          <cell r="M1010" t="str">
            <v>08JAN91</v>
          </cell>
          <cell r="N1010" t="str">
            <v>23JUL97</v>
          </cell>
          <cell r="O1010" t="str">
            <v>15NOV95</v>
          </cell>
          <cell r="P1010" t="str">
            <v>15MAY00</v>
          </cell>
          <cell r="Q1010">
            <v>25</v>
          </cell>
          <cell r="R1010">
            <v>5</v>
          </cell>
          <cell r="S1010">
            <v>0</v>
          </cell>
          <cell r="T1010" t="str">
            <v>V'ABLE</v>
          </cell>
          <cell r="U1010">
            <v>35000</v>
          </cell>
          <cell r="V1010">
            <v>1310</v>
          </cell>
          <cell r="W1010">
            <v>33690</v>
          </cell>
          <cell r="X1010">
            <v>33690</v>
          </cell>
          <cell r="Y1010">
            <v>33690</v>
          </cell>
          <cell r="Z1010">
            <v>33690</v>
          </cell>
          <cell r="AA1010">
            <v>33690</v>
          </cell>
        </row>
        <row r="1011">
          <cell r="A1011" t="str">
            <v>SECOND NORTH MADRAS THERMAL POWER PROJECT</v>
          </cell>
          <cell r="B1011" t="str">
            <v>1029</v>
          </cell>
          <cell r="C1011">
            <v>1029</v>
          </cell>
          <cell r="D1011" t="str">
            <v>CLOSED</v>
          </cell>
          <cell r="E1011" t="str">
            <v>01</v>
          </cell>
          <cell r="F1011" t="str">
            <v>IND</v>
          </cell>
          <cell r="G1011">
            <v>3205</v>
          </cell>
          <cell r="H1011" t="str">
            <v>Energy Sector Development</v>
          </cell>
          <cell r="I1011">
            <v>2060</v>
          </cell>
          <cell r="J1011" t="str">
            <v>INRM</v>
          </cell>
          <cell r="K1011" t="str">
            <v>30AUG90</v>
          </cell>
          <cell r="L1011" t="str">
            <v>06DEC90</v>
          </cell>
          <cell r="M1011" t="str">
            <v>27FEB91</v>
          </cell>
          <cell r="N1011" t="str">
            <v>19OCT00</v>
          </cell>
          <cell r="O1011" t="str">
            <v>15MAR96</v>
          </cell>
          <cell r="P1011" t="str">
            <v>16FEB04</v>
          </cell>
          <cell r="Q1011">
            <v>25</v>
          </cell>
          <cell r="R1011">
            <v>5</v>
          </cell>
          <cell r="S1011">
            <v>0</v>
          </cell>
          <cell r="T1011" t="str">
            <v>V'ABLE</v>
          </cell>
          <cell r="U1011">
            <v>200000</v>
          </cell>
          <cell r="V1011">
            <v>49691</v>
          </cell>
          <cell r="W1011">
            <v>150309</v>
          </cell>
          <cell r="X1011">
            <v>150309</v>
          </cell>
          <cell r="Y1011">
            <v>150309</v>
          </cell>
          <cell r="Z1011">
            <v>150309</v>
          </cell>
          <cell r="AA1011">
            <v>150309</v>
          </cell>
        </row>
        <row r="1012">
          <cell r="A1012" t="str">
            <v>FISHERIES DEVELOPMENT PROJECT</v>
          </cell>
          <cell r="B1012" t="str">
            <v>1030</v>
          </cell>
          <cell r="C1012">
            <v>1030</v>
          </cell>
          <cell r="D1012" t="str">
            <v>CLOSED</v>
          </cell>
          <cell r="E1012" t="str">
            <v>03</v>
          </cell>
          <cell r="F1012" t="str">
            <v>TON</v>
          </cell>
          <cell r="G1012">
            <v>3003</v>
          </cell>
          <cell r="H1012" t="str">
            <v>Fishery</v>
          </cell>
          <cell r="I1012">
            <v>3610</v>
          </cell>
          <cell r="J1012" t="str">
            <v>PAHQ</v>
          </cell>
          <cell r="K1012" t="str">
            <v>06SEP90</v>
          </cell>
          <cell r="L1012" t="str">
            <v>23NOV90</v>
          </cell>
          <cell r="M1012" t="str">
            <v>22JUN94</v>
          </cell>
          <cell r="N1012" t="str">
            <v>13JAN00</v>
          </cell>
          <cell r="O1012" t="str">
            <v>15MAR01</v>
          </cell>
          <cell r="P1012" t="str">
            <v>15SEP30</v>
          </cell>
          <cell r="Q1012">
            <v>40</v>
          </cell>
          <cell r="R1012">
            <v>10</v>
          </cell>
          <cell r="S1012">
            <v>1</v>
          </cell>
          <cell r="U1012">
            <v>2489</v>
          </cell>
          <cell r="V1012">
            <v>0</v>
          </cell>
          <cell r="W1012">
            <v>2489</v>
          </cell>
          <cell r="X1012">
            <v>2489</v>
          </cell>
          <cell r="Y1012">
            <v>2489</v>
          </cell>
          <cell r="Z1012">
            <v>2489</v>
          </cell>
          <cell r="AA1012">
            <v>411</v>
          </cell>
        </row>
        <row r="1013">
          <cell r="A1013" t="str">
            <v>0UTER ISLANDS TELECOMMUNICATIONS PROJECT</v>
          </cell>
          <cell r="B1013" t="str">
            <v>1031</v>
          </cell>
          <cell r="C1013">
            <v>1031</v>
          </cell>
          <cell r="D1013" t="str">
            <v>CLOSED</v>
          </cell>
          <cell r="E1013" t="str">
            <v>03</v>
          </cell>
          <cell r="F1013" t="str">
            <v>COO</v>
          </cell>
          <cell r="G1013">
            <v>3706</v>
          </cell>
          <cell r="H1013" t="str">
            <v>Telecommunications &amp; Communications</v>
          </cell>
          <cell r="I1013">
            <v>3610</v>
          </cell>
          <cell r="J1013" t="str">
            <v>PAHQ</v>
          </cell>
          <cell r="K1013" t="str">
            <v>20SEP90</v>
          </cell>
          <cell r="L1013" t="str">
            <v>11OCT90</v>
          </cell>
          <cell r="M1013" t="str">
            <v>23JAN91</v>
          </cell>
          <cell r="N1013" t="str">
            <v>28SEP94</v>
          </cell>
          <cell r="O1013" t="str">
            <v>01FEB01</v>
          </cell>
          <cell r="P1013" t="str">
            <v>01AUG30</v>
          </cell>
          <cell r="Q1013">
            <v>40</v>
          </cell>
          <cell r="R1013">
            <v>10</v>
          </cell>
          <cell r="S1013">
            <v>1</v>
          </cell>
          <cell r="U1013">
            <v>5088</v>
          </cell>
          <cell r="V1013">
            <v>54</v>
          </cell>
          <cell r="W1013">
            <v>5034</v>
          </cell>
          <cell r="X1013">
            <v>5034</v>
          </cell>
          <cell r="Y1013">
            <v>5034</v>
          </cell>
          <cell r="Z1013">
            <v>5034</v>
          </cell>
          <cell r="AA1013">
            <v>809</v>
          </cell>
        </row>
        <row r="1014">
          <cell r="A1014" t="str">
            <v>POWER XX PROJECT</v>
          </cell>
          <cell r="B1014" t="str">
            <v>1032</v>
          </cell>
          <cell r="C1014">
            <v>1032</v>
          </cell>
          <cell r="D1014" t="str">
            <v>CLOSED</v>
          </cell>
          <cell r="E1014" t="str">
            <v>01</v>
          </cell>
          <cell r="F1014" t="str">
            <v>INO</v>
          </cell>
          <cell r="G1014">
            <v>3202</v>
          </cell>
          <cell r="H1014" t="str">
            <v>Hydropower Generation</v>
          </cell>
          <cell r="I1014">
            <v>2115</v>
          </cell>
          <cell r="J1014" t="str">
            <v>SEID</v>
          </cell>
          <cell r="K1014" t="str">
            <v>25SEP90</v>
          </cell>
          <cell r="L1014" t="str">
            <v>26OCT90</v>
          </cell>
          <cell r="M1014" t="str">
            <v>09JAN91</v>
          </cell>
          <cell r="N1014" t="str">
            <v>04APR00</v>
          </cell>
          <cell r="O1014" t="str">
            <v>15MAR97</v>
          </cell>
          <cell r="P1014" t="str">
            <v>15SEP16</v>
          </cell>
          <cell r="Q1014">
            <v>26</v>
          </cell>
          <cell r="R1014">
            <v>6</v>
          </cell>
          <cell r="S1014">
            <v>0</v>
          </cell>
          <cell r="T1014" t="str">
            <v>V'ABLE</v>
          </cell>
          <cell r="U1014">
            <v>235000</v>
          </cell>
          <cell r="V1014">
            <v>6433</v>
          </cell>
          <cell r="W1014">
            <v>228567</v>
          </cell>
          <cell r="X1014">
            <v>228567</v>
          </cell>
          <cell r="Y1014">
            <v>228567</v>
          </cell>
          <cell r="Z1014">
            <v>228567</v>
          </cell>
          <cell r="AA1014">
            <v>84495</v>
          </cell>
        </row>
        <row r="1015">
          <cell r="A1015" t="str">
            <v>SECOND PALAWAN INTEGRATED AREA DEVELOPMENT PROJECT</v>
          </cell>
          <cell r="B1015" t="str">
            <v>1033</v>
          </cell>
          <cell r="C1015">
            <v>1033</v>
          </cell>
          <cell r="D1015" t="str">
            <v>CLOSED</v>
          </cell>
          <cell r="E1015" t="str">
            <v>03</v>
          </cell>
          <cell r="F1015" t="str">
            <v>PHI</v>
          </cell>
          <cell r="G1015">
            <v>3900</v>
          </cell>
          <cell r="H1015" t="str">
            <v>Multisector</v>
          </cell>
          <cell r="I1015">
            <v>2125</v>
          </cell>
          <cell r="J1015" t="str">
            <v>SEAE</v>
          </cell>
          <cell r="K1015" t="str">
            <v>27SEP90</v>
          </cell>
          <cell r="L1015" t="str">
            <v>25OCT90</v>
          </cell>
          <cell r="M1015" t="str">
            <v>02JAN91</v>
          </cell>
          <cell r="N1015" t="str">
            <v>10SEP99</v>
          </cell>
          <cell r="O1015" t="str">
            <v>15MAR01</v>
          </cell>
          <cell r="P1015" t="str">
            <v>15SEP25</v>
          </cell>
          <cell r="Q1015">
            <v>35</v>
          </cell>
          <cell r="R1015">
            <v>10</v>
          </cell>
          <cell r="S1015">
            <v>1</v>
          </cell>
          <cell r="U1015">
            <v>26154</v>
          </cell>
          <cell r="V1015">
            <v>484</v>
          </cell>
          <cell r="W1015">
            <v>25670</v>
          </cell>
          <cell r="X1015">
            <v>25670</v>
          </cell>
          <cell r="Y1015">
            <v>25670</v>
          </cell>
          <cell r="Z1015">
            <v>25670</v>
          </cell>
          <cell r="AA1015">
            <v>5125</v>
          </cell>
        </row>
        <row r="1016">
          <cell r="A1016" t="str">
            <v>SECOND PALAWAN INTEGRATED AREA DEVELOPMENT PROJECT</v>
          </cell>
          <cell r="B1016" t="str">
            <v>1034</v>
          </cell>
          <cell r="C1016">
            <v>1034</v>
          </cell>
          <cell r="D1016" t="str">
            <v>CLOSED</v>
          </cell>
          <cell r="E1016" t="str">
            <v>01</v>
          </cell>
          <cell r="F1016" t="str">
            <v>PHI</v>
          </cell>
          <cell r="G1016">
            <v>3900</v>
          </cell>
          <cell r="H1016" t="str">
            <v>Multisector</v>
          </cell>
          <cell r="I1016">
            <v>2125</v>
          </cell>
          <cell r="J1016" t="str">
            <v>SEAE</v>
          </cell>
          <cell r="K1016" t="str">
            <v>27SEP90</v>
          </cell>
          <cell r="L1016" t="str">
            <v>25OCT90</v>
          </cell>
          <cell r="M1016" t="str">
            <v>02JAN91</v>
          </cell>
          <cell r="N1016" t="str">
            <v>13JUL99</v>
          </cell>
          <cell r="O1016" t="str">
            <v>15MAR97</v>
          </cell>
          <cell r="P1016" t="str">
            <v>15SEP20</v>
          </cell>
          <cell r="Q1016">
            <v>30</v>
          </cell>
          <cell r="R1016">
            <v>6</v>
          </cell>
          <cell r="S1016">
            <v>0</v>
          </cell>
          <cell r="T1016" t="str">
            <v>V'ABLE</v>
          </cell>
          <cell r="U1016">
            <v>33000</v>
          </cell>
          <cell r="V1016">
            <v>315</v>
          </cell>
          <cell r="W1016">
            <v>32685</v>
          </cell>
          <cell r="X1016">
            <v>32685</v>
          </cell>
          <cell r="Y1016">
            <v>32685</v>
          </cell>
          <cell r="Z1016">
            <v>32685</v>
          </cell>
          <cell r="AA1016">
            <v>7745</v>
          </cell>
        </row>
        <row r="1017">
          <cell r="A1017" t="str">
            <v>TECHNICAL &amp; VOCATIONAL EDUCATION &amp; TRAINING PROJ.</v>
          </cell>
          <cell r="B1017" t="str">
            <v>1035</v>
          </cell>
          <cell r="C1017">
            <v>1035</v>
          </cell>
          <cell r="D1017" t="str">
            <v>CLOSED</v>
          </cell>
          <cell r="E1017" t="str">
            <v>03</v>
          </cell>
          <cell r="F1017" t="str">
            <v>BHU</v>
          </cell>
          <cell r="G1017">
            <v>3105</v>
          </cell>
          <cell r="H1017" t="str">
            <v>Technical, Vocational Training &amp; Skills Development</v>
          </cell>
          <cell r="I1017">
            <v>2055</v>
          </cell>
          <cell r="J1017" t="str">
            <v>BRM</v>
          </cell>
          <cell r="K1017" t="str">
            <v>27SEP90</v>
          </cell>
          <cell r="L1017" t="str">
            <v>12AUG91</v>
          </cell>
          <cell r="M1017" t="str">
            <v>28NOV91</v>
          </cell>
          <cell r="N1017" t="str">
            <v>14JAN01</v>
          </cell>
          <cell r="O1017" t="str">
            <v>15APR01</v>
          </cell>
          <cell r="P1017" t="str">
            <v>15OCT30</v>
          </cell>
          <cell r="Q1017">
            <v>40</v>
          </cell>
          <cell r="R1017">
            <v>10</v>
          </cell>
          <cell r="S1017">
            <v>1</v>
          </cell>
          <cell r="U1017">
            <v>7108</v>
          </cell>
          <cell r="V1017">
            <v>2542</v>
          </cell>
          <cell r="W1017">
            <v>4566</v>
          </cell>
          <cell r="X1017">
            <v>4566</v>
          </cell>
          <cell r="Y1017">
            <v>4566</v>
          </cell>
          <cell r="Z1017">
            <v>4566</v>
          </cell>
          <cell r="AA1017">
            <v>745</v>
          </cell>
        </row>
        <row r="1018">
          <cell r="A1018" t="str">
            <v>THIRD SMALL FARMERS DEVELOPMENT PROJECT</v>
          </cell>
          <cell r="B1018" t="str">
            <v>1037</v>
          </cell>
          <cell r="C1018">
            <v>1037</v>
          </cell>
          <cell r="D1018" t="str">
            <v>CLOSED</v>
          </cell>
          <cell r="E1018" t="str">
            <v>03</v>
          </cell>
          <cell r="F1018" t="str">
            <v>NEP</v>
          </cell>
          <cell r="G1018">
            <v>3008</v>
          </cell>
          <cell r="H1018" t="str">
            <v>Agriculture Sector Development</v>
          </cell>
          <cell r="I1018">
            <v>2035</v>
          </cell>
          <cell r="J1018" t="str">
            <v>SANS</v>
          </cell>
          <cell r="K1018" t="str">
            <v>04OCT90</v>
          </cell>
          <cell r="L1018" t="str">
            <v>02DEC90</v>
          </cell>
          <cell r="M1018" t="str">
            <v>15APR91</v>
          </cell>
          <cell r="N1018" t="str">
            <v>26SEP96</v>
          </cell>
          <cell r="O1018" t="str">
            <v>15APR01</v>
          </cell>
          <cell r="P1018" t="str">
            <v>15OCT30</v>
          </cell>
          <cell r="Q1018">
            <v>40</v>
          </cell>
          <cell r="R1018">
            <v>10</v>
          </cell>
          <cell r="S1018">
            <v>1</v>
          </cell>
          <cell r="U1018">
            <v>31859</v>
          </cell>
          <cell r="V1018">
            <v>0</v>
          </cell>
          <cell r="W1018">
            <v>31859</v>
          </cell>
          <cell r="X1018">
            <v>31859</v>
          </cell>
          <cell r="Y1018">
            <v>31859</v>
          </cell>
          <cell r="Z1018">
            <v>31859</v>
          </cell>
          <cell r="AA1018">
            <v>5038</v>
          </cell>
        </row>
        <row r="1019">
          <cell r="A1019" t="str">
            <v>SECOND TELECOMMUNICATIONS PROJECT</v>
          </cell>
          <cell r="B1019" t="str">
            <v>1038</v>
          </cell>
          <cell r="C1019">
            <v>1038</v>
          </cell>
          <cell r="D1019" t="str">
            <v>CLOSED</v>
          </cell>
          <cell r="E1019" t="str">
            <v>03</v>
          </cell>
          <cell r="F1019" t="str">
            <v>SRI</v>
          </cell>
          <cell r="G1019">
            <v>3706</v>
          </cell>
          <cell r="H1019" t="str">
            <v>Telecommunications &amp; Communications</v>
          </cell>
          <cell r="I1019">
            <v>2015</v>
          </cell>
          <cell r="J1019" t="str">
            <v>SATC</v>
          </cell>
          <cell r="K1019" t="str">
            <v>18OCT90</v>
          </cell>
          <cell r="L1019" t="str">
            <v>09NOV90</v>
          </cell>
          <cell r="M1019" t="str">
            <v>05SEP91</v>
          </cell>
          <cell r="N1019" t="str">
            <v>14JUL97</v>
          </cell>
          <cell r="O1019" t="str">
            <v>15NOV00</v>
          </cell>
          <cell r="P1019" t="str">
            <v>15MAY30</v>
          </cell>
          <cell r="Q1019">
            <v>40</v>
          </cell>
          <cell r="R1019">
            <v>10</v>
          </cell>
          <cell r="S1019">
            <v>1</v>
          </cell>
          <cell r="U1019">
            <v>42618</v>
          </cell>
          <cell r="V1019">
            <v>9097</v>
          </cell>
          <cell r="W1019">
            <v>33521</v>
          </cell>
          <cell r="X1019">
            <v>33521</v>
          </cell>
          <cell r="Y1019">
            <v>33521</v>
          </cell>
          <cell r="Z1019">
            <v>33521</v>
          </cell>
          <cell r="AA1019">
            <v>5666</v>
          </cell>
        </row>
        <row r="1020">
          <cell r="A1020" t="str">
            <v>DEVELOPMENT BANK OF KIRIBATI</v>
          </cell>
          <cell r="B1020" t="str">
            <v>1039</v>
          </cell>
          <cell r="C1020">
            <v>1039</v>
          </cell>
          <cell r="D1020" t="str">
            <v>CLOSED</v>
          </cell>
          <cell r="E1020" t="str">
            <v>03</v>
          </cell>
          <cell r="F1020" t="str">
            <v>KIR</v>
          </cell>
          <cell r="G1020">
            <v>3301</v>
          </cell>
          <cell r="H1020" t="str">
            <v>Banking Systems</v>
          </cell>
          <cell r="I1020">
            <v>3610</v>
          </cell>
          <cell r="J1020" t="str">
            <v>PAHQ</v>
          </cell>
          <cell r="K1020" t="str">
            <v>18OCT90</v>
          </cell>
          <cell r="L1020" t="str">
            <v>22OCT90</v>
          </cell>
          <cell r="M1020" t="str">
            <v>04OCT91</v>
          </cell>
          <cell r="N1020" t="str">
            <v>09SEP96</v>
          </cell>
          <cell r="O1020" t="str">
            <v>15MAY01</v>
          </cell>
          <cell r="P1020" t="str">
            <v>15NOV30</v>
          </cell>
          <cell r="Q1020">
            <v>40</v>
          </cell>
          <cell r="R1020">
            <v>10</v>
          </cell>
          <cell r="S1020">
            <v>1</v>
          </cell>
          <cell r="U1020">
            <v>1026</v>
          </cell>
          <cell r="V1020">
            <v>60</v>
          </cell>
          <cell r="W1020">
            <v>966</v>
          </cell>
          <cell r="X1020">
            <v>966</v>
          </cell>
          <cell r="Y1020">
            <v>966</v>
          </cell>
          <cell r="Z1020">
            <v>966</v>
          </cell>
          <cell r="AA1020">
            <v>158</v>
          </cell>
        </row>
        <row r="1021">
          <cell r="A1021" t="str">
            <v>FORESTRY PROGRAM LOAN</v>
          </cell>
          <cell r="B1021" t="str">
            <v>1040</v>
          </cell>
          <cell r="C1021">
            <v>1040</v>
          </cell>
          <cell r="D1021" t="str">
            <v>CLOSED</v>
          </cell>
          <cell r="E1021" t="str">
            <v>03</v>
          </cell>
          <cell r="F1021" t="str">
            <v>NEP</v>
          </cell>
          <cell r="G1021">
            <v>3004</v>
          </cell>
          <cell r="H1021" t="str">
            <v>Forest</v>
          </cell>
          <cell r="I1021">
            <v>2035</v>
          </cell>
          <cell r="J1021" t="str">
            <v>SANS</v>
          </cell>
          <cell r="K1021" t="str">
            <v>23OCT90</v>
          </cell>
          <cell r="L1021" t="str">
            <v>02DEC90</v>
          </cell>
          <cell r="M1021" t="str">
            <v>24DEC90</v>
          </cell>
          <cell r="N1021" t="str">
            <v>15JAN94</v>
          </cell>
          <cell r="O1021" t="str">
            <v>15APR01</v>
          </cell>
          <cell r="P1021" t="str">
            <v>15OCT30</v>
          </cell>
          <cell r="Q1021">
            <v>40</v>
          </cell>
          <cell r="R1021">
            <v>10</v>
          </cell>
          <cell r="S1021">
            <v>1</v>
          </cell>
          <cell r="U1021">
            <v>40990</v>
          </cell>
          <cell r="V1021">
            <v>20022</v>
          </cell>
          <cell r="W1021">
            <v>20968</v>
          </cell>
          <cell r="X1021">
            <v>20968</v>
          </cell>
          <cell r="Y1021">
            <v>20968</v>
          </cell>
          <cell r="Z1021">
            <v>20968</v>
          </cell>
          <cell r="AA1021">
            <v>3357</v>
          </cell>
        </row>
        <row r="1022">
          <cell r="A1022" t="str">
            <v>SECOND ROAD PROJECT</v>
          </cell>
          <cell r="B1022" t="str">
            <v>1041</v>
          </cell>
          <cell r="C1022">
            <v>1041</v>
          </cell>
          <cell r="D1022" t="str">
            <v>CLOSED</v>
          </cell>
          <cell r="E1022" t="str">
            <v>01</v>
          </cell>
          <cell r="F1022" t="str">
            <v>IND</v>
          </cell>
          <cell r="G1022">
            <v>3701</v>
          </cell>
          <cell r="H1022" t="str">
            <v>Roads &amp; Highways</v>
          </cell>
          <cell r="I1022">
            <v>2060</v>
          </cell>
          <cell r="J1022" t="str">
            <v>INRM</v>
          </cell>
          <cell r="K1022" t="str">
            <v>30OCT90</v>
          </cell>
          <cell r="L1022" t="str">
            <v>28MAY91</v>
          </cell>
          <cell r="M1022" t="str">
            <v>29JUL91</v>
          </cell>
          <cell r="N1022" t="str">
            <v>10MAY00</v>
          </cell>
          <cell r="O1022" t="str">
            <v>15JUN96</v>
          </cell>
          <cell r="P1022" t="str">
            <v>16FEB04</v>
          </cell>
          <cell r="Q1022">
            <v>25</v>
          </cell>
          <cell r="R1022">
            <v>5</v>
          </cell>
          <cell r="S1022">
            <v>0</v>
          </cell>
          <cell r="T1022" t="str">
            <v>V'ABLE</v>
          </cell>
          <cell r="U1022">
            <v>250000</v>
          </cell>
          <cell r="V1022">
            <v>0</v>
          </cell>
          <cell r="W1022">
            <v>250000</v>
          </cell>
          <cell r="X1022">
            <v>250000</v>
          </cell>
          <cell r="Y1022">
            <v>250000</v>
          </cell>
          <cell r="Z1022">
            <v>250000</v>
          </cell>
          <cell r="AA1022">
            <v>250000</v>
          </cell>
        </row>
        <row r="1023">
          <cell r="A1023" t="str">
            <v>16TH POWER (MASINLOC THERMAL POWER) PROJECT</v>
          </cell>
          <cell r="B1023" t="str">
            <v>1042</v>
          </cell>
          <cell r="C1023">
            <v>1042</v>
          </cell>
          <cell r="D1023" t="str">
            <v>CLOSED</v>
          </cell>
          <cell r="E1023" t="str">
            <v>01</v>
          </cell>
          <cell r="F1023" t="str">
            <v>PHI</v>
          </cell>
          <cell r="G1023">
            <v>3201</v>
          </cell>
          <cell r="H1023" t="str">
            <v>Conventional Energy Generation (other than hydropower)</v>
          </cell>
          <cell r="I1023">
            <v>2115</v>
          </cell>
          <cell r="J1023" t="str">
            <v>SEID</v>
          </cell>
          <cell r="K1023" t="str">
            <v>30OCT90</v>
          </cell>
          <cell r="L1023" t="str">
            <v>19APR91</v>
          </cell>
          <cell r="M1023" t="str">
            <v>23DEC94</v>
          </cell>
          <cell r="N1023" t="str">
            <v>07JAN99</v>
          </cell>
          <cell r="O1023" t="str">
            <v>15MAR96</v>
          </cell>
          <cell r="P1023" t="str">
            <v>15SEP15</v>
          </cell>
          <cell r="Q1023">
            <v>25</v>
          </cell>
          <cell r="R1023">
            <v>5</v>
          </cell>
          <cell r="S1023">
            <v>0</v>
          </cell>
          <cell r="T1023" t="str">
            <v>V'ABLE</v>
          </cell>
          <cell r="U1023">
            <v>200000</v>
          </cell>
          <cell r="V1023">
            <v>3178</v>
          </cell>
          <cell r="W1023">
            <v>196822</v>
          </cell>
          <cell r="X1023">
            <v>196822</v>
          </cell>
          <cell r="Y1023">
            <v>196822</v>
          </cell>
          <cell r="Z1023">
            <v>196822</v>
          </cell>
          <cell r="AA1023">
            <v>196822</v>
          </cell>
        </row>
        <row r="1024">
          <cell r="A1024" t="str">
            <v>AGRICULTURAL CREDIT PROJECT</v>
          </cell>
          <cell r="B1024" t="str">
            <v>1044</v>
          </cell>
          <cell r="C1024">
            <v>1044</v>
          </cell>
          <cell r="D1024" t="str">
            <v>CLOSED</v>
          </cell>
          <cell r="E1024" t="str">
            <v>03</v>
          </cell>
          <cell r="F1024" t="str">
            <v>PAK</v>
          </cell>
          <cell r="G1024">
            <v>3001</v>
          </cell>
          <cell r="H1024" t="str">
            <v>Agriculture Production, Agroprocessing, &amp; Agrobusiness</v>
          </cell>
          <cell r="I1024">
            <v>4620</v>
          </cell>
          <cell r="J1024" t="str">
            <v>CWAE</v>
          </cell>
          <cell r="K1024" t="str">
            <v>06NOV90</v>
          </cell>
          <cell r="L1024" t="str">
            <v>14DEC90</v>
          </cell>
          <cell r="M1024" t="str">
            <v>26MAR91</v>
          </cell>
          <cell r="N1024" t="str">
            <v>30JUN94</v>
          </cell>
          <cell r="O1024" t="str">
            <v>15JAN01</v>
          </cell>
          <cell r="P1024" t="str">
            <v>15JUL25</v>
          </cell>
          <cell r="Q1024">
            <v>35</v>
          </cell>
          <cell r="R1024">
            <v>10</v>
          </cell>
          <cell r="S1024">
            <v>1</v>
          </cell>
          <cell r="U1024">
            <v>150290</v>
          </cell>
          <cell r="V1024">
            <v>76930</v>
          </cell>
          <cell r="W1024">
            <v>73360</v>
          </cell>
          <cell r="X1024">
            <v>73360</v>
          </cell>
          <cell r="Y1024">
            <v>73360</v>
          </cell>
          <cell r="Z1024">
            <v>73360</v>
          </cell>
          <cell r="AA1024">
            <v>14844</v>
          </cell>
        </row>
        <row r="1025">
          <cell r="A1025" t="str">
            <v>FOODCROPS DEVELOPMENT PROGRAM</v>
          </cell>
          <cell r="B1025" t="str">
            <v>1045</v>
          </cell>
          <cell r="C1025">
            <v>1045</v>
          </cell>
          <cell r="D1025" t="str">
            <v>CLOSED</v>
          </cell>
          <cell r="E1025" t="str">
            <v>03</v>
          </cell>
          <cell r="F1025" t="str">
            <v>BAN</v>
          </cell>
          <cell r="G1025">
            <v>3008</v>
          </cell>
          <cell r="H1025" t="str">
            <v>Agriculture Sector Development</v>
          </cell>
          <cell r="I1025">
            <v>2035</v>
          </cell>
          <cell r="J1025" t="str">
            <v>SANS</v>
          </cell>
          <cell r="K1025" t="str">
            <v>06NOV90</v>
          </cell>
          <cell r="L1025" t="str">
            <v>20DEC90</v>
          </cell>
          <cell r="M1025" t="str">
            <v>21DEC90</v>
          </cell>
          <cell r="N1025" t="str">
            <v>30JUN95</v>
          </cell>
          <cell r="O1025" t="str">
            <v>15JAN01</v>
          </cell>
          <cell r="P1025" t="str">
            <v>15JUL30</v>
          </cell>
          <cell r="Q1025">
            <v>40</v>
          </cell>
          <cell r="R1025">
            <v>10</v>
          </cell>
          <cell r="S1025">
            <v>1</v>
          </cell>
          <cell r="U1025">
            <v>130713</v>
          </cell>
          <cell r="V1025">
            <v>0</v>
          </cell>
          <cell r="W1025">
            <v>130713</v>
          </cell>
          <cell r="X1025">
            <v>130713</v>
          </cell>
          <cell r="Y1025">
            <v>130713</v>
          </cell>
          <cell r="Z1025">
            <v>130713</v>
          </cell>
          <cell r="AA1025">
            <v>20983</v>
          </cell>
        </row>
        <row r="1026">
          <cell r="A1026" t="str">
            <v>ROAD AND ROAD TRANSPORT SECTOR PROGRAM</v>
          </cell>
          <cell r="B1026" t="str">
            <v>1046</v>
          </cell>
          <cell r="C1026">
            <v>1046</v>
          </cell>
          <cell r="D1026" t="str">
            <v>CLOSED</v>
          </cell>
          <cell r="E1026" t="str">
            <v>03</v>
          </cell>
          <cell r="F1026" t="str">
            <v>PHI</v>
          </cell>
          <cell r="G1026">
            <v>3701</v>
          </cell>
          <cell r="H1026" t="str">
            <v>Roads &amp; Highways</v>
          </cell>
          <cell r="I1026">
            <v>2115</v>
          </cell>
          <cell r="J1026" t="str">
            <v>SEID</v>
          </cell>
          <cell r="K1026" t="str">
            <v>08NOV90</v>
          </cell>
          <cell r="L1026" t="str">
            <v>09NOV90</v>
          </cell>
          <cell r="M1026" t="str">
            <v>24DEC90</v>
          </cell>
          <cell r="N1026" t="str">
            <v>28SEP92</v>
          </cell>
          <cell r="O1026" t="str">
            <v>15MAY01</v>
          </cell>
          <cell r="P1026" t="str">
            <v>15NOV25</v>
          </cell>
          <cell r="Q1026">
            <v>35</v>
          </cell>
          <cell r="R1026">
            <v>10</v>
          </cell>
          <cell r="S1026">
            <v>1</v>
          </cell>
          <cell r="U1026">
            <v>51749</v>
          </cell>
          <cell r="V1026">
            <v>0</v>
          </cell>
          <cell r="W1026">
            <v>51749</v>
          </cell>
          <cell r="X1026">
            <v>51749</v>
          </cell>
          <cell r="Y1026">
            <v>51749</v>
          </cell>
          <cell r="Z1026">
            <v>51749</v>
          </cell>
          <cell r="AA1026">
            <v>10350</v>
          </cell>
        </row>
        <row r="1027">
          <cell r="A1027" t="str">
            <v>ROAD AND ROAD TRANSPORT SECTOR PROGRAM</v>
          </cell>
          <cell r="B1027" t="str">
            <v>1047</v>
          </cell>
          <cell r="C1027">
            <v>1047</v>
          </cell>
          <cell r="D1027" t="str">
            <v>CLOSED</v>
          </cell>
          <cell r="E1027" t="str">
            <v>01</v>
          </cell>
          <cell r="F1027" t="str">
            <v>PHI</v>
          </cell>
          <cell r="G1027">
            <v>3701</v>
          </cell>
          <cell r="H1027" t="str">
            <v>Roads &amp; Highways</v>
          </cell>
          <cell r="I1027">
            <v>2115</v>
          </cell>
          <cell r="J1027" t="str">
            <v>SEID</v>
          </cell>
          <cell r="K1027" t="str">
            <v>08NOV90</v>
          </cell>
          <cell r="L1027" t="str">
            <v>09NOV90</v>
          </cell>
          <cell r="M1027" t="str">
            <v>24DEC90</v>
          </cell>
          <cell r="N1027" t="str">
            <v>28SEP92</v>
          </cell>
          <cell r="O1027" t="str">
            <v>15MAY94</v>
          </cell>
          <cell r="P1027" t="str">
            <v>15NOV05</v>
          </cell>
          <cell r="Q1027">
            <v>15</v>
          </cell>
          <cell r="R1027">
            <v>3</v>
          </cell>
          <cell r="S1027">
            <v>0</v>
          </cell>
          <cell r="T1027" t="str">
            <v>V'ABLE</v>
          </cell>
          <cell r="U1027">
            <v>50000</v>
          </cell>
          <cell r="V1027">
            <v>0</v>
          </cell>
          <cell r="W1027">
            <v>50000</v>
          </cell>
          <cell r="X1027">
            <v>50000</v>
          </cell>
          <cell r="Y1027">
            <v>50000</v>
          </cell>
          <cell r="Z1027">
            <v>50000</v>
          </cell>
          <cell r="AA1027">
            <v>50000</v>
          </cell>
        </row>
        <row r="1028">
          <cell r="A1028" t="str">
            <v>IRRIGATION SYSTEMS IMPROVEMENT PROJECT</v>
          </cell>
          <cell r="B1028" t="str">
            <v>1048</v>
          </cell>
          <cell r="C1028">
            <v>1048</v>
          </cell>
          <cell r="D1028" t="str">
            <v>CLOSED</v>
          </cell>
          <cell r="E1028" t="str">
            <v>01</v>
          </cell>
          <cell r="F1028" t="str">
            <v>PHI</v>
          </cell>
          <cell r="G1028">
            <v>3005</v>
          </cell>
          <cell r="H1028" t="str">
            <v>Irrigation &amp; Drainage</v>
          </cell>
          <cell r="I1028">
            <v>2125</v>
          </cell>
          <cell r="J1028" t="str">
            <v>SEAE</v>
          </cell>
          <cell r="K1028" t="str">
            <v>08NOV90</v>
          </cell>
          <cell r="L1028" t="str">
            <v>22NOV90</v>
          </cell>
          <cell r="M1028" t="str">
            <v>22MAR91</v>
          </cell>
          <cell r="N1028" t="str">
            <v>30MAR98</v>
          </cell>
          <cell r="O1028" t="str">
            <v>15MAY96</v>
          </cell>
          <cell r="P1028" t="str">
            <v>15NOV15</v>
          </cell>
          <cell r="Q1028">
            <v>25</v>
          </cell>
          <cell r="R1028">
            <v>5</v>
          </cell>
          <cell r="S1028">
            <v>0</v>
          </cell>
          <cell r="T1028" t="str">
            <v>V'ABLE</v>
          </cell>
          <cell r="U1028">
            <v>9000</v>
          </cell>
          <cell r="V1028">
            <v>809</v>
          </cell>
          <cell r="W1028">
            <v>8191</v>
          </cell>
          <cell r="X1028">
            <v>8191</v>
          </cell>
          <cell r="Y1028">
            <v>8191</v>
          </cell>
          <cell r="Z1028">
            <v>8191</v>
          </cell>
          <cell r="AA1028">
            <v>3480</v>
          </cell>
        </row>
        <row r="1029">
          <cell r="A1029" t="str">
            <v>IRRIGATION SYSTEMS IMPROVEMENT PROJECT</v>
          </cell>
          <cell r="B1029" t="str">
            <v>1049</v>
          </cell>
          <cell r="C1029">
            <v>1049</v>
          </cell>
          <cell r="D1029" t="str">
            <v>CLOSED</v>
          </cell>
          <cell r="E1029" t="str">
            <v>03</v>
          </cell>
          <cell r="F1029" t="str">
            <v>PHI</v>
          </cell>
          <cell r="G1029">
            <v>3005</v>
          </cell>
          <cell r="H1029" t="str">
            <v>Irrigation &amp; Drainage</v>
          </cell>
          <cell r="I1029">
            <v>2125</v>
          </cell>
          <cell r="J1029" t="str">
            <v>SEAE</v>
          </cell>
          <cell r="K1029" t="str">
            <v>08NOV90</v>
          </cell>
          <cell r="L1029" t="str">
            <v>22NOV90</v>
          </cell>
          <cell r="M1029" t="str">
            <v>22MAR91</v>
          </cell>
          <cell r="N1029" t="str">
            <v>04JUN98</v>
          </cell>
          <cell r="O1029" t="str">
            <v>15MAY01</v>
          </cell>
          <cell r="P1029" t="str">
            <v>15NOV25</v>
          </cell>
          <cell r="Q1029">
            <v>35</v>
          </cell>
          <cell r="R1029">
            <v>10</v>
          </cell>
          <cell r="S1029">
            <v>1</v>
          </cell>
          <cell r="U1029">
            <v>20903</v>
          </cell>
          <cell r="V1029">
            <v>1211</v>
          </cell>
          <cell r="W1029">
            <v>19692</v>
          </cell>
          <cell r="X1029">
            <v>19692</v>
          </cell>
          <cell r="Y1029">
            <v>19692</v>
          </cell>
          <cell r="Z1029">
            <v>19692</v>
          </cell>
          <cell r="AA1029">
            <v>4047</v>
          </cell>
        </row>
        <row r="1030">
          <cell r="A1030" t="str">
            <v>AGRICULTURAL TECHNOLOGY SCHOOLS PROJECT</v>
          </cell>
          <cell r="B1030" t="str">
            <v>1050</v>
          </cell>
          <cell r="C1030">
            <v>1050</v>
          </cell>
          <cell r="D1030" t="str">
            <v>CLOSED</v>
          </cell>
          <cell r="E1030" t="str">
            <v>01</v>
          </cell>
          <cell r="F1030" t="str">
            <v>INO</v>
          </cell>
          <cell r="G1030">
            <v>3105</v>
          </cell>
          <cell r="H1030" t="str">
            <v>Technical, Vocational Training &amp; Skills Development</v>
          </cell>
          <cell r="I1030">
            <v>2135</v>
          </cell>
          <cell r="J1030" t="str">
            <v>SESS</v>
          </cell>
          <cell r="K1030" t="str">
            <v>13NOV90</v>
          </cell>
          <cell r="L1030" t="str">
            <v>18DEC90</v>
          </cell>
          <cell r="M1030" t="str">
            <v>19FEB91</v>
          </cell>
          <cell r="N1030" t="str">
            <v>15OCT98</v>
          </cell>
          <cell r="O1030" t="str">
            <v>15APR97</v>
          </cell>
          <cell r="P1030" t="str">
            <v>15OCT16</v>
          </cell>
          <cell r="Q1030">
            <v>26</v>
          </cell>
          <cell r="R1030">
            <v>6</v>
          </cell>
          <cell r="S1030">
            <v>0</v>
          </cell>
          <cell r="T1030" t="str">
            <v>V'ABLE</v>
          </cell>
          <cell r="U1030">
            <v>85000</v>
          </cell>
          <cell r="V1030">
            <v>7814</v>
          </cell>
          <cell r="W1030">
            <v>77186</v>
          </cell>
          <cell r="X1030">
            <v>77186</v>
          </cell>
          <cell r="Y1030">
            <v>77186</v>
          </cell>
          <cell r="Z1030">
            <v>77186</v>
          </cell>
          <cell r="AA1030">
            <v>28618</v>
          </cell>
        </row>
        <row r="1031">
          <cell r="A1031" t="str">
            <v>FINANCIAL SECTOR PROGRAM</v>
          </cell>
          <cell r="B1031" t="str">
            <v>1051</v>
          </cell>
          <cell r="C1031">
            <v>1051</v>
          </cell>
          <cell r="D1031" t="str">
            <v>CLOSED</v>
          </cell>
          <cell r="E1031" t="str">
            <v>03</v>
          </cell>
          <cell r="F1031" t="str">
            <v>SRI</v>
          </cell>
          <cell r="G1031">
            <v>3306</v>
          </cell>
          <cell r="H1031" t="str">
            <v>Finance Sector Development</v>
          </cell>
          <cell r="I1031">
            <v>2050</v>
          </cell>
          <cell r="J1031" t="str">
            <v>SAGF</v>
          </cell>
          <cell r="K1031" t="str">
            <v>20NOV90</v>
          </cell>
          <cell r="L1031" t="str">
            <v>05DEC90</v>
          </cell>
          <cell r="M1031" t="str">
            <v>18DEC90</v>
          </cell>
          <cell r="N1031" t="str">
            <v>11JUN93</v>
          </cell>
          <cell r="O1031" t="str">
            <v>15MAY01</v>
          </cell>
          <cell r="P1031" t="str">
            <v>15NOV30</v>
          </cell>
          <cell r="Q1031">
            <v>40</v>
          </cell>
          <cell r="R1031">
            <v>10</v>
          </cell>
          <cell r="S1031">
            <v>1</v>
          </cell>
          <cell r="U1031">
            <v>79795</v>
          </cell>
          <cell r="V1031">
            <v>0</v>
          </cell>
          <cell r="W1031">
            <v>79795</v>
          </cell>
          <cell r="X1031">
            <v>79795</v>
          </cell>
          <cell r="Y1031">
            <v>79795</v>
          </cell>
          <cell r="Z1031">
            <v>79795</v>
          </cell>
          <cell r="AA1031">
            <v>12915</v>
          </cell>
        </row>
        <row r="1032">
          <cell r="A1032" t="str">
            <v>SECOND ISLAND PROVINCES WATER SUPPLY SECTOR PROJECT</v>
          </cell>
          <cell r="B1032" t="str">
            <v>1052</v>
          </cell>
          <cell r="C1032">
            <v>1052</v>
          </cell>
          <cell r="D1032" t="str">
            <v>CLOSED</v>
          </cell>
          <cell r="E1032" t="str">
            <v>03</v>
          </cell>
          <cell r="F1032" t="str">
            <v>PHI</v>
          </cell>
          <cell r="G1032">
            <v>3801</v>
          </cell>
          <cell r="H1032" t="str">
            <v>Water Supply &amp; Sanitation</v>
          </cell>
          <cell r="I1032">
            <v>2135</v>
          </cell>
          <cell r="J1032" t="str">
            <v>SESS</v>
          </cell>
          <cell r="K1032" t="str">
            <v>20NOV90</v>
          </cell>
          <cell r="L1032" t="str">
            <v>22NOV90</v>
          </cell>
          <cell r="M1032" t="str">
            <v>18FEB91</v>
          </cell>
          <cell r="N1032" t="str">
            <v>19FEB96</v>
          </cell>
          <cell r="O1032" t="str">
            <v>15FEB01</v>
          </cell>
          <cell r="P1032" t="str">
            <v>15AUG25</v>
          </cell>
          <cell r="Q1032">
            <v>35</v>
          </cell>
          <cell r="R1032">
            <v>10</v>
          </cell>
          <cell r="S1032">
            <v>1</v>
          </cell>
          <cell r="U1032">
            <v>23852</v>
          </cell>
          <cell r="V1032">
            <v>6585</v>
          </cell>
          <cell r="W1032">
            <v>17267</v>
          </cell>
          <cell r="X1032">
            <v>17267</v>
          </cell>
          <cell r="Y1032">
            <v>17267</v>
          </cell>
          <cell r="Z1032">
            <v>17267</v>
          </cell>
          <cell r="AA1032">
            <v>3458</v>
          </cell>
        </row>
        <row r="1033">
          <cell r="A1033" t="str">
            <v>EARTHQUAKE DAMAGE RECONSTRUCTION PROJECT</v>
          </cell>
          <cell r="B1033" t="str">
            <v>1053</v>
          </cell>
          <cell r="C1033">
            <v>1053</v>
          </cell>
          <cell r="D1033" t="str">
            <v>CLOSED</v>
          </cell>
          <cell r="E1033" t="str">
            <v>03</v>
          </cell>
          <cell r="F1033" t="str">
            <v>PHI</v>
          </cell>
          <cell r="G1033">
            <v>3900</v>
          </cell>
          <cell r="H1033" t="str">
            <v>Multisector</v>
          </cell>
          <cell r="I1033">
            <v>2115</v>
          </cell>
          <cell r="J1033" t="str">
            <v>SEID</v>
          </cell>
          <cell r="K1033" t="str">
            <v>22NOV90</v>
          </cell>
          <cell r="L1033" t="str">
            <v>22NOV90</v>
          </cell>
          <cell r="M1033" t="str">
            <v>26DEC90</v>
          </cell>
          <cell r="N1033" t="str">
            <v>15OCT97</v>
          </cell>
          <cell r="O1033" t="str">
            <v>15FEB01</v>
          </cell>
          <cell r="P1033" t="str">
            <v>15AUG25</v>
          </cell>
          <cell r="Q1033">
            <v>35</v>
          </cell>
          <cell r="R1033">
            <v>10</v>
          </cell>
          <cell r="S1033">
            <v>1</v>
          </cell>
          <cell r="U1033">
            <v>98010</v>
          </cell>
          <cell r="V1033">
            <v>2016</v>
          </cell>
          <cell r="W1033">
            <v>95994</v>
          </cell>
          <cell r="X1033">
            <v>95994</v>
          </cell>
          <cell r="Y1033">
            <v>95994</v>
          </cell>
          <cell r="Z1033">
            <v>95994</v>
          </cell>
          <cell r="AA1033">
            <v>19372</v>
          </cell>
        </row>
        <row r="1034">
          <cell r="A1034" t="str">
            <v>SPECIAL INTERVENTIONS PROJECT</v>
          </cell>
          <cell r="B1034" t="str">
            <v>1054</v>
          </cell>
          <cell r="C1034">
            <v>1054</v>
          </cell>
          <cell r="D1034" t="str">
            <v>CLOSED</v>
          </cell>
          <cell r="E1034" t="str">
            <v>03</v>
          </cell>
          <cell r="F1034" t="str">
            <v>PNG</v>
          </cell>
          <cell r="G1034">
            <v>3900</v>
          </cell>
          <cell r="H1034" t="str">
            <v>Multisector</v>
          </cell>
          <cell r="I1034">
            <v>9999</v>
          </cell>
          <cell r="J1034" t="e">
            <v>#N/A</v>
          </cell>
          <cell r="K1034" t="str">
            <v>27NOV90</v>
          </cell>
          <cell r="L1034" t="str">
            <v>21JAN91</v>
          </cell>
          <cell r="M1034" t="str">
            <v>05APR91</v>
          </cell>
          <cell r="N1034" t="str">
            <v>08JUN94</v>
          </cell>
          <cell r="O1034" t="str">
            <v>15FEB01</v>
          </cell>
          <cell r="P1034" t="str">
            <v>15AUG25</v>
          </cell>
          <cell r="Q1034">
            <v>35</v>
          </cell>
          <cell r="R1034">
            <v>10</v>
          </cell>
          <cell r="S1034">
            <v>1</v>
          </cell>
          <cell r="U1034">
            <v>9937</v>
          </cell>
          <cell r="V1034">
            <v>146</v>
          </cell>
          <cell r="W1034">
            <v>9791</v>
          </cell>
          <cell r="X1034">
            <v>9791</v>
          </cell>
          <cell r="Y1034">
            <v>9791</v>
          </cell>
          <cell r="Z1034">
            <v>9791</v>
          </cell>
          <cell r="AA1034">
            <v>1943</v>
          </cell>
        </row>
        <row r="1035">
          <cell r="A1035" t="str">
            <v>AGRICULTURAL BANK OF CHINA PROJECT</v>
          </cell>
          <cell r="B1035" t="str">
            <v>1055</v>
          </cell>
          <cell r="C1035">
            <v>1055</v>
          </cell>
          <cell r="D1035" t="str">
            <v>CLOSED</v>
          </cell>
          <cell r="E1035" t="str">
            <v>01</v>
          </cell>
          <cell r="F1035" t="str">
            <v>PRC</v>
          </cell>
          <cell r="G1035">
            <v>3001</v>
          </cell>
          <cell r="H1035" t="str">
            <v>Agriculture Production, Agroprocessing, &amp; Agrobusiness</v>
          </cell>
          <cell r="I1035">
            <v>4710</v>
          </cell>
          <cell r="J1035" t="str">
            <v>EARG</v>
          </cell>
          <cell r="K1035" t="str">
            <v>29NOV90</v>
          </cell>
          <cell r="L1035" t="str">
            <v>12DEC90</v>
          </cell>
          <cell r="M1035" t="str">
            <v>12MAR91</v>
          </cell>
          <cell r="N1035" t="str">
            <v>16JUL93</v>
          </cell>
          <cell r="O1035" t="str">
            <v>15JUN94</v>
          </cell>
          <cell r="P1035" t="str">
            <v>15DEC00</v>
          </cell>
          <cell r="Q1035">
            <v>15</v>
          </cell>
          <cell r="R1035">
            <v>3</v>
          </cell>
          <cell r="S1035">
            <v>0</v>
          </cell>
          <cell r="T1035" t="str">
            <v>V'ABLE</v>
          </cell>
          <cell r="U1035">
            <v>50000</v>
          </cell>
          <cell r="V1035">
            <v>0</v>
          </cell>
          <cell r="W1035">
            <v>50000</v>
          </cell>
          <cell r="X1035">
            <v>50000</v>
          </cell>
          <cell r="Y1035">
            <v>50000</v>
          </cell>
          <cell r="Z1035">
            <v>50000</v>
          </cell>
          <cell r="AA1035">
            <v>50000</v>
          </cell>
        </row>
        <row r="1036">
          <cell r="A1036" t="str">
            <v>METROPOLITAN CEBU WATER SUPPLY PROJECT</v>
          </cell>
          <cell r="B1036" t="str">
            <v>1056</v>
          </cell>
          <cell r="C1036">
            <v>1056</v>
          </cell>
          <cell r="D1036" t="str">
            <v>CLOSED</v>
          </cell>
          <cell r="E1036" t="str">
            <v>03</v>
          </cell>
          <cell r="F1036" t="str">
            <v>PHI</v>
          </cell>
          <cell r="G1036">
            <v>3801</v>
          </cell>
          <cell r="H1036" t="str">
            <v>Water Supply &amp; Sanitation</v>
          </cell>
          <cell r="I1036">
            <v>2135</v>
          </cell>
          <cell r="J1036" t="str">
            <v>SESS</v>
          </cell>
          <cell r="K1036" t="str">
            <v>29NOV90</v>
          </cell>
          <cell r="L1036" t="str">
            <v>04JUN91</v>
          </cell>
          <cell r="M1036" t="str">
            <v>31OCT91</v>
          </cell>
          <cell r="N1036" t="str">
            <v>15AUG98</v>
          </cell>
          <cell r="O1036" t="str">
            <v>15FEB01</v>
          </cell>
          <cell r="P1036" t="str">
            <v>15AUG25</v>
          </cell>
          <cell r="Q1036">
            <v>35</v>
          </cell>
          <cell r="R1036">
            <v>10</v>
          </cell>
          <cell r="S1036">
            <v>1</v>
          </cell>
          <cell r="U1036">
            <v>15928</v>
          </cell>
          <cell r="V1036">
            <v>1695</v>
          </cell>
          <cell r="W1036">
            <v>14233</v>
          </cell>
          <cell r="X1036">
            <v>14233</v>
          </cell>
          <cell r="Y1036">
            <v>14233</v>
          </cell>
          <cell r="Z1036">
            <v>14233</v>
          </cell>
          <cell r="AA1036">
            <v>2860</v>
          </cell>
        </row>
        <row r="1037">
          <cell r="A1037" t="str">
            <v>METROPOLITAN CEBU WATER SUPPLY PROJECT</v>
          </cell>
          <cell r="B1037" t="str">
            <v>1057</v>
          </cell>
          <cell r="C1037">
            <v>1057</v>
          </cell>
          <cell r="D1037" t="str">
            <v>CLOSED</v>
          </cell>
          <cell r="E1037" t="str">
            <v>01</v>
          </cell>
          <cell r="F1037" t="str">
            <v>PHI</v>
          </cell>
          <cell r="G1037">
            <v>3801</v>
          </cell>
          <cell r="H1037" t="str">
            <v>Water Supply &amp; Sanitation</v>
          </cell>
          <cell r="I1037">
            <v>2135</v>
          </cell>
          <cell r="J1037" t="str">
            <v>SESS</v>
          </cell>
          <cell r="K1037" t="str">
            <v>29NOV90</v>
          </cell>
          <cell r="L1037" t="str">
            <v>04JUN91</v>
          </cell>
          <cell r="M1037" t="str">
            <v>31OCT91</v>
          </cell>
          <cell r="N1037" t="str">
            <v>15AUG98</v>
          </cell>
          <cell r="O1037" t="str">
            <v>15FEB95</v>
          </cell>
          <cell r="P1037" t="str">
            <v>15AUG14</v>
          </cell>
          <cell r="Q1037">
            <v>24</v>
          </cell>
          <cell r="R1037">
            <v>4</v>
          </cell>
          <cell r="S1037">
            <v>0</v>
          </cell>
          <cell r="T1037" t="str">
            <v>V'ABLE</v>
          </cell>
          <cell r="U1037">
            <v>6000</v>
          </cell>
          <cell r="V1037">
            <v>3291</v>
          </cell>
          <cell r="W1037">
            <v>2709</v>
          </cell>
          <cell r="X1037">
            <v>2709</v>
          </cell>
          <cell r="Y1037">
            <v>2709</v>
          </cell>
          <cell r="Z1037">
            <v>2709</v>
          </cell>
          <cell r="AA1037">
            <v>1403</v>
          </cell>
        </row>
        <row r="1038">
          <cell r="A1038" t="str">
            <v>FIFTH ROAD IMPROVEMENT PROJECT</v>
          </cell>
          <cell r="B1038" t="str">
            <v>1058</v>
          </cell>
          <cell r="C1038">
            <v>1058</v>
          </cell>
          <cell r="D1038" t="str">
            <v>CLOSED</v>
          </cell>
          <cell r="E1038" t="str">
            <v>01</v>
          </cell>
          <cell r="F1038" t="str">
            <v>PHI</v>
          </cell>
          <cell r="G1038">
            <v>3701</v>
          </cell>
          <cell r="H1038" t="str">
            <v>Roads &amp; Highways</v>
          </cell>
          <cell r="I1038">
            <v>2115</v>
          </cell>
          <cell r="J1038" t="str">
            <v>SEID</v>
          </cell>
          <cell r="K1038" t="str">
            <v>29NOV90</v>
          </cell>
          <cell r="L1038" t="str">
            <v>04FEB91</v>
          </cell>
          <cell r="M1038" t="str">
            <v>19MAR91</v>
          </cell>
          <cell r="N1038" t="str">
            <v>14JAN98</v>
          </cell>
          <cell r="O1038" t="str">
            <v>15FEB96</v>
          </cell>
          <cell r="P1038" t="str">
            <v>15AUG15</v>
          </cell>
          <cell r="Q1038">
            <v>25</v>
          </cell>
          <cell r="R1038">
            <v>5</v>
          </cell>
          <cell r="S1038">
            <v>0</v>
          </cell>
          <cell r="T1038" t="str">
            <v>V'ABLE</v>
          </cell>
          <cell r="U1038">
            <v>150000</v>
          </cell>
          <cell r="V1038">
            <v>5823</v>
          </cell>
          <cell r="W1038">
            <v>144177</v>
          </cell>
          <cell r="X1038">
            <v>144177</v>
          </cell>
          <cell r="Y1038">
            <v>144177</v>
          </cell>
          <cell r="Z1038">
            <v>144177</v>
          </cell>
          <cell r="AA1038">
            <v>61170</v>
          </cell>
        </row>
        <row r="1039">
          <cell r="A1039" t="str">
            <v>SECONDARY TOWNS INFRASTRUCTURE DEVELOPMENT PROJECT</v>
          </cell>
          <cell r="B1039" t="str">
            <v>1059</v>
          </cell>
          <cell r="C1039">
            <v>1059</v>
          </cell>
          <cell r="D1039" t="str">
            <v>CLOSED</v>
          </cell>
          <cell r="E1039" t="str">
            <v>03</v>
          </cell>
          <cell r="F1039" t="str">
            <v>BAN</v>
          </cell>
          <cell r="G1039">
            <v>3900</v>
          </cell>
          <cell r="H1039" t="str">
            <v>Multisector</v>
          </cell>
          <cell r="I1039">
            <v>2055</v>
          </cell>
          <cell r="J1039" t="str">
            <v>BRM</v>
          </cell>
          <cell r="K1039" t="str">
            <v>04DEC90</v>
          </cell>
          <cell r="L1039" t="str">
            <v>09JAN91</v>
          </cell>
          <cell r="M1039" t="str">
            <v>20NOV91</v>
          </cell>
          <cell r="N1039" t="str">
            <v>19JAN00</v>
          </cell>
          <cell r="O1039" t="str">
            <v>15JAN01</v>
          </cell>
          <cell r="P1039" t="str">
            <v>15JUL30</v>
          </cell>
          <cell r="Q1039">
            <v>40</v>
          </cell>
          <cell r="R1039">
            <v>10</v>
          </cell>
          <cell r="S1039">
            <v>1</v>
          </cell>
          <cell r="U1039">
            <v>42600</v>
          </cell>
          <cell r="V1039">
            <v>47</v>
          </cell>
          <cell r="W1039">
            <v>42553</v>
          </cell>
          <cell r="X1039">
            <v>42553</v>
          </cell>
          <cell r="Y1039">
            <v>42553</v>
          </cell>
          <cell r="Z1039">
            <v>42553</v>
          </cell>
          <cell r="AA1039">
            <v>6746</v>
          </cell>
        </row>
        <row r="1040">
          <cell r="A1040" t="str">
            <v>FINANCIAL SECTOR PROGRAM</v>
          </cell>
          <cell r="B1040" t="str">
            <v>1061</v>
          </cell>
          <cell r="C1040">
            <v>1061</v>
          </cell>
          <cell r="D1040" t="str">
            <v>CLOSED</v>
          </cell>
          <cell r="E1040" t="str">
            <v>03</v>
          </cell>
          <cell r="F1040" t="str">
            <v>LAO</v>
          </cell>
          <cell r="G1040">
            <v>3306</v>
          </cell>
          <cell r="H1040" t="str">
            <v>Finance Sector Development</v>
          </cell>
          <cell r="I1040">
            <v>2145</v>
          </cell>
          <cell r="J1040" t="str">
            <v>SEGF</v>
          </cell>
          <cell r="K1040" t="str">
            <v>06DEC90</v>
          </cell>
          <cell r="L1040" t="str">
            <v>19DEC90</v>
          </cell>
          <cell r="M1040" t="str">
            <v>26DEC90</v>
          </cell>
          <cell r="N1040" t="str">
            <v>31DEC91</v>
          </cell>
          <cell r="O1040" t="str">
            <v>15JAN01</v>
          </cell>
          <cell r="P1040" t="str">
            <v>15JUL30</v>
          </cell>
          <cell r="Q1040">
            <v>40</v>
          </cell>
          <cell r="R1040">
            <v>10</v>
          </cell>
          <cell r="S1040">
            <v>1</v>
          </cell>
          <cell r="U1040">
            <v>24711</v>
          </cell>
          <cell r="V1040">
            <v>0</v>
          </cell>
          <cell r="W1040">
            <v>24711</v>
          </cell>
          <cell r="X1040">
            <v>24711</v>
          </cell>
          <cell r="Y1040">
            <v>24711</v>
          </cell>
          <cell r="Z1040">
            <v>24711</v>
          </cell>
          <cell r="AA1040">
            <v>3915</v>
          </cell>
        </row>
        <row r="1041">
          <cell r="A1041" t="str">
            <v>AGRICULTURE PROGRAM</v>
          </cell>
          <cell r="B1041" t="str">
            <v>1062</v>
          </cell>
          <cell r="C1041">
            <v>1062</v>
          </cell>
          <cell r="D1041" t="str">
            <v>CLOSED</v>
          </cell>
          <cell r="E1041" t="str">
            <v>03</v>
          </cell>
          <cell r="F1041" t="str">
            <v>PAK</v>
          </cell>
          <cell r="G1041">
            <v>3001</v>
          </cell>
          <cell r="H1041" t="str">
            <v>Agriculture Production, Agroprocessing, &amp; Agrobusiness</v>
          </cell>
          <cell r="I1041">
            <v>4620</v>
          </cell>
          <cell r="J1041" t="str">
            <v>CWAE</v>
          </cell>
          <cell r="K1041" t="str">
            <v>11DEC90</v>
          </cell>
          <cell r="L1041" t="str">
            <v>14DEC90</v>
          </cell>
          <cell r="M1041" t="str">
            <v>18DEC90</v>
          </cell>
          <cell r="N1041" t="str">
            <v>30JUN94</v>
          </cell>
          <cell r="O1041" t="str">
            <v>15MAR01</v>
          </cell>
          <cell r="P1041" t="str">
            <v>15SEP25</v>
          </cell>
          <cell r="Q1041">
            <v>35</v>
          </cell>
          <cell r="R1041">
            <v>10</v>
          </cell>
          <cell r="S1041">
            <v>1</v>
          </cell>
          <cell r="U1041">
            <v>198371</v>
          </cell>
          <cell r="V1041">
            <v>0</v>
          </cell>
          <cell r="W1041">
            <v>198371</v>
          </cell>
          <cell r="X1041">
            <v>198371</v>
          </cell>
          <cell r="Y1041">
            <v>198371</v>
          </cell>
          <cell r="Z1041">
            <v>198371</v>
          </cell>
          <cell r="AA1041">
            <v>39985</v>
          </cell>
        </row>
        <row r="1042">
          <cell r="A1042" t="str">
            <v>XESET HYDROPOWER PROJECT</v>
          </cell>
          <cell r="B1042" t="str">
            <v>1063</v>
          </cell>
          <cell r="C1042">
            <v>1063</v>
          </cell>
          <cell r="D1042" t="str">
            <v>CLOSED</v>
          </cell>
          <cell r="E1042" t="str">
            <v>03</v>
          </cell>
          <cell r="F1042" t="str">
            <v>LAO</v>
          </cell>
          <cell r="G1042">
            <v>3202</v>
          </cell>
          <cell r="H1042" t="str">
            <v>Hydropower Generation</v>
          </cell>
          <cell r="I1042">
            <v>2115</v>
          </cell>
          <cell r="J1042" t="str">
            <v>SEID</v>
          </cell>
          <cell r="K1042" t="str">
            <v>11DEC90</v>
          </cell>
          <cell r="L1042" t="str">
            <v>19DEC90</v>
          </cell>
          <cell r="M1042" t="str">
            <v>14JUN91</v>
          </cell>
          <cell r="N1042" t="str">
            <v>01NOV92</v>
          </cell>
          <cell r="O1042" t="str">
            <v>01MAY01</v>
          </cell>
          <cell r="P1042" t="str">
            <v>01NOV30</v>
          </cell>
          <cell r="Q1042">
            <v>40</v>
          </cell>
          <cell r="R1042">
            <v>10</v>
          </cell>
          <cell r="S1042">
            <v>1</v>
          </cell>
          <cell r="U1042">
            <v>2864</v>
          </cell>
          <cell r="V1042">
            <v>179</v>
          </cell>
          <cell r="W1042">
            <v>2685</v>
          </cell>
          <cell r="X1042">
            <v>2685</v>
          </cell>
          <cell r="Y1042">
            <v>2685</v>
          </cell>
          <cell r="Z1042">
            <v>2685</v>
          </cell>
          <cell r="AA1042">
            <v>430</v>
          </cell>
        </row>
        <row r="1043">
          <cell r="A1043" t="str">
            <v>SECOND POWER EXPANSION PROJECT</v>
          </cell>
          <cell r="B1043" t="str">
            <v>1064</v>
          </cell>
          <cell r="C1043">
            <v>1064</v>
          </cell>
          <cell r="D1043" t="str">
            <v>CLOSED</v>
          </cell>
          <cell r="E1043" t="str">
            <v>03</v>
          </cell>
          <cell r="F1043" t="str">
            <v>SOL</v>
          </cell>
          <cell r="G1043">
            <v>3201</v>
          </cell>
          <cell r="H1043" t="str">
            <v>Conventional Energy Generation (other than hydropower)</v>
          </cell>
          <cell r="I1043">
            <v>3610</v>
          </cell>
          <cell r="J1043" t="str">
            <v>PAHQ</v>
          </cell>
          <cell r="K1043" t="str">
            <v>11DEC90</v>
          </cell>
          <cell r="L1043" t="str">
            <v>30JAN91</v>
          </cell>
          <cell r="M1043" t="str">
            <v>05APR91</v>
          </cell>
          <cell r="N1043" t="str">
            <v>28FEB95</v>
          </cell>
          <cell r="O1043" t="str">
            <v>15MAY01</v>
          </cell>
          <cell r="P1043" t="str">
            <v>15NOV30</v>
          </cell>
          <cell r="Q1043">
            <v>40</v>
          </cell>
          <cell r="R1043">
            <v>10</v>
          </cell>
          <cell r="S1043">
            <v>1</v>
          </cell>
          <cell r="U1043">
            <v>4597</v>
          </cell>
          <cell r="V1043">
            <v>0</v>
          </cell>
          <cell r="W1043">
            <v>4597</v>
          </cell>
          <cell r="X1043">
            <v>4597</v>
          </cell>
          <cell r="Y1043">
            <v>4597</v>
          </cell>
          <cell r="Z1043">
            <v>4597</v>
          </cell>
          <cell r="AA1043">
            <v>739</v>
          </cell>
        </row>
        <row r="1044">
          <cell r="A1044" t="str">
            <v>RURAL TRAINING PROJECT</v>
          </cell>
          <cell r="B1044" t="str">
            <v>1066</v>
          </cell>
          <cell r="C1044">
            <v>1066</v>
          </cell>
          <cell r="D1044" t="str">
            <v>CLOSED</v>
          </cell>
          <cell r="E1044" t="str">
            <v>03</v>
          </cell>
          <cell r="F1044" t="str">
            <v>BAN</v>
          </cell>
          <cell r="G1044">
            <v>3102</v>
          </cell>
          <cell r="H1044" t="str">
            <v>Nonformal Education</v>
          </cell>
          <cell r="I1044">
            <v>2055</v>
          </cell>
          <cell r="J1044" t="str">
            <v>BRM</v>
          </cell>
          <cell r="K1044" t="str">
            <v>13DEC90</v>
          </cell>
          <cell r="L1044" t="str">
            <v>25JUL91</v>
          </cell>
          <cell r="M1044" t="str">
            <v>28OCT91</v>
          </cell>
          <cell r="N1044" t="str">
            <v>22JUN98</v>
          </cell>
          <cell r="O1044" t="str">
            <v>15JAN01</v>
          </cell>
          <cell r="P1044" t="str">
            <v>15JUL30</v>
          </cell>
          <cell r="Q1044">
            <v>40</v>
          </cell>
          <cell r="R1044">
            <v>10</v>
          </cell>
          <cell r="S1044">
            <v>1</v>
          </cell>
          <cell r="U1044">
            <v>15859</v>
          </cell>
          <cell r="V1044">
            <v>5427</v>
          </cell>
          <cell r="W1044">
            <v>10432</v>
          </cell>
          <cell r="X1044">
            <v>10432</v>
          </cell>
          <cell r="Y1044">
            <v>10432</v>
          </cell>
          <cell r="Z1044">
            <v>10432</v>
          </cell>
          <cell r="AA1044">
            <v>1673</v>
          </cell>
        </row>
        <row r="1045">
          <cell r="A1045" t="str">
            <v>RURAL WOMEN EMPLOYMENT CREATION PROJECT</v>
          </cell>
          <cell r="B1045" t="str">
            <v>1067</v>
          </cell>
          <cell r="C1045">
            <v>1067</v>
          </cell>
          <cell r="D1045" t="str">
            <v>CLOSED</v>
          </cell>
          <cell r="E1045" t="str">
            <v>03</v>
          </cell>
          <cell r="F1045" t="str">
            <v>BAN</v>
          </cell>
          <cell r="G1045">
            <v>3304</v>
          </cell>
          <cell r="H1045" t="str">
            <v>Microfinance</v>
          </cell>
          <cell r="I1045">
            <v>2035</v>
          </cell>
          <cell r="J1045" t="str">
            <v>SANS</v>
          </cell>
          <cell r="K1045" t="str">
            <v>13DEC90</v>
          </cell>
          <cell r="L1045" t="str">
            <v>25JAN91</v>
          </cell>
          <cell r="M1045" t="str">
            <v>18FEB92</v>
          </cell>
          <cell r="N1045" t="str">
            <v>13NOV97</v>
          </cell>
          <cell r="O1045" t="str">
            <v>15JAN01</v>
          </cell>
          <cell r="P1045" t="str">
            <v>15JUL30</v>
          </cell>
          <cell r="Q1045">
            <v>40</v>
          </cell>
          <cell r="R1045">
            <v>10</v>
          </cell>
          <cell r="S1045">
            <v>1</v>
          </cell>
          <cell r="U1045">
            <v>8236</v>
          </cell>
          <cell r="V1045">
            <v>0</v>
          </cell>
          <cell r="W1045">
            <v>8236</v>
          </cell>
          <cell r="X1045">
            <v>8236</v>
          </cell>
          <cell r="Y1045">
            <v>8236</v>
          </cell>
          <cell r="Z1045">
            <v>8236</v>
          </cell>
          <cell r="AA1045">
            <v>1305</v>
          </cell>
        </row>
        <row r="1046">
          <cell r="A1046" t="str">
            <v>NORTHERN TERENGGANU RURAL DEVELOPMENT PROJECT (PHASE I)</v>
          </cell>
          <cell r="B1046" t="str">
            <v>1068</v>
          </cell>
          <cell r="C1046">
            <v>1068</v>
          </cell>
          <cell r="D1046" t="str">
            <v>CLOSED</v>
          </cell>
          <cell r="E1046" t="str">
            <v>01</v>
          </cell>
          <cell r="F1046" t="str">
            <v>MAL</v>
          </cell>
          <cell r="G1046">
            <v>3008</v>
          </cell>
          <cell r="H1046" t="str">
            <v>Agriculture Sector Development</v>
          </cell>
          <cell r="I1046">
            <v>2125</v>
          </cell>
          <cell r="J1046" t="str">
            <v>SEAE</v>
          </cell>
          <cell r="K1046" t="str">
            <v>13DEC90</v>
          </cell>
          <cell r="L1046" t="str">
            <v>28OCT91</v>
          </cell>
          <cell r="M1046" t="str">
            <v>27NOV91</v>
          </cell>
          <cell r="N1046" t="str">
            <v>19JAN00</v>
          </cell>
          <cell r="O1046" t="str">
            <v>15MAR96</v>
          </cell>
          <cell r="P1046" t="str">
            <v>15SEP10</v>
          </cell>
          <cell r="Q1046">
            <v>20</v>
          </cell>
          <cell r="R1046">
            <v>5</v>
          </cell>
          <cell r="S1046">
            <v>0</v>
          </cell>
          <cell r="T1046" t="str">
            <v>V'ABLE</v>
          </cell>
          <cell r="U1046">
            <v>15000</v>
          </cell>
          <cell r="V1046">
            <v>1719</v>
          </cell>
          <cell r="W1046">
            <v>13281</v>
          </cell>
          <cell r="X1046">
            <v>13281</v>
          </cell>
          <cell r="Y1046">
            <v>13281</v>
          </cell>
          <cell r="Z1046">
            <v>13281</v>
          </cell>
          <cell r="AA1046">
            <v>10244</v>
          </cell>
        </row>
        <row r="1047">
          <cell r="A1047" t="str">
            <v>SECOND IKK WATER SUPPLY SECTOR PROJECT</v>
          </cell>
          <cell r="B1047" t="str">
            <v>1069</v>
          </cell>
          <cell r="C1047">
            <v>1069</v>
          </cell>
          <cell r="D1047" t="str">
            <v>CLOSED</v>
          </cell>
          <cell r="E1047" t="str">
            <v>01</v>
          </cell>
          <cell r="F1047" t="str">
            <v>INO</v>
          </cell>
          <cell r="G1047">
            <v>3801</v>
          </cell>
          <cell r="H1047" t="str">
            <v>Water Supply &amp; Sanitation</v>
          </cell>
          <cell r="I1047">
            <v>2135</v>
          </cell>
          <cell r="J1047" t="str">
            <v>SESS</v>
          </cell>
          <cell r="K1047" t="str">
            <v>18DEC90</v>
          </cell>
          <cell r="L1047" t="str">
            <v>06FEB91</v>
          </cell>
          <cell r="M1047" t="str">
            <v>04APR91</v>
          </cell>
          <cell r="N1047" t="str">
            <v>21FEB97</v>
          </cell>
          <cell r="O1047" t="str">
            <v>01JUN95</v>
          </cell>
          <cell r="P1047" t="str">
            <v>01DEC14</v>
          </cell>
          <cell r="Q1047">
            <v>24</v>
          </cell>
          <cell r="R1047">
            <v>4</v>
          </cell>
          <cell r="S1047">
            <v>0</v>
          </cell>
          <cell r="T1047" t="str">
            <v>V'ABLE</v>
          </cell>
          <cell r="U1047">
            <v>39000</v>
          </cell>
          <cell r="V1047">
            <v>1640</v>
          </cell>
          <cell r="W1047">
            <v>37360</v>
          </cell>
          <cell r="X1047">
            <v>37360</v>
          </cell>
          <cell r="Y1047">
            <v>37360</v>
          </cell>
          <cell r="Z1047">
            <v>37360</v>
          </cell>
          <cell r="AA1047">
            <v>18104</v>
          </cell>
        </row>
        <row r="1048">
          <cell r="A1048" t="str">
            <v>SMALL AND COTTAGE INDUSTRY PROJECT</v>
          </cell>
          <cell r="B1048" t="str">
            <v>1070</v>
          </cell>
          <cell r="C1048">
            <v>1070</v>
          </cell>
          <cell r="D1048" t="str">
            <v>CLOSED</v>
          </cell>
          <cell r="E1048" t="str">
            <v>03</v>
          </cell>
          <cell r="F1048" t="str">
            <v>BAN</v>
          </cell>
          <cell r="G1048">
            <v>3503</v>
          </cell>
          <cell r="H1048" t="str">
            <v>Small &amp; Medium Scale Enterprises</v>
          </cell>
          <cell r="I1048">
            <v>2055</v>
          </cell>
          <cell r="J1048" t="str">
            <v>BRM</v>
          </cell>
          <cell r="K1048" t="str">
            <v>18DEC90</v>
          </cell>
          <cell r="L1048" t="str">
            <v>25JAN91</v>
          </cell>
          <cell r="M1048" t="str">
            <v>09OCT91</v>
          </cell>
          <cell r="N1048" t="str">
            <v>21APR97</v>
          </cell>
          <cell r="O1048" t="str">
            <v>15JAN01</v>
          </cell>
          <cell r="P1048" t="str">
            <v>15JUL30</v>
          </cell>
          <cell r="Q1048">
            <v>40</v>
          </cell>
          <cell r="R1048">
            <v>10</v>
          </cell>
          <cell r="S1048">
            <v>1</v>
          </cell>
          <cell r="U1048">
            <v>29704</v>
          </cell>
          <cell r="V1048">
            <v>5818</v>
          </cell>
          <cell r="W1048">
            <v>23886</v>
          </cell>
          <cell r="X1048">
            <v>23886</v>
          </cell>
          <cell r="Y1048">
            <v>23886</v>
          </cell>
          <cell r="Z1048">
            <v>23886</v>
          </cell>
          <cell r="AA1048">
            <v>3836</v>
          </cell>
        </row>
        <row r="1049">
          <cell r="A1049" t="str">
            <v>AGRICULTURAL AND RURAL CREDIT PROJECT</v>
          </cell>
          <cell r="B1049" t="str">
            <v>1071</v>
          </cell>
          <cell r="C1049">
            <v>1071</v>
          </cell>
          <cell r="D1049" t="str">
            <v>CLOSED</v>
          </cell>
          <cell r="E1049" t="str">
            <v>03</v>
          </cell>
          <cell r="F1049" t="str">
            <v>BAN</v>
          </cell>
          <cell r="G1049">
            <v>3301</v>
          </cell>
          <cell r="H1049" t="str">
            <v>Banking Systems</v>
          </cell>
          <cell r="I1049">
            <v>2035</v>
          </cell>
          <cell r="J1049" t="str">
            <v>SANS</v>
          </cell>
          <cell r="K1049" t="str">
            <v>18DEC90</v>
          </cell>
          <cell r="L1049" t="str">
            <v>18NOV91</v>
          </cell>
          <cell r="N1049" t="str">
            <v>16NOV92</v>
          </cell>
          <cell r="Q1049">
            <v>40</v>
          </cell>
          <cell r="R1049">
            <v>10</v>
          </cell>
          <cell r="S1049">
            <v>1</v>
          </cell>
          <cell r="U1049">
            <v>0</v>
          </cell>
          <cell r="V1049">
            <v>0</v>
          </cell>
          <cell r="W1049">
            <v>0</v>
          </cell>
          <cell r="X1049">
            <v>0</v>
          </cell>
          <cell r="Y1049">
            <v>0</v>
          </cell>
          <cell r="Z1049">
            <v>0</v>
          </cell>
          <cell r="AA1049">
            <v>0</v>
          </cell>
        </row>
        <row r="1050">
          <cell r="A1050" t="str">
            <v>INDUSTRIAL CREDIT AND INVESTMENT CORPORATION OF INDIA</v>
          </cell>
          <cell r="B1050" t="str">
            <v>1072</v>
          </cell>
          <cell r="C1050">
            <v>1072</v>
          </cell>
          <cell r="D1050" t="str">
            <v>CLOSED</v>
          </cell>
          <cell r="E1050" t="str">
            <v>01</v>
          </cell>
          <cell r="F1050" t="str">
            <v>IND</v>
          </cell>
          <cell r="G1050">
            <v>3301</v>
          </cell>
          <cell r="H1050" t="str">
            <v>Banking Systems</v>
          </cell>
          <cell r="I1050">
            <v>2050</v>
          </cell>
          <cell r="J1050" t="str">
            <v>SAGF</v>
          </cell>
          <cell r="K1050" t="str">
            <v>18DEC90</v>
          </cell>
          <cell r="L1050" t="str">
            <v>15JAN91</v>
          </cell>
          <cell r="M1050" t="str">
            <v>21FEB91</v>
          </cell>
          <cell r="N1050" t="str">
            <v>05JAN95</v>
          </cell>
          <cell r="O1050" t="str">
            <v>01AUG94</v>
          </cell>
          <cell r="P1050" t="str">
            <v>01FEB06</v>
          </cell>
          <cell r="Q1050">
            <v>15</v>
          </cell>
          <cell r="R1050">
            <v>3</v>
          </cell>
          <cell r="S1050">
            <v>0</v>
          </cell>
          <cell r="T1050" t="str">
            <v>V'ABLE</v>
          </cell>
          <cell r="U1050">
            <v>120000</v>
          </cell>
          <cell r="V1050">
            <v>59467</v>
          </cell>
          <cell r="W1050">
            <v>60533</v>
          </cell>
          <cell r="X1050">
            <v>60533</v>
          </cell>
          <cell r="Y1050">
            <v>60533</v>
          </cell>
          <cell r="Z1050">
            <v>60533</v>
          </cell>
          <cell r="AA1050">
            <v>60533</v>
          </cell>
        </row>
        <row r="1051">
          <cell r="A1051" t="str">
            <v>WAPDA ELEVENTH POWER PROJECT</v>
          </cell>
          <cell r="B1051" t="str">
            <v>1073</v>
          </cell>
          <cell r="C1051">
            <v>1073</v>
          </cell>
          <cell r="D1051" t="str">
            <v>CLOSED</v>
          </cell>
          <cell r="E1051" t="str">
            <v>01</v>
          </cell>
          <cell r="F1051" t="str">
            <v>PAK</v>
          </cell>
          <cell r="G1051">
            <v>3204</v>
          </cell>
          <cell r="H1051" t="str">
            <v>Transmission &amp; Distribution</v>
          </cell>
          <cell r="I1051">
            <v>4615</v>
          </cell>
          <cell r="J1051" t="str">
            <v>CWID</v>
          </cell>
          <cell r="K1051" t="str">
            <v>20DEC90</v>
          </cell>
          <cell r="L1051" t="str">
            <v>02APR91</v>
          </cell>
          <cell r="M1051" t="str">
            <v>26SEP91</v>
          </cell>
          <cell r="N1051" t="str">
            <v>05AUG97</v>
          </cell>
          <cell r="O1051" t="str">
            <v>15MAY96</v>
          </cell>
          <cell r="P1051" t="str">
            <v>15NOV15</v>
          </cell>
          <cell r="Q1051">
            <v>25</v>
          </cell>
          <cell r="R1051">
            <v>5</v>
          </cell>
          <cell r="S1051">
            <v>0</v>
          </cell>
          <cell r="T1051" t="str">
            <v>V'ABLE</v>
          </cell>
          <cell r="U1051">
            <v>215000</v>
          </cell>
          <cell r="V1051">
            <v>7918</v>
          </cell>
          <cell r="W1051">
            <v>207082</v>
          </cell>
          <cell r="X1051">
            <v>207082</v>
          </cell>
          <cell r="Y1051">
            <v>207082</v>
          </cell>
          <cell r="Z1051">
            <v>207082</v>
          </cell>
          <cell r="AA1051">
            <v>87751</v>
          </cell>
        </row>
        <row r="1052">
          <cell r="A1052" t="str">
            <v>SECOND HEALTH &amp; FAMILY PLANNING SERVICES PROJECT</v>
          </cell>
          <cell r="B1052" t="str">
            <v>1074</v>
          </cell>
          <cell r="C1052">
            <v>1074</v>
          </cell>
          <cell r="D1052" t="str">
            <v>CLOSED</v>
          </cell>
          <cell r="E1052" t="str">
            <v>03</v>
          </cell>
          <cell r="F1052" t="str">
            <v>BAN</v>
          </cell>
          <cell r="G1052">
            <v>3403</v>
          </cell>
          <cell r="H1052" t="str">
            <v>Health Systems</v>
          </cell>
          <cell r="I1052">
            <v>2035</v>
          </cell>
          <cell r="J1052" t="str">
            <v>SANS</v>
          </cell>
          <cell r="K1052" t="str">
            <v>10JAN91</v>
          </cell>
          <cell r="L1052" t="str">
            <v>25JUL91</v>
          </cell>
          <cell r="M1052" t="str">
            <v>28OCT91</v>
          </cell>
          <cell r="N1052" t="str">
            <v>26JAN99</v>
          </cell>
          <cell r="O1052" t="str">
            <v>15JAN01</v>
          </cell>
          <cell r="P1052" t="str">
            <v>15JUL30</v>
          </cell>
          <cell r="Q1052">
            <v>40</v>
          </cell>
          <cell r="R1052">
            <v>10</v>
          </cell>
          <cell r="S1052">
            <v>1</v>
          </cell>
          <cell r="U1052">
            <v>50586</v>
          </cell>
          <cell r="V1052">
            <v>9428</v>
          </cell>
          <cell r="W1052">
            <v>41158</v>
          </cell>
          <cell r="X1052">
            <v>41158</v>
          </cell>
          <cell r="Y1052">
            <v>41158</v>
          </cell>
          <cell r="Z1052">
            <v>41158</v>
          </cell>
          <cell r="AA1052">
            <v>6549</v>
          </cell>
        </row>
        <row r="1053">
          <cell r="A1053" t="str">
            <v>SPECIAL AGRICULTURAL INPUTS SUPPLY PROJECT</v>
          </cell>
          <cell r="B1053" t="str">
            <v>1075</v>
          </cell>
          <cell r="C1053">
            <v>1075</v>
          </cell>
          <cell r="D1053" t="str">
            <v>CLOSED</v>
          </cell>
          <cell r="E1053" t="str">
            <v>03</v>
          </cell>
          <cell r="F1053" t="str">
            <v>PHI</v>
          </cell>
          <cell r="G1053">
            <v>3502</v>
          </cell>
          <cell r="H1053" t="str">
            <v>Industry</v>
          </cell>
          <cell r="I1053">
            <v>2125</v>
          </cell>
          <cell r="J1053" t="str">
            <v>SEAE</v>
          </cell>
          <cell r="K1053" t="str">
            <v>24JAN91</v>
          </cell>
          <cell r="L1053" t="str">
            <v>25JAN91</v>
          </cell>
          <cell r="M1053" t="str">
            <v>30JAN91</v>
          </cell>
          <cell r="N1053" t="str">
            <v>30JUN91</v>
          </cell>
          <cell r="O1053" t="str">
            <v>15FEB01</v>
          </cell>
          <cell r="P1053" t="str">
            <v>15AUG25</v>
          </cell>
          <cell r="Q1053">
            <v>35</v>
          </cell>
          <cell r="R1053">
            <v>10</v>
          </cell>
          <cell r="S1053">
            <v>1</v>
          </cell>
          <cell r="U1053">
            <v>34711</v>
          </cell>
          <cell r="V1053">
            <v>0</v>
          </cell>
          <cell r="W1053">
            <v>34711</v>
          </cell>
          <cell r="X1053">
            <v>34711</v>
          </cell>
          <cell r="Y1053">
            <v>34711</v>
          </cell>
          <cell r="Z1053">
            <v>34711</v>
          </cell>
          <cell r="AA1053">
            <v>6943</v>
          </cell>
        </row>
        <row r="1054">
          <cell r="A1054" t="str">
            <v>SINDH FORESTRY DEVELOPMENT PROJECT</v>
          </cell>
          <cell r="B1054" t="str">
            <v>1076</v>
          </cell>
          <cell r="C1054">
            <v>1076</v>
          </cell>
          <cell r="D1054" t="str">
            <v>CLOSED</v>
          </cell>
          <cell r="E1054" t="str">
            <v>03</v>
          </cell>
          <cell r="F1054" t="str">
            <v>PAK</v>
          </cell>
          <cell r="G1054">
            <v>3004</v>
          </cell>
          <cell r="H1054" t="str">
            <v>Forest</v>
          </cell>
          <cell r="I1054">
            <v>4620</v>
          </cell>
          <cell r="J1054" t="str">
            <v>CWAE</v>
          </cell>
          <cell r="K1054" t="str">
            <v>24JAN91</v>
          </cell>
          <cell r="L1054" t="str">
            <v>02APR91</v>
          </cell>
          <cell r="M1054" t="str">
            <v>27DEC91</v>
          </cell>
          <cell r="N1054" t="str">
            <v>31JAN02</v>
          </cell>
          <cell r="O1054" t="str">
            <v>15MAY01</v>
          </cell>
          <cell r="P1054" t="str">
            <v>15NOV25</v>
          </cell>
          <cell r="Q1054">
            <v>35</v>
          </cell>
          <cell r="R1054">
            <v>10</v>
          </cell>
          <cell r="S1054">
            <v>1</v>
          </cell>
          <cell r="U1054">
            <v>39617</v>
          </cell>
          <cell r="V1054">
            <v>16852</v>
          </cell>
          <cell r="W1054">
            <v>22765</v>
          </cell>
          <cell r="X1054">
            <v>22765</v>
          </cell>
          <cell r="Y1054">
            <v>22765</v>
          </cell>
          <cell r="Z1054">
            <v>22765</v>
          </cell>
          <cell r="AA1054">
            <v>4685</v>
          </cell>
        </row>
        <row r="1055">
          <cell r="A1055" t="str">
            <v>BOTABEK URBAN DEV'T PROJECT</v>
          </cell>
          <cell r="B1055" t="str">
            <v>1077</v>
          </cell>
          <cell r="C1055">
            <v>1077</v>
          </cell>
          <cell r="D1055" t="str">
            <v>CLOSED</v>
          </cell>
          <cell r="E1055" t="str">
            <v>01</v>
          </cell>
          <cell r="F1055" t="str">
            <v>INO</v>
          </cell>
          <cell r="G1055">
            <v>3900</v>
          </cell>
          <cell r="H1055" t="str">
            <v>Multisector</v>
          </cell>
          <cell r="I1055">
            <v>2135</v>
          </cell>
          <cell r="J1055" t="str">
            <v>SESS</v>
          </cell>
          <cell r="K1055" t="str">
            <v>31JAN91</v>
          </cell>
          <cell r="L1055" t="str">
            <v>01MAR91</v>
          </cell>
          <cell r="M1055" t="str">
            <v>11APR91</v>
          </cell>
          <cell r="N1055" t="str">
            <v>01DEC97</v>
          </cell>
          <cell r="O1055" t="str">
            <v>01JUN96</v>
          </cell>
          <cell r="P1055" t="str">
            <v>01DEC15</v>
          </cell>
          <cell r="Q1055">
            <v>25</v>
          </cell>
          <cell r="R1055">
            <v>5</v>
          </cell>
          <cell r="S1055">
            <v>0</v>
          </cell>
          <cell r="T1055" t="str">
            <v>V'ABLE</v>
          </cell>
          <cell r="U1055">
            <v>80000</v>
          </cell>
          <cell r="V1055">
            <v>3880</v>
          </cell>
          <cell r="W1055">
            <v>76120</v>
          </cell>
          <cell r="X1055">
            <v>76120</v>
          </cell>
          <cell r="Y1055">
            <v>76120</v>
          </cell>
          <cell r="Z1055">
            <v>76120</v>
          </cell>
          <cell r="AA1055">
            <v>32293</v>
          </cell>
        </row>
        <row r="1056">
          <cell r="A1056" t="str">
            <v>BANDAR LAMPUNG URBAN DEV'T PROJECT</v>
          </cell>
          <cell r="B1056" t="str">
            <v>1078</v>
          </cell>
          <cell r="C1056">
            <v>1078</v>
          </cell>
          <cell r="D1056" t="str">
            <v>CLOSED</v>
          </cell>
          <cell r="E1056" t="str">
            <v>01</v>
          </cell>
          <cell r="F1056" t="str">
            <v>INO</v>
          </cell>
          <cell r="G1056">
            <v>3900</v>
          </cell>
          <cell r="H1056" t="str">
            <v>Multisector</v>
          </cell>
          <cell r="I1056">
            <v>2135</v>
          </cell>
          <cell r="J1056" t="str">
            <v>SESS</v>
          </cell>
          <cell r="K1056" t="str">
            <v>31JAN91</v>
          </cell>
          <cell r="L1056" t="str">
            <v>01MAR91</v>
          </cell>
          <cell r="M1056" t="str">
            <v>11APR91</v>
          </cell>
          <cell r="N1056" t="str">
            <v>22OCT97</v>
          </cell>
          <cell r="O1056" t="str">
            <v>01JUN96</v>
          </cell>
          <cell r="P1056" t="str">
            <v>01DEC15</v>
          </cell>
          <cell r="Q1056">
            <v>25</v>
          </cell>
          <cell r="R1056">
            <v>5</v>
          </cell>
          <cell r="S1056">
            <v>0</v>
          </cell>
          <cell r="T1056" t="str">
            <v>V'ABLE</v>
          </cell>
          <cell r="U1056">
            <v>33000</v>
          </cell>
          <cell r="V1056">
            <v>2234</v>
          </cell>
          <cell r="W1056">
            <v>30766</v>
          </cell>
          <cell r="X1056">
            <v>30766</v>
          </cell>
          <cell r="Y1056">
            <v>30766</v>
          </cell>
          <cell r="Z1056">
            <v>30766</v>
          </cell>
          <cell r="AA1056">
            <v>13067</v>
          </cell>
        </row>
        <row r="1057">
          <cell r="A1057" t="str">
            <v>POWER DEVELOPMENT PROJECT</v>
          </cell>
          <cell r="B1057" t="str">
            <v>1079</v>
          </cell>
          <cell r="C1057">
            <v>1079</v>
          </cell>
          <cell r="D1057" t="str">
            <v>CLOSED</v>
          </cell>
          <cell r="E1057" t="str">
            <v>03</v>
          </cell>
          <cell r="F1057" t="str">
            <v>TON</v>
          </cell>
          <cell r="G1057">
            <v>3205</v>
          </cell>
          <cell r="H1057" t="str">
            <v>Energy Sector Development</v>
          </cell>
          <cell r="I1057">
            <v>3610</v>
          </cell>
          <cell r="J1057" t="str">
            <v>PAHQ</v>
          </cell>
          <cell r="K1057" t="str">
            <v>19FEB91</v>
          </cell>
          <cell r="L1057" t="str">
            <v>30AUG91</v>
          </cell>
          <cell r="M1057" t="str">
            <v>21MAY92</v>
          </cell>
          <cell r="N1057" t="str">
            <v>28MAR96</v>
          </cell>
          <cell r="O1057" t="str">
            <v>15JUN01</v>
          </cell>
          <cell r="P1057" t="str">
            <v>15DEC30</v>
          </cell>
          <cell r="Q1057">
            <v>40</v>
          </cell>
          <cell r="R1057">
            <v>10</v>
          </cell>
          <cell r="S1057">
            <v>1</v>
          </cell>
          <cell r="U1057">
            <v>7473</v>
          </cell>
          <cell r="V1057">
            <v>0</v>
          </cell>
          <cell r="W1057">
            <v>7473</v>
          </cell>
          <cell r="X1057">
            <v>7473</v>
          </cell>
          <cell r="Y1057">
            <v>7473</v>
          </cell>
          <cell r="Z1057">
            <v>7473</v>
          </cell>
          <cell r="AA1057">
            <v>1226</v>
          </cell>
        </row>
        <row r="1058">
          <cell r="A1058" t="str">
            <v>SANTO PORT PROJECT (SUPPL.)</v>
          </cell>
          <cell r="B1058" t="str">
            <v>1080</v>
          </cell>
          <cell r="C1058">
            <v>1080</v>
          </cell>
          <cell r="D1058" t="str">
            <v>CLOSED</v>
          </cell>
          <cell r="E1058" t="str">
            <v>03</v>
          </cell>
          <cell r="F1058" t="str">
            <v>VAN</v>
          </cell>
          <cell r="G1058">
            <v>3702</v>
          </cell>
          <cell r="H1058" t="str">
            <v>Ports, Waterways, &amp; Shipping</v>
          </cell>
          <cell r="I1058">
            <v>3610</v>
          </cell>
          <cell r="J1058" t="str">
            <v>PAHQ</v>
          </cell>
          <cell r="K1058" t="str">
            <v>19MAR91</v>
          </cell>
          <cell r="L1058" t="str">
            <v>19APR91</v>
          </cell>
          <cell r="M1058" t="str">
            <v>24APR91</v>
          </cell>
          <cell r="N1058" t="str">
            <v>25SEP98</v>
          </cell>
          <cell r="O1058" t="str">
            <v>15MAY01</v>
          </cell>
          <cell r="P1058" t="str">
            <v>15NOV30</v>
          </cell>
          <cell r="Q1058">
            <v>40</v>
          </cell>
          <cell r="R1058">
            <v>10</v>
          </cell>
          <cell r="S1058">
            <v>1</v>
          </cell>
          <cell r="U1058">
            <v>3171</v>
          </cell>
          <cell r="V1058">
            <v>0</v>
          </cell>
          <cell r="W1058">
            <v>3171</v>
          </cell>
          <cell r="X1058">
            <v>3171</v>
          </cell>
          <cell r="Y1058">
            <v>3171</v>
          </cell>
          <cell r="Z1058">
            <v>3171</v>
          </cell>
          <cell r="AA1058">
            <v>509</v>
          </cell>
        </row>
        <row r="1059">
          <cell r="A1059" t="str">
            <v>SPECIAL ASSISTANCE PROJECT</v>
          </cell>
          <cell r="B1059" t="str">
            <v>1081</v>
          </cell>
          <cell r="C1059">
            <v>1081</v>
          </cell>
          <cell r="D1059" t="str">
            <v>CLOSED</v>
          </cell>
          <cell r="E1059" t="str">
            <v>01</v>
          </cell>
          <cell r="F1059" t="str">
            <v>IND</v>
          </cell>
          <cell r="G1059">
            <v>3205</v>
          </cell>
          <cell r="H1059" t="str">
            <v>Energy Sector Development</v>
          </cell>
          <cell r="I1059">
            <v>2050</v>
          </cell>
          <cell r="J1059" t="str">
            <v>SAGF</v>
          </cell>
          <cell r="K1059" t="str">
            <v>04APR91</v>
          </cell>
          <cell r="L1059" t="str">
            <v>09APR91</v>
          </cell>
          <cell r="M1059" t="str">
            <v>18APR91</v>
          </cell>
          <cell r="N1059" t="str">
            <v>23APR91</v>
          </cell>
          <cell r="O1059" t="str">
            <v>15JUL95</v>
          </cell>
          <cell r="P1059" t="str">
            <v>15JUL95</v>
          </cell>
          <cell r="Q1059">
            <v>20</v>
          </cell>
          <cell r="R1059">
            <v>4</v>
          </cell>
          <cell r="S1059">
            <v>0</v>
          </cell>
          <cell r="T1059" t="str">
            <v>V'ABLE</v>
          </cell>
          <cell r="U1059">
            <v>150000</v>
          </cell>
          <cell r="V1059">
            <v>0</v>
          </cell>
          <cell r="W1059">
            <v>150000</v>
          </cell>
          <cell r="X1059">
            <v>150000</v>
          </cell>
          <cell r="Y1059">
            <v>150000</v>
          </cell>
          <cell r="Z1059">
            <v>150000</v>
          </cell>
          <cell r="AA1059">
            <v>150000</v>
          </cell>
        </row>
        <row r="1060">
          <cell r="A1060" t="str">
            <v>SHANGHAI NANPU BRIDGE PROJECT</v>
          </cell>
          <cell r="B1060" t="str">
            <v>1082</v>
          </cell>
          <cell r="C1060">
            <v>1082</v>
          </cell>
          <cell r="D1060" t="str">
            <v>CLOSED</v>
          </cell>
          <cell r="E1060" t="str">
            <v>01</v>
          </cell>
          <cell r="F1060" t="str">
            <v>PRC</v>
          </cell>
          <cell r="G1060">
            <v>3701</v>
          </cell>
          <cell r="H1060" t="str">
            <v>Roads &amp; Highways</v>
          </cell>
          <cell r="I1060">
            <v>4715</v>
          </cell>
          <cell r="J1060" t="str">
            <v>EATC</v>
          </cell>
          <cell r="K1060" t="str">
            <v>28MAY91</v>
          </cell>
          <cell r="L1060" t="str">
            <v>26JUN91</v>
          </cell>
          <cell r="M1060" t="str">
            <v>09AUG91</v>
          </cell>
          <cell r="N1060" t="str">
            <v>15MAR95</v>
          </cell>
          <cell r="O1060" t="str">
            <v>15SEP95</v>
          </cell>
          <cell r="P1060" t="str">
            <v>15MAR15</v>
          </cell>
          <cell r="Q1060">
            <v>25</v>
          </cell>
          <cell r="R1060">
            <v>5</v>
          </cell>
          <cell r="S1060">
            <v>0</v>
          </cell>
          <cell r="T1060" t="str">
            <v>V'ABLE</v>
          </cell>
          <cell r="U1060">
            <v>70000</v>
          </cell>
          <cell r="V1060">
            <v>250</v>
          </cell>
          <cell r="W1060">
            <v>69750</v>
          </cell>
          <cell r="X1060">
            <v>69750</v>
          </cell>
          <cell r="Y1060">
            <v>69750</v>
          </cell>
          <cell r="Z1060">
            <v>69750</v>
          </cell>
          <cell r="AA1060">
            <v>69750</v>
          </cell>
        </row>
        <row r="1061">
          <cell r="A1061" t="str">
            <v>SECOND SMALL AND MEDIUM INDUSTRIES PROJECT</v>
          </cell>
          <cell r="B1061" t="str">
            <v>1084</v>
          </cell>
          <cell r="C1061">
            <v>1084</v>
          </cell>
          <cell r="D1061" t="str">
            <v>CLOSED</v>
          </cell>
          <cell r="E1061" t="str">
            <v>03</v>
          </cell>
          <cell r="F1061" t="str">
            <v>SRI</v>
          </cell>
          <cell r="G1061">
            <v>3503</v>
          </cell>
          <cell r="H1061" t="str">
            <v>Small &amp; Medium Scale Enterprises</v>
          </cell>
          <cell r="I1061">
            <v>2050</v>
          </cell>
          <cell r="J1061" t="str">
            <v>SAGF</v>
          </cell>
          <cell r="K1061" t="str">
            <v>30MAY91</v>
          </cell>
          <cell r="L1061" t="str">
            <v>25JUN91</v>
          </cell>
          <cell r="M1061" t="str">
            <v>04OCT91</v>
          </cell>
          <cell r="N1061" t="str">
            <v>14JUN99</v>
          </cell>
          <cell r="O1061" t="str">
            <v>15OCT01</v>
          </cell>
          <cell r="P1061" t="str">
            <v>15APR31</v>
          </cell>
          <cell r="Q1061">
            <v>40</v>
          </cell>
          <cell r="R1061">
            <v>10</v>
          </cell>
          <cell r="S1061">
            <v>1</v>
          </cell>
          <cell r="U1061">
            <v>31943</v>
          </cell>
          <cell r="V1061">
            <v>3105</v>
          </cell>
          <cell r="W1061">
            <v>28838</v>
          </cell>
          <cell r="X1061">
            <v>28838</v>
          </cell>
          <cell r="Y1061">
            <v>28838</v>
          </cell>
          <cell r="Z1061">
            <v>28838</v>
          </cell>
          <cell r="AA1061">
            <v>4341</v>
          </cell>
        </row>
        <row r="1062">
          <cell r="A1062" t="str">
            <v>INDUSTRIAL TECHNOLOGY DEVELOPMENT AND MANAGEMENT PROJECT</v>
          </cell>
          <cell r="B1062" t="str">
            <v>1086</v>
          </cell>
          <cell r="C1062">
            <v>1086</v>
          </cell>
          <cell r="D1062" t="str">
            <v>CLOSED</v>
          </cell>
          <cell r="E1062" t="str">
            <v>01</v>
          </cell>
          <cell r="F1062" t="str">
            <v>MAL</v>
          </cell>
          <cell r="G1062">
            <v>3502</v>
          </cell>
          <cell r="H1062" t="str">
            <v>Industry</v>
          </cell>
          <cell r="I1062">
            <v>2115</v>
          </cell>
          <cell r="J1062" t="str">
            <v>SEID</v>
          </cell>
          <cell r="K1062" t="str">
            <v>18JUN91</v>
          </cell>
          <cell r="L1062" t="str">
            <v>05AUG91</v>
          </cell>
          <cell r="M1062" t="str">
            <v>22OCT91</v>
          </cell>
          <cell r="N1062" t="str">
            <v>28JAN00</v>
          </cell>
          <cell r="O1062" t="str">
            <v>01DEC96</v>
          </cell>
          <cell r="P1062" t="str">
            <v>01JUN11</v>
          </cell>
          <cell r="Q1062">
            <v>20</v>
          </cell>
          <cell r="R1062">
            <v>5</v>
          </cell>
          <cell r="S1062">
            <v>0</v>
          </cell>
          <cell r="T1062" t="str">
            <v>V'ABLE</v>
          </cell>
          <cell r="U1062">
            <v>53000</v>
          </cell>
          <cell r="V1062">
            <v>10887</v>
          </cell>
          <cell r="W1062">
            <v>42113</v>
          </cell>
          <cell r="X1062">
            <v>42113</v>
          </cell>
          <cell r="Y1062">
            <v>42113</v>
          </cell>
          <cell r="Z1062">
            <v>42113</v>
          </cell>
          <cell r="AA1062">
            <v>30565</v>
          </cell>
        </row>
        <row r="1063">
          <cell r="A1063" t="str">
            <v>YAOGU-MAOMING RAILWAY PROJECT</v>
          </cell>
          <cell r="B1063" t="str">
            <v>1087</v>
          </cell>
          <cell r="C1063">
            <v>1087</v>
          </cell>
          <cell r="D1063" t="str">
            <v>CLOSED</v>
          </cell>
          <cell r="E1063" t="str">
            <v>01</v>
          </cell>
          <cell r="F1063" t="str">
            <v>PRC</v>
          </cell>
          <cell r="G1063">
            <v>3703</v>
          </cell>
          <cell r="H1063" t="str">
            <v>Railways</v>
          </cell>
          <cell r="I1063">
            <v>4715</v>
          </cell>
          <cell r="J1063" t="str">
            <v>EATC</v>
          </cell>
          <cell r="K1063" t="str">
            <v>20JUN91</v>
          </cell>
          <cell r="L1063" t="str">
            <v>26JUN91</v>
          </cell>
          <cell r="M1063" t="str">
            <v>23AUG91</v>
          </cell>
          <cell r="N1063" t="str">
            <v>07JUN94</v>
          </cell>
          <cell r="O1063" t="str">
            <v>15MAY94</v>
          </cell>
          <cell r="P1063" t="str">
            <v>15NOV13</v>
          </cell>
          <cell r="Q1063">
            <v>23</v>
          </cell>
          <cell r="R1063">
            <v>3</v>
          </cell>
          <cell r="S1063">
            <v>0</v>
          </cell>
          <cell r="T1063" t="str">
            <v>V'ABLE</v>
          </cell>
          <cell r="U1063">
            <v>67500</v>
          </cell>
          <cell r="V1063">
            <v>0</v>
          </cell>
          <cell r="W1063">
            <v>67500</v>
          </cell>
          <cell r="X1063">
            <v>67500</v>
          </cell>
          <cell r="Y1063">
            <v>67500</v>
          </cell>
          <cell r="Z1063">
            <v>67500</v>
          </cell>
          <cell r="AA1063">
            <v>67500</v>
          </cell>
        </row>
        <row r="1064">
          <cell r="A1064" t="str">
            <v>THIRD DEV'T BANK OF THE PHILIPPINES PROJECT</v>
          </cell>
          <cell r="B1064" t="str">
            <v>1088</v>
          </cell>
          <cell r="C1064">
            <v>1088</v>
          </cell>
          <cell r="D1064" t="str">
            <v>CLOSED</v>
          </cell>
          <cell r="E1064" t="str">
            <v>01</v>
          </cell>
          <cell r="F1064" t="str">
            <v>PHI</v>
          </cell>
          <cell r="G1064">
            <v>3301</v>
          </cell>
          <cell r="H1064" t="str">
            <v>Banking Systems</v>
          </cell>
          <cell r="I1064">
            <v>2145</v>
          </cell>
          <cell r="J1064" t="str">
            <v>SEGF</v>
          </cell>
          <cell r="K1064" t="str">
            <v>16JUL91</v>
          </cell>
          <cell r="L1064" t="str">
            <v>24SEP91</v>
          </cell>
          <cell r="M1064" t="str">
            <v>23DEC91</v>
          </cell>
          <cell r="N1064" t="str">
            <v>27MAR96</v>
          </cell>
          <cell r="O1064" t="str">
            <v>15AUG94</v>
          </cell>
          <cell r="P1064" t="str">
            <v>15FEB06</v>
          </cell>
          <cell r="Q1064">
            <v>15</v>
          </cell>
          <cell r="R1064">
            <v>3</v>
          </cell>
          <cell r="S1064">
            <v>0</v>
          </cell>
          <cell r="T1064" t="str">
            <v>V'ABLE</v>
          </cell>
          <cell r="U1064">
            <v>100000</v>
          </cell>
          <cell r="V1064">
            <v>57553</v>
          </cell>
          <cell r="W1064">
            <v>42447</v>
          </cell>
          <cell r="X1064">
            <v>42447</v>
          </cell>
          <cell r="Y1064">
            <v>42447</v>
          </cell>
          <cell r="Z1064">
            <v>42447</v>
          </cell>
          <cell r="AA1064">
            <v>42446</v>
          </cell>
        </row>
        <row r="1065">
          <cell r="A1065" t="str">
            <v>INLAND WATERWAYS PROJECT</v>
          </cell>
          <cell r="B1065" t="str">
            <v>1089</v>
          </cell>
          <cell r="C1065">
            <v>1089</v>
          </cell>
          <cell r="D1065" t="str">
            <v>CLOSED</v>
          </cell>
          <cell r="E1065" t="str">
            <v>01</v>
          </cell>
          <cell r="F1065" t="str">
            <v>INO</v>
          </cell>
          <cell r="G1065">
            <v>3702</v>
          </cell>
          <cell r="H1065" t="str">
            <v>Ports, Waterways, &amp; Shipping</v>
          </cell>
          <cell r="I1065">
            <v>2115</v>
          </cell>
          <cell r="J1065" t="str">
            <v>SEID</v>
          </cell>
          <cell r="K1065" t="str">
            <v>18JUL91</v>
          </cell>
          <cell r="L1065" t="str">
            <v>06SEP91</v>
          </cell>
          <cell r="M1065" t="str">
            <v>14NOV91</v>
          </cell>
          <cell r="N1065" t="str">
            <v>03OCT00</v>
          </cell>
          <cell r="O1065" t="str">
            <v>01JUL96</v>
          </cell>
          <cell r="P1065" t="str">
            <v>01JAN16</v>
          </cell>
          <cell r="Q1065">
            <v>25</v>
          </cell>
          <cell r="R1065">
            <v>5</v>
          </cell>
          <cell r="S1065">
            <v>0</v>
          </cell>
          <cell r="T1065" t="str">
            <v>V'ABLE</v>
          </cell>
          <cell r="U1065">
            <v>45000</v>
          </cell>
          <cell r="V1065">
            <v>11558</v>
          </cell>
          <cell r="W1065">
            <v>33442</v>
          </cell>
          <cell r="X1065">
            <v>33442</v>
          </cell>
          <cell r="Y1065">
            <v>33442</v>
          </cell>
          <cell r="Z1065">
            <v>33442</v>
          </cell>
          <cell r="AA1065">
            <v>14466</v>
          </cell>
        </row>
        <row r="1066">
          <cell r="A1066" t="str">
            <v>THIRD DEVELOPMENT FINANCING PROJECT</v>
          </cell>
          <cell r="B1066" t="str">
            <v>1090</v>
          </cell>
          <cell r="C1066">
            <v>1090</v>
          </cell>
          <cell r="D1066" t="str">
            <v>CLOSED</v>
          </cell>
          <cell r="E1066" t="str">
            <v>03</v>
          </cell>
          <cell r="F1066" t="str">
            <v>SRI</v>
          </cell>
          <cell r="G1066">
            <v>3301</v>
          </cell>
          <cell r="H1066" t="str">
            <v>Banking Systems</v>
          </cell>
          <cell r="I1066">
            <v>2050</v>
          </cell>
          <cell r="J1066" t="str">
            <v>SAGF</v>
          </cell>
          <cell r="K1066" t="str">
            <v>23JUL91</v>
          </cell>
          <cell r="L1066" t="str">
            <v>27AUG91</v>
          </cell>
          <cell r="M1066" t="str">
            <v>06DEC91</v>
          </cell>
          <cell r="N1066" t="str">
            <v>04JUN96</v>
          </cell>
          <cell r="O1066" t="str">
            <v>01FEB02</v>
          </cell>
          <cell r="P1066" t="str">
            <v>01AUG31</v>
          </cell>
          <cell r="Q1066">
            <v>40</v>
          </cell>
          <cell r="R1066">
            <v>10</v>
          </cell>
          <cell r="S1066">
            <v>1</v>
          </cell>
          <cell r="U1066">
            <v>53983</v>
          </cell>
          <cell r="V1066">
            <v>7991</v>
          </cell>
          <cell r="W1066">
            <v>45992</v>
          </cell>
          <cell r="X1066">
            <v>45992</v>
          </cell>
          <cell r="Y1066">
            <v>45992</v>
          </cell>
          <cell r="Z1066">
            <v>45992</v>
          </cell>
          <cell r="AA1066">
            <v>6380</v>
          </cell>
        </row>
        <row r="1067">
          <cell r="A1067" t="str">
            <v>SHANXI-LIULIN THERMAL POWER PROJECT</v>
          </cell>
          <cell r="B1067" t="str">
            <v>1091</v>
          </cell>
          <cell r="C1067">
            <v>1091</v>
          </cell>
          <cell r="D1067" t="str">
            <v>CLOSED</v>
          </cell>
          <cell r="E1067" t="str">
            <v>01</v>
          </cell>
          <cell r="F1067" t="str">
            <v>PRC</v>
          </cell>
          <cell r="G1067">
            <v>3201</v>
          </cell>
          <cell r="H1067" t="str">
            <v>Conventional Energy Generation (other than hydropower)</v>
          </cell>
          <cell r="I1067">
            <v>4720</v>
          </cell>
          <cell r="J1067" t="str">
            <v>EAEN</v>
          </cell>
          <cell r="K1067" t="str">
            <v>25JUL91</v>
          </cell>
          <cell r="L1067" t="str">
            <v>22AUG91</v>
          </cell>
          <cell r="M1067" t="str">
            <v>12DEC91</v>
          </cell>
          <cell r="N1067" t="str">
            <v>06MAR97</v>
          </cell>
          <cell r="O1067" t="str">
            <v>15DEC96</v>
          </cell>
          <cell r="P1067" t="str">
            <v>15JUN16</v>
          </cell>
          <cell r="Q1067">
            <v>25</v>
          </cell>
          <cell r="R1067">
            <v>5</v>
          </cell>
          <cell r="S1067">
            <v>0</v>
          </cell>
          <cell r="T1067" t="str">
            <v>V'ABLE</v>
          </cell>
          <cell r="U1067">
            <v>65000</v>
          </cell>
          <cell r="V1067">
            <v>1931</v>
          </cell>
          <cell r="W1067">
            <v>63069</v>
          </cell>
          <cell r="X1067">
            <v>63069</v>
          </cell>
          <cell r="Y1067">
            <v>63069</v>
          </cell>
          <cell r="Z1067">
            <v>63069</v>
          </cell>
          <cell r="AA1067">
            <v>24944</v>
          </cell>
        </row>
        <row r="1068">
          <cell r="A1068" t="str">
            <v>POWER XXI PROJECT</v>
          </cell>
          <cell r="B1068" t="str">
            <v>1092</v>
          </cell>
          <cell r="C1068">
            <v>1092</v>
          </cell>
          <cell r="D1068" t="str">
            <v>CLOSED</v>
          </cell>
          <cell r="E1068" t="str">
            <v>01</v>
          </cell>
          <cell r="F1068" t="str">
            <v>INO</v>
          </cell>
          <cell r="G1068">
            <v>3205</v>
          </cell>
          <cell r="H1068" t="str">
            <v>Energy Sector Development</v>
          </cell>
          <cell r="I1068">
            <v>2115</v>
          </cell>
          <cell r="J1068" t="str">
            <v>SEID</v>
          </cell>
          <cell r="K1068" t="str">
            <v>25JUL91</v>
          </cell>
          <cell r="L1068" t="str">
            <v>02AUG91</v>
          </cell>
          <cell r="M1068" t="str">
            <v>29OCT91</v>
          </cell>
          <cell r="N1068" t="str">
            <v>17SEP98</v>
          </cell>
          <cell r="O1068" t="str">
            <v>15MAR97</v>
          </cell>
          <cell r="P1068" t="str">
            <v>15SEP16</v>
          </cell>
          <cell r="Q1068">
            <v>25</v>
          </cell>
          <cell r="R1068">
            <v>5</v>
          </cell>
          <cell r="S1068">
            <v>0</v>
          </cell>
          <cell r="T1068" t="str">
            <v>V'ABLE</v>
          </cell>
          <cell r="U1068">
            <v>300000</v>
          </cell>
          <cell r="V1068">
            <v>104392</v>
          </cell>
          <cell r="W1068">
            <v>195608</v>
          </cell>
          <cell r="X1068">
            <v>195608</v>
          </cell>
          <cell r="Y1068">
            <v>195608</v>
          </cell>
          <cell r="Z1068">
            <v>195608</v>
          </cell>
          <cell r="AA1068">
            <v>72396</v>
          </cell>
        </row>
        <row r="1069">
          <cell r="A1069" t="str">
            <v>SECOND OIL AND GAS DEVELOPMENT PROJECT</v>
          </cell>
          <cell r="B1069" t="str">
            <v>1094</v>
          </cell>
          <cell r="C1069">
            <v>1094</v>
          </cell>
          <cell r="D1069" t="str">
            <v>CLOSED</v>
          </cell>
          <cell r="E1069" t="str">
            <v>01</v>
          </cell>
          <cell r="F1069" t="str">
            <v>PAK</v>
          </cell>
          <cell r="G1069">
            <v>3201</v>
          </cell>
          <cell r="H1069" t="str">
            <v>Conventional Energy Generation (other than hydropower)</v>
          </cell>
          <cell r="I1069">
            <v>4670</v>
          </cell>
          <cell r="J1069" t="str">
            <v>PRM</v>
          </cell>
          <cell r="K1069" t="str">
            <v>22AUG91</v>
          </cell>
          <cell r="L1069" t="str">
            <v>08FEB93</v>
          </cell>
          <cell r="M1069" t="str">
            <v>13AUG93</v>
          </cell>
          <cell r="N1069" t="str">
            <v>15MAR99</v>
          </cell>
          <cell r="O1069" t="str">
            <v>15MAR94</v>
          </cell>
          <cell r="P1069" t="str">
            <v>15SEP05</v>
          </cell>
          <cell r="Q1069">
            <v>15</v>
          </cell>
          <cell r="R1069">
            <v>3</v>
          </cell>
          <cell r="S1069">
            <v>0</v>
          </cell>
          <cell r="T1069" t="str">
            <v>V'ABLE</v>
          </cell>
          <cell r="U1069">
            <v>52000</v>
          </cell>
          <cell r="V1069">
            <v>23849</v>
          </cell>
          <cell r="W1069">
            <v>28151</v>
          </cell>
          <cell r="X1069">
            <v>28151</v>
          </cell>
          <cell r="Y1069">
            <v>28151</v>
          </cell>
          <cell r="Z1069">
            <v>28151</v>
          </cell>
          <cell r="AA1069">
            <v>28151</v>
          </cell>
        </row>
        <row r="1070">
          <cell r="A1070" t="str">
            <v>SECOND FISHERIES INDUSTRIES CREDIT PROJECT</v>
          </cell>
          <cell r="B1070" t="str">
            <v>1095</v>
          </cell>
          <cell r="C1070">
            <v>1095</v>
          </cell>
          <cell r="D1070" t="str">
            <v>CLOSED</v>
          </cell>
          <cell r="E1070" t="str">
            <v>01</v>
          </cell>
          <cell r="F1070" t="str">
            <v>INO</v>
          </cell>
          <cell r="G1070">
            <v>3003</v>
          </cell>
          <cell r="H1070" t="str">
            <v>Fishery</v>
          </cell>
          <cell r="I1070">
            <v>2125</v>
          </cell>
          <cell r="J1070" t="str">
            <v>SEAE</v>
          </cell>
          <cell r="K1070" t="str">
            <v>22AUG91</v>
          </cell>
          <cell r="L1070" t="str">
            <v>06SEP91</v>
          </cell>
          <cell r="M1070" t="str">
            <v>13FEB92</v>
          </cell>
          <cell r="N1070" t="str">
            <v>16JAN96</v>
          </cell>
          <cell r="O1070" t="str">
            <v>15MAR95</v>
          </cell>
          <cell r="P1070" t="str">
            <v>15SEP06</v>
          </cell>
          <cell r="Q1070">
            <v>15</v>
          </cell>
          <cell r="R1070">
            <v>3</v>
          </cell>
          <cell r="S1070">
            <v>0</v>
          </cell>
          <cell r="T1070" t="str">
            <v>V'ABLE</v>
          </cell>
          <cell r="U1070">
            <v>100000</v>
          </cell>
          <cell r="V1070">
            <v>91587</v>
          </cell>
          <cell r="W1070">
            <v>8413</v>
          </cell>
          <cell r="X1070">
            <v>8413</v>
          </cell>
          <cell r="Y1070">
            <v>8413</v>
          </cell>
          <cell r="Z1070">
            <v>8413</v>
          </cell>
          <cell r="AA1070">
            <v>8413</v>
          </cell>
        </row>
        <row r="1071">
          <cell r="A1071" t="str">
            <v>LOW INCOME HOUSING DEVELOPMENT PROJECT</v>
          </cell>
          <cell r="B1071" t="str">
            <v>1096</v>
          </cell>
          <cell r="C1071">
            <v>1096</v>
          </cell>
          <cell r="D1071" t="str">
            <v>CLOSED</v>
          </cell>
          <cell r="E1071" t="str">
            <v>03</v>
          </cell>
          <cell r="F1071" t="str">
            <v>SRI</v>
          </cell>
          <cell r="G1071">
            <v>3303</v>
          </cell>
          <cell r="H1071" t="str">
            <v>Housing Finance</v>
          </cell>
          <cell r="I1071">
            <v>2045</v>
          </cell>
          <cell r="J1071" t="str">
            <v>SAUD</v>
          </cell>
          <cell r="K1071" t="str">
            <v>29AUG91</v>
          </cell>
          <cell r="L1071" t="str">
            <v>14OCT91</v>
          </cell>
          <cell r="M1071" t="str">
            <v>22JAN92</v>
          </cell>
          <cell r="N1071" t="str">
            <v>13FEB98</v>
          </cell>
          <cell r="O1071" t="str">
            <v>15JUL01</v>
          </cell>
          <cell r="P1071" t="str">
            <v>15JAN31</v>
          </cell>
          <cell r="Q1071">
            <v>40</v>
          </cell>
          <cell r="R1071">
            <v>10</v>
          </cell>
          <cell r="S1071">
            <v>1</v>
          </cell>
          <cell r="U1071">
            <v>21392</v>
          </cell>
          <cell r="V1071">
            <v>65</v>
          </cell>
          <cell r="W1071">
            <v>21327</v>
          </cell>
          <cell r="X1071">
            <v>21327</v>
          </cell>
          <cell r="Y1071">
            <v>21327</v>
          </cell>
          <cell r="Z1071">
            <v>21327</v>
          </cell>
          <cell r="AA1071">
            <v>3209</v>
          </cell>
        </row>
        <row r="1072">
          <cell r="A1072" t="str">
            <v>THIRD RURAL HEALTH SERVICES PROJECT</v>
          </cell>
          <cell r="B1072" t="str">
            <v>1097</v>
          </cell>
          <cell r="C1072">
            <v>1097</v>
          </cell>
          <cell r="D1072" t="str">
            <v>CLOSED</v>
          </cell>
          <cell r="E1072" t="str">
            <v>03</v>
          </cell>
          <cell r="F1072" t="str">
            <v>PNG</v>
          </cell>
          <cell r="G1072">
            <v>3403</v>
          </cell>
          <cell r="H1072" t="str">
            <v>Health Systems</v>
          </cell>
          <cell r="I1072">
            <v>3610</v>
          </cell>
          <cell r="J1072" t="str">
            <v>PAHQ</v>
          </cell>
          <cell r="K1072" t="str">
            <v>05SEP91</v>
          </cell>
          <cell r="L1072" t="str">
            <v>29OCT91</v>
          </cell>
          <cell r="M1072" t="str">
            <v>27JUL92</v>
          </cell>
          <cell r="N1072" t="str">
            <v>15AUG00</v>
          </cell>
          <cell r="O1072" t="str">
            <v>15OCT01</v>
          </cell>
          <cell r="P1072" t="str">
            <v>15APR26</v>
          </cell>
          <cell r="Q1072">
            <v>35</v>
          </cell>
          <cell r="R1072">
            <v>10</v>
          </cell>
          <cell r="S1072">
            <v>1</v>
          </cell>
          <cell r="U1072">
            <v>21720</v>
          </cell>
          <cell r="V1072">
            <v>5880</v>
          </cell>
          <cell r="W1072">
            <v>15840</v>
          </cell>
          <cell r="X1072">
            <v>15840</v>
          </cell>
          <cell r="Y1072">
            <v>15840</v>
          </cell>
          <cell r="Z1072">
            <v>15840</v>
          </cell>
          <cell r="AA1072">
            <v>2982</v>
          </cell>
        </row>
        <row r="1073">
          <cell r="A1073" t="str">
            <v>FOURTH HIGHWAY (SECTOR) PROJECT</v>
          </cell>
          <cell r="B1073" t="str">
            <v>1098</v>
          </cell>
          <cell r="C1073">
            <v>1098</v>
          </cell>
          <cell r="D1073" t="str">
            <v>CLOSED</v>
          </cell>
          <cell r="E1073" t="str">
            <v>01</v>
          </cell>
          <cell r="F1073" t="str">
            <v>THA</v>
          </cell>
          <cell r="G1073">
            <v>3701</v>
          </cell>
          <cell r="H1073" t="str">
            <v>Roads &amp; Highways</v>
          </cell>
          <cell r="I1073">
            <v>2115</v>
          </cell>
          <cell r="J1073" t="str">
            <v>SEID</v>
          </cell>
          <cell r="K1073" t="str">
            <v>17SEP91</v>
          </cell>
          <cell r="L1073" t="str">
            <v>27SEP91</v>
          </cell>
          <cell r="M1073" t="str">
            <v>26DEC91</v>
          </cell>
          <cell r="N1073" t="str">
            <v>17JUN97</v>
          </cell>
          <cell r="O1073" t="str">
            <v>15APR97</v>
          </cell>
          <cell r="P1073" t="str">
            <v>15OCT00</v>
          </cell>
          <cell r="Q1073">
            <v>25</v>
          </cell>
          <cell r="R1073">
            <v>5</v>
          </cell>
          <cell r="S1073">
            <v>0</v>
          </cell>
          <cell r="T1073" t="str">
            <v>V'ABLE</v>
          </cell>
          <cell r="U1073">
            <v>60000</v>
          </cell>
          <cell r="V1073">
            <v>6273</v>
          </cell>
          <cell r="W1073">
            <v>53727</v>
          </cell>
          <cell r="X1073">
            <v>53727</v>
          </cell>
          <cell r="Y1073">
            <v>53727</v>
          </cell>
          <cell r="Z1073">
            <v>53727</v>
          </cell>
          <cell r="AA1073">
            <v>53727</v>
          </cell>
        </row>
        <row r="1074">
          <cell r="A1074" t="str">
            <v>SECOND LAND RESOURCE EVALUATION AND PLANNING PROJECT</v>
          </cell>
          <cell r="B1074" t="str">
            <v>1099</v>
          </cell>
          <cell r="C1074">
            <v>1099</v>
          </cell>
          <cell r="D1074" t="str">
            <v>CLOSED</v>
          </cell>
          <cell r="E1074" t="str">
            <v>01</v>
          </cell>
          <cell r="F1074" t="str">
            <v>INO</v>
          </cell>
          <cell r="G1074">
            <v>3002</v>
          </cell>
          <cell r="H1074" t="str">
            <v>Environment &amp; Biodiversity</v>
          </cell>
          <cell r="I1074">
            <v>2125</v>
          </cell>
          <cell r="J1074" t="str">
            <v>SEAE</v>
          </cell>
          <cell r="K1074" t="str">
            <v>19SEP91</v>
          </cell>
          <cell r="L1074" t="str">
            <v>14NOV91</v>
          </cell>
          <cell r="M1074" t="str">
            <v>28JAN92</v>
          </cell>
          <cell r="N1074" t="str">
            <v>05JUN00</v>
          </cell>
          <cell r="O1074" t="str">
            <v>15JAN97</v>
          </cell>
          <cell r="P1074" t="str">
            <v>15JUL16</v>
          </cell>
          <cell r="Q1074">
            <v>25</v>
          </cell>
          <cell r="R1074">
            <v>5</v>
          </cell>
          <cell r="S1074">
            <v>0</v>
          </cell>
          <cell r="T1074" t="str">
            <v>V'ABLE</v>
          </cell>
          <cell r="U1074">
            <v>57000</v>
          </cell>
          <cell r="V1074">
            <v>4604</v>
          </cell>
          <cell r="W1074">
            <v>52396</v>
          </cell>
          <cell r="X1074">
            <v>52396</v>
          </cell>
          <cell r="Y1074">
            <v>52396</v>
          </cell>
          <cell r="Z1074">
            <v>52396</v>
          </cell>
          <cell r="AA1074">
            <v>19422</v>
          </cell>
        </row>
        <row r="1075">
          <cell r="A1075" t="str">
            <v>TECHNICAL EDUCATION DEVELOPMENT PROJECT</v>
          </cell>
          <cell r="B1075" t="str">
            <v>1100</v>
          </cell>
          <cell r="C1075">
            <v>1100</v>
          </cell>
          <cell r="D1075" t="str">
            <v>CLOSED</v>
          </cell>
          <cell r="E1075" t="str">
            <v>01</v>
          </cell>
          <cell r="F1075" t="str">
            <v>INO</v>
          </cell>
          <cell r="G1075">
            <v>3105</v>
          </cell>
          <cell r="H1075" t="str">
            <v>Technical, Vocational Training &amp; Skills Development</v>
          </cell>
          <cell r="I1075">
            <v>2161</v>
          </cell>
          <cell r="J1075" t="str">
            <v>IRM</v>
          </cell>
          <cell r="K1075" t="str">
            <v>26SEP91</v>
          </cell>
          <cell r="L1075" t="str">
            <v>14NOV91</v>
          </cell>
          <cell r="M1075" t="str">
            <v>28JAN92</v>
          </cell>
          <cell r="N1075" t="str">
            <v>05APR99</v>
          </cell>
          <cell r="O1075" t="str">
            <v>15DEC97</v>
          </cell>
          <cell r="P1075" t="str">
            <v>15JUN17</v>
          </cell>
          <cell r="Q1075">
            <v>26</v>
          </cell>
          <cell r="R1075">
            <v>6</v>
          </cell>
          <cell r="S1075">
            <v>0</v>
          </cell>
          <cell r="T1075" t="str">
            <v>V'ABLE</v>
          </cell>
          <cell r="U1075">
            <v>100000</v>
          </cell>
          <cell r="V1075">
            <v>11682</v>
          </cell>
          <cell r="W1075">
            <v>88318</v>
          </cell>
          <cell r="X1075">
            <v>88318</v>
          </cell>
          <cell r="Y1075">
            <v>88318</v>
          </cell>
          <cell r="Z1075">
            <v>88318</v>
          </cell>
          <cell r="AA1075">
            <v>30490</v>
          </cell>
        </row>
        <row r="1076">
          <cell r="A1076" t="str">
            <v>KOTRI BARRAGE REHABILITATION PROJECT</v>
          </cell>
          <cell r="B1076" t="str">
            <v>1101</v>
          </cell>
          <cell r="C1076">
            <v>1101</v>
          </cell>
          <cell r="D1076" t="str">
            <v>CLOSED</v>
          </cell>
          <cell r="E1076" t="str">
            <v>03</v>
          </cell>
          <cell r="F1076" t="str">
            <v>PAK</v>
          </cell>
          <cell r="G1076">
            <v>3005</v>
          </cell>
          <cell r="H1076" t="str">
            <v>Irrigation &amp; Drainage</v>
          </cell>
          <cell r="I1076">
            <v>4620</v>
          </cell>
          <cell r="J1076" t="str">
            <v>CWAE</v>
          </cell>
          <cell r="K1076" t="str">
            <v>26SEP91</v>
          </cell>
          <cell r="L1076" t="str">
            <v>20DEC91</v>
          </cell>
          <cell r="M1076" t="str">
            <v>17DEC92</v>
          </cell>
          <cell r="N1076" t="str">
            <v>27NOV00</v>
          </cell>
          <cell r="O1076" t="str">
            <v>15JAN02</v>
          </cell>
          <cell r="P1076" t="str">
            <v>15JUL26</v>
          </cell>
          <cell r="Q1076">
            <v>35</v>
          </cell>
          <cell r="R1076">
            <v>10</v>
          </cell>
          <cell r="S1076">
            <v>1</v>
          </cell>
          <cell r="U1076">
            <v>21030</v>
          </cell>
          <cell r="V1076">
            <v>4320</v>
          </cell>
          <cell r="W1076">
            <v>16710</v>
          </cell>
          <cell r="X1076">
            <v>16710</v>
          </cell>
          <cell r="Y1076">
            <v>16710</v>
          </cell>
          <cell r="Z1076">
            <v>16710</v>
          </cell>
          <cell r="AA1076">
            <v>2929</v>
          </cell>
        </row>
        <row r="1077">
          <cell r="A1077" t="str">
            <v>FISHERIES DEVELOPMENT PROJECT</v>
          </cell>
          <cell r="B1077" t="str">
            <v>1102</v>
          </cell>
          <cell r="C1077">
            <v>1102</v>
          </cell>
          <cell r="D1077" t="str">
            <v>CLOSED</v>
          </cell>
          <cell r="E1077" t="str">
            <v>03</v>
          </cell>
          <cell r="F1077" t="str">
            <v>RMI</v>
          </cell>
          <cell r="G1077">
            <v>3003</v>
          </cell>
          <cell r="H1077" t="str">
            <v>Fishery</v>
          </cell>
          <cell r="I1077">
            <v>3610</v>
          </cell>
          <cell r="J1077" t="str">
            <v>PAHQ</v>
          </cell>
          <cell r="K1077" t="str">
            <v>26SEP91</v>
          </cell>
          <cell r="L1077" t="str">
            <v>28NOV91</v>
          </cell>
          <cell r="M1077" t="str">
            <v>14APR92</v>
          </cell>
          <cell r="N1077" t="str">
            <v>28APR98</v>
          </cell>
          <cell r="O1077" t="str">
            <v>01JAN02</v>
          </cell>
          <cell r="P1077" t="str">
            <v>01JUL31</v>
          </cell>
          <cell r="Q1077">
            <v>40</v>
          </cell>
          <cell r="R1077">
            <v>10</v>
          </cell>
          <cell r="S1077">
            <v>1</v>
          </cell>
          <cell r="U1077">
            <v>7244</v>
          </cell>
          <cell r="V1077">
            <v>3722</v>
          </cell>
          <cell r="W1077">
            <v>3522</v>
          </cell>
          <cell r="X1077">
            <v>3522</v>
          </cell>
          <cell r="Y1077">
            <v>3522</v>
          </cell>
          <cell r="Z1077">
            <v>3522</v>
          </cell>
          <cell r="AA1077">
            <v>493</v>
          </cell>
        </row>
        <row r="1078">
          <cell r="A1078" t="str">
            <v>EDUCATION QUALITY IMPROVEMENT PROJECT</v>
          </cell>
          <cell r="B1078" t="str">
            <v>1103</v>
          </cell>
          <cell r="C1078">
            <v>1103</v>
          </cell>
          <cell r="D1078" t="str">
            <v>CLOSED</v>
          </cell>
          <cell r="E1078" t="str">
            <v>03</v>
          </cell>
          <cell r="F1078" t="str">
            <v>LAO</v>
          </cell>
          <cell r="G1078">
            <v>3101</v>
          </cell>
          <cell r="H1078" t="str">
            <v>Basic Education</v>
          </cell>
          <cell r="I1078">
            <v>2135</v>
          </cell>
          <cell r="J1078" t="str">
            <v>SESS</v>
          </cell>
          <cell r="K1078" t="str">
            <v>26SEP91</v>
          </cell>
          <cell r="L1078" t="str">
            <v>13DEC91</v>
          </cell>
          <cell r="M1078" t="str">
            <v>12MAR92</v>
          </cell>
          <cell r="N1078" t="str">
            <v>03DEC99</v>
          </cell>
          <cell r="O1078" t="str">
            <v>15FEB01</v>
          </cell>
          <cell r="P1078" t="str">
            <v>15AUG30</v>
          </cell>
          <cell r="Q1078">
            <v>40</v>
          </cell>
          <cell r="R1078">
            <v>10</v>
          </cell>
          <cell r="S1078">
            <v>1</v>
          </cell>
          <cell r="U1078">
            <v>13824</v>
          </cell>
          <cell r="V1078">
            <v>1219</v>
          </cell>
          <cell r="W1078">
            <v>12605</v>
          </cell>
          <cell r="X1078">
            <v>12605</v>
          </cell>
          <cell r="Y1078">
            <v>12605</v>
          </cell>
          <cell r="Z1078">
            <v>12605</v>
          </cell>
          <cell r="AA1078">
            <v>2034</v>
          </cell>
        </row>
        <row r="1079">
          <cell r="A1079" t="str">
            <v>INDUSTRIAL &amp; COMMERCIAL BANK OF CHINA</v>
          </cell>
          <cell r="B1079" t="str">
            <v>1104</v>
          </cell>
          <cell r="C1079">
            <v>1104</v>
          </cell>
          <cell r="D1079" t="str">
            <v>CLOSED</v>
          </cell>
          <cell r="E1079" t="str">
            <v>01</v>
          </cell>
          <cell r="F1079" t="str">
            <v>PRC</v>
          </cell>
          <cell r="G1079">
            <v>3502</v>
          </cell>
          <cell r="H1079" t="str">
            <v>Industry</v>
          </cell>
          <cell r="I1079">
            <v>4710</v>
          </cell>
          <cell r="J1079" t="str">
            <v>EARG</v>
          </cell>
          <cell r="K1079" t="str">
            <v>01OCT91</v>
          </cell>
          <cell r="L1079" t="str">
            <v>18OCT91</v>
          </cell>
          <cell r="M1079" t="str">
            <v>15JAN92</v>
          </cell>
          <cell r="N1079" t="str">
            <v>05DEC94</v>
          </cell>
          <cell r="O1079" t="str">
            <v>15DEC94</v>
          </cell>
          <cell r="P1079" t="str">
            <v>15JUN06</v>
          </cell>
          <cell r="Q1079">
            <v>15</v>
          </cell>
          <cell r="R1079">
            <v>3</v>
          </cell>
          <cell r="S1079">
            <v>0</v>
          </cell>
          <cell r="T1079" t="str">
            <v>V'ABLE</v>
          </cell>
          <cell r="U1079">
            <v>100000</v>
          </cell>
          <cell r="V1079">
            <v>0</v>
          </cell>
          <cell r="W1079">
            <v>100000</v>
          </cell>
          <cell r="X1079">
            <v>100000</v>
          </cell>
          <cell r="Y1079">
            <v>100000</v>
          </cell>
          <cell r="Z1079">
            <v>100000</v>
          </cell>
          <cell r="AA1079">
            <v>100000</v>
          </cell>
        </row>
        <row r="1080">
          <cell r="A1080" t="str">
            <v>PASIR GUDANG COMBINED-CYCLE GENERATION PROJECT</v>
          </cell>
          <cell r="B1080" t="str">
            <v>1105</v>
          </cell>
          <cell r="C1080">
            <v>1105</v>
          </cell>
          <cell r="D1080" t="str">
            <v>CLOSED</v>
          </cell>
          <cell r="E1080" t="str">
            <v>01</v>
          </cell>
          <cell r="F1080" t="str">
            <v>MAL</v>
          </cell>
          <cell r="G1080">
            <v>3201</v>
          </cell>
          <cell r="H1080" t="str">
            <v>Conventional Energy Generation (other than hydropower)</v>
          </cell>
          <cell r="I1080">
            <v>2115</v>
          </cell>
          <cell r="J1080" t="str">
            <v>SEID</v>
          </cell>
          <cell r="K1080" t="str">
            <v>10OCT91</v>
          </cell>
          <cell r="N1080" t="str">
            <v>23DEC92</v>
          </cell>
          <cell r="Q1080">
            <v>20</v>
          </cell>
          <cell r="R1080">
            <v>3</v>
          </cell>
          <cell r="S1080">
            <v>0</v>
          </cell>
          <cell r="T1080" t="str">
            <v>V'ABLE</v>
          </cell>
          <cell r="U1080">
            <v>0</v>
          </cell>
          <cell r="V1080">
            <v>0</v>
          </cell>
          <cell r="W1080">
            <v>0</v>
          </cell>
          <cell r="X1080">
            <v>0</v>
          </cell>
          <cell r="Y1080">
            <v>0</v>
          </cell>
          <cell r="Z1080">
            <v>0</v>
          </cell>
          <cell r="AA1080">
            <v>0</v>
          </cell>
        </row>
        <row r="1081">
          <cell r="A1081" t="str">
            <v>INDUSTRIAL FOREST PLANTATIONS (SECTOR) PROJECT</v>
          </cell>
          <cell r="B1081" t="str">
            <v>1106</v>
          </cell>
          <cell r="C1081">
            <v>1106</v>
          </cell>
          <cell r="D1081" t="str">
            <v>CLOSED</v>
          </cell>
          <cell r="E1081" t="str">
            <v>01</v>
          </cell>
          <cell r="F1081" t="str">
            <v>PHI</v>
          </cell>
          <cell r="G1081">
            <v>3004</v>
          </cell>
          <cell r="H1081" t="str">
            <v>Forest</v>
          </cell>
          <cell r="I1081">
            <v>2125</v>
          </cell>
          <cell r="J1081" t="str">
            <v>SEAE</v>
          </cell>
          <cell r="K1081" t="str">
            <v>17OCT91</v>
          </cell>
          <cell r="L1081" t="str">
            <v>28NOV91</v>
          </cell>
          <cell r="M1081" t="str">
            <v>25MAR92</v>
          </cell>
          <cell r="N1081" t="str">
            <v>29JAN99</v>
          </cell>
          <cell r="O1081" t="str">
            <v>15FEB00</v>
          </cell>
          <cell r="P1081" t="str">
            <v>15AUG09</v>
          </cell>
          <cell r="Q1081">
            <v>18</v>
          </cell>
          <cell r="R1081">
            <v>8</v>
          </cell>
          <cell r="S1081">
            <v>0</v>
          </cell>
          <cell r="T1081" t="str">
            <v>V'ABLE</v>
          </cell>
          <cell r="U1081">
            <v>25000</v>
          </cell>
          <cell r="V1081">
            <v>11777</v>
          </cell>
          <cell r="W1081">
            <v>13223</v>
          </cell>
          <cell r="X1081">
            <v>13223</v>
          </cell>
          <cell r="Y1081">
            <v>13223</v>
          </cell>
          <cell r="Z1081">
            <v>13223</v>
          </cell>
          <cell r="AA1081">
            <v>13223</v>
          </cell>
        </row>
        <row r="1082">
          <cell r="A1082" t="str">
            <v>DEVELOPMENT FINANCING PROJECT</v>
          </cell>
          <cell r="B1082" t="str">
            <v>1107</v>
          </cell>
          <cell r="C1082">
            <v>1107</v>
          </cell>
          <cell r="D1082" t="str">
            <v>CLOSED</v>
          </cell>
          <cell r="E1082" t="str">
            <v>03</v>
          </cell>
          <cell r="F1082" t="str">
            <v>VAN</v>
          </cell>
          <cell r="G1082">
            <v>3301</v>
          </cell>
          <cell r="H1082" t="str">
            <v>Banking Systems</v>
          </cell>
          <cell r="I1082">
            <v>3610</v>
          </cell>
          <cell r="J1082" t="str">
            <v>PAHQ</v>
          </cell>
          <cell r="K1082" t="str">
            <v>24OCT91</v>
          </cell>
          <cell r="L1082" t="str">
            <v>20JAN92</v>
          </cell>
          <cell r="M1082" t="str">
            <v>16SEP92</v>
          </cell>
          <cell r="N1082" t="str">
            <v>22SEP97</v>
          </cell>
          <cell r="O1082" t="str">
            <v>01JAN02</v>
          </cell>
          <cell r="P1082" t="str">
            <v>01JUL31</v>
          </cell>
          <cell r="Q1082">
            <v>40</v>
          </cell>
          <cell r="R1082">
            <v>10</v>
          </cell>
          <cell r="S1082">
            <v>1</v>
          </cell>
          <cell r="U1082">
            <v>5469</v>
          </cell>
          <cell r="V1082">
            <v>2032</v>
          </cell>
          <cell r="W1082">
            <v>3437</v>
          </cell>
          <cell r="X1082">
            <v>3437</v>
          </cell>
          <cell r="Y1082">
            <v>3437</v>
          </cell>
          <cell r="Z1082">
            <v>3437</v>
          </cell>
          <cell r="AA1082">
            <v>473</v>
          </cell>
        </row>
        <row r="1083">
          <cell r="A1083" t="str">
            <v>FIFTH ROAD IMPROVEMENT PROJECT</v>
          </cell>
          <cell r="B1083" t="str">
            <v>1108</v>
          </cell>
          <cell r="C1083">
            <v>1108</v>
          </cell>
          <cell r="D1083" t="str">
            <v>CLOSED</v>
          </cell>
          <cell r="E1083" t="str">
            <v>03</v>
          </cell>
          <cell r="F1083" t="str">
            <v>LAO</v>
          </cell>
          <cell r="G1083">
            <v>3701</v>
          </cell>
          <cell r="H1083" t="str">
            <v>Roads &amp; Highways</v>
          </cell>
          <cell r="I1083">
            <v>2115</v>
          </cell>
          <cell r="J1083" t="str">
            <v>SEID</v>
          </cell>
          <cell r="K1083" t="str">
            <v>29OCT91</v>
          </cell>
          <cell r="L1083" t="str">
            <v>13DEC91</v>
          </cell>
          <cell r="M1083" t="str">
            <v>12MAR92</v>
          </cell>
          <cell r="N1083" t="str">
            <v>14JAN98</v>
          </cell>
          <cell r="O1083" t="str">
            <v>15JAN02</v>
          </cell>
          <cell r="P1083" t="str">
            <v>15JUL31</v>
          </cell>
          <cell r="Q1083">
            <v>40</v>
          </cell>
          <cell r="R1083">
            <v>10</v>
          </cell>
          <cell r="S1083">
            <v>1</v>
          </cell>
          <cell r="U1083">
            <v>35993</v>
          </cell>
          <cell r="V1083">
            <v>1</v>
          </cell>
          <cell r="W1083">
            <v>35992</v>
          </cell>
          <cell r="X1083">
            <v>35992</v>
          </cell>
          <cell r="Y1083">
            <v>35992</v>
          </cell>
          <cell r="Z1083">
            <v>35992</v>
          </cell>
          <cell r="AA1083">
            <v>5081</v>
          </cell>
        </row>
        <row r="1084">
          <cell r="A1084" t="str">
            <v>SPECIAL ASSISTANCE</v>
          </cell>
          <cell r="B1084" t="str">
            <v>1109</v>
          </cell>
          <cell r="C1084">
            <v>1109</v>
          </cell>
          <cell r="D1084" t="str">
            <v>CLOSED</v>
          </cell>
          <cell r="E1084" t="str">
            <v>03</v>
          </cell>
          <cell r="F1084" t="str">
            <v>MON</v>
          </cell>
          <cell r="G1084">
            <v>3504</v>
          </cell>
          <cell r="H1084" t="str">
            <v>Trade</v>
          </cell>
          <cell r="I1084">
            <v>4710</v>
          </cell>
          <cell r="J1084" t="str">
            <v>EARG</v>
          </cell>
          <cell r="K1084" t="str">
            <v>29OCT91</v>
          </cell>
          <cell r="L1084" t="str">
            <v>04NOV91</v>
          </cell>
          <cell r="M1084" t="str">
            <v>05NOV91</v>
          </cell>
          <cell r="N1084" t="str">
            <v>26NOV93</v>
          </cell>
          <cell r="O1084" t="str">
            <v>01MAY02</v>
          </cell>
          <cell r="P1084" t="str">
            <v>01NOV31</v>
          </cell>
          <cell r="Q1084">
            <v>40</v>
          </cell>
          <cell r="R1084">
            <v>10</v>
          </cell>
          <cell r="S1084">
            <v>1</v>
          </cell>
          <cell r="U1084">
            <v>31029</v>
          </cell>
          <cell r="V1084">
            <v>0</v>
          </cell>
          <cell r="W1084">
            <v>31029</v>
          </cell>
          <cell r="X1084">
            <v>31029</v>
          </cell>
          <cell r="Y1084">
            <v>31029</v>
          </cell>
          <cell r="Z1084">
            <v>31029</v>
          </cell>
          <cell r="AA1084">
            <v>4422</v>
          </cell>
        </row>
        <row r="1085">
          <cell r="A1085" t="str">
            <v>AGRICULTURAL RESEARCH AND EXTENSION PROJECT</v>
          </cell>
          <cell r="B1085" t="str">
            <v>1110</v>
          </cell>
          <cell r="C1085">
            <v>1110</v>
          </cell>
          <cell r="D1085" t="str">
            <v>CLOSED</v>
          </cell>
          <cell r="E1085" t="str">
            <v>03</v>
          </cell>
          <cell r="F1085" t="str">
            <v>PNG</v>
          </cell>
          <cell r="G1085">
            <v>3001</v>
          </cell>
          <cell r="H1085" t="str">
            <v>Agriculture Production, Agroprocessing, &amp; Agrobusiness</v>
          </cell>
          <cell r="I1085">
            <v>3610</v>
          </cell>
          <cell r="J1085" t="str">
            <v>PAHQ</v>
          </cell>
          <cell r="K1085" t="str">
            <v>29OCT91</v>
          </cell>
          <cell r="L1085" t="str">
            <v>04DEC91</v>
          </cell>
          <cell r="M1085" t="str">
            <v>26MAR92</v>
          </cell>
          <cell r="N1085" t="str">
            <v>25APR96</v>
          </cell>
          <cell r="O1085" t="str">
            <v>15APR02</v>
          </cell>
          <cell r="P1085" t="str">
            <v>15OCT26</v>
          </cell>
          <cell r="Q1085">
            <v>35</v>
          </cell>
          <cell r="R1085">
            <v>10</v>
          </cell>
          <cell r="S1085">
            <v>1</v>
          </cell>
          <cell r="U1085">
            <v>22952</v>
          </cell>
          <cell r="V1085">
            <v>842</v>
          </cell>
          <cell r="W1085">
            <v>22110</v>
          </cell>
          <cell r="X1085">
            <v>22110</v>
          </cell>
          <cell r="Y1085">
            <v>22110</v>
          </cell>
          <cell r="Z1085">
            <v>22110</v>
          </cell>
          <cell r="AA1085">
            <v>3894</v>
          </cell>
        </row>
        <row r="1086">
          <cell r="A1086" t="str">
            <v>BOGOR &amp; PALEMBANG URBAN DEVELOPMENT PROJECT</v>
          </cell>
          <cell r="B1086" t="str">
            <v>1111</v>
          </cell>
          <cell r="C1086">
            <v>1111</v>
          </cell>
          <cell r="D1086" t="str">
            <v>CLOSED</v>
          </cell>
          <cell r="E1086" t="str">
            <v>01</v>
          </cell>
          <cell r="F1086" t="str">
            <v>INO</v>
          </cell>
          <cell r="G1086">
            <v>3900</v>
          </cell>
          <cell r="H1086" t="str">
            <v>Multisector</v>
          </cell>
          <cell r="I1086">
            <v>2135</v>
          </cell>
          <cell r="J1086" t="str">
            <v>SESS</v>
          </cell>
          <cell r="K1086" t="str">
            <v>31OCT91</v>
          </cell>
          <cell r="L1086" t="str">
            <v>22MAY92</v>
          </cell>
          <cell r="M1086" t="str">
            <v>07JUL92</v>
          </cell>
          <cell r="N1086" t="str">
            <v>07APR00</v>
          </cell>
          <cell r="O1086" t="str">
            <v>01JUN97</v>
          </cell>
          <cell r="P1086" t="str">
            <v>01DEC16</v>
          </cell>
          <cell r="Q1086">
            <v>25</v>
          </cell>
          <cell r="R1086">
            <v>5</v>
          </cell>
          <cell r="S1086">
            <v>0</v>
          </cell>
          <cell r="T1086" t="str">
            <v>V'ABLE</v>
          </cell>
          <cell r="U1086">
            <v>140000</v>
          </cell>
          <cell r="V1086">
            <v>13511</v>
          </cell>
          <cell r="W1086">
            <v>126489</v>
          </cell>
          <cell r="X1086">
            <v>126489</v>
          </cell>
          <cell r="Y1086">
            <v>126489</v>
          </cell>
          <cell r="Z1086">
            <v>126489</v>
          </cell>
          <cell r="AA1086">
            <v>47160</v>
          </cell>
        </row>
        <row r="1087">
          <cell r="A1087" t="str">
            <v>SIXTH AGRICULTURAL CREDIT PROJECT</v>
          </cell>
          <cell r="B1087" t="str">
            <v>1112</v>
          </cell>
          <cell r="C1087">
            <v>1112</v>
          </cell>
          <cell r="D1087" t="str">
            <v>CLOSED</v>
          </cell>
          <cell r="E1087" t="str">
            <v>03</v>
          </cell>
          <cell r="F1087" t="str">
            <v>NEP</v>
          </cell>
          <cell r="G1087">
            <v>3008</v>
          </cell>
          <cell r="H1087" t="str">
            <v>Agriculture Sector Development</v>
          </cell>
          <cell r="I1087">
            <v>2035</v>
          </cell>
          <cell r="J1087" t="str">
            <v>SANS</v>
          </cell>
          <cell r="K1087" t="str">
            <v>31OCT91</v>
          </cell>
          <cell r="L1087" t="str">
            <v>14JAN92</v>
          </cell>
          <cell r="M1087" t="str">
            <v>10SEP92</v>
          </cell>
          <cell r="N1087" t="str">
            <v>10MAR96</v>
          </cell>
          <cell r="O1087" t="str">
            <v>15JUN02</v>
          </cell>
          <cell r="P1087" t="str">
            <v>15DEC31</v>
          </cell>
          <cell r="Q1087">
            <v>40</v>
          </cell>
          <cell r="R1087">
            <v>10</v>
          </cell>
          <cell r="S1087">
            <v>1</v>
          </cell>
          <cell r="U1087">
            <v>35474</v>
          </cell>
          <cell r="V1087">
            <v>0</v>
          </cell>
          <cell r="W1087">
            <v>35474</v>
          </cell>
          <cell r="X1087">
            <v>35474</v>
          </cell>
          <cell r="Y1087">
            <v>35474</v>
          </cell>
          <cell r="Z1087">
            <v>35474</v>
          </cell>
          <cell r="AA1087">
            <v>4978</v>
          </cell>
        </row>
        <row r="1088">
          <cell r="A1088" t="str">
            <v>RAJAPUR IRRIGATION REHABILITATION PROJECT</v>
          </cell>
          <cell r="B1088" t="str">
            <v>1113</v>
          </cell>
          <cell r="C1088">
            <v>1113</v>
          </cell>
          <cell r="D1088" t="str">
            <v>CLOSED</v>
          </cell>
          <cell r="E1088" t="str">
            <v>03</v>
          </cell>
          <cell r="F1088" t="str">
            <v>NEP</v>
          </cell>
          <cell r="G1088">
            <v>3005</v>
          </cell>
          <cell r="H1088" t="str">
            <v>Irrigation &amp; Drainage</v>
          </cell>
          <cell r="I1088">
            <v>2035</v>
          </cell>
          <cell r="J1088" t="str">
            <v>SANS</v>
          </cell>
          <cell r="K1088" t="str">
            <v>31OCT91</v>
          </cell>
          <cell r="L1088" t="str">
            <v>14JAN92</v>
          </cell>
          <cell r="M1088" t="str">
            <v>21APR92</v>
          </cell>
          <cell r="N1088" t="str">
            <v>23MAY01</v>
          </cell>
          <cell r="O1088" t="str">
            <v>15MAY02</v>
          </cell>
          <cell r="P1088" t="str">
            <v>15NOV31</v>
          </cell>
          <cell r="Q1088">
            <v>40</v>
          </cell>
          <cell r="R1088">
            <v>10</v>
          </cell>
          <cell r="S1088">
            <v>1</v>
          </cell>
          <cell r="U1088">
            <v>16596</v>
          </cell>
          <cell r="V1088">
            <v>0</v>
          </cell>
          <cell r="W1088">
            <v>16596</v>
          </cell>
          <cell r="X1088">
            <v>16596</v>
          </cell>
          <cell r="Y1088">
            <v>16596</v>
          </cell>
          <cell r="Z1088">
            <v>16596</v>
          </cell>
          <cell r="AA1088">
            <v>2331</v>
          </cell>
        </row>
        <row r="1089">
          <cell r="A1089" t="str">
            <v>UPPER SAGARMATHA AGRICULTURAL DEVELOPMENT PROJECT</v>
          </cell>
          <cell r="B1089" t="str">
            <v>1114</v>
          </cell>
          <cell r="C1089">
            <v>1114</v>
          </cell>
          <cell r="D1089" t="str">
            <v>CLOSED</v>
          </cell>
          <cell r="E1089" t="str">
            <v>03</v>
          </cell>
          <cell r="F1089" t="str">
            <v>NEP</v>
          </cell>
          <cell r="G1089">
            <v>3900</v>
          </cell>
          <cell r="H1089" t="str">
            <v>Multisector</v>
          </cell>
          <cell r="I1089">
            <v>2070</v>
          </cell>
          <cell r="J1089" t="str">
            <v>NRM</v>
          </cell>
          <cell r="K1089" t="str">
            <v>31OCT91</v>
          </cell>
          <cell r="L1089" t="str">
            <v>14JAN92</v>
          </cell>
          <cell r="M1089" t="str">
            <v>05MAY92</v>
          </cell>
          <cell r="N1089" t="str">
            <v>20DEC02</v>
          </cell>
          <cell r="O1089" t="str">
            <v>15JUN02</v>
          </cell>
          <cell r="P1089" t="str">
            <v>15DEC31</v>
          </cell>
          <cell r="Q1089">
            <v>40</v>
          </cell>
          <cell r="R1089">
            <v>10</v>
          </cell>
          <cell r="S1089">
            <v>1</v>
          </cell>
          <cell r="U1089">
            <v>13220</v>
          </cell>
          <cell r="V1089">
            <v>2031</v>
          </cell>
          <cell r="W1089">
            <v>11189</v>
          </cell>
          <cell r="X1089">
            <v>11189</v>
          </cell>
          <cell r="Y1089">
            <v>11189</v>
          </cell>
          <cell r="Z1089">
            <v>11189</v>
          </cell>
          <cell r="AA1089">
            <v>1619</v>
          </cell>
        </row>
        <row r="1090">
          <cell r="A1090" t="str">
            <v>ELEVENTH ROAD (SECTOR) PROJECT</v>
          </cell>
          <cell r="B1090" t="str">
            <v>1115</v>
          </cell>
          <cell r="C1090">
            <v>1115</v>
          </cell>
          <cell r="D1090" t="str">
            <v>CLOSED</v>
          </cell>
          <cell r="E1090" t="str">
            <v>01</v>
          </cell>
          <cell r="F1090" t="str">
            <v>INO</v>
          </cell>
          <cell r="G1090">
            <v>3701</v>
          </cell>
          <cell r="H1090" t="str">
            <v>Roads &amp; Highways</v>
          </cell>
          <cell r="I1090">
            <v>2115</v>
          </cell>
          <cell r="J1090" t="str">
            <v>SEID</v>
          </cell>
          <cell r="K1090" t="str">
            <v>07NOV91</v>
          </cell>
          <cell r="L1090" t="str">
            <v>20DEC91</v>
          </cell>
          <cell r="M1090" t="str">
            <v>17FEB92</v>
          </cell>
          <cell r="N1090" t="str">
            <v>06APR98</v>
          </cell>
          <cell r="O1090" t="str">
            <v>01JUN97</v>
          </cell>
          <cell r="P1090" t="str">
            <v>01DEC16</v>
          </cell>
          <cell r="Q1090">
            <v>25</v>
          </cell>
          <cell r="R1090">
            <v>5</v>
          </cell>
          <cell r="S1090">
            <v>0</v>
          </cell>
          <cell r="T1090" t="str">
            <v>V'ABLE</v>
          </cell>
          <cell r="U1090">
            <v>150000</v>
          </cell>
          <cell r="V1090">
            <v>19248</v>
          </cell>
          <cell r="W1090">
            <v>130752</v>
          </cell>
          <cell r="X1090">
            <v>130752</v>
          </cell>
          <cell r="Y1090">
            <v>130752</v>
          </cell>
          <cell r="Z1090">
            <v>130752</v>
          </cell>
          <cell r="AA1090">
            <v>48314</v>
          </cell>
        </row>
        <row r="1091">
          <cell r="A1091" t="str">
            <v>ANQING ACRYLIC FIBER PROJECT</v>
          </cell>
          <cell r="B1091" t="str">
            <v>1116</v>
          </cell>
          <cell r="C1091">
            <v>1116</v>
          </cell>
          <cell r="D1091" t="str">
            <v>CLOSED</v>
          </cell>
          <cell r="E1091" t="str">
            <v>01</v>
          </cell>
          <cell r="F1091" t="str">
            <v>PRC</v>
          </cell>
          <cell r="G1091">
            <v>3502</v>
          </cell>
          <cell r="H1091" t="str">
            <v>Industry</v>
          </cell>
          <cell r="I1091">
            <v>4710</v>
          </cell>
          <cell r="J1091" t="str">
            <v>EARG</v>
          </cell>
          <cell r="K1091" t="str">
            <v>12NOV91</v>
          </cell>
          <cell r="L1091" t="str">
            <v>20DEC91</v>
          </cell>
          <cell r="M1091" t="str">
            <v>02MAR92</v>
          </cell>
          <cell r="N1091" t="str">
            <v>10OCT96</v>
          </cell>
          <cell r="O1091" t="str">
            <v>15MAY96</v>
          </cell>
          <cell r="P1091" t="str">
            <v>15NOV09</v>
          </cell>
          <cell r="Q1091">
            <v>18</v>
          </cell>
          <cell r="R1091">
            <v>4</v>
          </cell>
          <cell r="S1091">
            <v>0</v>
          </cell>
          <cell r="T1091" t="str">
            <v>V'ABLE</v>
          </cell>
          <cell r="U1091">
            <v>105000</v>
          </cell>
          <cell r="V1091">
            <v>2631</v>
          </cell>
          <cell r="W1091">
            <v>102369</v>
          </cell>
          <cell r="X1091">
            <v>102369</v>
          </cell>
          <cell r="Y1091">
            <v>102369</v>
          </cell>
          <cell r="Z1091">
            <v>102369</v>
          </cell>
          <cell r="AA1091">
            <v>89610</v>
          </cell>
        </row>
        <row r="1092">
          <cell r="A1092" t="str">
            <v>GANDHAR FIELD DEVELOPMENT PROJECT</v>
          </cell>
          <cell r="B1092" t="str">
            <v>1117</v>
          </cell>
          <cell r="C1092">
            <v>1117</v>
          </cell>
          <cell r="D1092" t="str">
            <v>CLOSED</v>
          </cell>
          <cell r="E1092" t="str">
            <v>01</v>
          </cell>
          <cell r="F1092" t="str">
            <v>IND</v>
          </cell>
          <cell r="G1092">
            <v>3201</v>
          </cell>
          <cell r="H1092" t="str">
            <v>Conventional Energy Generation (other than hydropower)</v>
          </cell>
          <cell r="I1092">
            <v>2060</v>
          </cell>
          <cell r="J1092" t="str">
            <v>INRM</v>
          </cell>
          <cell r="K1092" t="str">
            <v>14NOV91</v>
          </cell>
          <cell r="L1092" t="str">
            <v>08JAN92</v>
          </cell>
          <cell r="M1092" t="str">
            <v>06MAY92</v>
          </cell>
          <cell r="N1092" t="str">
            <v>01AUG97</v>
          </cell>
          <cell r="O1092" t="str">
            <v>15APR96</v>
          </cell>
          <cell r="P1092" t="str">
            <v>15APR00</v>
          </cell>
          <cell r="Q1092">
            <v>20</v>
          </cell>
          <cell r="R1092">
            <v>4</v>
          </cell>
          <cell r="S1092">
            <v>0</v>
          </cell>
          <cell r="T1092" t="str">
            <v>V'ABLE</v>
          </cell>
          <cell r="U1092">
            <v>267000</v>
          </cell>
          <cell r="V1092">
            <v>68437</v>
          </cell>
          <cell r="W1092">
            <v>198563</v>
          </cell>
          <cell r="X1092">
            <v>198563</v>
          </cell>
          <cell r="Y1092">
            <v>198563</v>
          </cell>
          <cell r="Z1092">
            <v>198563</v>
          </cell>
          <cell r="AA1092">
            <v>198563</v>
          </cell>
        </row>
        <row r="1093">
          <cell r="A1093" t="str">
            <v>TREE CROP SMALLHOLDER SECTOR</v>
          </cell>
          <cell r="B1093" t="str">
            <v>1118</v>
          </cell>
          <cell r="C1093">
            <v>1118</v>
          </cell>
          <cell r="D1093" t="str">
            <v>CLOSED</v>
          </cell>
          <cell r="E1093" t="str">
            <v>01</v>
          </cell>
          <cell r="F1093" t="str">
            <v>INO</v>
          </cell>
          <cell r="G1093">
            <v>3001</v>
          </cell>
          <cell r="H1093" t="str">
            <v>Agriculture Production, Agroprocessing, &amp; Agrobusiness</v>
          </cell>
          <cell r="I1093">
            <v>2125</v>
          </cell>
          <cell r="J1093" t="str">
            <v>SEAE</v>
          </cell>
          <cell r="K1093" t="str">
            <v>14NOV91</v>
          </cell>
          <cell r="L1093" t="str">
            <v>20DEC91</v>
          </cell>
          <cell r="M1093" t="str">
            <v>05MAR92</v>
          </cell>
          <cell r="N1093" t="str">
            <v>19MAR01</v>
          </cell>
          <cell r="O1093" t="str">
            <v>01JUN99</v>
          </cell>
          <cell r="P1093" t="str">
            <v>01DEC16</v>
          </cell>
          <cell r="Q1093">
            <v>25</v>
          </cell>
          <cell r="R1093">
            <v>7</v>
          </cell>
          <cell r="S1093">
            <v>0</v>
          </cell>
          <cell r="T1093" t="str">
            <v>V'ABLE</v>
          </cell>
          <cell r="U1093">
            <v>135000</v>
          </cell>
          <cell r="V1093">
            <v>28603</v>
          </cell>
          <cell r="W1093">
            <v>106397</v>
          </cell>
          <cell r="X1093">
            <v>106397</v>
          </cell>
          <cell r="Y1093">
            <v>106397</v>
          </cell>
          <cell r="Z1093">
            <v>106397</v>
          </cell>
          <cell r="AA1093">
            <v>36995</v>
          </cell>
        </row>
        <row r="1094">
          <cell r="A1094" t="str">
            <v>NATIONAL COASTAL EROSION CONTROL SECTOR PROJECT</v>
          </cell>
          <cell r="B1094" t="str">
            <v>1120</v>
          </cell>
          <cell r="C1094">
            <v>1120</v>
          </cell>
          <cell r="D1094" t="str">
            <v>CLOSED</v>
          </cell>
          <cell r="E1094" t="str">
            <v>01</v>
          </cell>
          <cell r="F1094" t="str">
            <v>MAL</v>
          </cell>
          <cell r="G1094">
            <v>3002</v>
          </cell>
          <cell r="H1094" t="str">
            <v>Environment &amp; Biodiversity</v>
          </cell>
          <cell r="I1094">
            <v>2125</v>
          </cell>
          <cell r="J1094" t="str">
            <v>SEAE</v>
          </cell>
          <cell r="K1094" t="str">
            <v>19NOV91</v>
          </cell>
          <cell r="L1094" t="str">
            <v>04JUN92</v>
          </cell>
          <cell r="M1094" t="str">
            <v>27JUL92</v>
          </cell>
          <cell r="N1094" t="str">
            <v>12MAR01</v>
          </cell>
          <cell r="O1094" t="str">
            <v>01JUN99</v>
          </cell>
          <cell r="P1094" t="str">
            <v>01DEC18</v>
          </cell>
          <cell r="Q1094">
            <v>27</v>
          </cell>
          <cell r="R1094">
            <v>7</v>
          </cell>
          <cell r="S1094">
            <v>0</v>
          </cell>
          <cell r="T1094" t="str">
            <v>V'ABLE</v>
          </cell>
          <cell r="U1094">
            <v>43000</v>
          </cell>
          <cell r="V1094">
            <v>13654</v>
          </cell>
          <cell r="W1094">
            <v>29346</v>
          </cell>
          <cell r="X1094">
            <v>29346</v>
          </cell>
          <cell r="Y1094">
            <v>29346</v>
          </cell>
          <cell r="Z1094">
            <v>29346</v>
          </cell>
          <cell r="AA1094">
            <v>8074</v>
          </cell>
        </row>
        <row r="1095">
          <cell r="A1095" t="str">
            <v>SECOND POWER SYSTEM DEVELOPMENT PROJECT</v>
          </cell>
          <cell r="B1095" t="str">
            <v>1121</v>
          </cell>
          <cell r="C1095">
            <v>1121</v>
          </cell>
          <cell r="D1095" t="str">
            <v>CLOSED</v>
          </cell>
          <cell r="E1095" t="str">
            <v>03</v>
          </cell>
          <cell r="F1095" t="str">
            <v>MLD</v>
          </cell>
          <cell r="G1095">
            <v>3204</v>
          </cell>
          <cell r="H1095" t="str">
            <v>Transmission &amp; Distribution</v>
          </cell>
          <cell r="I1095">
            <v>2025</v>
          </cell>
          <cell r="J1095" t="str">
            <v>SAEN</v>
          </cell>
          <cell r="K1095" t="str">
            <v>19NOV91</v>
          </cell>
          <cell r="L1095" t="str">
            <v>23JAN92</v>
          </cell>
          <cell r="M1095" t="str">
            <v>23APR92</v>
          </cell>
          <cell r="N1095" t="str">
            <v>01DEC97</v>
          </cell>
          <cell r="O1095" t="str">
            <v>01APR02</v>
          </cell>
          <cell r="P1095" t="str">
            <v>01OCT31</v>
          </cell>
          <cell r="Q1095">
            <v>40</v>
          </cell>
          <cell r="R1095">
            <v>10</v>
          </cell>
          <cell r="S1095">
            <v>1</v>
          </cell>
          <cell r="U1095">
            <v>9730</v>
          </cell>
          <cell r="V1095">
            <v>516</v>
          </cell>
          <cell r="W1095">
            <v>9214</v>
          </cell>
          <cell r="X1095">
            <v>9214</v>
          </cell>
          <cell r="Y1095">
            <v>9214</v>
          </cell>
          <cell r="Z1095">
            <v>9214</v>
          </cell>
          <cell r="AA1095">
            <v>1312</v>
          </cell>
        </row>
        <row r="1096">
          <cell r="A1096" t="str">
            <v>SOUTHERN PROVINCIAL TOWNS WATER SUPPLY PROJ</v>
          </cell>
          <cell r="B1096" t="str">
            <v>1122</v>
          </cell>
          <cell r="C1096">
            <v>1122</v>
          </cell>
          <cell r="D1096" t="str">
            <v>CLOSED</v>
          </cell>
          <cell r="E1096" t="str">
            <v>03</v>
          </cell>
          <cell r="F1096" t="str">
            <v>LAO</v>
          </cell>
          <cell r="G1096">
            <v>3801</v>
          </cell>
          <cell r="H1096" t="str">
            <v>Water Supply &amp; Sanitation</v>
          </cell>
          <cell r="I1096">
            <v>2135</v>
          </cell>
          <cell r="J1096" t="str">
            <v>SESS</v>
          </cell>
          <cell r="K1096" t="str">
            <v>19NOV91</v>
          </cell>
          <cell r="L1096" t="str">
            <v>13DEC91</v>
          </cell>
          <cell r="M1096" t="str">
            <v>02JUL92</v>
          </cell>
          <cell r="N1096" t="str">
            <v>12NOV97</v>
          </cell>
          <cell r="O1096" t="str">
            <v>15APR02</v>
          </cell>
          <cell r="P1096" t="str">
            <v>15OCT31</v>
          </cell>
          <cell r="Q1096">
            <v>40</v>
          </cell>
          <cell r="R1096">
            <v>10</v>
          </cell>
          <cell r="S1096">
            <v>1</v>
          </cell>
          <cell r="U1096">
            <v>10326</v>
          </cell>
          <cell r="V1096">
            <v>1217</v>
          </cell>
          <cell r="W1096">
            <v>9109</v>
          </cell>
          <cell r="X1096">
            <v>9109</v>
          </cell>
          <cell r="Y1096">
            <v>9109</v>
          </cell>
          <cell r="Z1096">
            <v>9109</v>
          </cell>
          <cell r="AA1096">
            <v>1285</v>
          </cell>
        </row>
        <row r="1097">
          <cell r="A1097" t="str">
            <v>HIGHER SECONDARY EDUCATION PROJECT</v>
          </cell>
          <cell r="B1097" t="str">
            <v>1123</v>
          </cell>
          <cell r="C1097">
            <v>1123</v>
          </cell>
          <cell r="D1097" t="str">
            <v>CLOSED</v>
          </cell>
          <cell r="E1097" t="str">
            <v>03</v>
          </cell>
          <cell r="F1097" t="str">
            <v>BAN</v>
          </cell>
          <cell r="G1097">
            <v>3103</v>
          </cell>
          <cell r="H1097" t="str">
            <v>Senior Secondary Education</v>
          </cell>
          <cell r="I1097">
            <v>2035</v>
          </cell>
          <cell r="J1097" t="str">
            <v>SANS</v>
          </cell>
          <cell r="K1097" t="str">
            <v>21NOV91</v>
          </cell>
          <cell r="L1097" t="str">
            <v>06JAN92</v>
          </cell>
          <cell r="M1097" t="str">
            <v>31MAR93</v>
          </cell>
          <cell r="N1097" t="str">
            <v>20JUL99</v>
          </cell>
          <cell r="O1097" t="str">
            <v>15DEC01</v>
          </cell>
          <cell r="P1097" t="str">
            <v>15JUN31</v>
          </cell>
          <cell r="Q1097">
            <v>40</v>
          </cell>
          <cell r="R1097">
            <v>10</v>
          </cell>
          <cell r="S1097">
            <v>1</v>
          </cell>
          <cell r="U1097">
            <v>50673</v>
          </cell>
          <cell r="V1097">
            <v>14089</v>
          </cell>
          <cell r="W1097">
            <v>36584</v>
          </cell>
          <cell r="X1097">
            <v>36584</v>
          </cell>
          <cell r="Y1097">
            <v>36584</v>
          </cell>
          <cell r="Z1097">
            <v>36584</v>
          </cell>
          <cell r="AA1097">
            <v>5523</v>
          </cell>
        </row>
        <row r="1098">
          <cell r="A1098" t="str">
            <v>DHAKA INTEGRATED FLOOD PROTECTION PROJECT</v>
          </cell>
          <cell r="B1098" t="str">
            <v>1124</v>
          </cell>
          <cell r="C1098">
            <v>1124</v>
          </cell>
          <cell r="D1098" t="str">
            <v>CLOSED</v>
          </cell>
          <cell r="E1098" t="str">
            <v>03</v>
          </cell>
          <cell r="F1098" t="str">
            <v>BAN</v>
          </cell>
          <cell r="G1098">
            <v>3900</v>
          </cell>
          <cell r="H1098" t="str">
            <v>Multisector</v>
          </cell>
          <cell r="I1098">
            <v>2045</v>
          </cell>
          <cell r="J1098" t="str">
            <v>SAUD</v>
          </cell>
          <cell r="K1098" t="str">
            <v>21NOV91</v>
          </cell>
          <cell r="L1098" t="str">
            <v>19JAN92</v>
          </cell>
          <cell r="M1098" t="str">
            <v>14JUL92</v>
          </cell>
          <cell r="N1098" t="str">
            <v>14SEP01</v>
          </cell>
          <cell r="O1098" t="str">
            <v>15JAN02</v>
          </cell>
          <cell r="P1098" t="str">
            <v>15JUL31</v>
          </cell>
          <cell r="Q1098">
            <v>40</v>
          </cell>
          <cell r="R1098">
            <v>10</v>
          </cell>
          <cell r="S1098">
            <v>1</v>
          </cell>
          <cell r="U1098">
            <v>93959</v>
          </cell>
          <cell r="V1098">
            <v>5003</v>
          </cell>
          <cell r="W1098">
            <v>88956</v>
          </cell>
          <cell r="X1098">
            <v>88956</v>
          </cell>
          <cell r="Y1098">
            <v>88956</v>
          </cell>
          <cell r="Z1098">
            <v>88956</v>
          </cell>
          <cell r="AA1098">
            <v>12707</v>
          </cell>
        </row>
        <row r="1099">
          <cell r="A1099" t="str">
            <v>NORTHEAST MINOR IRRIGATION PROJECT</v>
          </cell>
          <cell r="B1099" t="str">
            <v>1125</v>
          </cell>
          <cell r="C1099">
            <v>1125</v>
          </cell>
          <cell r="D1099" t="str">
            <v>CLOSED</v>
          </cell>
          <cell r="E1099" t="str">
            <v>03</v>
          </cell>
          <cell r="F1099" t="str">
            <v>BAN</v>
          </cell>
          <cell r="G1099">
            <v>3005</v>
          </cell>
          <cell r="H1099" t="str">
            <v>Irrigation &amp; Drainage</v>
          </cell>
          <cell r="I1099">
            <v>2035</v>
          </cell>
          <cell r="J1099" t="str">
            <v>SANS</v>
          </cell>
          <cell r="K1099" t="str">
            <v>21NOV91</v>
          </cell>
          <cell r="L1099" t="str">
            <v>21MAY92</v>
          </cell>
          <cell r="M1099" t="str">
            <v>10DEC92</v>
          </cell>
          <cell r="N1099" t="str">
            <v>26JUN00</v>
          </cell>
          <cell r="O1099" t="str">
            <v>15JAN02</v>
          </cell>
          <cell r="P1099" t="str">
            <v>15JUL31</v>
          </cell>
          <cell r="Q1099">
            <v>40</v>
          </cell>
          <cell r="R1099">
            <v>10</v>
          </cell>
          <cell r="S1099">
            <v>1</v>
          </cell>
          <cell r="U1099">
            <v>77392</v>
          </cell>
          <cell r="V1099">
            <v>54798</v>
          </cell>
          <cell r="W1099">
            <v>22594</v>
          </cell>
          <cell r="X1099">
            <v>22594</v>
          </cell>
          <cell r="Y1099">
            <v>22594</v>
          </cell>
          <cell r="Z1099">
            <v>22594</v>
          </cell>
          <cell r="AA1099">
            <v>3094</v>
          </cell>
        </row>
        <row r="1100">
          <cell r="A1100" t="str">
            <v>CENTRAL JAVA GROUNDWATER IRRIGATION DEV'T PROJECT</v>
          </cell>
          <cell r="B1100" t="str">
            <v>1126</v>
          </cell>
          <cell r="C1100">
            <v>1126</v>
          </cell>
          <cell r="D1100" t="str">
            <v>CLOSED</v>
          </cell>
          <cell r="E1100" t="str">
            <v>01</v>
          </cell>
          <cell r="F1100" t="str">
            <v>INO</v>
          </cell>
          <cell r="G1100">
            <v>3005</v>
          </cell>
          <cell r="H1100" t="str">
            <v>Irrigation &amp; Drainage</v>
          </cell>
          <cell r="I1100">
            <v>9999</v>
          </cell>
          <cell r="J1100" t="e">
            <v>#N/A</v>
          </cell>
          <cell r="K1100" t="str">
            <v>26NOV91</v>
          </cell>
          <cell r="L1100" t="str">
            <v>20DEC91</v>
          </cell>
          <cell r="M1100" t="str">
            <v>04FEB92</v>
          </cell>
          <cell r="N1100" t="str">
            <v>02MAY00</v>
          </cell>
          <cell r="O1100" t="str">
            <v>01FEB98</v>
          </cell>
          <cell r="P1100" t="str">
            <v>01AUG17</v>
          </cell>
          <cell r="Q1100">
            <v>26</v>
          </cell>
          <cell r="R1100">
            <v>6</v>
          </cell>
          <cell r="S1100">
            <v>0</v>
          </cell>
          <cell r="T1100" t="str">
            <v>V'ABLE</v>
          </cell>
          <cell r="U1100">
            <v>51000</v>
          </cell>
          <cell r="V1100">
            <v>6605</v>
          </cell>
          <cell r="W1100">
            <v>44395</v>
          </cell>
          <cell r="X1100">
            <v>44395</v>
          </cell>
          <cell r="Y1100">
            <v>44395</v>
          </cell>
          <cell r="Z1100">
            <v>44395</v>
          </cell>
          <cell r="AA1100">
            <v>14263</v>
          </cell>
        </row>
        <row r="1101">
          <cell r="A1101" t="str">
            <v>SECOND AGRICULTURE PROGRAM</v>
          </cell>
          <cell r="B1101" t="str">
            <v>1127</v>
          </cell>
          <cell r="C1101">
            <v>1127</v>
          </cell>
          <cell r="D1101" t="str">
            <v>CLOSED</v>
          </cell>
          <cell r="E1101" t="str">
            <v>03</v>
          </cell>
          <cell r="F1101" t="str">
            <v>SRI</v>
          </cell>
          <cell r="G1101">
            <v>3008</v>
          </cell>
          <cell r="H1101" t="str">
            <v>Agriculture Sector Development</v>
          </cell>
          <cell r="I1101">
            <v>2035</v>
          </cell>
          <cell r="J1101" t="str">
            <v>SANS</v>
          </cell>
          <cell r="K1101" t="str">
            <v>26NOV91</v>
          </cell>
          <cell r="L1101" t="str">
            <v>20DEC91</v>
          </cell>
          <cell r="M1101" t="str">
            <v>24FEB92</v>
          </cell>
          <cell r="N1101" t="str">
            <v>31DEC96</v>
          </cell>
          <cell r="O1101" t="str">
            <v>15JAN02</v>
          </cell>
          <cell r="P1101" t="str">
            <v>15JUL31</v>
          </cell>
          <cell r="Q1101">
            <v>40</v>
          </cell>
          <cell r="R1101">
            <v>10</v>
          </cell>
          <cell r="S1101">
            <v>1</v>
          </cell>
          <cell r="U1101">
            <v>62411</v>
          </cell>
          <cell r="V1101">
            <v>32271</v>
          </cell>
          <cell r="W1101">
            <v>30140</v>
          </cell>
          <cell r="X1101">
            <v>30140</v>
          </cell>
          <cell r="Y1101">
            <v>30140</v>
          </cell>
          <cell r="Z1101">
            <v>30140</v>
          </cell>
          <cell r="AA1101">
            <v>4161</v>
          </cell>
        </row>
        <row r="1102">
          <cell r="A1102" t="str">
            <v>SOUTHERN PROVINCE RURAL DEVELOPMENT PROJECT</v>
          </cell>
          <cell r="B1102" t="str">
            <v>1128</v>
          </cell>
          <cell r="C1102">
            <v>1128</v>
          </cell>
          <cell r="D1102" t="str">
            <v>CLOSED</v>
          </cell>
          <cell r="E1102" t="str">
            <v>03</v>
          </cell>
          <cell r="F1102" t="str">
            <v>SRI</v>
          </cell>
          <cell r="G1102">
            <v>3900</v>
          </cell>
          <cell r="H1102" t="str">
            <v>Multisector</v>
          </cell>
          <cell r="I1102">
            <v>2035</v>
          </cell>
          <cell r="J1102" t="str">
            <v>SANS</v>
          </cell>
          <cell r="K1102" t="str">
            <v>26NOV91</v>
          </cell>
          <cell r="L1102" t="str">
            <v>20DEC91</v>
          </cell>
          <cell r="M1102" t="str">
            <v>18FEB92</v>
          </cell>
          <cell r="N1102" t="str">
            <v>09FEB01</v>
          </cell>
          <cell r="O1102" t="str">
            <v>15DEC01</v>
          </cell>
          <cell r="P1102" t="str">
            <v>15JUN31</v>
          </cell>
          <cell r="Q1102">
            <v>40</v>
          </cell>
          <cell r="R1102">
            <v>10</v>
          </cell>
          <cell r="S1102">
            <v>1</v>
          </cell>
          <cell r="U1102">
            <v>39235</v>
          </cell>
          <cell r="V1102">
            <v>42</v>
          </cell>
          <cell r="W1102">
            <v>39193</v>
          </cell>
          <cell r="X1102">
            <v>39193</v>
          </cell>
          <cell r="Y1102">
            <v>39193</v>
          </cell>
          <cell r="Z1102">
            <v>39193</v>
          </cell>
          <cell r="AA1102">
            <v>5944</v>
          </cell>
        </row>
        <row r="1103">
          <cell r="A1103" t="str">
            <v>KABULNAN IRRIGATION &amp; AREA DEVELOPMENT PROJECT</v>
          </cell>
          <cell r="B1103" t="str">
            <v>1136</v>
          </cell>
          <cell r="C1103">
            <v>1136</v>
          </cell>
          <cell r="D1103" t="str">
            <v>CLOSED</v>
          </cell>
          <cell r="E1103" t="str">
            <v>03</v>
          </cell>
          <cell r="F1103" t="str">
            <v>PHI</v>
          </cell>
          <cell r="G1103">
            <v>3900</v>
          </cell>
          <cell r="H1103" t="str">
            <v>Multisector</v>
          </cell>
          <cell r="I1103">
            <v>2125</v>
          </cell>
          <cell r="J1103" t="str">
            <v>SEAE</v>
          </cell>
          <cell r="K1103" t="str">
            <v>28NOV91</v>
          </cell>
          <cell r="L1103" t="str">
            <v>28NOV91</v>
          </cell>
          <cell r="M1103" t="str">
            <v>04MAR92</v>
          </cell>
          <cell r="N1103" t="str">
            <v>23APR02</v>
          </cell>
          <cell r="O1103" t="str">
            <v>15MAY02</v>
          </cell>
          <cell r="P1103" t="str">
            <v>15NOV26</v>
          </cell>
          <cell r="Q1103">
            <v>35</v>
          </cell>
          <cell r="R1103">
            <v>10</v>
          </cell>
          <cell r="S1103">
            <v>1</v>
          </cell>
          <cell r="U1103">
            <v>48025</v>
          </cell>
          <cell r="V1103">
            <v>8304</v>
          </cell>
          <cell r="W1103">
            <v>39721</v>
          </cell>
          <cell r="X1103">
            <v>39721</v>
          </cell>
          <cell r="Y1103">
            <v>39721</v>
          </cell>
          <cell r="Z1103">
            <v>39721</v>
          </cell>
          <cell r="AA1103">
            <v>7039</v>
          </cell>
        </row>
        <row r="1104">
          <cell r="A1104" t="str">
            <v>SECOND NGO MICROCREDIT</v>
          </cell>
          <cell r="B1104" t="str">
            <v>1137</v>
          </cell>
          <cell r="C1104">
            <v>1137</v>
          </cell>
          <cell r="D1104" t="str">
            <v>CLOSED</v>
          </cell>
          <cell r="E1104" t="str">
            <v>03</v>
          </cell>
          <cell r="F1104" t="str">
            <v>PHI</v>
          </cell>
          <cell r="G1104">
            <v>3304</v>
          </cell>
          <cell r="H1104" t="str">
            <v>Microfinance</v>
          </cell>
          <cell r="I1104">
            <v>2125</v>
          </cell>
          <cell r="J1104" t="str">
            <v>SEAE</v>
          </cell>
          <cell r="K1104" t="str">
            <v>28NOV91</v>
          </cell>
          <cell r="L1104" t="str">
            <v>28NOV91</v>
          </cell>
          <cell r="M1104" t="str">
            <v>19FEB92</v>
          </cell>
          <cell r="N1104" t="str">
            <v>30MAY97</v>
          </cell>
          <cell r="O1104" t="str">
            <v>15MAY02</v>
          </cell>
          <cell r="P1104" t="str">
            <v>15NOV26</v>
          </cell>
          <cell r="Q1104">
            <v>35</v>
          </cell>
          <cell r="R1104">
            <v>10</v>
          </cell>
          <cell r="S1104">
            <v>1</v>
          </cell>
          <cell r="U1104">
            <v>31631</v>
          </cell>
          <cell r="V1104">
            <v>0</v>
          </cell>
          <cell r="W1104">
            <v>31631</v>
          </cell>
          <cell r="X1104">
            <v>31631</v>
          </cell>
          <cell r="Y1104">
            <v>31631</v>
          </cell>
          <cell r="Z1104">
            <v>31631</v>
          </cell>
          <cell r="AA1104">
            <v>5547</v>
          </cell>
        </row>
        <row r="1105">
          <cell r="A1105" t="str">
            <v>SUI-SOUTHERN GAS SYSTEM REHABILITATION &amp; EXPANSION PROJECT</v>
          </cell>
          <cell r="B1105" t="str">
            <v>1138</v>
          </cell>
          <cell r="C1105">
            <v>1138</v>
          </cell>
          <cell r="D1105" t="str">
            <v>CLOSED</v>
          </cell>
          <cell r="E1105" t="str">
            <v>01</v>
          </cell>
          <cell r="F1105" t="str">
            <v>PAK</v>
          </cell>
          <cell r="G1105">
            <v>3201</v>
          </cell>
          <cell r="H1105" t="str">
            <v>Conventional Energy Generation (other than hydropower)</v>
          </cell>
          <cell r="I1105">
            <v>4615</v>
          </cell>
          <cell r="J1105" t="str">
            <v>CWID</v>
          </cell>
          <cell r="K1105" t="str">
            <v>03DEC91</v>
          </cell>
          <cell r="L1105" t="str">
            <v>01JUN92</v>
          </cell>
          <cell r="M1105" t="str">
            <v>02SEP92</v>
          </cell>
          <cell r="N1105" t="str">
            <v>06JAN99</v>
          </cell>
          <cell r="O1105" t="str">
            <v>01JUN96</v>
          </cell>
          <cell r="P1105" t="str">
            <v>01DEC05</v>
          </cell>
          <cell r="Q1105">
            <v>14</v>
          </cell>
          <cell r="R1105">
            <v>4</v>
          </cell>
          <cell r="S1105">
            <v>0</v>
          </cell>
          <cell r="T1105" t="str">
            <v>V'ABLE</v>
          </cell>
          <cell r="U1105">
            <v>178000</v>
          </cell>
          <cell r="V1105">
            <v>9014</v>
          </cell>
          <cell r="W1105">
            <v>168986</v>
          </cell>
          <cell r="X1105">
            <v>168986</v>
          </cell>
          <cell r="Y1105">
            <v>168986</v>
          </cell>
          <cell r="Z1105">
            <v>168986</v>
          </cell>
          <cell r="AA1105">
            <v>168986</v>
          </cell>
        </row>
        <row r="1106">
          <cell r="A1106" t="str">
            <v>SECOND RAILWAYS PROJECT</v>
          </cell>
          <cell r="B1106" t="str">
            <v>1140</v>
          </cell>
          <cell r="C1106">
            <v>1140</v>
          </cell>
          <cell r="D1106" t="str">
            <v>CLOSED</v>
          </cell>
          <cell r="E1106" t="str">
            <v>01</v>
          </cell>
          <cell r="F1106" t="str">
            <v>IND</v>
          </cell>
          <cell r="G1106">
            <v>3703</v>
          </cell>
          <cell r="H1106" t="str">
            <v>Railways</v>
          </cell>
          <cell r="I1106">
            <v>2015</v>
          </cell>
          <cell r="J1106" t="str">
            <v>SATC</v>
          </cell>
          <cell r="K1106" t="str">
            <v>05DEC91</v>
          </cell>
          <cell r="L1106" t="str">
            <v>06APR92</v>
          </cell>
          <cell r="M1106" t="str">
            <v>01JUN92</v>
          </cell>
          <cell r="N1106" t="str">
            <v>08DEC99</v>
          </cell>
          <cell r="O1106" t="str">
            <v>01MAR97</v>
          </cell>
          <cell r="P1106" t="str">
            <v>16FEB04</v>
          </cell>
          <cell r="Q1106">
            <v>25</v>
          </cell>
          <cell r="R1106">
            <v>5</v>
          </cell>
          <cell r="S1106">
            <v>0</v>
          </cell>
          <cell r="T1106" t="str">
            <v>V'ABLE</v>
          </cell>
          <cell r="U1106">
            <v>225000</v>
          </cell>
          <cell r="V1106">
            <v>120166</v>
          </cell>
          <cell r="W1106">
            <v>104834</v>
          </cell>
          <cell r="X1106">
            <v>104834</v>
          </cell>
          <cell r="Y1106">
            <v>104834</v>
          </cell>
          <cell r="Z1106">
            <v>104834</v>
          </cell>
          <cell r="AA1106">
            <v>104834</v>
          </cell>
        </row>
        <row r="1107">
          <cell r="A1107" t="str">
            <v>PRIMARY EDUCATION DEVELOPMENT PROJECT</v>
          </cell>
          <cell r="B1107" t="str">
            <v>1141</v>
          </cell>
          <cell r="C1107">
            <v>1141</v>
          </cell>
          <cell r="D1107" t="str">
            <v>CLOSED</v>
          </cell>
          <cell r="E1107" t="str">
            <v>03</v>
          </cell>
          <cell r="F1107" t="str">
            <v>NEP</v>
          </cell>
          <cell r="G1107">
            <v>3101</v>
          </cell>
          <cell r="H1107" t="str">
            <v>Basic Education</v>
          </cell>
          <cell r="I1107">
            <v>2070</v>
          </cell>
          <cell r="J1107" t="str">
            <v>NRM</v>
          </cell>
          <cell r="K1107" t="str">
            <v>05DEC91</v>
          </cell>
          <cell r="L1107" t="str">
            <v>18FEB92</v>
          </cell>
          <cell r="M1107" t="str">
            <v>18MAY92</v>
          </cell>
          <cell r="N1107" t="str">
            <v>17NOV00</v>
          </cell>
          <cell r="O1107" t="str">
            <v>15JAN02</v>
          </cell>
          <cell r="P1107" t="str">
            <v>15JUL31</v>
          </cell>
          <cell r="Q1107">
            <v>40</v>
          </cell>
          <cell r="R1107">
            <v>10</v>
          </cell>
          <cell r="S1107">
            <v>1</v>
          </cell>
          <cell r="U1107">
            <v>19537</v>
          </cell>
          <cell r="V1107">
            <v>5923</v>
          </cell>
          <cell r="W1107">
            <v>13614</v>
          </cell>
          <cell r="X1107">
            <v>13614</v>
          </cell>
          <cell r="Y1107">
            <v>13614</v>
          </cell>
          <cell r="Z1107">
            <v>13614</v>
          </cell>
          <cell r="AA1107">
            <v>1936</v>
          </cell>
        </row>
        <row r="1108">
          <cell r="A1108" t="str">
            <v>WAPDA TWELFTH POWER (SECTOR) PROJECT</v>
          </cell>
          <cell r="B1108" t="str">
            <v>1143</v>
          </cell>
          <cell r="C1108">
            <v>1143</v>
          </cell>
          <cell r="D1108" t="str">
            <v>CLOSED</v>
          </cell>
          <cell r="E1108" t="str">
            <v>01</v>
          </cell>
          <cell r="F1108" t="str">
            <v>PAK</v>
          </cell>
          <cell r="G1108">
            <v>3204</v>
          </cell>
          <cell r="H1108" t="str">
            <v>Transmission &amp; Distribution</v>
          </cell>
          <cell r="I1108">
            <v>4615</v>
          </cell>
          <cell r="J1108" t="str">
            <v>CWID</v>
          </cell>
          <cell r="K1108" t="str">
            <v>13DEC91</v>
          </cell>
          <cell r="L1108" t="str">
            <v>01JUN92</v>
          </cell>
          <cell r="M1108" t="str">
            <v>07JAN93</v>
          </cell>
          <cell r="N1108" t="str">
            <v>16NOV00</v>
          </cell>
          <cell r="O1108" t="str">
            <v>01MAR97</v>
          </cell>
          <cell r="P1108" t="str">
            <v>01SEP16</v>
          </cell>
          <cell r="Q1108">
            <v>25</v>
          </cell>
          <cell r="R1108">
            <v>5</v>
          </cell>
          <cell r="S1108">
            <v>0</v>
          </cell>
          <cell r="T1108" t="str">
            <v>V'ABLE</v>
          </cell>
          <cell r="U1108">
            <v>125000</v>
          </cell>
          <cell r="V1108">
            <v>0</v>
          </cell>
          <cell r="W1108">
            <v>125000</v>
          </cell>
          <cell r="X1108">
            <v>125000</v>
          </cell>
          <cell r="Y1108">
            <v>125000</v>
          </cell>
          <cell r="Z1108">
            <v>125000</v>
          </cell>
          <cell r="AA1108">
            <v>46050</v>
          </cell>
        </row>
        <row r="1109">
          <cell r="A1109" t="str">
            <v>WAPDA TWELFTH POWER (SECTOR) PROJECT</v>
          </cell>
          <cell r="B1109" t="str">
            <v>1144</v>
          </cell>
          <cell r="C1109">
            <v>1144</v>
          </cell>
          <cell r="D1109" t="str">
            <v>CLOSED</v>
          </cell>
          <cell r="E1109" t="str">
            <v>03</v>
          </cell>
          <cell r="F1109" t="str">
            <v>PAK</v>
          </cell>
          <cell r="G1109">
            <v>3204</v>
          </cell>
          <cell r="H1109" t="str">
            <v>Transmission &amp; Distribution</v>
          </cell>
          <cell r="I1109">
            <v>4615</v>
          </cell>
          <cell r="J1109" t="str">
            <v>CWID</v>
          </cell>
          <cell r="K1109" t="str">
            <v>13DEC91</v>
          </cell>
          <cell r="L1109" t="str">
            <v>01JUN92</v>
          </cell>
          <cell r="M1109" t="str">
            <v>07JAN93</v>
          </cell>
          <cell r="N1109" t="str">
            <v>21NOV00</v>
          </cell>
          <cell r="O1109" t="str">
            <v>01MAR02</v>
          </cell>
          <cell r="P1109" t="str">
            <v>01SEP26</v>
          </cell>
          <cell r="Q1109">
            <v>35</v>
          </cell>
          <cell r="R1109">
            <v>10</v>
          </cell>
          <cell r="S1109">
            <v>1</v>
          </cell>
          <cell r="U1109">
            <v>128473</v>
          </cell>
          <cell r="V1109">
            <v>0</v>
          </cell>
          <cell r="W1109">
            <v>128473</v>
          </cell>
          <cell r="X1109">
            <v>128473</v>
          </cell>
          <cell r="Y1109">
            <v>128473</v>
          </cell>
          <cell r="Z1109">
            <v>128473</v>
          </cell>
          <cell r="AA1109">
            <v>22977</v>
          </cell>
        </row>
        <row r="1110">
          <cell r="A1110" t="str">
            <v>PORTS DEVELOPMENT PROJECT</v>
          </cell>
          <cell r="B1110" t="str">
            <v>1145</v>
          </cell>
          <cell r="C1110">
            <v>1145</v>
          </cell>
          <cell r="D1110" t="str">
            <v>CLOSED</v>
          </cell>
          <cell r="E1110" t="str">
            <v>01</v>
          </cell>
          <cell r="F1110" t="str">
            <v>PRC</v>
          </cell>
          <cell r="G1110">
            <v>3702</v>
          </cell>
          <cell r="H1110" t="str">
            <v>Ports, Waterways, &amp; Shipping</v>
          </cell>
          <cell r="I1110">
            <v>4715</v>
          </cell>
          <cell r="J1110" t="str">
            <v>EATC</v>
          </cell>
          <cell r="K1110" t="str">
            <v>13DEC91</v>
          </cell>
          <cell r="L1110" t="str">
            <v>07JAN92</v>
          </cell>
          <cell r="M1110" t="str">
            <v>12MAR92</v>
          </cell>
          <cell r="N1110" t="str">
            <v>23SEP98</v>
          </cell>
          <cell r="O1110" t="str">
            <v>01JUN97</v>
          </cell>
          <cell r="P1110" t="str">
            <v>01DEC16</v>
          </cell>
          <cell r="Q1110">
            <v>25</v>
          </cell>
          <cell r="R1110">
            <v>5</v>
          </cell>
          <cell r="S1110">
            <v>0</v>
          </cell>
          <cell r="T1110" t="str">
            <v>V'ABLE</v>
          </cell>
          <cell r="U1110">
            <v>88800</v>
          </cell>
          <cell r="V1110">
            <v>323</v>
          </cell>
          <cell r="W1110">
            <v>88477</v>
          </cell>
          <cell r="X1110">
            <v>88477</v>
          </cell>
          <cell r="Y1110">
            <v>88477</v>
          </cell>
          <cell r="Z1110">
            <v>88477</v>
          </cell>
          <cell r="AA1110">
            <v>88477</v>
          </cell>
        </row>
        <row r="1111">
          <cell r="A1111" t="str">
            <v>CHASHMA RIGHT BANK IRRIGATION PROJECT (STAGE III)</v>
          </cell>
          <cell r="B1111" t="str">
            <v>1146</v>
          </cell>
          <cell r="C1111">
            <v>1146</v>
          </cell>
          <cell r="D1111" t="str">
            <v>ACTIVE</v>
          </cell>
          <cell r="E1111" t="str">
            <v>03</v>
          </cell>
          <cell r="F1111" t="str">
            <v>PAK</v>
          </cell>
          <cell r="G1111">
            <v>3005</v>
          </cell>
          <cell r="H1111" t="str">
            <v>Irrigation &amp; Drainage</v>
          </cell>
          <cell r="I1111">
            <v>4620</v>
          </cell>
          <cell r="J1111" t="str">
            <v>CWAE</v>
          </cell>
          <cell r="K1111" t="str">
            <v>17DEC91</v>
          </cell>
          <cell r="L1111" t="str">
            <v>19FEB92</v>
          </cell>
          <cell r="M1111" t="str">
            <v>20NOV92</v>
          </cell>
          <cell r="N1111" t="str">
            <v>30JUN09</v>
          </cell>
          <cell r="O1111" t="str">
            <v>15MAR02</v>
          </cell>
          <cell r="P1111" t="str">
            <v>15SEP26</v>
          </cell>
          <cell r="Q1111">
            <v>35</v>
          </cell>
          <cell r="R1111">
            <v>10</v>
          </cell>
          <cell r="S1111">
            <v>1</v>
          </cell>
          <cell r="U1111">
            <v>221487</v>
          </cell>
          <cell r="V1111">
            <v>5117</v>
          </cell>
          <cell r="W1111">
            <v>216370</v>
          </cell>
          <cell r="X1111">
            <v>216370</v>
          </cell>
          <cell r="Y1111">
            <v>180645</v>
          </cell>
          <cell r="Z1111">
            <v>187293</v>
          </cell>
          <cell r="AA1111">
            <v>37271</v>
          </cell>
        </row>
        <row r="1112">
          <cell r="A1112" t="str">
            <v>SECOND INDUSTRIAL PROGRAM LOAN</v>
          </cell>
          <cell r="B1112" t="str">
            <v>1147</v>
          </cell>
          <cell r="C1112">
            <v>1147</v>
          </cell>
          <cell r="D1112" t="str">
            <v>CLOSED</v>
          </cell>
          <cell r="E1112" t="str">
            <v>03</v>
          </cell>
          <cell r="F1112" t="str">
            <v>BAN</v>
          </cell>
          <cell r="G1112">
            <v>3502</v>
          </cell>
          <cell r="H1112" t="str">
            <v>Industry</v>
          </cell>
          <cell r="I1112">
            <v>2050</v>
          </cell>
          <cell r="J1112" t="str">
            <v>SAGF</v>
          </cell>
          <cell r="K1112" t="str">
            <v>17DEC91</v>
          </cell>
          <cell r="L1112" t="str">
            <v>24DEC91</v>
          </cell>
          <cell r="M1112" t="str">
            <v>20JAN92</v>
          </cell>
          <cell r="N1112" t="str">
            <v>03MAR94</v>
          </cell>
          <cell r="O1112" t="str">
            <v>15MAY02</v>
          </cell>
          <cell r="P1112" t="str">
            <v>15NOV31</v>
          </cell>
          <cell r="Q1112">
            <v>40</v>
          </cell>
          <cell r="R1112">
            <v>10</v>
          </cell>
          <cell r="S1112">
            <v>1</v>
          </cell>
          <cell r="U1112">
            <v>125603</v>
          </cell>
          <cell r="V1112">
            <v>63287</v>
          </cell>
          <cell r="W1112">
            <v>62316</v>
          </cell>
          <cell r="X1112">
            <v>62316</v>
          </cell>
          <cell r="Y1112">
            <v>62316</v>
          </cell>
          <cell r="Z1112">
            <v>62316</v>
          </cell>
          <cell r="AA1112">
            <v>8955</v>
          </cell>
        </row>
        <row r="1113">
          <cell r="A1113" t="str">
            <v>HYDROCARBON SECTOR PROGRAM LOAN</v>
          </cell>
          <cell r="B1113" t="str">
            <v>1148</v>
          </cell>
          <cell r="C1113">
            <v>1148</v>
          </cell>
          <cell r="D1113" t="str">
            <v>CLOSED</v>
          </cell>
          <cell r="E1113" t="str">
            <v>01</v>
          </cell>
          <cell r="F1113" t="str">
            <v>IND</v>
          </cell>
          <cell r="G1113">
            <v>3201</v>
          </cell>
          <cell r="H1113" t="str">
            <v>Conventional Energy Generation (other than hydropower)</v>
          </cell>
          <cell r="I1113">
            <v>2025</v>
          </cell>
          <cell r="J1113" t="str">
            <v>SAEN</v>
          </cell>
          <cell r="K1113" t="str">
            <v>17DEC91</v>
          </cell>
          <cell r="L1113" t="str">
            <v>18DEC91</v>
          </cell>
          <cell r="M1113" t="str">
            <v>20DEC91</v>
          </cell>
          <cell r="N1113" t="str">
            <v>18SEP97</v>
          </cell>
          <cell r="O1113" t="str">
            <v>15JUN95</v>
          </cell>
          <cell r="P1113" t="str">
            <v>16FEB04</v>
          </cell>
          <cell r="Q1113">
            <v>15</v>
          </cell>
          <cell r="R1113">
            <v>3</v>
          </cell>
          <cell r="S1113">
            <v>0</v>
          </cell>
          <cell r="T1113" t="str">
            <v>V'ABLE</v>
          </cell>
          <cell r="U1113">
            <v>250000</v>
          </cell>
          <cell r="V1113">
            <v>125000</v>
          </cell>
          <cell r="W1113">
            <v>125000</v>
          </cell>
          <cell r="X1113">
            <v>125000</v>
          </cell>
          <cell r="Y1113">
            <v>125000</v>
          </cell>
          <cell r="Z1113">
            <v>125000</v>
          </cell>
          <cell r="AA1113">
            <v>125000</v>
          </cell>
        </row>
        <row r="1114">
          <cell r="A1114" t="str">
            <v>CYCLONE DAMAGED ROAD RECONSTRUCTION PROJECT</v>
          </cell>
          <cell r="B1114" t="str">
            <v>1149</v>
          </cell>
          <cell r="C1114">
            <v>1149</v>
          </cell>
          <cell r="D1114" t="str">
            <v>CLOSED</v>
          </cell>
          <cell r="E1114" t="str">
            <v>03</v>
          </cell>
          <cell r="F1114" t="str">
            <v>BAN</v>
          </cell>
          <cell r="G1114">
            <v>3701</v>
          </cell>
          <cell r="H1114" t="str">
            <v>Roads &amp; Highways</v>
          </cell>
          <cell r="I1114">
            <v>2055</v>
          </cell>
          <cell r="J1114" t="str">
            <v>BRM</v>
          </cell>
          <cell r="K1114" t="str">
            <v>19DEC91</v>
          </cell>
          <cell r="L1114" t="str">
            <v>06JAN92</v>
          </cell>
          <cell r="M1114" t="str">
            <v>02APR92</v>
          </cell>
          <cell r="N1114" t="str">
            <v>09APR97</v>
          </cell>
          <cell r="O1114" t="str">
            <v>15MAY02</v>
          </cell>
          <cell r="P1114" t="str">
            <v>15NOV31</v>
          </cell>
          <cell r="Q1114">
            <v>40</v>
          </cell>
          <cell r="R1114">
            <v>10</v>
          </cell>
          <cell r="S1114">
            <v>1</v>
          </cell>
          <cell r="U1114">
            <v>30467</v>
          </cell>
          <cell r="V1114">
            <v>1101</v>
          </cell>
          <cell r="W1114">
            <v>29366</v>
          </cell>
          <cell r="X1114">
            <v>29366</v>
          </cell>
          <cell r="Y1114">
            <v>29366</v>
          </cell>
          <cell r="Z1114">
            <v>29366</v>
          </cell>
          <cell r="AA1114">
            <v>4135</v>
          </cell>
        </row>
        <row r="1115">
          <cell r="A1115" t="str">
            <v>MANILA SOUTH WATER DISTRIBUTION PROJECT</v>
          </cell>
          <cell r="B1115" t="str">
            <v>1150</v>
          </cell>
          <cell r="C1115">
            <v>1150</v>
          </cell>
          <cell r="D1115" t="str">
            <v>CLOSED</v>
          </cell>
          <cell r="E1115" t="str">
            <v>01</v>
          </cell>
          <cell r="F1115" t="str">
            <v>PHI</v>
          </cell>
          <cell r="G1115">
            <v>3801</v>
          </cell>
          <cell r="H1115" t="str">
            <v>Water Supply &amp; Sanitation</v>
          </cell>
          <cell r="I1115">
            <v>2135</v>
          </cell>
          <cell r="J1115" t="str">
            <v>SESS</v>
          </cell>
          <cell r="K1115" t="str">
            <v>19DEC91</v>
          </cell>
          <cell r="L1115" t="str">
            <v>23JAN92</v>
          </cell>
          <cell r="M1115" t="str">
            <v>19JUN92</v>
          </cell>
          <cell r="N1115" t="str">
            <v>14NOV02</v>
          </cell>
          <cell r="O1115" t="str">
            <v>15APR97</v>
          </cell>
          <cell r="P1115" t="str">
            <v>15OCT16</v>
          </cell>
          <cell r="Q1115">
            <v>25</v>
          </cell>
          <cell r="R1115">
            <v>5</v>
          </cell>
          <cell r="S1115">
            <v>0</v>
          </cell>
          <cell r="T1115" t="str">
            <v>V'ABLE</v>
          </cell>
          <cell r="U1115">
            <v>31400</v>
          </cell>
          <cell r="V1115">
            <v>19292</v>
          </cell>
          <cell r="W1115">
            <v>12108</v>
          </cell>
          <cell r="X1115">
            <v>12108</v>
          </cell>
          <cell r="Y1115">
            <v>12108</v>
          </cell>
          <cell r="Z1115">
            <v>12108</v>
          </cell>
          <cell r="AA1115">
            <v>6116</v>
          </cell>
        </row>
        <row r="1116">
          <cell r="A1116" t="str">
            <v>SEVENTH POWER DISTRIBUTION PROJECT</v>
          </cell>
          <cell r="B1116" t="str">
            <v>1151</v>
          </cell>
          <cell r="C1116">
            <v>1151</v>
          </cell>
          <cell r="D1116" t="str">
            <v>CLOSED</v>
          </cell>
          <cell r="E1116" t="str">
            <v>01</v>
          </cell>
          <cell r="F1116" t="str">
            <v>THA</v>
          </cell>
          <cell r="G1116">
            <v>3204</v>
          </cell>
          <cell r="H1116" t="str">
            <v>Transmission &amp; Distribution</v>
          </cell>
          <cell r="I1116">
            <v>2115</v>
          </cell>
          <cell r="J1116" t="str">
            <v>SEID</v>
          </cell>
          <cell r="K1116" t="str">
            <v>09JAN92</v>
          </cell>
          <cell r="L1116" t="str">
            <v>26FEB92</v>
          </cell>
          <cell r="M1116" t="str">
            <v>26MAY92</v>
          </cell>
          <cell r="N1116" t="str">
            <v>07APR98</v>
          </cell>
          <cell r="O1116" t="str">
            <v>15FEB96</v>
          </cell>
          <cell r="P1116" t="str">
            <v>15FEB01</v>
          </cell>
          <cell r="Q1116">
            <v>20</v>
          </cell>
          <cell r="R1116">
            <v>4</v>
          </cell>
          <cell r="S1116">
            <v>0</v>
          </cell>
          <cell r="T1116" t="str">
            <v>V'ABLE</v>
          </cell>
          <cell r="U1116">
            <v>109000</v>
          </cell>
          <cell r="V1116">
            <v>6047</v>
          </cell>
          <cell r="W1116">
            <v>102953</v>
          </cell>
          <cell r="X1116">
            <v>102953</v>
          </cell>
          <cell r="Y1116">
            <v>102953</v>
          </cell>
          <cell r="Z1116">
            <v>102953</v>
          </cell>
          <cell r="AA1116">
            <v>102953</v>
          </cell>
        </row>
        <row r="1117">
          <cell r="A1117" t="str">
            <v>EGIIN HYDROPOWER PROJECT</v>
          </cell>
          <cell r="B1117" t="str">
            <v>1152</v>
          </cell>
          <cell r="C1117">
            <v>1152</v>
          </cell>
          <cell r="D1117" t="str">
            <v>CLOSED</v>
          </cell>
          <cell r="E1117" t="str">
            <v>03</v>
          </cell>
          <cell r="F1117" t="str">
            <v>MON</v>
          </cell>
          <cell r="G1117">
            <v>3202</v>
          </cell>
          <cell r="H1117" t="str">
            <v>Hydropower Generation</v>
          </cell>
          <cell r="I1117">
            <v>4720</v>
          </cell>
          <cell r="J1117" t="str">
            <v>EAEN</v>
          </cell>
          <cell r="K1117" t="str">
            <v>09JAN92</v>
          </cell>
          <cell r="L1117" t="str">
            <v>21FEB92</v>
          </cell>
          <cell r="M1117" t="str">
            <v>14APR92</v>
          </cell>
          <cell r="N1117" t="str">
            <v>14JUL99</v>
          </cell>
          <cell r="O1117" t="str">
            <v>01MAY02</v>
          </cell>
          <cell r="P1117" t="str">
            <v>01NOV31</v>
          </cell>
          <cell r="Q1117">
            <v>40</v>
          </cell>
          <cell r="R1117">
            <v>10</v>
          </cell>
          <cell r="S1117">
            <v>1</v>
          </cell>
          <cell r="U1117">
            <v>3930</v>
          </cell>
          <cell r="V1117">
            <v>223</v>
          </cell>
          <cell r="W1117">
            <v>3707</v>
          </cell>
          <cell r="X1117">
            <v>3707</v>
          </cell>
          <cell r="Y1117">
            <v>3707</v>
          </cell>
          <cell r="Z1117">
            <v>3707</v>
          </cell>
          <cell r="AA1117">
            <v>542</v>
          </cell>
        </row>
        <row r="1118">
          <cell r="A1118" t="str">
            <v>TRANSPORT INFRASTRUCTURE DEVELOPMENT PROJECT</v>
          </cell>
          <cell r="B1118" t="str">
            <v>1153</v>
          </cell>
          <cell r="C1118">
            <v>1153</v>
          </cell>
          <cell r="D1118" t="str">
            <v>CLOSED</v>
          </cell>
          <cell r="E1118" t="str">
            <v>01</v>
          </cell>
          <cell r="F1118" t="str">
            <v>PNG</v>
          </cell>
          <cell r="G1118">
            <v>3701</v>
          </cell>
          <cell r="H1118" t="str">
            <v>Roads &amp; Highways</v>
          </cell>
          <cell r="I1118">
            <v>3610</v>
          </cell>
          <cell r="J1118" t="str">
            <v>PAHQ</v>
          </cell>
          <cell r="K1118" t="str">
            <v>14JAN92</v>
          </cell>
          <cell r="L1118" t="str">
            <v>31JAN92</v>
          </cell>
          <cell r="M1118" t="str">
            <v>23JUN92</v>
          </cell>
          <cell r="N1118" t="str">
            <v>23MAR01</v>
          </cell>
          <cell r="O1118" t="str">
            <v>15APR97</v>
          </cell>
          <cell r="P1118" t="str">
            <v>15OCT16</v>
          </cell>
          <cell r="Q1118">
            <v>25</v>
          </cell>
          <cell r="R1118">
            <v>5</v>
          </cell>
          <cell r="S1118">
            <v>0</v>
          </cell>
          <cell r="T1118" t="str">
            <v>V'ABLE</v>
          </cell>
          <cell r="U1118">
            <v>39000</v>
          </cell>
          <cell r="V1118">
            <v>21303</v>
          </cell>
          <cell r="W1118">
            <v>17697</v>
          </cell>
          <cell r="X1118">
            <v>17697</v>
          </cell>
          <cell r="Y1118">
            <v>17697</v>
          </cell>
          <cell r="Z1118">
            <v>17697</v>
          </cell>
          <cell r="AA1118">
            <v>17696</v>
          </cell>
        </row>
        <row r="1119">
          <cell r="A1119" t="str">
            <v>TRANSPORT INFRASTRUCTURE DEVELOPMENT PROJECT</v>
          </cell>
          <cell r="B1119" t="str">
            <v>1154</v>
          </cell>
          <cell r="C1119">
            <v>1154</v>
          </cell>
          <cell r="D1119" t="str">
            <v>CLOSED</v>
          </cell>
          <cell r="E1119" t="str">
            <v>03</v>
          </cell>
          <cell r="F1119" t="str">
            <v>PNG</v>
          </cell>
          <cell r="G1119">
            <v>3701</v>
          </cell>
          <cell r="H1119" t="str">
            <v>Roads &amp; Highways</v>
          </cell>
          <cell r="I1119">
            <v>3610</v>
          </cell>
          <cell r="J1119" t="str">
            <v>PAHQ</v>
          </cell>
          <cell r="K1119" t="str">
            <v>14JAN92</v>
          </cell>
          <cell r="L1119" t="str">
            <v>31JAN92</v>
          </cell>
          <cell r="M1119" t="str">
            <v>23JUN92</v>
          </cell>
          <cell r="N1119" t="str">
            <v>23MAR01</v>
          </cell>
          <cell r="O1119" t="str">
            <v>15APR02</v>
          </cell>
          <cell r="P1119" t="str">
            <v>15OCT26</v>
          </cell>
          <cell r="Q1119">
            <v>35</v>
          </cell>
          <cell r="R1119">
            <v>10</v>
          </cell>
          <cell r="S1119">
            <v>1</v>
          </cell>
          <cell r="U1119">
            <v>30105</v>
          </cell>
          <cell r="V1119">
            <v>15641</v>
          </cell>
          <cell r="W1119">
            <v>14464</v>
          </cell>
          <cell r="X1119">
            <v>14464</v>
          </cell>
          <cell r="Y1119">
            <v>14464</v>
          </cell>
          <cell r="Z1119">
            <v>14464</v>
          </cell>
          <cell r="AA1119">
            <v>2629</v>
          </cell>
        </row>
        <row r="1120">
          <cell r="A1120" t="str">
            <v>SECOND COOK ISLANDS DEVELOPMENT BANK PROJECT</v>
          </cell>
          <cell r="B1120" t="str">
            <v>1155</v>
          </cell>
          <cell r="C1120">
            <v>1155</v>
          </cell>
          <cell r="D1120" t="str">
            <v>CLOSED</v>
          </cell>
          <cell r="E1120" t="str">
            <v>03</v>
          </cell>
          <cell r="F1120" t="str">
            <v>COO</v>
          </cell>
          <cell r="G1120">
            <v>3301</v>
          </cell>
          <cell r="H1120" t="str">
            <v>Banking Systems</v>
          </cell>
          <cell r="I1120">
            <v>3610</v>
          </cell>
          <cell r="J1120" t="str">
            <v>PAHQ</v>
          </cell>
          <cell r="K1120" t="str">
            <v>14JAN92</v>
          </cell>
          <cell r="L1120" t="str">
            <v>27MAR92</v>
          </cell>
          <cell r="M1120" t="str">
            <v>25JUN92</v>
          </cell>
          <cell r="N1120" t="str">
            <v>02OCT95</v>
          </cell>
          <cell r="O1120" t="str">
            <v>15JUN02</v>
          </cell>
          <cell r="P1120" t="str">
            <v>15DEC31</v>
          </cell>
          <cell r="Q1120">
            <v>40</v>
          </cell>
          <cell r="R1120">
            <v>10</v>
          </cell>
          <cell r="S1120">
            <v>1</v>
          </cell>
          <cell r="U1120">
            <v>1554</v>
          </cell>
          <cell r="V1120">
            <v>221</v>
          </cell>
          <cell r="W1120">
            <v>1333</v>
          </cell>
          <cell r="X1120">
            <v>1333</v>
          </cell>
          <cell r="Y1120">
            <v>1333</v>
          </cell>
          <cell r="Z1120">
            <v>1333</v>
          </cell>
          <cell r="AA1120">
            <v>186</v>
          </cell>
        </row>
        <row r="1121">
          <cell r="A1121" t="str">
            <v>TOURISM INFRASTRUCTURE DEVELOPMENT PROJECT</v>
          </cell>
          <cell r="B1121" t="str">
            <v>1156</v>
          </cell>
          <cell r="C1121">
            <v>1156</v>
          </cell>
          <cell r="D1121" t="str">
            <v>CLOSED</v>
          </cell>
          <cell r="E1121" t="str">
            <v>03</v>
          </cell>
          <cell r="F1121" t="str">
            <v>NEP</v>
          </cell>
          <cell r="G1121">
            <v>3502</v>
          </cell>
          <cell r="H1121" t="str">
            <v>Industry</v>
          </cell>
          <cell r="I1121">
            <v>2045</v>
          </cell>
          <cell r="J1121" t="str">
            <v>SAUD</v>
          </cell>
          <cell r="K1121" t="str">
            <v>16JAN92</v>
          </cell>
          <cell r="L1121" t="str">
            <v>20MAR92</v>
          </cell>
          <cell r="M1121" t="str">
            <v>25JUN92</v>
          </cell>
          <cell r="N1121" t="str">
            <v>22JUN98</v>
          </cell>
          <cell r="O1121" t="str">
            <v>15JAN02</v>
          </cell>
          <cell r="P1121" t="str">
            <v>15JUL31</v>
          </cell>
          <cell r="Q1121">
            <v>40</v>
          </cell>
          <cell r="R1121">
            <v>10</v>
          </cell>
          <cell r="S1121">
            <v>1</v>
          </cell>
          <cell r="U1121">
            <v>10864</v>
          </cell>
          <cell r="V1121">
            <v>2807</v>
          </cell>
          <cell r="W1121">
            <v>8057</v>
          </cell>
          <cell r="X1121">
            <v>8057</v>
          </cell>
          <cell r="Y1121">
            <v>8057</v>
          </cell>
          <cell r="Z1121">
            <v>8057</v>
          </cell>
          <cell r="AA1121">
            <v>1125</v>
          </cell>
        </row>
        <row r="1122">
          <cell r="A1122" t="str">
            <v>TELECOMMUNICATION PROJECT</v>
          </cell>
          <cell r="B1122" t="str">
            <v>1157</v>
          </cell>
          <cell r="C1122">
            <v>1157</v>
          </cell>
          <cell r="D1122" t="str">
            <v>CLOSED</v>
          </cell>
          <cell r="E1122" t="str">
            <v>01</v>
          </cell>
          <cell r="F1122" t="str">
            <v>INO</v>
          </cell>
          <cell r="G1122">
            <v>3706</v>
          </cell>
          <cell r="H1122" t="str">
            <v>Telecommunications &amp; Communications</v>
          </cell>
          <cell r="I1122">
            <v>2115</v>
          </cell>
          <cell r="J1122" t="str">
            <v>SEID</v>
          </cell>
          <cell r="K1122" t="str">
            <v>04FEB92</v>
          </cell>
          <cell r="L1122" t="str">
            <v>20MAR92</v>
          </cell>
          <cell r="M1122" t="str">
            <v>30JUL92</v>
          </cell>
          <cell r="N1122" t="str">
            <v>18JAN02</v>
          </cell>
          <cell r="O1122" t="str">
            <v>15AUG97</v>
          </cell>
          <cell r="P1122" t="str">
            <v>15FEB17</v>
          </cell>
          <cell r="Q1122">
            <v>25</v>
          </cell>
          <cell r="R1122">
            <v>5</v>
          </cell>
          <cell r="S1122">
            <v>0</v>
          </cell>
          <cell r="T1122" t="str">
            <v>V'ABLE</v>
          </cell>
          <cell r="U1122">
            <v>185000</v>
          </cell>
          <cell r="V1122">
            <v>112018</v>
          </cell>
          <cell r="W1122">
            <v>72982</v>
          </cell>
          <cell r="X1122">
            <v>72982</v>
          </cell>
          <cell r="Y1122">
            <v>72982</v>
          </cell>
          <cell r="Z1122">
            <v>72982</v>
          </cell>
          <cell r="AA1122">
            <v>25685</v>
          </cell>
        </row>
        <row r="1123">
          <cell r="A1123" t="str">
            <v>WATER POLLUTION CONTROL PROJECT</v>
          </cell>
          <cell r="B1123" t="str">
            <v>1158</v>
          </cell>
          <cell r="C1123">
            <v>1158</v>
          </cell>
          <cell r="D1123" t="str">
            <v>CLOSED</v>
          </cell>
          <cell r="E1123" t="str">
            <v>01</v>
          </cell>
          <cell r="F1123" t="str">
            <v>INO</v>
          </cell>
          <cell r="G1123">
            <v>3802</v>
          </cell>
          <cell r="H1123" t="str">
            <v>Waste Management</v>
          </cell>
          <cell r="I1123">
            <v>2161</v>
          </cell>
          <cell r="J1123" t="str">
            <v>IRM</v>
          </cell>
          <cell r="K1123" t="str">
            <v>04FEB92</v>
          </cell>
          <cell r="L1123" t="str">
            <v>26FEB92</v>
          </cell>
          <cell r="M1123" t="str">
            <v>10APR92</v>
          </cell>
          <cell r="N1123" t="str">
            <v>15JUL97</v>
          </cell>
          <cell r="O1123" t="str">
            <v>15JUL96</v>
          </cell>
          <cell r="P1123" t="str">
            <v>15JAN16</v>
          </cell>
          <cell r="Q1123">
            <v>24</v>
          </cell>
          <cell r="R1123">
            <v>4</v>
          </cell>
          <cell r="S1123">
            <v>0</v>
          </cell>
          <cell r="T1123" t="str">
            <v>V'ABLE</v>
          </cell>
          <cell r="U1123">
            <v>8400</v>
          </cell>
          <cell r="V1123">
            <v>1019</v>
          </cell>
          <cell r="W1123">
            <v>7381</v>
          </cell>
          <cell r="X1123">
            <v>7381</v>
          </cell>
          <cell r="Y1123">
            <v>7381</v>
          </cell>
          <cell r="Z1123">
            <v>7381</v>
          </cell>
          <cell r="AA1123">
            <v>2922</v>
          </cell>
        </row>
        <row r="1124">
          <cell r="A1124" t="str">
            <v>SECOND BHOLA IRRIGATION PROJECT</v>
          </cell>
          <cell r="B1124" t="str">
            <v>1159</v>
          </cell>
          <cell r="C1124">
            <v>1159</v>
          </cell>
          <cell r="D1124" t="str">
            <v>CLOSED</v>
          </cell>
          <cell r="E1124" t="str">
            <v>03</v>
          </cell>
          <cell r="F1124" t="str">
            <v>BAN</v>
          </cell>
          <cell r="G1124">
            <v>3005</v>
          </cell>
          <cell r="H1124" t="str">
            <v>Irrigation &amp; Drainage</v>
          </cell>
          <cell r="I1124">
            <v>2055</v>
          </cell>
          <cell r="J1124" t="str">
            <v>BRM</v>
          </cell>
          <cell r="K1124" t="str">
            <v>27FEB92</v>
          </cell>
          <cell r="L1124" t="str">
            <v>04AUG92</v>
          </cell>
          <cell r="M1124" t="str">
            <v>23DEC92</v>
          </cell>
          <cell r="N1124" t="str">
            <v>14NOV00</v>
          </cell>
          <cell r="O1124" t="str">
            <v>15MAY02</v>
          </cell>
          <cell r="P1124" t="str">
            <v>15NOV31</v>
          </cell>
          <cell r="Q1124">
            <v>40</v>
          </cell>
          <cell r="R1124">
            <v>10</v>
          </cell>
          <cell r="S1124">
            <v>1</v>
          </cell>
          <cell r="U1124">
            <v>41929</v>
          </cell>
          <cell r="V1124">
            <v>10735</v>
          </cell>
          <cell r="W1124">
            <v>31194</v>
          </cell>
          <cell r="X1124">
            <v>31194</v>
          </cell>
          <cell r="Y1124">
            <v>31194</v>
          </cell>
          <cell r="Z1124">
            <v>31194</v>
          </cell>
          <cell r="AA1124">
            <v>4470</v>
          </cell>
        </row>
        <row r="1125">
          <cell r="A1125" t="str">
            <v>SECOND FINANCIAL SECTOR PROGRAM LOAN</v>
          </cell>
          <cell r="B1125" t="str">
            <v>1160</v>
          </cell>
          <cell r="C1125">
            <v>1160</v>
          </cell>
          <cell r="D1125" t="str">
            <v>CLOSED</v>
          </cell>
          <cell r="E1125" t="str">
            <v>01</v>
          </cell>
          <cell r="F1125" t="str">
            <v>INO</v>
          </cell>
          <cell r="G1125">
            <v>3306</v>
          </cell>
          <cell r="H1125" t="str">
            <v>Finance Sector Development</v>
          </cell>
          <cell r="I1125">
            <v>2145</v>
          </cell>
          <cell r="J1125" t="str">
            <v>SEGF</v>
          </cell>
          <cell r="K1125" t="str">
            <v>19MAR92</v>
          </cell>
          <cell r="L1125" t="str">
            <v>20MAR92</v>
          </cell>
          <cell r="M1125" t="str">
            <v>27MAR92</v>
          </cell>
          <cell r="N1125" t="str">
            <v>31MAR93</v>
          </cell>
          <cell r="O1125" t="str">
            <v>01SEP95</v>
          </cell>
          <cell r="P1125" t="str">
            <v>01MAR07</v>
          </cell>
          <cell r="Q1125">
            <v>15</v>
          </cell>
          <cell r="R1125">
            <v>3</v>
          </cell>
          <cell r="S1125">
            <v>0</v>
          </cell>
          <cell r="T1125" t="str">
            <v>V'ABLE</v>
          </cell>
          <cell r="U1125">
            <v>250000</v>
          </cell>
          <cell r="V1125">
            <v>0</v>
          </cell>
          <cell r="W1125">
            <v>250000</v>
          </cell>
          <cell r="X1125">
            <v>250000</v>
          </cell>
          <cell r="Y1125">
            <v>250000</v>
          </cell>
          <cell r="Z1125">
            <v>250000</v>
          </cell>
          <cell r="AA1125">
            <v>250000</v>
          </cell>
        </row>
        <row r="1126">
          <cell r="A1126" t="str">
            <v>POWER EFFICIENCY (SECTOR) PROJECT</v>
          </cell>
          <cell r="B1126" t="str">
            <v>1161</v>
          </cell>
          <cell r="C1126">
            <v>1161</v>
          </cell>
          <cell r="D1126" t="str">
            <v>CLOSED</v>
          </cell>
          <cell r="E1126" t="str">
            <v>01</v>
          </cell>
          <cell r="F1126" t="str">
            <v>IND</v>
          </cell>
          <cell r="G1126">
            <v>3204</v>
          </cell>
          <cell r="H1126" t="str">
            <v>Transmission &amp; Distribution</v>
          </cell>
          <cell r="I1126">
            <v>2060</v>
          </cell>
          <cell r="J1126" t="str">
            <v>INRM</v>
          </cell>
          <cell r="K1126" t="str">
            <v>26MAR92</v>
          </cell>
          <cell r="L1126" t="str">
            <v>23APR92</v>
          </cell>
          <cell r="M1126" t="str">
            <v>22JUL92</v>
          </cell>
          <cell r="N1126" t="str">
            <v>18DEC98</v>
          </cell>
          <cell r="O1126" t="str">
            <v>15JUN97</v>
          </cell>
          <cell r="P1126" t="str">
            <v>15DEC16</v>
          </cell>
          <cell r="Q1126">
            <v>25</v>
          </cell>
          <cell r="R1126">
            <v>5</v>
          </cell>
          <cell r="S1126">
            <v>0</v>
          </cell>
          <cell r="T1126" t="str">
            <v>V'ABLE</v>
          </cell>
          <cell r="U1126">
            <v>250000</v>
          </cell>
          <cell r="V1126">
            <v>60578</v>
          </cell>
          <cell r="W1126">
            <v>189422</v>
          </cell>
          <cell r="X1126">
            <v>189422</v>
          </cell>
          <cell r="Y1126">
            <v>189422</v>
          </cell>
          <cell r="Z1126">
            <v>189422</v>
          </cell>
          <cell r="AA1126">
            <v>189422</v>
          </cell>
        </row>
        <row r="1127">
          <cell r="A1127" t="str">
            <v>LAIWU IRON &amp; STEEL MILL MODERNIZATION &amp; EXPANSION PROJECT</v>
          </cell>
          <cell r="B1127" t="str">
            <v>1162</v>
          </cell>
          <cell r="C1127">
            <v>1162</v>
          </cell>
          <cell r="D1127" t="str">
            <v>CLOSED</v>
          </cell>
          <cell r="E1127" t="str">
            <v>01</v>
          </cell>
          <cell r="F1127" t="str">
            <v>PRC</v>
          </cell>
          <cell r="G1127">
            <v>3502</v>
          </cell>
          <cell r="H1127" t="str">
            <v>Industry</v>
          </cell>
          <cell r="I1127">
            <v>4720</v>
          </cell>
          <cell r="J1127" t="str">
            <v>EAEN</v>
          </cell>
          <cell r="K1127" t="str">
            <v>31MAR92</v>
          </cell>
          <cell r="L1127" t="str">
            <v>21APR92</v>
          </cell>
          <cell r="M1127" t="str">
            <v>24JUL92</v>
          </cell>
          <cell r="N1127" t="str">
            <v>21DEC99</v>
          </cell>
          <cell r="O1127" t="str">
            <v>15NOV96</v>
          </cell>
          <cell r="P1127" t="str">
            <v>15MAY16</v>
          </cell>
          <cell r="Q1127">
            <v>24</v>
          </cell>
          <cell r="R1127">
            <v>4</v>
          </cell>
          <cell r="S1127">
            <v>0</v>
          </cell>
          <cell r="T1127" t="str">
            <v>V'ABLE</v>
          </cell>
          <cell r="U1127">
            <v>133000</v>
          </cell>
          <cell r="V1127">
            <v>1225</v>
          </cell>
          <cell r="W1127">
            <v>131775</v>
          </cell>
          <cell r="X1127">
            <v>131775</v>
          </cell>
          <cell r="Y1127">
            <v>131775</v>
          </cell>
          <cell r="Z1127">
            <v>131775</v>
          </cell>
          <cell r="AA1127">
            <v>52141</v>
          </cell>
        </row>
        <row r="1128">
          <cell r="A1128" t="str">
            <v>MT. PINATUBO  DAMAGE REHABILITATION PROJECT</v>
          </cell>
          <cell r="B1128" t="str">
            <v>1163</v>
          </cell>
          <cell r="C1128">
            <v>1163</v>
          </cell>
          <cell r="D1128" t="str">
            <v>CLOSED</v>
          </cell>
          <cell r="E1128" t="str">
            <v>03</v>
          </cell>
          <cell r="F1128" t="str">
            <v>PHI</v>
          </cell>
          <cell r="G1128">
            <v>3900</v>
          </cell>
          <cell r="H1128" t="str">
            <v>Multisector</v>
          </cell>
          <cell r="I1128">
            <v>9999</v>
          </cell>
          <cell r="J1128" t="e">
            <v>#N/A</v>
          </cell>
          <cell r="K1128" t="str">
            <v>23APR92</v>
          </cell>
          <cell r="L1128" t="str">
            <v>24JUN92</v>
          </cell>
          <cell r="M1128" t="str">
            <v>07SEP92</v>
          </cell>
          <cell r="N1128" t="str">
            <v>11JAN99</v>
          </cell>
          <cell r="O1128" t="str">
            <v>15MAY02</v>
          </cell>
          <cell r="P1128" t="str">
            <v>15NOV26</v>
          </cell>
          <cell r="Q1128">
            <v>35</v>
          </cell>
          <cell r="R1128">
            <v>10</v>
          </cell>
          <cell r="S1128">
            <v>1</v>
          </cell>
          <cell r="U1128">
            <v>38516</v>
          </cell>
          <cell r="V1128">
            <v>5520</v>
          </cell>
          <cell r="W1128">
            <v>32996</v>
          </cell>
          <cell r="X1128">
            <v>32996</v>
          </cell>
          <cell r="Y1128">
            <v>32996</v>
          </cell>
          <cell r="Z1128">
            <v>32996</v>
          </cell>
          <cell r="AA1128">
            <v>5816</v>
          </cell>
        </row>
        <row r="1129">
          <cell r="A1129" t="str">
            <v>SECOND ROAD UPGRADING PROJECT</v>
          </cell>
          <cell r="B1129" t="str">
            <v>1164</v>
          </cell>
          <cell r="C1129">
            <v>1164</v>
          </cell>
          <cell r="D1129" t="str">
            <v>CLOSED</v>
          </cell>
          <cell r="E1129" t="str">
            <v>01</v>
          </cell>
          <cell r="F1129" t="str">
            <v>FIJ</v>
          </cell>
          <cell r="G1129">
            <v>3701</v>
          </cell>
          <cell r="H1129" t="str">
            <v>Roads &amp; Highways</v>
          </cell>
          <cell r="I1129">
            <v>3610</v>
          </cell>
          <cell r="J1129" t="str">
            <v>PAHQ</v>
          </cell>
          <cell r="K1129" t="str">
            <v>18JUN92</v>
          </cell>
          <cell r="L1129" t="str">
            <v>02MAY93</v>
          </cell>
          <cell r="M1129" t="str">
            <v>07JUN93</v>
          </cell>
          <cell r="N1129" t="str">
            <v>09MAR99</v>
          </cell>
          <cell r="O1129" t="str">
            <v>15NOV97</v>
          </cell>
          <cell r="P1129" t="str">
            <v>15MAY17</v>
          </cell>
          <cell r="Q1129">
            <v>25</v>
          </cell>
          <cell r="R1129">
            <v>5</v>
          </cell>
          <cell r="S1129">
            <v>0</v>
          </cell>
          <cell r="T1129" t="str">
            <v>V'ABLE</v>
          </cell>
          <cell r="U1129">
            <v>18000</v>
          </cell>
          <cell r="V1129">
            <v>0</v>
          </cell>
          <cell r="W1129">
            <v>18000</v>
          </cell>
          <cell r="X1129">
            <v>18000</v>
          </cell>
          <cell r="Y1129">
            <v>18000</v>
          </cell>
          <cell r="Z1129">
            <v>18000</v>
          </cell>
          <cell r="AA1129">
            <v>6172</v>
          </cell>
        </row>
        <row r="1130">
          <cell r="A1130" t="str">
            <v>THIRD WATER SUPPLY AND SANITATIONSECTOR PROJECT</v>
          </cell>
          <cell r="B1130" t="str">
            <v>1165</v>
          </cell>
          <cell r="C1130">
            <v>1165</v>
          </cell>
          <cell r="D1130" t="str">
            <v>CLOSED</v>
          </cell>
          <cell r="E1130" t="str">
            <v>03</v>
          </cell>
          <cell r="F1130" t="str">
            <v>NEP</v>
          </cell>
          <cell r="G1130">
            <v>3801</v>
          </cell>
          <cell r="H1130" t="str">
            <v>Water Supply &amp; Sanitation</v>
          </cell>
          <cell r="I1130">
            <v>2045</v>
          </cell>
          <cell r="J1130" t="str">
            <v>SAUD</v>
          </cell>
          <cell r="K1130" t="str">
            <v>25JUN92</v>
          </cell>
          <cell r="L1130" t="str">
            <v>25AUG92</v>
          </cell>
          <cell r="M1130" t="str">
            <v>06JAN93</v>
          </cell>
          <cell r="N1130" t="str">
            <v>13MAY98</v>
          </cell>
          <cell r="O1130" t="str">
            <v>15NOV02</v>
          </cell>
          <cell r="P1130" t="str">
            <v>15MAY32</v>
          </cell>
          <cell r="Q1130">
            <v>40</v>
          </cell>
          <cell r="R1130">
            <v>10</v>
          </cell>
          <cell r="S1130">
            <v>1</v>
          </cell>
          <cell r="U1130">
            <v>20818</v>
          </cell>
          <cell r="V1130">
            <v>313</v>
          </cell>
          <cell r="W1130">
            <v>20505</v>
          </cell>
          <cell r="X1130">
            <v>20505</v>
          </cell>
          <cell r="Y1130">
            <v>20505</v>
          </cell>
          <cell r="Z1130">
            <v>20505</v>
          </cell>
          <cell r="AA1130">
            <v>2723</v>
          </cell>
        </row>
        <row r="1131">
          <cell r="A1131" t="str">
            <v>NORTHWESTERN PROVINCE WATER RESOURCES DEV'T PROJECT</v>
          </cell>
          <cell r="B1131" t="str">
            <v>1166</v>
          </cell>
          <cell r="C1131">
            <v>1166</v>
          </cell>
          <cell r="D1131" t="str">
            <v>CLOSED</v>
          </cell>
          <cell r="E1131" t="str">
            <v>03</v>
          </cell>
          <cell r="F1131" t="str">
            <v>SRI</v>
          </cell>
          <cell r="G1131">
            <v>3900</v>
          </cell>
          <cell r="H1131" t="str">
            <v>Multisector</v>
          </cell>
          <cell r="I1131">
            <v>2035</v>
          </cell>
          <cell r="J1131" t="str">
            <v>SANS</v>
          </cell>
          <cell r="K1131" t="str">
            <v>25JUN92</v>
          </cell>
          <cell r="L1131" t="str">
            <v>24JUL92</v>
          </cell>
          <cell r="M1131" t="str">
            <v>10SEP92</v>
          </cell>
          <cell r="N1131" t="str">
            <v>23MAR01</v>
          </cell>
          <cell r="O1131" t="str">
            <v>15JAN03</v>
          </cell>
          <cell r="P1131" t="str">
            <v>15JUL32</v>
          </cell>
          <cell r="Q1131">
            <v>40</v>
          </cell>
          <cell r="R1131">
            <v>10</v>
          </cell>
          <cell r="S1131">
            <v>1</v>
          </cell>
          <cell r="U1131">
            <v>29468</v>
          </cell>
          <cell r="V1131">
            <v>12170</v>
          </cell>
          <cell r="W1131">
            <v>17298</v>
          </cell>
          <cell r="X1131">
            <v>17298</v>
          </cell>
          <cell r="Y1131">
            <v>17298</v>
          </cell>
          <cell r="Z1131">
            <v>17298</v>
          </cell>
          <cell r="AA1131">
            <v>2104</v>
          </cell>
        </row>
        <row r="1132">
          <cell r="A1132" t="str">
            <v>GUANG-MEI-SHAN RAILWAY PROJECT</v>
          </cell>
          <cell r="B1132" t="str">
            <v>1167</v>
          </cell>
          <cell r="C1132">
            <v>1167</v>
          </cell>
          <cell r="D1132" t="str">
            <v>CLOSED</v>
          </cell>
          <cell r="E1132" t="str">
            <v>01</v>
          </cell>
          <cell r="F1132" t="str">
            <v>PRC</v>
          </cell>
          <cell r="G1132">
            <v>3703</v>
          </cell>
          <cell r="H1132" t="str">
            <v>Railways</v>
          </cell>
          <cell r="I1132">
            <v>4715</v>
          </cell>
          <cell r="J1132" t="str">
            <v>EATC</v>
          </cell>
          <cell r="K1132" t="str">
            <v>25JUN92</v>
          </cell>
          <cell r="L1132" t="str">
            <v>24JUL92</v>
          </cell>
          <cell r="M1132" t="str">
            <v>24SEP92</v>
          </cell>
          <cell r="N1132" t="str">
            <v>11AUG97</v>
          </cell>
          <cell r="O1132" t="str">
            <v>01DEC97</v>
          </cell>
          <cell r="P1132" t="str">
            <v>01JUN17</v>
          </cell>
          <cell r="Q1132">
            <v>25</v>
          </cell>
          <cell r="R1132">
            <v>5</v>
          </cell>
          <cell r="S1132">
            <v>0</v>
          </cell>
          <cell r="T1132" t="str">
            <v>V'ABLE</v>
          </cell>
          <cell r="U1132">
            <v>200000</v>
          </cell>
          <cell r="V1132">
            <v>0</v>
          </cell>
          <cell r="W1132">
            <v>200000</v>
          </cell>
          <cell r="X1132">
            <v>200000</v>
          </cell>
          <cell r="Y1132">
            <v>200000</v>
          </cell>
          <cell r="Z1132">
            <v>200000</v>
          </cell>
          <cell r="AA1132">
            <v>200000</v>
          </cell>
        </row>
        <row r="1133">
          <cell r="A1133" t="str">
            <v>SHENYANG-BENXI HIGHWAY PROJECT</v>
          </cell>
          <cell r="B1133" t="str">
            <v>1168</v>
          </cell>
          <cell r="C1133">
            <v>1168</v>
          </cell>
          <cell r="D1133" t="str">
            <v>CLOSED</v>
          </cell>
          <cell r="E1133" t="str">
            <v>01</v>
          </cell>
          <cell r="F1133" t="str">
            <v>PRC</v>
          </cell>
          <cell r="G1133">
            <v>3701</v>
          </cell>
          <cell r="H1133" t="str">
            <v>Roads &amp; Highways</v>
          </cell>
          <cell r="I1133">
            <v>4715</v>
          </cell>
          <cell r="J1133" t="str">
            <v>EATC</v>
          </cell>
          <cell r="K1133" t="str">
            <v>02JUL92</v>
          </cell>
          <cell r="L1133" t="str">
            <v>05OCT92</v>
          </cell>
          <cell r="M1133" t="str">
            <v>16DEC92</v>
          </cell>
          <cell r="N1133" t="str">
            <v>16DEC97</v>
          </cell>
          <cell r="O1133" t="str">
            <v>01DEC97</v>
          </cell>
          <cell r="P1133" t="str">
            <v>01JUN02</v>
          </cell>
          <cell r="Q1133">
            <v>25</v>
          </cell>
          <cell r="R1133">
            <v>5</v>
          </cell>
          <cell r="S1133">
            <v>0</v>
          </cell>
          <cell r="T1133" t="str">
            <v>V'ABLE</v>
          </cell>
          <cell r="U1133">
            <v>50000</v>
          </cell>
          <cell r="V1133">
            <v>0</v>
          </cell>
          <cell r="W1133">
            <v>50000</v>
          </cell>
          <cell r="X1133">
            <v>50000</v>
          </cell>
          <cell r="Y1133">
            <v>50000</v>
          </cell>
          <cell r="Z1133">
            <v>50000</v>
          </cell>
          <cell r="AA1133">
            <v>50000</v>
          </cell>
        </row>
        <row r="1134">
          <cell r="A1134" t="str">
            <v>BONGKOT GAS TRANSMISSION PROJECT</v>
          </cell>
          <cell r="B1134" t="str">
            <v>1169</v>
          </cell>
          <cell r="C1134">
            <v>1169</v>
          </cell>
          <cell r="D1134" t="str">
            <v>CLOSED</v>
          </cell>
          <cell r="E1134" t="str">
            <v>01</v>
          </cell>
          <cell r="F1134" t="str">
            <v>THA</v>
          </cell>
          <cell r="G1134">
            <v>3204</v>
          </cell>
          <cell r="H1134" t="str">
            <v>Transmission &amp; Distribution</v>
          </cell>
          <cell r="I1134">
            <v>2115</v>
          </cell>
          <cell r="J1134" t="str">
            <v>SEID</v>
          </cell>
          <cell r="K1134" t="str">
            <v>02JUL92</v>
          </cell>
          <cell r="L1134" t="str">
            <v>28AUG92</v>
          </cell>
          <cell r="M1134" t="str">
            <v>16DEC92</v>
          </cell>
          <cell r="N1134" t="str">
            <v>23NOV94</v>
          </cell>
          <cell r="O1134" t="str">
            <v>15DEC96</v>
          </cell>
          <cell r="P1134" t="str">
            <v>15JUN12</v>
          </cell>
          <cell r="Q1134">
            <v>20</v>
          </cell>
          <cell r="R1134">
            <v>4</v>
          </cell>
          <cell r="S1134">
            <v>0</v>
          </cell>
          <cell r="T1134" t="str">
            <v>V'ABLE</v>
          </cell>
          <cell r="U1134">
            <v>58000</v>
          </cell>
          <cell r="V1134">
            <v>10589</v>
          </cell>
          <cell r="W1134">
            <v>47411</v>
          </cell>
          <cell r="X1134">
            <v>47411</v>
          </cell>
          <cell r="Y1134">
            <v>47411</v>
          </cell>
          <cell r="Z1134">
            <v>47411</v>
          </cell>
          <cell r="AA1134">
            <v>30052</v>
          </cell>
        </row>
        <row r="1135">
          <cell r="A1135" t="str">
            <v>THIRD POWER TRANSMISSION EXPANSION (SECTOR) PROJECT</v>
          </cell>
          <cell r="B1135" t="str">
            <v>1170</v>
          </cell>
          <cell r="C1135">
            <v>1170</v>
          </cell>
          <cell r="D1135" t="str">
            <v>CLOSED</v>
          </cell>
          <cell r="E1135" t="str">
            <v>01</v>
          </cell>
          <cell r="F1135" t="str">
            <v>THA</v>
          </cell>
          <cell r="G1135">
            <v>3204</v>
          </cell>
          <cell r="H1135" t="str">
            <v>Transmission &amp; Distribution</v>
          </cell>
          <cell r="I1135">
            <v>2115</v>
          </cell>
          <cell r="J1135" t="str">
            <v>SEID</v>
          </cell>
          <cell r="K1135" t="str">
            <v>16JUL92</v>
          </cell>
          <cell r="L1135" t="str">
            <v>16SEP92</v>
          </cell>
          <cell r="M1135" t="str">
            <v>16DEC92</v>
          </cell>
          <cell r="N1135" t="str">
            <v>08JUL98</v>
          </cell>
          <cell r="O1135" t="str">
            <v>01JUN97</v>
          </cell>
          <cell r="P1135" t="str">
            <v>01JUN00</v>
          </cell>
          <cell r="Q1135">
            <v>20</v>
          </cell>
          <cell r="R1135">
            <v>4</v>
          </cell>
          <cell r="S1135">
            <v>0</v>
          </cell>
          <cell r="T1135" t="str">
            <v>V'ABLE</v>
          </cell>
          <cell r="U1135">
            <v>94250</v>
          </cell>
          <cell r="V1135">
            <v>6334</v>
          </cell>
          <cell r="W1135">
            <v>87916</v>
          </cell>
          <cell r="X1135">
            <v>87916</v>
          </cell>
          <cell r="Y1135">
            <v>87916</v>
          </cell>
          <cell r="Z1135">
            <v>87916</v>
          </cell>
          <cell r="AA1135">
            <v>87916</v>
          </cell>
        </row>
        <row r="1136">
          <cell r="A1136" t="str">
            <v>EMERGENCY TELECOMMUNICATIONS REHABILITATION</v>
          </cell>
          <cell r="B1136" t="str">
            <v>1171</v>
          </cell>
          <cell r="C1136">
            <v>1171</v>
          </cell>
          <cell r="D1136" t="str">
            <v>CLOSED</v>
          </cell>
          <cell r="E1136" t="str">
            <v>03</v>
          </cell>
          <cell r="F1136" t="str">
            <v>COO</v>
          </cell>
          <cell r="G1136">
            <v>3706</v>
          </cell>
          <cell r="H1136" t="str">
            <v>Telecommunications &amp; Communications</v>
          </cell>
          <cell r="I1136">
            <v>3610</v>
          </cell>
          <cell r="J1136" t="str">
            <v>PAHQ</v>
          </cell>
          <cell r="K1136" t="str">
            <v>16JUL92</v>
          </cell>
          <cell r="L1136" t="str">
            <v>03AUG92</v>
          </cell>
          <cell r="M1136" t="str">
            <v>03AUG92</v>
          </cell>
          <cell r="N1136" t="str">
            <v>21JUL93</v>
          </cell>
          <cell r="O1136" t="str">
            <v>15DEC02</v>
          </cell>
          <cell r="P1136" t="str">
            <v>15JUN32</v>
          </cell>
          <cell r="Q1136">
            <v>40</v>
          </cell>
          <cell r="R1136">
            <v>10</v>
          </cell>
          <cell r="S1136">
            <v>1</v>
          </cell>
          <cell r="U1136">
            <v>484</v>
          </cell>
          <cell r="V1136">
            <v>80</v>
          </cell>
          <cell r="W1136">
            <v>404</v>
          </cell>
          <cell r="X1136">
            <v>404</v>
          </cell>
          <cell r="Y1136">
            <v>404</v>
          </cell>
          <cell r="Z1136">
            <v>404</v>
          </cell>
          <cell r="AA1136">
            <v>56</v>
          </cell>
        </row>
        <row r="1137">
          <cell r="A1137" t="str">
            <v>POWER XX11 PROJECT</v>
          </cell>
          <cell r="B1137" t="str">
            <v>1172</v>
          </cell>
          <cell r="C1137">
            <v>1172</v>
          </cell>
          <cell r="D1137" t="str">
            <v>CLOSED</v>
          </cell>
          <cell r="E1137" t="str">
            <v>01</v>
          </cell>
          <cell r="F1137" t="str">
            <v>INO</v>
          </cell>
          <cell r="G1137">
            <v>3205</v>
          </cell>
          <cell r="H1137" t="str">
            <v>Energy Sector Development</v>
          </cell>
          <cell r="I1137">
            <v>2115</v>
          </cell>
          <cell r="J1137" t="str">
            <v>SEID</v>
          </cell>
          <cell r="K1137" t="str">
            <v>04AUG92</v>
          </cell>
          <cell r="L1137" t="str">
            <v>10SEP92</v>
          </cell>
          <cell r="M1137" t="str">
            <v>22DEC92</v>
          </cell>
          <cell r="N1137" t="str">
            <v>05JAN00</v>
          </cell>
          <cell r="O1137" t="str">
            <v>15MAY98</v>
          </cell>
          <cell r="P1137" t="str">
            <v>15NOV12</v>
          </cell>
          <cell r="Q1137">
            <v>20</v>
          </cell>
          <cell r="R1137">
            <v>5</v>
          </cell>
          <cell r="S1137">
            <v>0</v>
          </cell>
          <cell r="T1137" t="str">
            <v>V'ABLE</v>
          </cell>
          <cell r="U1137">
            <v>350000</v>
          </cell>
          <cell r="V1137">
            <v>62499</v>
          </cell>
          <cell r="W1137">
            <v>287501</v>
          </cell>
          <cell r="X1137">
            <v>287501</v>
          </cell>
          <cell r="Y1137">
            <v>287501</v>
          </cell>
          <cell r="Z1137">
            <v>287501</v>
          </cell>
          <cell r="AA1137">
            <v>168000</v>
          </cell>
        </row>
        <row r="1138">
          <cell r="A1138" t="str">
            <v>BANGLADESH OPEN UNIVERSITY PROJECT</v>
          </cell>
          <cell r="B1138" t="str">
            <v>1173</v>
          </cell>
          <cell r="C1138">
            <v>1173</v>
          </cell>
          <cell r="D1138" t="str">
            <v>CLOSED</v>
          </cell>
          <cell r="E1138" t="str">
            <v>03</v>
          </cell>
          <cell r="F1138" t="str">
            <v>BAN</v>
          </cell>
          <cell r="G1138">
            <v>3104</v>
          </cell>
          <cell r="H1138" t="str">
            <v>Tertiary Education</v>
          </cell>
          <cell r="I1138">
            <v>2035</v>
          </cell>
          <cell r="J1138" t="str">
            <v>SANS</v>
          </cell>
          <cell r="K1138" t="str">
            <v>04AUG92</v>
          </cell>
          <cell r="L1138" t="str">
            <v>20AUG92</v>
          </cell>
          <cell r="M1138" t="str">
            <v>17NOV92</v>
          </cell>
          <cell r="N1138" t="str">
            <v>28SEP99</v>
          </cell>
          <cell r="O1138" t="str">
            <v>01SEP02</v>
          </cell>
          <cell r="P1138" t="str">
            <v>01MAR32</v>
          </cell>
          <cell r="Q1138">
            <v>40</v>
          </cell>
          <cell r="R1138">
            <v>10</v>
          </cell>
          <cell r="S1138">
            <v>1</v>
          </cell>
          <cell r="U1138">
            <v>34212</v>
          </cell>
          <cell r="V1138">
            <v>1442</v>
          </cell>
          <cell r="W1138">
            <v>32770</v>
          </cell>
          <cell r="X1138">
            <v>32770</v>
          </cell>
          <cell r="Y1138">
            <v>32770</v>
          </cell>
          <cell r="Z1138">
            <v>32770</v>
          </cell>
          <cell r="AA1138">
            <v>4301</v>
          </cell>
        </row>
        <row r="1139">
          <cell r="A1139" t="str">
            <v>SARAWAK POWER PROJECT</v>
          </cell>
          <cell r="B1139" t="str">
            <v>1174</v>
          </cell>
          <cell r="C1139">
            <v>1174</v>
          </cell>
          <cell r="D1139" t="str">
            <v>CLOSED</v>
          </cell>
          <cell r="E1139" t="str">
            <v>01</v>
          </cell>
          <cell r="F1139" t="str">
            <v>MAL</v>
          </cell>
          <cell r="G1139">
            <v>3204</v>
          </cell>
          <cell r="H1139" t="str">
            <v>Transmission &amp; Distribution</v>
          </cell>
          <cell r="I1139">
            <v>2115</v>
          </cell>
          <cell r="J1139" t="str">
            <v>SEID</v>
          </cell>
          <cell r="K1139" t="str">
            <v>06AUG92</v>
          </cell>
          <cell r="L1139" t="str">
            <v>09DEC92</v>
          </cell>
          <cell r="M1139" t="str">
            <v>03MAR93</v>
          </cell>
          <cell r="N1139" t="str">
            <v>15JUL96</v>
          </cell>
          <cell r="O1139" t="str">
            <v>01DEC95</v>
          </cell>
          <cell r="P1139" t="str">
            <v>01JUN12</v>
          </cell>
          <cell r="Q1139">
            <v>20</v>
          </cell>
          <cell r="R1139">
            <v>3</v>
          </cell>
          <cell r="S1139">
            <v>0</v>
          </cell>
          <cell r="T1139" t="str">
            <v>V'ABLE</v>
          </cell>
          <cell r="U1139">
            <v>49500</v>
          </cell>
          <cell r="V1139">
            <v>17900</v>
          </cell>
          <cell r="W1139">
            <v>31600</v>
          </cell>
          <cell r="X1139">
            <v>31600</v>
          </cell>
          <cell r="Y1139">
            <v>31600</v>
          </cell>
          <cell r="Z1139">
            <v>31600</v>
          </cell>
          <cell r="AA1139">
            <v>31600</v>
          </cell>
        </row>
        <row r="1140">
          <cell r="A1140" t="str">
            <v>GUANGDONG TROPICAL CROPS DEVELOPMENT PROJECT</v>
          </cell>
          <cell r="B1140" t="str">
            <v>1175</v>
          </cell>
          <cell r="C1140">
            <v>1175</v>
          </cell>
          <cell r="D1140" t="str">
            <v>CLOSED</v>
          </cell>
          <cell r="E1140" t="str">
            <v>01</v>
          </cell>
          <cell r="F1140" t="str">
            <v>PRC</v>
          </cell>
          <cell r="G1140">
            <v>3001</v>
          </cell>
          <cell r="H1140" t="str">
            <v>Agriculture Production, Agroprocessing, &amp; Agrobusiness</v>
          </cell>
          <cell r="I1140">
            <v>4725</v>
          </cell>
          <cell r="J1140" t="str">
            <v>EAAE</v>
          </cell>
          <cell r="K1140" t="str">
            <v>13AUG92</v>
          </cell>
          <cell r="L1140" t="str">
            <v>04SEP92</v>
          </cell>
          <cell r="M1140" t="str">
            <v>19NOV92</v>
          </cell>
          <cell r="N1140" t="str">
            <v>31MAY98</v>
          </cell>
          <cell r="O1140" t="str">
            <v>01FEB00</v>
          </cell>
          <cell r="P1140" t="str">
            <v>01AUG17</v>
          </cell>
          <cell r="Q1140">
            <v>25</v>
          </cell>
          <cell r="R1140">
            <v>7</v>
          </cell>
          <cell r="S1140">
            <v>0</v>
          </cell>
          <cell r="T1140" t="str">
            <v>V'ABLE</v>
          </cell>
          <cell r="U1140">
            <v>55000</v>
          </cell>
          <cell r="V1140">
            <v>0</v>
          </cell>
          <cell r="W1140">
            <v>55000</v>
          </cell>
          <cell r="X1140">
            <v>55000</v>
          </cell>
          <cell r="Y1140">
            <v>55000</v>
          </cell>
          <cell r="Z1140">
            <v>55000</v>
          </cell>
          <cell r="AA1140">
            <v>16145</v>
          </cell>
        </row>
        <row r="1141">
          <cell r="A1141" t="str">
            <v>FIFTH HIGHWAY (SECTOR) PROJECT</v>
          </cell>
          <cell r="B1141" t="str">
            <v>1176</v>
          </cell>
          <cell r="C1141">
            <v>1176</v>
          </cell>
          <cell r="D1141" t="str">
            <v>CLOSED</v>
          </cell>
          <cell r="E1141" t="str">
            <v>01</v>
          </cell>
          <cell r="F1141" t="str">
            <v>THA</v>
          </cell>
          <cell r="G1141">
            <v>3701</v>
          </cell>
          <cell r="H1141" t="str">
            <v>Roads &amp; Highways</v>
          </cell>
          <cell r="I1141">
            <v>2115</v>
          </cell>
          <cell r="J1141" t="str">
            <v>SEID</v>
          </cell>
          <cell r="K1141" t="str">
            <v>18AUG92</v>
          </cell>
          <cell r="L1141" t="str">
            <v>16SEP92</v>
          </cell>
          <cell r="M1141" t="str">
            <v>21JAN93</v>
          </cell>
          <cell r="N1141" t="str">
            <v>19OCT98</v>
          </cell>
          <cell r="O1141" t="str">
            <v>01OCT97</v>
          </cell>
          <cell r="P1141" t="str">
            <v>01APR17</v>
          </cell>
          <cell r="Q1141">
            <v>25</v>
          </cell>
          <cell r="R1141">
            <v>5</v>
          </cell>
          <cell r="S1141">
            <v>0</v>
          </cell>
          <cell r="T1141" t="str">
            <v>V'ABLE</v>
          </cell>
          <cell r="U1141">
            <v>93000</v>
          </cell>
          <cell r="V1141">
            <v>26518</v>
          </cell>
          <cell r="W1141">
            <v>66482</v>
          </cell>
          <cell r="X1141">
            <v>66482</v>
          </cell>
          <cell r="Y1141">
            <v>66482</v>
          </cell>
          <cell r="Z1141">
            <v>66482</v>
          </cell>
          <cell r="AA1141">
            <v>66482</v>
          </cell>
        </row>
        <row r="1142">
          <cell r="A1142" t="str">
            <v>INDUSTRIAL ENERGY CONSERVATION &amp; ENVIRONMENT IMPROVEMENT PROJ</v>
          </cell>
          <cell r="B1142" t="str">
            <v>1178</v>
          </cell>
          <cell r="C1142">
            <v>1178</v>
          </cell>
          <cell r="D1142" t="str">
            <v>CLOSED</v>
          </cell>
          <cell r="E1142" t="str">
            <v>01</v>
          </cell>
          <cell r="F1142" t="str">
            <v>PRC</v>
          </cell>
          <cell r="G1142">
            <v>3205</v>
          </cell>
          <cell r="H1142" t="str">
            <v>Energy Sector Development</v>
          </cell>
          <cell r="I1142">
            <v>4720</v>
          </cell>
          <cell r="J1142" t="str">
            <v>EAEN</v>
          </cell>
          <cell r="K1142" t="str">
            <v>24SEP92</v>
          </cell>
          <cell r="L1142" t="str">
            <v>26NOV92</v>
          </cell>
          <cell r="M1142" t="str">
            <v>24FEB93</v>
          </cell>
          <cell r="N1142" t="str">
            <v>15NOV97</v>
          </cell>
          <cell r="O1142" t="str">
            <v>15NOV97</v>
          </cell>
          <cell r="P1142" t="str">
            <v>15MAY12</v>
          </cell>
          <cell r="Q1142">
            <v>20</v>
          </cell>
          <cell r="R1142">
            <v>5</v>
          </cell>
          <cell r="S1142">
            <v>0</v>
          </cell>
          <cell r="T1142" t="str">
            <v>V'ABLE</v>
          </cell>
          <cell r="U1142">
            <v>107000</v>
          </cell>
          <cell r="V1142">
            <v>30586</v>
          </cell>
          <cell r="W1142">
            <v>76414</v>
          </cell>
          <cell r="X1142">
            <v>76414</v>
          </cell>
          <cell r="Y1142">
            <v>76414</v>
          </cell>
          <cell r="Z1142">
            <v>76414</v>
          </cell>
          <cell r="AA1142">
            <v>47661</v>
          </cell>
        </row>
        <row r="1143">
          <cell r="A1143" t="str">
            <v>NWFP BARANI AREA DEVELOPMENT PROJECT</v>
          </cell>
          <cell r="B1143" t="str">
            <v>1179</v>
          </cell>
          <cell r="C1143">
            <v>1179</v>
          </cell>
          <cell r="D1143" t="str">
            <v>CLOSED</v>
          </cell>
          <cell r="E1143" t="str">
            <v>03</v>
          </cell>
          <cell r="F1143" t="str">
            <v>PAK</v>
          </cell>
          <cell r="G1143">
            <v>3008</v>
          </cell>
          <cell r="H1143" t="str">
            <v>Agriculture Sector Development</v>
          </cell>
          <cell r="I1143">
            <v>4620</v>
          </cell>
          <cell r="J1143" t="str">
            <v>CWAE</v>
          </cell>
          <cell r="K1143" t="str">
            <v>24SEP92</v>
          </cell>
          <cell r="L1143" t="str">
            <v>09DEC92</v>
          </cell>
          <cell r="M1143" t="str">
            <v>25NOV93</v>
          </cell>
          <cell r="N1143" t="str">
            <v>01FEB01</v>
          </cell>
          <cell r="O1143" t="str">
            <v>15MAR03</v>
          </cell>
          <cell r="P1143" t="str">
            <v>15SEP27</v>
          </cell>
          <cell r="Q1143">
            <v>35</v>
          </cell>
          <cell r="R1143">
            <v>10</v>
          </cell>
          <cell r="S1143">
            <v>1</v>
          </cell>
          <cell r="U1143">
            <v>31724</v>
          </cell>
          <cell r="V1143">
            <v>320</v>
          </cell>
          <cell r="W1143">
            <v>31404</v>
          </cell>
          <cell r="X1143">
            <v>31404</v>
          </cell>
          <cell r="Y1143">
            <v>31404</v>
          </cell>
          <cell r="Z1143">
            <v>31404</v>
          </cell>
          <cell r="AA1143">
            <v>4804</v>
          </cell>
        </row>
        <row r="1144">
          <cell r="A1144" t="str">
            <v>SECOND AGRICULTURE PROGRAM</v>
          </cell>
          <cell r="B1144" t="str">
            <v>1180</v>
          </cell>
          <cell r="C1144">
            <v>1180</v>
          </cell>
          <cell r="D1144" t="str">
            <v>CLOSED</v>
          </cell>
          <cell r="E1144" t="str">
            <v>03</v>
          </cell>
          <cell r="F1144" t="str">
            <v>LAO</v>
          </cell>
          <cell r="G1144">
            <v>3001</v>
          </cell>
          <cell r="H1144" t="str">
            <v>Agriculture Production, Agroprocessing, &amp; Agrobusiness</v>
          </cell>
          <cell r="I1144">
            <v>2125</v>
          </cell>
          <cell r="J1144" t="str">
            <v>SEAE</v>
          </cell>
          <cell r="K1144" t="str">
            <v>08OCT92</v>
          </cell>
          <cell r="L1144" t="str">
            <v>22OCT92</v>
          </cell>
          <cell r="M1144" t="str">
            <v>08JAN93</v>
          </cell>
          <cell r="N1144" t="str">
            <v>09AUG95</v>
          </cell>
          <cell r="O1144" t="str">
            <v>15MAR03</v>
          </cell>
          <cell r="P1144" t="str">
            <v>15SEP32</v>
          </cell>
          <cell r="Q1144">
            <v>40</v>
          </cell>
          <cell r="R1144">
            <v>10</v>
          </cell>
          <cell r="S1144">
            <v>1</v>
          </cell>
          <cell r="U1144">
            <v>28770</v>
          </cell>
          <cell r="V1144">
            <v>0</v>
          </cell>
          <cell r="W1144">
            <v>28770</v>
          </cell>
          <cell r="X1144">
            <v>28770</v>
          </cell>
          <cell r="Y1144">
            <v>28770</v>
          </cell>
          <cell r="Z1144">
            <v>28770</v>
          </cell>
          <cell r="AA1144">
            <v>3387</v>
          </cell>
        </row>
        <row r="1145">
          <cell r="A1145" t="str">
            <v>COAL PORTS PROJECT</v>
          </cell>
          <cell r="B1145" t="str">
            <v>1181</v>
          </cell>
          <cell r="C1145">
            <v>1181</v>
          </cell>
          <cell r="D1145" t="str">
            <v>CLOSED</v>
          </cell>
          <cell r="E1145" t="str">
            <v>01</v>
          </cell>
          <cell r="F1145" t="str">
            <v>IND</v>
          </cell>
          <cell r="G1145">
            <v>3702</v>
          </cell>
          <cell r="H1145" t="str">
            <v>Ports, Waterways, &amp; Shipping</v>
          </cell>
          <cell r="I1145">
            <v>2060</v>
          </cell>
          <cell r="J1145" t="str">
            <v>INRM</v>
          </cell>
          <cell r="K1145" t="str">
            <v>27OCT92</v>
          </cell>
          <cell r="L1145" t="str">
            <v>12FEB93</v>
          </cell>
          <cell r="M1145" t="str">
            <v>07JUL93</v>
          </cell>
          <cell r="N1145" t="str">
            <v>18APR02</v>
          </cell>
          <cell r="O1145" t="str">
            <v>15AUG97</v>
          </cell>
          <cell r="P1145" t="str">
            <v>15FEB17</v>
          </cell>
          <cell r="Q1145">
            <v>25</v>
          </cell>
          <cell r="R1145">
            <v>5</v>
          </cell>
          <cell r="S1145">
            <v>0</v>
          </cell>
          <cell r="T1145" t="str">
            <v>V'ABLE</v>
          </cell>
          <cell r="U1145">
            <v>285000</v>
          </cell>
          <cell r="V1145">
            <v>51509</v>
          </cell>
          <cell r="W1145">
            <v>233491</v>
          </cell>
          <cell r="X1145">
            <v>233491</v>
          </cell>
          <cell r="Y1145">
            <v>233491</v>
          </cell>
          <cell r="Z1145">
            <v>233491</v>
          </cell>
          <cell r="AA1145">
            <v>233491</v>
          </cell>
        </row>
        <row r="1146">
          <cell r="A1146" t="str">
            <v>REHABILITATION OF DAMAGED SCHOOL FACILITIES PROJECT</v>
          </cell>
          <cell r="B1146" t="str">
            <v>1182</v>
          </cell>
          <cell r="C1146">
            <v>1182</v>
          </cell>
          <cell r="D1146" t="str">
            <v>CLOSED</v>
          </cell>
          <cell r="E1146" t="str">
            <v>03</v>
          </cell>
          <cell r="F1146" t="str">
            <v>BAN</v>
          </cell>
          <cell r="G1146">
            <v>3106</v>
          </cell>
          <cell r="H1146" t="str">
            <v>Education Sector Development</v>
          </cell>
          <cell r="I1146">
            <v>2055</v>
          </cell>
          <cell r="J1146" t="str">
            <v>BRM</v>
          </cell>
          <cell r="K1146" t="str">
            <v>27OCT92</v>
          </cell>
          <cell r="L1146" t="str">
            <v>11DEC92</v>
          </cell>
          <cell r="M1146" t="str">
            <v>22MAR93</v>
          </cell>
          <cell r="N1146" t="str">
            <v>30OCT95</v>
          </cell>
          <cell r="O1146" t="str">
            <v>01JAN03</v>
          </cell>
          <cell r="P1146" t="str">
            <v>01JUL32</v>
          </cell>
          <cell r="Q1146">
            <v>40</v>
          </cell>
          <cell r="R1146">
            <v>10</v>
          </cell>
          <cell r="S1146">
            <v>1</v>
          </cell>
          <cell r="U1146">
            <v>14838</v>
          </cell>
          <cell r="V1146">
            <v>920</v>
          </cell>
          <cell r="W1146">
            <v>13918</v>
          </cell>
          <cell r="X1146">
            <v>13918</v>
          </cell>
          <cell r="Y1146">
            <v>13918</v>
          </cell>
          <cell r="Z1146">
            <v>13918</v>
          </cell>
          <cell r="AA1146">
            <v>1813</v>
          </cell>
        </row>
        <row r="1147">
          <cell r="A1147" t="str">
            <v>PARTICIPATORY FORESTRY PROJECT</v>
          </cell>
          <cell r="B1147" t="str">
            <v>1183</v>
          </cell>
          <cell r="C1147">
            <v>1183</v>
          </cell>
          <cell r="D1147" t="str">
            <v>CLOSED</v>
          </cell>
          <cell r="E1147" t="str">
            <v>03</v>
          </cell>
          <cell r="F1147" t="str">
            <v>SRI</v>
          </cell>
          <cell r="G1147">
            <v>3004</v>
          </cell>
          <cell r="H1147" t="str">
            <v>Forest</v>
          </cell>
          <cell r="I1147">
            <v>2035</v>
          </cell>
          <cell r="J1147" t="str">
            <v>SANS</v>
          </cell>
          <cell r="K1147" t="str">
            <v>05NOV92</v>
          </cell>
          <cell r="L1147" t="str">
            <v>17DEC92</v>
          </cell>
          <cell r="M1147" t="str">
            <v>11AUG93</v>
          </cell>
          <cell r="N1147" t="str">
            <v>31AUG00</v>
          </cell>
          <cell r="O1147" t="str">
            <v>01FEB04</v>
          </cell>
          <cell r="P1147" t="str">
            <v>01AUG33</v>
          </cell>
          <cell r="Q1147">
            <v>40</v>
          </cell>
          <cell r="R1147">
            <v>10</v>
          </cell>
          <cell r="S1147">
            <v>1</v>
          </cell>
          <cell r="U1147">
            <v>10064</v>
          </cell>
          <cell r="V1147">
            <v>2142</v>
          </cell>
          <cell r="W1147">
            <v>7922</v>
          </cell>
          <cell r="X1147">
            <v>7922</v>
          </cell>
          <cell r="Y1147">
            <v>7922</v>
          </cell>
          <cell r="Z1147">
            <v>7922</v>
          </cell>
          <cell r="AA1147">
            <v>787</v>
          </cell>
        </row>
        <row r="1148">
          <cell r="A1148" t="str">
            <v>UPLAND FARMER DEVELOPMENT PROJECT</v>
          </cell>
          <cell r="B1148" t="str">
            <v>1184</v>
          </cell>
          <cell r="C1148">
            <v>1184</v>
          </cell>
          <cell r="D1148" t="str">
            <v>CLOSED</v>
          </cell>
          <cell r="E1148" t="str">
            <v>03</v>
          </cell>
          <cell r="F1148" t="str">
            <v>INO</v>
          </cell>
          <cell r="G1148">
            <v>3001</v>
          </cell>
          <cell r="H1148" t="str">
            <v>Agriculture Production, Agroprocessing, &amp; Agrobusiness</v>
          </cell>
          <cell r="I1148">
            <v>2125</v>
          </cell>
          <cell r="J1148" t="str">
            <v>SEAE</v>
          </cell>
          <cell r="K1148" t="str">
            <v>05NOV92</v>
          </cell>
          <cell r="L1148" t="str">
            <v>16MAR93</v>
          </cell>
          <cell r="M1148" t="str">
            <v>18MAY93</v>
          </cell>
          <cell r="N1148" t="str">
            <v>18JUL02</v>
          </cell>
          <cell r="O1148" t="str">
            <v>15MAY03</v>
          </cell>
          <cell r="P1148" t="str">
            <v>15NOV27</v>
          </cell>
          <cell r="Q1148">
            <v>35</v>
          </cell>
          <cell r="R1148">
            <v>10</v>
          </cell>
          <cell r="S1148">
            <v>1</v>
          </cell>
          <cell r="U1148">
            <v>28035</v>
          </cell>
          <cell r="V1148">
            <v>5599</v>
          </cell>
          <cell r="W1148">
            <v>22436</v>
          </cell>
          <cell r="X1148">
            <v>22436</v>
          </cell>
          <cell r="Y1148">
            <v>22436</v>
          </cell>
          <cell r="Z1148">
            <v>22436</v>
          </cell>
          <cell r="AA1148">
            <v>3283</v>
          </cell>
        </row>
        <row r="1149">
          <cell r="A1149" t="str">
            <v>PROVINCIAL HIGHWAYS PROJECT</v>
          </cell>
          <cell r="B1149" t="str">
            <v>1185</v>
          </cell>
          <cell r="C1149">
            <v>1185</v>
          </cell>
          <cell r="D1149" t="str">
            <v>CLOSED</v>
          </cell>
          <cell r="E1149" t="str">
            <v>03</v>
          </cell>
          <cell r="F1149" t="str">
            <v>PAK</v>
          </cell>
          <cell r="G1149">
            <v>3701</v>
          </cell>
          <cell r="H1149" t="str">
            <v>Roads &amp; Highways</v>
          </cell>
          <cell r="I1149">
            <v>4615</v>
          </cell>
          <cell r="J1149" t="str">
            <v>CWID</v>
          </cell>
          <cell r="K1149" t="str">
            <v>05NOV92</v>
          </cell>
          <cell r="L1149" t="str">
            <v>30JUN93</v>
          </cell>
          <cell r="M1149" t="str">
            <v>12OCT93</v>
          </cell>
          <cell r="N1149" t="str">
            <v>11NOV02</v>
          </cell>
          <cell r="O1149" t="str">
            <v>15MAR03</v>
          </cell>
          <cell r="P1149" t="str">
            <v>15SEP27</v>
          </cell>
          <cell r="Q1149">
            <v>35</v>
          </cell>
          <cell r="R1149">
            <v>10</v>
          </cell>
          <cell r="S1149">
            <v>1</v>
          </cell>
          <cell r="U1149">
            <v>155167</v>
          </cell>
          <cell r="V1149">
            <v>10690</v>
          </cell>
          <cell r="W1149">
            <v>144477</v>
          </cell>
          <cell r="X1149">
            <v>144477</v>
          </cell>
          <cell r="Y1149">
            <v>144477</v>
          </cell>
          <cell r="Z1149">
            <v>144477</v>
          </cell>
          <cell r="AA1149">
            <v>21978</v>
          </cell>
        </row>
        <row r="1150">
          <cell r="A1150" t="str">
            <v>SMALLHOLDER TREE CROP PROCESSING PROJECT</v>
          </cell>
          <cell r="B1150" t="str">
            <v>1186</v>
          </cell>
          <cell r="C1150">
            <v>1186</v>
          </cell>
          <cell r="D1150" t="str">
            <v>CLOSED</v>
          </cell>
          <cell r="E1150" t="str">
            <v>01</v>
          </cell>
          <cell r="F1150" t="str">
            <v>INO</v>
          </cell>
          <cell r="G1150">
            <v>3001</v>
          </cell>
          <cell r="H1150" t="str">
            <v>Agriculture Production, Agroprocessing, &amp; Agrobusiness</v>
          </cell>
          <cell r="I1150">
            <v>2125</v>
          </cell>
          <cell r="J1150" t="str">
            <v>SEAE</v>
          </cell>
          <cell r="K1150" t="str">
            <v>12NOV92</v>
          </cell>
          <cell r="L1150" t="str">
            <v>16MAR93</v>
          </cell>
          <cell r="M1150" t="str">
            <v>14SEP93</v>
          </cell>
          <cell r="N1150" t="str">
            <v>01JUL03</v>
          </cell>
          <cell r="O1150" t="str">
            <v>01JUN99</v>
          </cell>
          <cell r="P1150" t="str">
            <v>01DEC18</v>
          </cell>
          <cell r="Q1150">
            <v>26</v>
          </cell>
          <cell r="R1150">
            <v>6</v>
          </cell>
          <cell r="S1150">
            <v>0</v>
          </cell>
          <cell r="T1150" t="str">
            <v>V'ABLE</v>
          </cell>
          <cell r="U1150">
            <v>75000</v>
          </cell>
          <cell r="V1150">
            <v>24945</v>
          </cell>
          <cell r="W1150">
            <v>50055</v>
          </cell>
          <cell r="X1150">
            <v>50055</v>
          </cell>
          <cell r="Y1150">
            <v>50055</v>
          </cell>
          <cell r="Z1150">
            <v>50055</v>
          </cell>
          <cell r="AA1150">
            <v>14065</v>
          </cell>
        </row>
        <row r="1151">
          <cell r="A1151" t="str">
            <v>BIODIVERSITY CONSERVATION PROJECT IN FLORES AND SIBERUT</v>
          </cell>
          <cell r="B1151" t="str">
            <v>1187</v>
          </cell>
          <cell r="C1151">
            <v>1187</v>
          </cell>
          <cell r="D1151" t="str">
            <v>CLOSED</v>
          </cell>
          <cell r="E1151" t="str">
            <v>03</v>
          </cell>
          <cell r="F1151" t="str">
            <v>INO</v>
          </cell>
          <cell r="G1151">
            <v>3002</v>
          </cell>
          <cell r="H1151" t="str">
            <v>Environment &amp; Biodiversity</v>
          </cell>
          <cell r="I1151">
            <v>2125</v>
          </cell>
          <cell r="J1151" t="str">
            <v>SEAE</v>
          </cell>
          <cell r="K1151" t="str">
            <v>12NOV92</v>
          </cell>
          <cell r="L1151" t="str">
            <v>21DEC92</v>
          </cell>
          <cell r="M1151" t="str">
            <v>15FEB93</v>
          </cell>
          <cell r="N1151" t="str">
            <v>11JUL00</v>
          </cell>
          <cell r="O1151" t="str">
            <v>15MAY03</v>
          </cell>
          <cell r="P1151" t="str">
            <v>15NOV27</v>
          </cell>
          <cell r="Q1151">
            <v>35</v>
          </cell>
          <cell r="R1151">
            <v>10</v>
          </cell>
          <cell r="S1151">
            <v>1</v>
          </cell>
          <cell r="U1151">
            <v>23176</v>
          </cell>
          <cell r="V1151">
            <v>15984</v>
          </cell>
          <cell r="W1151">
            <v>7192</v>
          </cell>
          <cell r="X1151">
            <v>7192</v>
          </cell>
          <cell r="Y1151">
            <v>7192</v>
          </cell>
          <cell r="Z1151">
            <v>7192</v>
          </cell>
          <cell r="AA1151">
            <v>1076</v>
          </cell>
        </row>
        <row r="1152">
          <cell r="A1152" t="str">
            <v>SHANGHAI YANGPU BRIDGE PROJECT</v>
          </cell>
          <cell r="B1152" t="str">
            <v>1188</v>
          </cell>
          <cell r="C1152">
            <v>1188</v>
          </cell>
          <cell r="D1152" t="str">
            <v>CLOSED</v>
          </cell>
          <cell r="E1152" t="str">
            <v>01</v>
          </cell>
          <cell r="F1152" t="str">
            <v>PRC</v>
          </cell>
          <cell r="G1152">
            <v>3701</v>
          </cell>
          <cell r="H1152" t="str">
            <v>Roads &amp; Highways</v>
          </cell>
          <cell r="I1152">
            <v>4715</v>
          </cell>
          <cell r="J1152" t="str">
            <v>EATC</v>
          </cell>
          <cell r="K1152" t="str">
            <v>17NOV92</v>
          </cell>
          <cell r="L1152" t="str">
            <v>17DEC92</v>
          </cell>
          <cell r="M1152" t="str">
            <v>26FEB93</v>
          </cell>
          <cell r="N1152" t="str">
            <v>10FEB98</v>
          </cell>
          <cell r="O1152" t="str">
            <v>15JUN96</v>
          </cell>
          <cell r="P1152" t="str">
            <v>15DEC15</v>
          </cell>
          <cell r="Q1152">
            <v>23</v>
          </cell>
          <cell r="R1152">
            <v>3</v>
          </cell>
          <cell r="S1152">
            <v>0</v>
          </cell>
          <cell r="T1152" t="str">
            <v>V'ABLE</v>
          </cell>
          <cell r="U1152">
            <v>85000</v>
          </cell>
          <cell r="V1152">
            <v>99</v>
          </cell>
          <cell r="W1152">
            <v>84901</v>
          </cell>
          <cell r="X1152">
            <v>84901</v>
          </cell>
          <cell r="Y1152">
            <v>84901</v>
          </cell>
          <cell r="Z1152">
            <v>84901</v>
          </cell>
          <cell r="AA1152">
            <v>84901</v>
          </cell>
        </row>
        <row r="1153">
          <cell r="A1153" t="str">
            <v>SECOND HEALTH AND POPULATION PROJECT</v>
          </cell>
          <cell r="B1153" t="str">
            <v>1189</v>
          </cell>
          <cell r="C1153">
            <v>1189</v>
          </cell>
          <cell r="D1153" t="str">
            <v>CLOSED</v>
          </cell>
          <cell r="E1153" t="str">
            <v>03</v>
          </cell>
          <cell r="F1153" t="str">
            <v>SRI</v>
          </cell>
          <cell r="G1153">
            <v>3403</v>
          </cell>
          <cell r="H1153" t="str">
            <v>Health Systems</v>
          </cell>
          <cell r="I1153">
            <v>2035</v>
          </cell>
          <cell r="J1153" t="str">
            <v>SANS</v>
          </cell>
          <cell r="K1153" t="str">
            <v>17NOV92</v>
          </cell>
          <cell r="L1153" t="str">
            <v>17DEC92</v>
          </cell>
          <cell r="M1153" t="str">
            <v>18MAR93</v>
          </cell>
          <cell r="N1153" t="str">
            <v>27DEC99</v>
          </cell>
          <cell r="O1153" t="str">
            <v>15DEC02</v>
          </cell>
          <cell r="P1153" t="str">
            <v>15JUN32</v>
          </cell>
          <cell r="Q1153">
            <v>40</v>
          </cell>
          <cell r="R1153">
            <v>10</v>
          </cell>
          <cell r="S1153">
            <v>1</v>
          </cell>
          <cell r="U1153">
            <v>25141</v>
          </cell>
          <cell r="V1153">
            <v>3095</v>
          </cell>
          <cell r="W1153">
            <v>22046</v>
          </cell>
          <cell r="X1153">
            <v>22046</v>
          </cell>
          <cell r="Y1153">
            <v>22046</v>
          </cell>
          <cell r="Z1153">
            <v>22046</v>
          </cell>
          <cell r="AA1153">
            <v>2903</v>
          </cell>
        </row>
        <row r="1154">
          <cell r="A1154" t="str">
            <v>REHABILITATION AND UPGRADING OF VIENTIANE WATER SUPPLY PROJECT</v>
          </cell>
          <cell r="B1154" t="str">
            <v>1190</v>
          </cell>
          <cell r="C1154">
            <v>1190</v>
          </cell>
          <cell r="D1154" t="str">
            <v>CLOSED</v>
          </cell>
          <cell r="E1154" t="str">
            <v>03</v>
          </cell>
          <cell r="F1154" t="str">
            <v>LAO</v>
          </cell>
          <cell r="G1154">
            <v>3801</v>
          </cell>
          <cell r="H1154" t="str">
            <v>Water Supply &amp; Sanitation</v>
          </cell>
          <cell r="I1154">
            <v>2135</v>
          </cell>
          <cell r="J1154" t="str">
            <v>SESS</v>
          </cell>
          <cell r="K1154" t="str">
            <v>17NOV92</v>
          </cell>
          <cell r="L1154" t="str">
            <v>22JAN93</v>
          </cell>
          <cell r="M1154" t="str">
            <v>12MAY93</v>
          </cell>
          <cell r="N1154" t="str">
            <v>03JUL98</v>
          </cell>
          <cell r="O1154" t="str">
            <v>01JAN03</v>
          </cell>
          <cell r="P1154" t="str">
            <v>01JUL32</v>
          </cell>
          <cell r="Q1154">
            <v>40</v>
          </cell>
          <cell r="R1154">
            <v>10</v>
          </cell>
          <cell r="S1154">
            <v>1</v>
          </cell>
          <cell r="U1154">
            <v>9657</v>
          </cell>
          <cell r="V1154">
            <v>0</v>
          </cell>
          <cell r="W1154">
            <v>9657</v>
          </cell>
          <cell r="X1154">
            <v>9657</v>
          </cell>
          <cell r="Y1154">
            <v>9657</v>
          </cell>
          <cell r="Z1154">
            <v>9657</v>
          </cell>
          <cell r="AA1154">
            <v>1254</v>
          </cell>
        </row>
        <row r="1155">
          <cell r="A1155" t="str">
            <v>FORESTRY SECTOR PROJECT</v>
          </cell>
          <cell r="B1155" t="str">
            <v>1191</v>
          </cell>
          <cell r="C1155">
            <v>1191</v>
          </cell>
          <cell r="D1155" t="str">
            <v>CLOSED</v>
          </cell>
          <cell r="E1155" t="str">
            <v>03</v>
          </cell>
          <cell r="F1155" t="str">
            <v>PHI</v>
          </cell>
          <cell r="G1155">
            <v>3004</v>
          </cell>
          <cell r="H1155" t="str">
            <v>Forest</v>
          </cell>
          <cell r="I1155">
            <v>2125</v>
          </cell>
          <cell r="J1155" t="str">
            <v>SEAE</v>
          </cell>
          <cell r="K1155" t="str">
            <v>19NOV92</v>
          </cell>
          <cell r="L1155" t="str">
            <v>24DEC92</v>
          </cell>
          <cell r="M1155" t="str">
            <v>31MAY93</v>
          </cell>
          <cell r="N1155" t="str">
            <v>12JAN01</v>
          </cell>
          <cell r="O1155" t="str">
            <v>01APR03</v>
          </cell>
          <cell r="P1155" t="str">
            <v>01OCT27</v>
          </cell>
          <cell r="Q1155">
            <v>35</v>
          </cell>
          <cell r="R1155">
            <v>10</v>
          </cell>
          <cell r="S1155">
            <v>1</v>
          </cell>
          <cell r="U1155">
            <v>47103</v>
          </cell>
          <cell r="V1155">
            <v>29906</v>
          </cell>
          <cell r="W1155">
            <v>17197</v>
          </cell>
          <cell r="X1155">
            <v>17197</v>
          </cell>
          <cell r="Y1155">
            <v>17197</v>
          </cell>
          <cell r="Z1155">
            <v>17197</v>
          </cell>
          <cell r="AA1155">
            <v>2640</v>
          </cell>
        </row>
        <row r="1156">
          <cell r="A1156" t="str">
            <v>FORESTRY SECTOR PROJECT</v>
          </cell>
          <cell r="B1156" t="str">
            <v>1192</v>
          </cell>
          <cell r="C1156">
            <v>1192</v>
          </cell>
          <cell r="D1156" t="str">
            <v>CLOSED</v>
          </cell>
          <cell r="E1156" t="str">
            <v>01</v>
          </cell>
          <cell r="F1156" t="str">
            <v>PHI</v>
          </cell>
          <cell r="G1156">
            <v>3004</v>
          </cell>
          <cell r="H1156" t="str">
            <v>Forest</v>
          </cell>
          <cell r="I1156">
            <v>2125</v>
          </cell>
          <cell r="J1156" t="str">
            <v>SEAE</v>
          </cell>
          <cell r="K1156" t="str">
            <v>19NOV92</v>
          </cell>
          <cell r="L1156" t="str">
            <v>24DEC92</v>
          </cell>
          <cell r="M1156" t="str">
            <v>31MAY93</v>
          </cell>
          <cell r="N1156" t="str">
            <v>12JAN01</v>
          </cell>
          <cell r="O1156" t="str">
            <v>01APR98</v>
          </cell>
          <cell r="P1156" t="str">
            <v>01OCT17</v>
          </cell>
          <cell r="Q1156">
            <v>25</v>
          </cell>
          <cell r="R1156">
            <v>5</v>
          </cell>
          <cell r="S1156">
            <v>0</v>
          </cell>
          <cell r="T1156" t="str">
            <v>V'ABLE</v>
          </cell>
          <cell r="U1156">
            <v>50000</v>
          </cell>
          <cell r="V1156">
            <v>31169</v>
          </cell>
          <cell r="W1156">
            <v>18831</v>
          </cell>
          <cell r="X1156">
            <v>18831</v>
          </cell>
          <cell r="Y1156">
            <v>18831</v>
          </cell>
          <cell r="Z1156">
            <v>18831</v>
          </cell>
          <cell r="AA1156">
            <v>6325</v>
          </cell>
        </row>
        <row r="1157">
          <cell r="A1157" t="str">
            <v>CYCLONE-DAMAGE REHABILITATION PROJECT</v>
          </cell>
          <cell r="B1157" t="str">
            <v>1193</v>
          </cell>
          <cell r="C1157">
            <v>1193</v>
          </cell>
          <cell r="D1157" t="str">
            <v>CLOSED</v>
          </cell>
          <cell r="E1157" t="str">
            <v>03</v>
          </cell>
          <cell r="F1157" t="str">
            <v>SAM</v>
          </cell>
          <cell r="G1157">
            <v>3900</v>
          </cell>
          <cell r="H1157" t="str">
            <v>Multisector</v>
          </cell>
          <cell r="I1157">
            <v>3610</v>
          </cell>
          <cell r="J1157" t="str">
            <v>PAHQ</v>
          </cell>
          <cell r="K1157" t="str">
            <v>19NOV92</v>
          </cell>
          <cell r="L1157" t="str">
            <v>17DEC92</v>
          </cell>
          <cell r="M1157" t="str">
            <v>05APR93</v>
          </cell>
          <cell r="N1157" t="str">
            <v>22APR98</v>
          </cell>
          <cell r="O1157" t="str">
            <v>15JUN03</v>
          </cell>
          <cell r="P1157" t="str">
            <v>15DEC32</v>
          </cell>
          <cell r="Q1157">
            <v>40</v>
          </cell>
          <cell r="R1157">
            <v>10</v>
          </cell>
          <cell r="S1157">
            <v>1</v>
          </cell>
          <cell r="U1157">
            <v>8845</v>
          </cell>
          <cell r="V1157">
            <v>98</v>
          </cell>
          <cell r="W1157">
            <v>8747</v>
          </cell>
          <cell r="X1157">
            <v>8747</v>
          </cell>
          <cell r="Y1157">
            <v>8747</v>
          </cell>
          <cell r="Z1157">
            <v>8747</v>
          </cell>
          <cell r="AA1157">
            <v>1040</v>
          </cell>
        </row>
        <row r="1158">
          <cell r="A1158" t="str">
            <v>JUNIOR SECONDARY EDUCATION PROJECT</v>
          </cell>
          <cell r="B1158" t="str">
            <v>1194</v>
          </cell>
          <cell r="C1158">
            <v>1194</v>
          </cell>
          <cell r="D1158" t="str">
            <v>CLOSED</v>
          </cell>
          <cell r="E1158" t="str">
            <v>01</v>
          </cell>
          <cell r="F1158" t="str">
            <v>INO</v>
          </cell>
          <cell r="G1158">
            <v>3101</v>
          </cell>
          <cell r="H1158" t="str">
            <v>Basic Education</v>
          </cell>
          <cell r="I1158">
            <v>2135</v>
          </cell>
          <cell r="J1158" t="str">
            <v>SESS</v>
          </cell>
          <cell r="K1158" t="str">
            <v>19NOV92</v>
          </cell>
          <cell r="L1158" t="str">
            <v>14DEC92</v>
          </cell>
          <cell r="M1158" t="str">
            <v>02FEB93</v>
          </cell>
          <cell r="N1158" t="str">
            <v>05JUN00</v>
          </cell>
          <cell r="O1158" t="str">
            <v>15JUN98</v>
          </cell>
          <cell r="P1158" t="str">
            <v>15DEC17</v>
          </cell>
          <cell r="Q1158">
            <v>25</v>
          </cell>
          <cell r="R1158">
            <v>5</v>
          </cell>
          <cell r="S1158">
            <v>0</v>
          </cell>
          <cell r="T1158" t="str">
            <v>V'ABLE</v>
          </cell>
          <cell r="U1158">
            <v>105000</v>
          </cell>
          <cell r="V1158">
            <v>6934</v>
          </cell>
          <cell r="W1158">
            <v>98066</v>
          </cell>
          <cell r="X1158">
            <v>98066</v>
          </cell>
          <cell r="Y1158">
            <v>98066</v>
          </cell>
          <cell r="Z1158">
            <v>98066</v>
          </cell>
          <cell r="AA1158">
            <v>31485</v>
          </cell>
        </row>
        <row r="1159">
          <cell r="A1159" t="str">
            <v>BANGKOK URBAN TRANSPORT PROJECT</v>
          </cell>
          <cell r="B1159" t="str">
            <v>1195</v>
          </cell>
          <cell r="C1159">
            <v>1195</v>
          </cell>
          <cell r="D1159" t="str">
            <v>CLOSED</v>
          </cell>
          <cell r="E1159" t="str">
            <v>01</v>
          </cell>
          <cell r="F1159" t="str">
            <v>THA</v>
          </cell>
          <cell r="G1159">
            <v>3701</v>
          </cell>
          <cell r="H1159" t="str">
            <v>Roads &amp; Highways</v>
          </cell>
          <cell r="I1159">
            <v>2115</v>
          </cell>
          <cell r="J1159" t="str">
            <v>SEID</v>
          </cell>
          <cell r="K1159" t="str">
            <v>24NOV92</v>
          </cell>
          <cell r="L1159" t="str">
            <v>28JUL93</v>
          </cell>
          <cell r="M1159" t="str">
            <v>23DEC93</v>
          </cell>
          <cell r="N1159" t="str">
            <v>14JAN02</v>
          </cell>
          <cell r="O1159" t="str">
            <v>01DEC97</v>
          </cell>
          <cell r="P1159" t="str">
            <v>01JUN17</v>
          </cell>
          <cell r="Q1159">
            <v>25</v>
          </cell>
          <cell r="R1159">
            <v>5</v>
          </cell>
          <cell r="S1159">
            <v>0</v>
          </cell>
          <cell r="T1159" t="str">
            <v>V'ABLE</v>
          </cell>
          <cell r="U1159">
            <v>70300</v>
          </cell>
          <cell r="V1159">
            <v>39971</v>
          </cell>
          <cell r="W1159">
            <v>30329</v>
          </cell>
          <cell r="X1159">
            <v>30329</v>
          </cell>
          <cell r="Y1159">
            <v>30329</v>
          </cell>
          <cell r="Z1159">
            <v>30329</v>
          </cell>
          <cell r="AA1159">
            <v>30329</v>
          </cell>
        </row>
        <row r="1160">
          <cell r="A1160" t="str">
            <v>SECONDARY EDUCATION DEVELOPMENT PROJECT</v>
          </cell>
          <cell r="B1160" t="str">
            <v>1196</v>
          </cell>
          <cell r="C1160">
            <v>1196</v>
          </cell>
          <cell r="D1160" t="str">
            <v>CLOSED</v>
          </cell>
          <cell r="E1160" t="str">
            <v>03</v>
          </cell>
          <cell r="F1160" t="str">
            <v>NEP</v>
          </cell>
          <cell r="G1160">
            <v>3101</v>
          </cell>
          <cell r="H1160" t="str">
            <v>Basic Education</v>
          </cell>
          <cell r="I1160">
            <v>2070</v>
          </cell>
          <cell r="J1160" t="str">
            <v>NRM</v>
          </cell>
          <cell r="K1160" t="str">
            <v>24NOV92</v>
          </cell>
          <cell r="L1160" t="str">
            <v>15MAR93</v>
          </cell>
          <cell r="M1160" t="str">
            <v>10AUG93</v>
          </cell>
          <cell r="N1160" t="str">
            <v>14NOV00</v>
          </cell>
          <cell r="O1160" t="str">
            <v>15MAY03</v>
          </cell>
          <cell r="P1160" t="str">
            <v>15NOV32</v>
          </cell>
          <cell r="Q1160">
            <v>40</v>
          </cell>
          <cell r="R1160">
            <v>10</v>
          </cell>
          <cell r="S1160">
            <v>1</v>
          </cell>
          <cell r="U1160">
            <v>12075</v>
          </cell>
          <cell r="V1160">
            <v>5563</v>
          </cell>
          <cell r="W1160">
            <v>6512</v>
          </cell>
          <cell r="X1160">
            <v>6512</v>
          </cell>
          <cell r="Y1160">
            <v>6512</v>
          </cell>
          <cell r="Z1160">
            <v>6512</v>
          </cell>
          <cell r="AA1160">
            <v>775</v>
          </cell>
        </row>
        <row r="1161">
          <cell r="A1161" t="str">
            <v>REHABILITATION AND UPGRADING OF WATER SUPPLY SECTOR PROJECT</v>
          </cell>
          <cell r="B1161" t="str">
            <v>1197</v>
          </cell>
          <cell r="C1161">
            <v>1197</v>
          </cell>
          <cell r="D1161" t="str">
            <v>CLOSED</v>
          </cell>
          <cell r="E1161" t="str">
            <v>01</v>
          </cell>
          <cell r="F1161" t="str">
            <v>MAL</v>
          </cell>
          <cell r="G1161">
            <v>3801</v>
          </cell>
          <cell r="H1161" t="str">
            <v>Water Supply &amp; Sanitation</v>
          </cell>
          <cell r="I1161">
            <v>2135</v>
          </cell>
          <cell r="J1161" t="str">
            <v>SESS</v>
          </cell>
          <cell r="K1161" t="str">
            <v>26NOV92</v>
          </cell>
          <cell r="L1161" t="str">
            <v>20JUL94</v>
          </cell>
          <cell r="M1161" t="str">
            <v>08SEP94</v>
          </cell>
          <cell r="N1161" t="str">
            <v>20JUN01</v>
          </cell>
          <cell r="O1161" t="str">
            <v>01JUN97</v>
          </cell>
          <cell r="P1161" t="str">
            <v>01DEC16</v>
          </cell>
          <cell r="Q1161">
            <v>24</v>
          </cell>
          <cell r="R1161">
            <v>4</v>
          </cell>
          <cell r="S1161">
            <v>0</v>
          </cell>
          <cell r="T1161" t="str">
            <v>V'ABLE</v>
          </cell>
          <cell r="U1161">
            <v>105000</v>
          </cell>
          <cell r="V1161">
            <v>15919</v>
          </cell>
          <cell r="W1161">
            <v>89081</v>
          </cell>
          <cell r="X1161">
            <v>89081</v>
          </cell>
          <cell r="Y1161">
            <v>89081</v>
          </cell>
          <cell r="Z1161">
            <v>89081</v>
          </cell>
          <cell r="AA1161">
            <v>33827</v>
          </cell>
        </row>
        <row r="1162">
          <cell r="A1162" t="str">
            <v>CENTRAL JAVA AND D.I. YOGYAKARTA URBAN DEVELOPMENT(SECTOR)PROJ</v>
          </cell>
          <cell r="B1162" t="str">
            <v>1198</v>
          </cell>
          <cell r="C1162">
            <v>1198</v>
          </cell>
          <cell r="D1162" t="str">
            <v>CLOSED</v>
          </cell>
          <cell r="E1162" t="str">
            <v>01</v>
          </cell>
          <cell r="F1162" t="str">
            <v>INO</v>
          </cell>
          <cell r="G1162">
            <v>3900</v>
          </cell>
          <cell r="H1162" t="str">
            <v>Multisector</v>
          </cell>
          <cell r="I1162">
            <v>2135</v>
          </cell>
          <cell r="J1162" t="str">
            <v>SESS</v>
          </cell>
          <cell r="K1162" t="str">
            <v>26NOV92</v>
          </cell>
          <cell r="L1162" t="str">
            <v>10FEB93</v>
          </cell>
          <cell r="M1162" t="str">
            <v>24MAR93</v>
          </cell>
          <cell r="N1162" t="str">
            <v>28NOV00</v>
          </cell>
          <cell r="O1162" t="str">
            <v>01JUN98</v>
          </cell>
          <cell r="P1162" t="str">
            <v>01DEC17</v>
          </cell>
          <cell r="Q1162">
            <v>25</v>
          </cell>
          <cell r="R1162">
            <v>5</v>
          </cell>
          <cell r="S1162">
            <v>0</v>
          </cell>
          <cell r="T1162" t="str">
            <v>V'ABLE</v>
          </cell>
          <cell r="U1162">
            <v>150000</v>
          </cell>
          <cell r="V1162">
            <v>24218</v>
          </cell>
          <cell r="W1162">
            <v>125782</v>
          </cell>
          <cell r="X1162">
            <v>125782</v>
          </cell>
          <cell r="Y1162">
            <v>125782</v>
          </cell>
          <cell r="Z1162">
            <v>125782</v>
          </cell>
          <cell r="AA1162">
            <v>40653</v>
          </cell>
        </row>
        <row r="1163">
          <cell r="A1163" t="str">
            <v>SPECIAL REHABILITATION ASSISTANCE PROJECT</v>
          </cell>
          <cell r="B1163" t="str">
            <v>1199</v>
          </cell>
          <cell r="C1163">
            <v>1199</v>
          </cell>
          <cell r="D1163" t="str">
            <v>CLOSED</v>
          </cell>
          <cell r="E1163" t="str">
            <v>03</v>
          </cell>
          <cell r="F1163" t="str">
            <v>CAM</v>
          </cell>
          <cell r="G1163">
            <v>3900</v>
          </cell>
          <cell r="H1163" t="str">
            <v>Multisector</v>
          </cell>
          <cell r="I1163">
            <v>9999</v>
          </cell>
          <cell r="J1163" t="e">
            <v>#N/A</v>
          </cell>
          <cell r="K1163" t="str">
            <v>26NOV92</v>
          </cell>
          <cell r="L1163" t="str">
            <v>02FEB93</v>
          </cell>
          <cell r="M1163" t="str">
            <v>17MAR93</v>
          </cell>
          <cell r="N1163" t="str">
            <v>26NOV97</v>
          </cell>
          <cell r="O1163" t="str">
            <v>01JUN03</v>
          </cell>
          <cell r="P1163" t="str">
            <v>01DEC32</v>
          </cell>
          <cell r="Q1163">
            <v>40</v>
          </cell>
          <cell r="R1163">
            <v>10</v>
          </cell>
          <cell r="S1163">
            <v>1</v>
          </cell>
          <cell r="U1163">
            <v>68602</v>
          </cell>
          <cell r="V1163">
            <v>0</v>
          </cell>
          <cell r="W1163">
            <v>68602</v>
          </cell>
          <cell r="X1163">
            <v>68602</v>
          </cell>
          <cell r="Y1163">
            <v>68602</v>
          </cell>
          <cell r="Z1163">
            <v>68602</v>
          </cell>
          <cell r="AA1163">
            <v>8368</v>
          </cell>
        </row>
        <row r="1164">
          <cell r="A1164" t="str">
            <v>HEALTH CARE DEVELOPMENT PROJECT</v>
          </cell>
          <cell r="B1164" t="str">
            <v>1200</v>
          </cell>
          <cell r="C1164">
            <v>1200</v>
          </cell>
          <cell r="D1164" t="str">
            <v>CLOSED</v>
          </cell>
          <cell r="E1164" t="str">
            <v>03</v>
          </cell>
          <cell r="F1164" t="str">
            <v>PAK</v>
          </cell>
          <cell r="G1164">
            <v>3403</v>
          </cell>
          <cell r="H1164" t="str">
            <v>Health Systems</v>
          </cell>
          <cell r="I1164">
            <v>4670</v>
          </cell>
          <cell r="J1164" t="str">
            <v>PRM</v>
          </cell>
          <cell r="K1164" t="str">
            <v>01DEC92</v>
          </cell>
          <cell r="L1164" t="str">
            <v>29MAR93</v>
          </cell>
          <cell r="M1164" t="str">
            <v>13AUG93</v>
          </cell>
          <cell r="N1164" t="str">
            <v>14OCT03</v>
          </cell>
          <cell r="O1164" t="str">
            <v>15MAR03</v>
          </cell>
          <cell r="P1164" t="str">
            <v>15SEP27</v>
          </cell>
          <cell r="Q1164">
            <v>35</v>
          </cell>
          <cell r="R1164">
            <v>10</v>
          </cell>
          <cell r="S1164">
            <v>1</v>
          </cell>
          <cell r="U1164">
            <v>58133</v>
          </cell>
          <cell r="V1164">
            <v>17949</v>
          </cell>
          <cell r="W1164">
            <v>40184</v>
          </cell>
          <cell r="X1164">
            <v>40184</v>
          </cell>
          <cell r="Y1164">
            <v>40184</v>
          </cell>
          <cell r="Z1164">
            <v>40184</v>
          </cell>
          <cell r="AA1164">
            <v>6195</v>
          </cell>
        </row>
        <row r="1165">
          <cell r="A1165" t="str">
            <v>FISHERIES SECTOR PROJECT</v>
          </cell>
          <cell r="B1165" t="str">
            <v>1201</v>
          </cell>
          <cell r="C1165">
            <v>1201</v>
          </cell>
          <cell r="D1165" t="str">
            <v>CLOSED</v>
          </cell>
          <cell r="E1165" t="str">
            <v>03</v>
          </cell>
          <cell r="F1165" t="str">
            <v>SRI</v>
          </cell>
          <cell r="G1165">
            <v>3003</v>
          </cell>
          <cell r="H1165" t="str">
            <v>Fishery</v>
          </cell>
          <cell r="I1165">
            <v>2035</v>
          </cell>
          <cell r="J1165" t="str">
            <v>SANS</v>
          </cell>
          <cell r="K1165" t="str">
            <v>01DEC92</v>
          </cell>
          <cell r="L1165" t="str">
            <v>11JAN93</v>
          </cell>
          <cell r="M1165" t="str">
            <v>18MAY93</v>
          </cell>
          <cell r="N1165" t="str">
            <v>12SEP01</v>
          </cell>
          <cell r="O1165" t="str">
            <v>01MAR03</v>
          </cell>
          <cell r="P1165" t="str">
            <v>01SEP32</v>
          </cell>
          <cell r="Q1165">
            <v>40</v>
          </cell>
          <cell r="R1165">
            <v>10</v>
          </cell>
          <cell r="S1165">
            <v>1</v>
          </cell>
          <cell r="U1165">
            <v>26009</v>
          </cell>
          <cell r="V1165">
            <v>629</v>
          </cell>
          <cell r="W1165">
            <v>25380</v>
          </cell>
          <cell r="X1165">
            <v>25380</v>
          </cell>
          <cell r="Y1165">
            <v>25380</v>
          </cell>
          <cell r="Z1165">
            <v>25380</v>
          </cell>
          <cell r="AA1165">
            <v>3074</v>
          </cell>
        </row>
        <row r="1166">
          <cell r="A1166" t="str">
            <v>SECONDARY TOWNS INTEGRATED FLOOD PROTECTION PROJECT</v>
          </cell>
          <cell r="B1166" t="str">
            <v>1202</v>
          </cell>
          <cell r="C1166">
            <v>1202</v>
          </cell>
          <cell r="D1166" t="str">
            <v>CLOSED</v>
          </cell>
          <cell r="E1166" t="str">
            <v>03</v>
          </cell>
          <cell r="F1166" t="str">
            <v>BAN</v>
          </cell>
          <cell r="G1166">
            <v>3900</v>
          </cell>
          <cell r="H1166" t="str">
            <v>Multisector</v>
          </cell>
          <cell r="I1166">
            <v>2045</v>
          </cell>
          <cell r="J1166" t="str">
            <v>SAUD</v>
          </cell>
          <cell r="K1166" t="str">
            <v>03DEC92</v>
          </cell>
          <cell r="L1166" t="str">
            <v>23DEC92</v>
          </cell>
          <cell r="M1166" t="str">
            <v>29MAR93</v>
          </cell>
          <cell r="N1166" t="str">
            <v>13DEC00</v>
          </cell>
          <cell r="O1166" t="str">
            <v>01JAN03</v>
          </cell>
          <cell r="P1166" t="str">
            <v>01JUL32</v>
          </cell>
          <cell r="Q1166">
            <v>40</v>
          </cell>
          <cell r="R1166">
            <v>10</v>
          </cell>
          <cell r="S1166">
            <v>1</v>
          </cell>
          <cell r="U1166">
            <v>53361</v>
          </cell>
          <cell r="V1166">
            <v>1445</v>
          </cell>
          <cell r="W1166">
            <v>51916</v>
          </cell>
          <cell r="X1166">
            <v>51916</v>
          </cell>
          <cell r="Y1166">
            <v>51916</v>
          </cell>
          <cell r="Z1166">
            <v>51916</v>
          </cell>
          <cell r="AA1166">
            <v>6964</v>
          </cell>
        </row>
        <row r="1167">
          <cell r="A1167" t="str">
            <v>MARINE RESOURCE EVALUATION AND PLANNING PROJECT</v>
          </cell>
          <cell r="B1167" t="str">
            <v>1203</v>
          </cell>
          <cell r="C1167">
            <v>1203</v>
          </cell>
          <cell r="D1167" t="str">
            <v>CLOSED</v>
          </cell>
          <cell r="E1167" t="str">
            <v>01</v>
          </cell>
          <cell r="F1167" t="str">
            <v>INO</v>
          </cell>
          <cell r="G1167">
            <v>3002</v>
          </cell>
          <cell r="H1167" t="str">
            <v>Environment &amp; Biodiversity</v>
          </cell>
          <cell r="I1167">
            <v>2125</v>
          </cell>
          <cell r="J1167" t="str">
            <v>SEAE</v>
          </cell>
          <cell r="K1167" t="str">
            <v>08DEC92</v>
          </cell>
          <cell r="L1167" t="str">
            <v>16MAR93</v>
          </cell>
          <cell r="M1167" t="str">
            <v>25MAY93</v>
          </cell>
          <cell r="N1167" t="str">
            <v>16MAY00</v>
          </cell>
          <cell r="O1167" t="str">
            <v>01JUN98</v>
          </cell>
          <cell r="P1167" t="str">
            <v>01DEC17</v>
          </cell>
          <cell r="Q1167">
            <v>25</v>
          </cell>
          <cell r="R1167">
            <v>5</v>
          </cell>
          <cell r="S1167">
            <v>0</v>
          </cell>
          <cell r="T1167" t="str">
            <v>V'ABLE</v>
          </cell>
          <cell r="U1167">
            <v>33000</v>
          </cell>
          <cell r="V1167">
            <v>7759</v>
          </cell>
          <cell r="W1167">
            <v>25241</v>
          </cell>
          <cell r="X1167">
            <v>25241</v>
          </cell>
          <cell r="Y1167">
            <v>25241</v>
          </cell>
          <cell r="Z1167">
            <v>25241</v>
          </cell>
          <cell r="AA1167">
            <v>8157</v>
          </cell>
        </row>
        <row r="1168">
          <cell r="A1168" t="str">
            <v>URBAN DEVELOPMENT SECTOR PROJECT</v>
          </cell>
          <cell r="B1168" t="str">
            <v>1204</v>
          </cell>
          <cell r="C1168">
            <v>1204</v>
          </cell>
          <cell r="D1168" t="str">
            <v>CLOSED</v>
          </cell>
          <cell r="E1168" t="str">
            <v>03</v>
          </cell>
          <cell r="F1168" t="str">
            <v>SRI</v>
          </cell>
          <cell r="G1168">
            <v>3900</v>
          </cell>
          <cell r="H1168" t="str">
            <v>Multisector</v>
          </cell>
          <cell r="I1168">
            <v>2045</v>
          </cell>
          <cell r="J1168" t="str">
            <v>SAUD</v>
          </cell>
          <cell r="K1168" t="str">
            <v>08DEC92</v>
          </cell>
          <cell r="L1168" t="str">
            <v>11JAN93</v>
          </cell>
          <cell r="M1168" t="str">
            <v>20APR93</v>
          </cell>
          <cell r="N1168" t="str">
            <v>09NOV99</v>
          </cell>
          <cell r="O1168" t="str">
            <v>01JUN03</v>
          </cell>
          <cell r="P1168" t="str">
            <v>01DEC32</v>
          </cell>
          <cell r="Q1168">
            <v>40</v>
          </cell>
          <cell r="R1168">
            <v>10</v>
          </cell>
          <cell r="S1168">
            <v>1</v>
          </cell>
          <cell r="U1168">
            <v>27115</v>
          </cell>
          <cell r="V1168">
            <v>1473</v>
          </cell>
          <cell r="W1168">
            <v>25642</v>
          </cell>
          <cell r="X1168">
            <v>25642</v>
          </cell>
          <cell r="Y1168">
            <v>25642</v>
          </cell>
          <cell r="Z1168">
            <v>25642</v>
          </cell>
          <cell r="AA1168">
            <v>3154</v>
          </cell>
        </row>
        <row r="1169">
          <cell r="A1169" t="str">
            <v>QINGDAO ENVIRONMENTAL IMPROVEMENT PROJECT</v>
          </cell>
          <cell r="B1169" t="str">
            <v>1205</v>
          </cell>
          <cell r="C1169">
            <v>1205</v>
          </cell>
          <cell r="D1169" t="str">
            <v>CLOSED</v>
          </cell>
          <cell r="E1169" t="str">
            <v>01</v>
          </cell>
          <cell r="F1169" t="str">
            <v>PRC</v>
          </cell>
          <cell r="G1169">
            <v>3900</v>
          </cell>
          <cell r="H1169" t="str">
            <v>Multisector</v>
          </cell>
          <cell r="I1169">
            <v>4720</v>
          </cell>
          <cell r="J1169" t="str">
            <v>EAEN</v>
          </cell>
          <cell r="K1169" t="str">
            <v>10DEC92</v>
          </cell>
          <cell r="L1169" t="str">
            <v>10MAR93</v>
          </cell>
          <cell r="M1169" t="str">
            <v>06AUG93</v>
          </cell>
          <cell r="N1169" t="str">
            <v>19JUL00</v>
          </cell>
          <cell r="O1169" t="str">
            <v>01JUN98</v>
          </cell>
          <cell r="P1169" t="str">
            <v>01DEC17</v>
          </cell>
          <cell r="Q1169">
            <v>25</v>
          </cell>
          <cell r="R1169">
            <v>5</v>
          </cell>
          <cell r="S1169">
            <v>0</v>
          </cell>
          <cell r="T1169" t="str">
            <v>V'ABLE</v>
          </cell>
          <cell r="U1169">
            <v>103000</v>
          </cell>
          <cell r="V1169">
            <v>10160</v>
          </cell>
          <cell r="W1169">
            <v>92840</v>
          </cell>
          <cell r="X1169">
            <v>92840</v>
          </cell>
          <cell r="Y1169">
            <v>92840</v>
          </cell>
          <cell r="Z1169">
            <v>92840</v>
          </cell>
          <cell r="AA1169">
            <v>29926</v>
          </cell>
        </row>
        <row r="1170">
          <cell r="A1170" t="str">
            <v>INDUSTRIAL TECHNOLOGY FINANCE PROJECT</v>
          </cell>
          <cell r="B1170" t="str">
            <v>1206</v>
          </cell>
          <cell r="C1170">
            <v>1206</v>
          </cell>
          <cell r="D1170" t="str">
            <v>CLOSED</v>
          </cell>
          <cell r="E1170" t="str">
            <v>01</v>
          </cell>
          <cell r="F1170" t="str">
            <v>PRC</v>
          </cell>
          <cell r="G1170">
            <v>3503</v>
          </cell>
          <cell r="H1170" t="str">
            <v>Small &amp; Medium Scale Enterprises</v>
          </cell>
          <cell r="I1170">
            <v>4710</v>
          </cell>
          <cell r="J1170" t="str">
            <v>EARG</v>
          </cell>
          <cell r="K1170" t="str">
            <v>10DEC92</v>
          </cell>
          <cell r="L1170" t="str">
            <v>26FEB93</v>
          </cell>
          <cell r="M1170" t="str">
            <v>29APR93</v>
          </cell>
          <cell r="N1170" t="str">
            <v>10FEB97</v>
          </cell>
          <cell r="O1170" t="str">
            <v>01JUN97</v>
          </cell>
          <cell r="P1170" t="str">
            <v>01DEC07</v>
          </cell>
          <cell r="Q1170">
            <v>15</v>
          </cell>
          <cell r="R1170">
            <v>4</v>
          </cell>
          <cell r="S1170">
            <v>0</v>
          </cell>
          <cell r="T1170" t="str">
            <v>V'ABLE</v>
          </cell>
          <cell r="U1170">
            <v>120000</v>
          </cell>
          <cell r="V1170">
            <v>270</v>
          </cell>
          <cell r="W1170">
            <v>119730</v>
          </cell>
          <cell r="X1170">
            <v>119730</v>
          </cell>
          <cell r="Y1170">
            <v>119730</v>
          </cell>
          <cell r="Z1170">
            <v>119730</v>
          </cell>
          <cell r="AA1170">
            <v>119730</v>
          </cell>
        </row>
        <row r="1171">
          <cell r="A1171" t="str">
            <v>MERALCO DISTRIBUTION PROJECT</v>
          </cell>
          <cell r="B1171" t="str">
            <v>1207</v>
          </cell>
          <cell r="C1171">
            <v>1207</v>
          </cell>
          <cell r="D1171" t="str">
            <v>CLOSED</v>
          </cell>
          <cell r="E1171" t="str">
            <v>01</v>
          </cell>
          <cell r="F1171" t="str">
            <v>PHI</v>
          </cell>
          <cell r="G1171">
            <v>3204</v>
          </cell>
          <cell r="H1171" t="str">
            <v>Transmission &amp; Distribution</v>
          </cell>
          <cell r="I1171">
            <v>2115</v>
          </cell>
          <cell r="J1171" t="str">
            <v>SEID</v>
          </cell>
          <cell r="K1171" t="str">
            <v>10DEC92</v>
          </cell>
          <cell r="L1171" t="str">
            <v>29APR93</v>
          </cell>
          <cell r="M1171" t="str">
            <v>29APR93</v>
          </cell>
          <cell r="N1171" t="str">
            <v>04OCT00</v>
          </cell>
          <cell r="O1171" t="str">
            <v>01JUN97</v>
          </cell>
          <cell r="P1171" t="str">
            <v>01DEC12</v>
          </cell>
          <cell r="Q1171">
            <v>20</v>
          </cell>
          <cell r="R1171">
            <v>4</v>
          </cell>
          <cell r="S1171">
            <v>0</v>
          </cell>
          <cell r="T1171" t="str">
            <v>V'ABLE</v>
          </cell>
          <cell r="U1171">
            <v>138000</v>
          </cell>
          <cell r="V1171">
            <v>12508</v>
          </cell>
          <cell r="W1171">
            <v>125492</v>
          </cell>
          <cell r="X1171">
            <v>125492</v>
          </cell>
          <cell r="Y1171">
            <v>125492</v>
          </cell>
          <cell r="Z1171">
            <v>125492</v>
          </cell>
          <cell r="AA1171">
            <v>125492</v>
          </cell>
        </row>
        <row r="1172">
          <cell r="A1172" t="str">
            <v>FINANCIAL SECTOR PROGRAM LOAN</v>
          </cell>
          <cell r="B1172" t="str">
            <v>1208</v>
          </cell>
          <cell r="C1172">
            <v>1208</v>
          </cell>
          <cell r="D1172" t="str">
            <v>CLOSED</v>
          </cell>
          <cell r="E1172" t="str">
            <v>01</v>
          </cell>
          <cell r="F1172" t="str">
            <v>IND</v>
          </cell>
          <cell r="G1172">
            <v>3306</v>
          </cell>
          <cell r="H1172" t="str">
            <v>Finance Sector Development</v>
          </cell>
          <cell r="I1172">
            <v>2050</v>
          </cell>
          <cell r="J1172" t="str">
            <v>SAGF</v>
          </cell>
          <cell r="K1172" t="str">
            <v>15DEC92</v>
          </cell>
          <cell r="L1172" t="str">
            <v>15DEC92</v>
          </cell>
          <cell r="M1172" t="str">
            <v>22DEC92</v>
          </cell>
          <cell r="N1172" t="str">
            <v>04NOV96</v>
          </cell>
          <cell r="O1172" t="str">
            <v>01MAY96</v>
          </cell>
          <cell r="P1172" t="str">
            <v>24FEB03</v>
          </cell>
          <cell r="Q1172">
            <v>15</v>
          </cell>
          <cell r="R1172">
            <v>3</v>
          </cell>
          <cell r="S1172">
            <v>0</v>
          </cell>
          <cell r="T1172" t="str">
            <v>V'ABLE</v>
          </cell>
          <cell r="U1172">
            <v>300000</v>
          </cell>
          <cell r="V1172">
            <v>0</v>
          </cell>
          <cell r="W1172">
            <v>300000</v>
          </cell>
          <cell r="X1172">
            <v>300000</v>
          </cell>
          <cell r="Y1172">
            <v>300000</v>
          </cell>
          <cell r="Z1172">
            <v>300000</v>
          </cell>
          <cell r="AA1172">
            <v>300000</v>
          </cell>
        </row>
        <row r="1173">
          <cell r="A1173" t="str">
            <v>FLOOD DAMAGE RESTORATION (SECTOR) PROJECT</v>
          </cell>
          <cell r="B1173" t="str">
            <v>1209</v>
          </cell>
          <cell r="C1173">
            <v>1209</v>
          </cell>
          <cell r="D1173" t="str">
            <v>CLOSED</v>
          </cell>
          <cell r="E1173" t="str">
            <v>03</v>
          </cell>
          <cell r="F1173" t="str">
            <v>PAK</v>
          </cell>
          <cell r="G1173">
            <v>3900</v>
          </cell>
          <cell r="H1173" t="str">
            <v>Multisector</v>
          </cell>
          <cell r="I1173">
            <v>9999</v>
          </cell>
          <cell r="J1173" t="e">
            <v>#N/A</v>
          </cell>
          <cell r="K1173" t="str">
            <v>15DEC92</v>
          </cell>
          <cell r="L1173" t="str">
            <v>29MAR93</v>
          </cell>
          <cell r="M1173" t="str">
            <v>03AUG93</v>
          </cell>
          <cell r="N1173" t="str">
            <v>08FEB99</v>
          </cell>
          <cell r="O1173" t="str">
            <v>15MAR03</v>
          </cell>
          <cell r="P1173" t="str">
            <v>15SEP27</v>
          </cell>
          <cell r="Q1173">
            <v>35</v>
          </cell>
          <cell r="R1173">
            <v>10</v>
          </cell>
          <cell r="S1173">
            <v>1</v>
          </cell>
          <cell r="U1173">
            <v>101577</v>
          </cell>
          <cell r="V1173">
            <v>23936</v>
          </cell>
          <cell r="W1173">
            <v>77641</v>
          </cell>
          <cell r="X1173">
            <v>77641</v>
          </cell>
          <cell r="Y1173">
            <v>77641</v>
          </cell>
          <cell r="Z1173">
            <v>77641</v>
          </cell>
          <cell r="AA1173">
            <v>11537</v>
          </cell>
        </row>
        <row r="1174">
          <cell r="A1174" t="str">
            <v>TEACHER TRAINING PROJECT</v>
          </cell>
          <cell r="B1174" t="str">
            <v>1210</v>
          </cell>
          <cell r="C1174">
            <v>1210</v>
          </cell>
          <cell r="D1174" t="str">
            <v>CLOSED</v>
          </cell>
          <cell r="E1174" t="str">
            <v>03</v>
          </cell>
          <cell r="F1174" t="str">
            <v>PAK</v>
          </cell>
          <cell r="G1174">
            <v>3106</v>
          </cell>
          <cell r="H1174" t="str">
            <v>Education Sector Development</v>
          </cell>
          <cell r="I1174">
            <v>4625</v>
          </cell>
          <cell r="J1174" t="str">
            <v>CWSS</v>
          </cell>
          <cell r="K1174" t="str">
            <v>15DEC92</v>
          </cell>
          <cell r="L1174" t="str">
            <v>29MAR93</v>
          </cell>
          <cell r="M1174" t="str">
            <v>14OCT93</v>
          </cell>
          <cell r="N1174" t="str">
            <v>18JUL02</v>
          </cell>
          <cell r="O1174" t="str">
            <v>15FEB03</v>
          </cell>
          <cell r="P1174" t="str">
            <v>15AUG27</v>
          </cell>
          <cell r="Q1174">
            <v>35</v>
          </cell>
          <cell r="R1174">
            <v>10</v>
          </cell>
          <cell r="S1174">
            <v>1</v>
          </cell>
          <cell r="U1174">
            <v>51177</v>
          </cell>
          <cell r="V1174">
            <v>29751</v>
          </cell>
          <cell r="W1174">
            <v>21426</v>
          </cell>
          <cell r="X1174">
            <v>21426</v>
          </cell>
          <cell r="Y1174">
            <v>21426</v>
          </cell>
          <cell r="Z1174">
            <v>21426</v>
          </cell>
          <cell r="AA1174">
            <v>3252</v>
          </cell>
        </row>
        <row r="1175">
          <cell r="A1175" t="str">
            <v>THIRD URBAN WATER SUPPLY PROJECT</v>
          </cell>
          <cell r="B1175" t="str">
            <v>1211</v>
          </cell>
          <cell r="C1175">
            <v>1211</v>
          </cell>
          <cell r="D1175" t="str">
            <v>CLOSED</v>
          </cell>
          <cell r="E1175" t="str">
            <v>01</v>
          </cell>
          <cell r="F1175" t="str">
            <v>PNG</v>
          </cell>
          <cell r="G1175">
            <v>3801</v>
          </cell>
          <cell r="H1175" t="str">
            <v>Water Supply &amp; Sanitation</v>
          </cell>
          <cell r="I1175">
            <v>3610</v>
          </cell>
          <cell r="J1175" t="str">
            <v>PAHQ</v>
          </cell>
          <cell r="K1175" t="str">
            <v>15DEC92</v>
          </cell>
          <cell r="L1175" t="str">
            <v>25JUN93</v>
          </cell>
          <cell r="M1175" t="str">
            <v>07DEC94</v>
          </cell>
          <cell r="N1175" t="str">
            <v>09AUG02</v>
          </cell>
          <cell r="O1175" t="str">
            <v>15MAY97</v>
          </cell>
          <cell r="P1175" t="str">
            <v>15NOV17</v>
          </cell>
          <cell r="Q1175">
            <v>25</v>
          </cell>
          <cell r="R1175">
            <v>4</v>
          </cell>
          <cell r="S1175">
            <v>0</v>
          </cell>
          <cell r="T1175" t="str">
            <v>V'ABLE</v>
          </cell>
          <cell r="U1175">
            <v>11300</v>
          </cell>
          <cell r="V1175">
            <v>0</v>
          </cell>
          <cell r="W1175">
            <v>11300</v>
          </cell>
          <cell r="X1175">
            <v>11300</v>
          </cell>
          <cell r="Y1175">
            <v>11300</v>
          </cell>
          <cell r="Z1175">
            <v>11300</v>
          </cell>
          <cell r="AA1175">
            <v>11300</v>
          </cell>
        </row>
        <row r="1176">
          <cell r="A1176" t="str">
            <v>ENERGY CONSERVATION AND ENVIRONMENT IMPROVEMENT PROJECT</v>
          </cell>
          <cell r="B1176" t="str">
            <v>1212</v>
          </cell>
          <cell r="C1176">
            <v>1212</v>
          </cell>
          <cell r="D1176" t="str">
            <v>CLOSED</v>
          </cell>
          <cell r="E1176" t="str">
            <v>01</v>
          </cell>
          <cell r="F1176" t="str">
            <v>IND</v>
          </cell>
          <cell r="G1176">
            <v>3205</v>
          </cell>
          <cell r="H1176" t="str">
            <v>Energy Sector Development</v>
          </cell>
          <cell r="I1176">
            <v>2050</v>
          </cell>
          <cell r="J1176" t="str">
            <v>SAGF</v>
          </cell>
          <cell r="K1176" t="str">
            <v>17DEC92</v>
          </cell>
          <cell r="L1176" t="str">
            <v>10DEC93</v>
          </cell>
          <cell r="N1176" t="str">
            <v>27DEC95</v>
          </cell>
          <cell r="Q1176">
            <v>20</v>
          </cell>
          <cell r="R1176">
            <v>5</v>
          </cell>
          <cell r="S1176">
            <v>0</v>
          </cell>
          <cell r="T1176" t="str">
            <v>V'ABLE</v>
          </cell>
          <cell r="U1176">
            <v>0</v>
          </cell>
          <cell r="V1176">
            <v>0</v>
          </cell>
          <cell r="W1176">
            <v>0</v>
          </cell>
          <cell r="X1176">
            <v>0</v>
          </cell>
          <cell r="Y1176">
            <v>0</v>
          </cell>
          <cell r="Z1176">
            <v>0</v>
          </cell>
          <cell r="AA1176">
            <v>0</v>
          </cell>
        </row>
        <row r="1177">
          <cell r="A1177" t="str">
            <v>RURAL POOR COOPERATIVE PROJECT</v>
          </cell>
          <cell r="B1177" t="str">
            <v>1213</v>
          </cell>
          <cell r="C1177">
            <v>1213</v>
          </cell>
          <cell r="D1177" t="str">
            <v>CLOSED</v>
          </cell>
          <cell r="E1177" t="str">
            <v>03</v>
          </cell>
          <cell r="F1177" t="str">
            <v>BAN</v>
          </cell>
          <cell r="G1177">
            <v>3900</v>
          </cell>
          <cell r="H1177" t="str">
            <v>Multisector</v>
          </cell>
          <cell r="I1177">
            <v>2035</v>
          </cell>
          <cell r="J1177" t="str">
            <v>SANS</v>
          </cell>
          <cell r="K1177" t="str">
            <v>17DEC92</v>
          </cell>
          <cell r="L1177" t="str">
            <v>31DEC92</v>
          </cell>
          <cell r="M1177" t="str">
            <v>29APR93</v>
          </cell>
          <cell r="N1177" t="str">
            <v>18MAY99</v>
          </cell>
          <cell r="O1177" t="str">
            <v>01JAN03</v>
          </cell>
          <cell r="P1177" t="str">
            <v>01JUL32</v>
          </cell>
          <cell r="Q1177">
            <v>40</v>
          </cell>
          <cell r="R1177">
            <v>10</v>
          </cell>
          <cell r="S1177">
            <v>1</v>
          </cell>
          <cell r="U1177">
            <v>30588</v>
          </cell>
          <cell r="V1177">
            <v>7156</v>
          </cell>
          <cell r="W1177">
            <v>23432</v>
          </cell>
          <cell r="X1177">
            <v>23432</v>
          </cell>
          <cell r="Y1177">
            <v>23432</v>
          </cell>
          <cell r="Z1177">
            <v>23432</v>
          </cell>
          <cell r="AA1177">
            <v>3152</v>
          </cell>
        </row>
        <row r="1178">
          <cell r="A1178" t="str">
            <v>NAM SONG HYDROPOWER DEVELOPMENT PROJECT</v>
          </cell>
          <cell r="B1178" t="str">
            <v>1214</v>
          </cell>
          <cell r="C1178">
            <v>1214</v>
          </cell>
          <cell r="D1178" t="str">
            <v>CLOSED</v>
          </cell>
          <cell r="E1178" t="str">
            <v>03</v>
          </cell>
          <cell r="F1178" t="str">
            <v>LAO</v>
          </cell>
          <cell r="G1178">
            <v>3202</v>
          </cell>
          <cell r="H1178" t="str">
            <v>Hydropower Generation</v>
          </cell>
          <cell r="I1178">
            <v>2115</v>
          </cell>
          <cell r="J1178" t="str">
            <v>SEID</v>
          </cell>
          <cell r="K1178" t="str">
            <v>21DEC92</v>
          </cell>
          <cell r="L1178" t="str">
            <v>22JAN93</v>
          </cell>
          <cell r="M1178" t="str">
            <v>13APR93</v>
          </cell>
          <cell r="N1178" t="str">
            <v>21APR97</v>
          </cell>
          <cell r="O1178" t="str">
            <v>15JAN03</v>
          </cell>
          <cell r="P1178" t="str">
            <v>15JUL32</v>
          </cell>
          <cell r="Q1178">
            <v>40</v>
          </cell>
          <cell r="R1178">
            <v>10</v>
          </cell>
          <cell r="S1178">
            <v>1</v>
          </cell>
          <cell r="U1178">
            <v>32429</v>
          </cell>
          <cell r="V1178">
            <v>5993</v>
          </cell>
          <cell r="W1178">
            <v>26436</v>
          </cell>
          <cell r="X1178">
            <v>26436</v>
          </cell>
          <cell r="Y1178">
            <v>26436</v>
          </cell>
          <cell r="Z1178">
            <v>26436</v>
          </cell>
          <cell r="AA1178">
            <v>3152</v>
          </cell>
        </row>
        <row r="1179">
          <cell r="A1179" t="str">
            <v>SECOND RURAL INFRASTRUCTURE DEVELOPMENT PROJECT</v>
          </cell>
          <cell r="B1179" t="str">
            <v>1215</v>
          </cell>
          <cell r="C1179">
            <v>1215</v>
          </cell>
          <cell r="D1179" t="str">
            <v>CLOSED</v>
          </cell>
          <cell r="E1179" t="str">
            <v>03</v>
          </cell>
          <cell r="F1179" t="str">
            <v>BAN</v>
          </cell>
          <cell r="G1179">
            <v>3900</v>
          </cell>
          <cell r="H1179" t="str">
            <v>Multisector</v>
          </cell>
          <cell r="I1179">
            <v>2055</v>
          </cell>
          <cell r="J1179" t="str">
            <v>BRM</v>
          </cell>
          <cell r="K1179" t="str">
            <v>21DEC92</v>
          </cell>
          <cell r="L1179" t="str">
            <v>28DEC92</v>
          </cell>
          <cell r="M1179" t="str">
            <v>30MAR93</v>
          </cell>
          <cell r="N1179" t="str">
            <v>17JUL00</v>
          </cell>
          <cell r="O1179" t="str">
            <v>15FEB03</v>
          </cell>
          <cell r="P1179" t="str">
            <v>15AUG32</v>
          </cell>
          <cell r="Q1179">
            <v>40</v>
          </cell>
          <cell r="R1179">
            <v>10</v>
          </cell>
          <cell r="S1179">
            <v>1</v>
          </cell>
          <cell r="U1179">
            <v>83770</v>
          </cell>
          <cell r="V1179">
            <v>919</v>
          </cell>
          <cell r="W1179">
            <v>82851</v>
          </cell>
          <cell r="X1179">
            <v>82851</v>
          </cell>
          <cell r="Y1179">
            <v>82851</v>
          </cell>
          <cell r="Z1179">
            <v>82851</v>
          </cell>
          <cell r="AA1179">
            <v>10140</v>
          </cell>
        </row>
        <row r="1180">
          <cell r="A1180" t="str">
            <v>SMALL FARMERS CREDIT PROJECT</v>
          </cell>
          <cell r="B1180" t="str">
            <v>1216</v>
          </cell>
          <cell r="C1180">
            <v>1216</v>
          </cell>
          <cell r="D1180" t="str">
            <v>CLOSED</v>
          </cell>
          <cell r="E1180" t="str">
            <v>01</v>
          </cell>
          <cell r="F1180" t="str">
            <v>PHI</v>
          </cell>
          <cell r="G1180">
            <v>3008</v>
          </cell>
          <cell r="H1180" t="str">
            <v>Agriculture Sector Development</v>
          </cell>
          <cell r="I1180">
            <v>2125</v>
          </cell>
          <cell r="J1180" t="str">
            <v>SEAE</v>
          </cell>
          <cell r="K1180" t="str">
            <v>22DEC92</v>
          </cell>
          <cell r="L1180" t="str">
            <v>24DEC92</v>
          </cell>
          <cell r="M1180" t="str">
            <v>08MAR93</v>
          </cell>
          <cell r="N1180" t="str">
            <v>27MAR98</v>
          </cell>
          <cell r="O1180" t="str">
            <v>01APR98</v>
          </cell>
          <cell r="P1180" t="str">
            <v>01OCT12</v>
          </cell>
          <cell r="Q1180">
            <v>20</v>
          </cell>
          <cell r="R1180">
            <v>5</v>
          </cell>
          <cell r="S1180">
            <v>0</v>
          </cell>
          <cell r="T1180" t="str">
            <v>V'ABLE</v>
          </cell>
          <cell r="U1180">
            <v>75000</v>
          </cell>
          <cell r="V1180">
            <v>0</v>
          </cell>
          <cell r="W1180">
            <v>75000</v>
          </cell>
          <cell r="X1180">
            <v>75000</v>
          </cell>
          <cell r="Y1180">
            <v>75000</v>
          </cell>
          <cell r="Z1180">
            <v>75000</v>
          </cell>
          <cell r="AA1180">
            <v>43467</v>
          </cell>
        </row>
        <row r="1181">
          <cell r="A1181" t="str">
            <v>UMIRAY-ANGAT TRANSBASIN TECHNICAL ASSISTANCE PROJECT</v>
          </cell>
          <cell r="B1181" t="str">
            <v>1217</v>
          </cell>
          <cell r="C1181">
            <v>1217</v>
          </cell>
          <cell r="D1181" t="str">
            <v>CLOSED</v>
          </cell>
          <cell r="E1181" t="str">
            <v>01</v>
          </cell>
          <cell r="F1181" t="str">
            <v>PHI</v>
          </cell>
          <cell r="G1181">
            <v>3801</v>
          </cell>
          <cell r="H1181" t="str">
            <v>Water Supply &amp; Sanitation</v>
          </cell>
          <cell r="I1181">
            <v>2135</v>
          </cell>
          <cell r="J1181" t="str">
            <v>SESS</v>
          </cell>
          <cell r="K1181" t="str">
            <v>22DEC92</v>
          </cell>
          <cell r="L1181" t="str">
            <v>24DEC92</v>
          </cell>
          <cell r="M1181" t="str">
            <v>18MAR93</v>
          </cell>
          <cell r="N1181" t="str">
            <v>07DEC94</v>
          </cell>
          <cell r="O1181" t="str">
            <v>15JAN96</v>
          </cell>
          <cell r="P1181" t="str">
            <v>15JUL07</v>
          </cell>
          <cell r="Q1181">
            <v>15</v>
          </cell>
          <cell r="R1181">
            <v>3</v>
          </cell>
          <cell r="S1181">
            <v>0</v>
          </cell>
          <cell r="T1181" t="str">
            <v>V'ABLE</v>
          </cell>
          <cell r="U1181">
            <v>2600</v>
          </cell>
          <cell r="V1181">
            <v>891</v>
          </cell>
          <cell r="W1181">
            <v>1709</v>
          </cell>
          <cell r="X1181">
            <v>1709</v>
          </cell>
          <cell r="Y1181">
            <v>1709</v>
          </cell>
          <cell r="Z1181">
            <v>1709</v>
          </cell>
          <cell r="AA1181">
            <v>1709</v>
          </cell>
        </row>
        <row r="1182">
          <cell r="A1182" t="str">
            <v>EMERGENCY TYPHOON REHABILITATION ASSISTANCE</v>
          </cell>
          <cell r="B1182" t="str">
            <v>1218</v>
          </cell>
          <cell r="C1182">
            <v>1218</v>
          </cell>
          <cell r="D1182" t="str">
            <v>CLOSED</v>
          </cell>
          <cell r="E1182" t="str">
            <v>03</v>
          </cell>
          <cell r="F1182" t="str">
            <v>RMI</v>
          </cell>
          <cell r="G1182">
            <v>3900</v>
          </cell>
          <cell r="H1182" t="str">
            <v>Multisector</v>
          </cell>
          <cell r="I1182">
            <v>3610</v>
          </cell>
          <cell r="J1182" t="str">
            <v>PAHQ</v>
          </cell>
          <cell r="K1182" t="str">
            <v>28JAN93</v>
          </cell>
          <cell r="L1182" t="str">
            <v>29JAN93</v>
          </cell>
          <cell r="M1182" t="str">
            <v>29JAN93</v>
          </cell>
          <cell r="N1182" t="str">
            <v>11MAR94</v>
          </cell>
          <cell r="O1182" t="str">
            <v>15MAY03</v>
          </cell>
          <cell r="P1182" t="str">
            <v>15NOV32</v>
          </cell>
          <cell r="Q1182">
            <v>40</v>
          </cell>
          <cell r="R1182">
            <v>10</v>
          </cell>
          <cell r="S1182">
            <v>1</v>
          </cell>
          <cell r="U1182">
            <v>508</v>
          </cell>
          <cell r="V1182">
            <v>0</v>
          </cell>
          <cell r="W1182">
            <v>508</v>
          </cell>
          <cell r="X1182">
            <v>508</v>
          </cell>
          <cell r="Y1182">
            <v>508</v>
          </cell>
          <cell r="Z1182">
            <v>508</v>
          </cell>
          <cell r="AA1182">
            <v>56</v>
          </cell>
        </row>
        <row r="1183">
          <cell r="A1183" t="str">
            <v>EMERGENCY INFRASTRUCTURE REHABILITATION PROJECT</v>
          </cell>
          <cell r="B1183" t="str">
            <v>1219</v>
          </cell>
          <cell r="C1183">
            <v>1219</v>
          </cell>
          <cell r="D1183" t="str">
            <v>CLOSED</v>
          </cell>
          <cell r="E1183" t="str">
            <v>03</v>
          </cell>
          <cell r="F1183" t="str">
            <v>SOL</v>
          </cell>
          <cell r="G1183">
            <v>3900</v>
          </cell>
          <cell r="H1183" t="str">
            <v>Multisector</v>
          </cell>
          <cell r="I1183">
            <v>3610</v>
          </cell>
          <cell r="J1183" t="str">
            <v>PAHQ</v>
          </cell>
          <cell r="K1183" t="str">
            <v>18FEB93</v>
          </cell>
          <cell r="L1183" t="str">
            <v>24MAR93</v>
          </cell>
          <cell r="M1183" t="str">
            <v>11MAY93</v>
          </cell>
          <cell r="N1183" t="str">
            <v>11APR95</v>
          </cell>
          <cell r="O1183" t="str">
            <v>01JUL03</v>
          </cell>
          <cell r="P1183" t="str">
            <v>01JAN33</v>
          </cell>
          <cell r="Q1183">
            <v>40</v>
          </cell>
          <cell r="R1183">
            <v>10</v>
          </cell>
          <cell r="S1183">
            <v>1</v>
          </cell>
          <cell r="U1183">
            <v>516</v>
          </cell>
          <cell r="V1183">
            <v>0</v>
          </cell>
          <cell r="W1183">
            <v>516</v>
          </cell>
          <cell r="X1183">
            <v>516</v>
          </cell>
          <cell r="Y1183">
            <v>516</v>
          </cell>
          <cell r="Z1183">
            <v>516</v>
          </cell>
          <cell r="AA1183">
            <v>58</v>
          </cell>
        </row>
        <row r="1184">
          <cell r="A1184" t="str">
            <v>EAST INDONESIA AIRPORTS PROJECT</v>
          </cell>
          <cell r="B1184" t="str">
            <v>1220</v>
          </cell>
          <cell r="C1184">
            <v>1220</v>
          </cell>
          <cell r="D1184" t="str">
            <v>CLOSED</v>
          </cell>
          <cell r="E1184" t="str">
            <v>01</v>
          </cell>
          <cell r="F1184" t="str">
            <v>INO</v>
          </cell>
          <cell r="G1184">
            <v>3704</v>
          </cell>
          <cell r="H1184" t="str">
            <v>Civil Aviation</v>
          </cell>
          <cell r="I1184">
            <v>2115</v>
          </cell>
          <cell r="J1184" t="str">
            <v>SEID</v>
          </cell>
          <cell r="K1184" t="str">
            <v>25MAR93</v>
          </cell>
          <cell r="L1184" t="str">
            <v>24MAY93</v>
          </cell>
          <cell r="M1184" t="str">
            <v>29JUL93</v>
          </cell>
          <cell r="N1184" t="str">
            <v>27OCT03</v>
          </cell>
          <cell r="O1184" t="str">
            <v>01AUG98</v>
          </cell>
          <cell r="P1184" t="str">
            <v>01FEB18</v>
          </cell>
          <cell r="Q1184">
            <v>25</v>
          </cell>
          <cell r="R1184">
            <v>5</v>
          </cell>
          <cell r="S1184">
            <v>0</v>
          </cell>
          <cell r="T1184" t="str">
            <v>V'ABLE</v>
          </cell>
          <cell r="U1184">
            <v>110000</v>
          </cell>
          <cell r="V1184">
            <v>9258</v>
          </cell>
          <cell r="W1184">
            <v>100742</v>
          </cell>
          <cell r="X1184">
            <v>100742</v>
          </cell>
          <cell r="Y1184">
            <v>100742</v>
          </cell>
          <cell r="Z1184">
            <v>100742</v>
          </cell>
          <cell r="AA1184">
            <v>30317</v>
          </cell>
        </row>
        <row r="1185">
          <cell r="A1185" t="str">
            <v>HEFEI-JIUJIANG RAILWAY PROJECT</v>
          </cell>
          <cell r="B1185" t="str">
            <v>1221</v>
          </cell>
          <cell r="C1185">
            <v>1221</v>
          </cell>
          <cell r="D1185" t="str">
            <v>CLOSED</v>
          </cell>
          <cell r="E1185" t="str">
            <v>01</v>
          </cell>
          <cell r="F1185" t="str">
            <v>PRC</v>
          </cell>
          <cell r="G1185">
            <v>3703</v>
          </cell>
          <cell r="H1185" t="str">
            <v>Railways</v>
          </cell>
          <cell r="I1185">
            <v>4715</v>
          </cell>
          <cell r="J1185" t="str">
            <v>EATC</v>
          </cell>
          <cell r="K1185" t="str">
            <v>30MAR93</v>
          </cell>
          <cell r="L1185" t="str">
            <v>22APR93</v>
          </cell>
          <cell r="M1185" t="str">
            <v>16JUL93</v>
          </cell>
          <cell r="N1185" t="str">
            <v>21JAN99</v>
          </cell>
          <cell r="O1185" t="str">
            <v>01SEP97</v>
          </cell>
          <cell r="P1185" t="str">
            <v>01MAR17</v>
          </cell>
          <cell r="Q1185">
            <v>24</v>
          </cell>
          <cell r="R1185">
            <v>4</v>
          </cell>
          <cell r="S1185">
            <v>0</v>
          </cell>
          <cell r="T1185" t="str">
            <v>V'ABLE</v>
          </cell>
          <cell r="U1185">
            <v>110000</v>
          </cell>
          <cell r="V1185">
            <v>0</v>
          </cell>
          <cell r="W1185">
            <v>110000</v>
          </cell>
          <cell r="X1185">
            <v>110000</v>
          </cell>
          <cell r="Y1185">
            <v>110000</v>
          </cell>
          <cell r="Z1185">
            <v>110000</v>
          </cell>
          <cell r="AA1185">
            <v>37727</v>
          </cell>
        </row>
        <row r="1186">
          <cell r="A1186" t="str">
            <v>GAS FLARING REDUCTION PROJECT</v>
          </cell>
          <cell r="B1186" t="str">
            <v>1222</v>
          </cell>
          <cell r="C1186">
            <v>1222</v>
          </cell>
          <cell r="D1186" t="str">
            <v>CLOSED</v>
          </cell>
          <cell r="E1186" t="str">
            <v>01</v>
          </cell>
          <cell r="F1186" t="str">
            <v>IND</v>
          </cell>
          <cell r="G1186">
            <v>3201</v>
          </cell>
          <cell r="H1186" t="str">
            <v>Conventional Energy Generation (other than hydropower)</v>
          </cell>
          <cell r="I1186">
            <v>2060</v>
          </cell>
          <cell r="J1186" t="str">
            <v>INRM</v>
          </cell>
          <cell r="K1186" t="str">
            <v>30MAR93</v>
          </cell>
          <cell r="L1186" t="str">
            <v>24JUN93</v>
          </cell>
          <cell r="M1186" t="str">
            <v>21SEP93</v>
          </cell>
          <cell r="N1186" t="str">
            <v>13NOV97</v>
          </cell>
          <cell r="O1186" t="str">
            <v>15JUN98</v>
          </cell>
          <cell r="P1186" t="str">
            <v>15DEC12</v>
          </cell>
          <cell r="Q1186">
            <v>20</v>
          </cell>
          <cell r="R1186">
            <v>5</v>
          </cell>
          <cell r="S1186">
            <v>0</v>
          </cell>
          <cell r="T1186" t="str">
            <v>V'ABLE</v>
          </cell>
          <cell r="U1186">
            <v>300000</v>
          </cell>
          <cell r="V1186">
            <v>58967</v>
          </cell>
          <cell r="W1186">
            <v>241033</v>
          </cell>
          <cell r="X1186">
            <v>241033</v>
          </cell>
          <cell r="Y1186">
            <v>241033</v>
          </cell>
          <cell r="Z1186">
            <v>241033</v>
          </cell>
          <cell r="AA1186">
            <v>241033</v>
          </cell>
        </row>
        <row r="1187">
          <cell r="A1187" t="str">
            <v>SECOND DEVELOPMENT FINANCE LOAN PROJECT</v>
          </cell>
          <cell r="B1187" t="str">
            <v>1223</v>
          </cell>
          <cell r="C1187">
            <v>1223</v>
          </cell>
          <cell r="D1187" t="str">
            <v>CLOSED</v>
          </cell>
          <cell r="E1187" t="str">
            <v>01</v>
          </cell>
          <cell r="F1187" t="str">
            <v>INO</v>
          </cell>
          <cell r="G1187">
            <v>3301</v>
          </cell>
          <cell r="H1187" t="str">
            <v>Banking Systems</v>
          </cell>
          <cell r="I1187">
            <v>2161</v>
          </cell>
          <cell r="J1187" t="str">
            <v>IRM</v>
          </cell>
          <cell r="K1187" t="str">
            <v>30MAR93</v>
          </cell>
          <cell r="L1187" t="str">
            <v>02AUG93</v>
          </cell>
          <cell r="M1187" t="str">
            <v>14MAR94</v>
          </cell>
          <cell r="N1187" t="str">
            <v>14MAR99</v>
          </cell>
          <cell r="O1187" t="str">
            <v>01AUG97</v>
          </cell>
          <cell r="P1187" t="str">
            <v>01FEB08</v>
          </cell>
          <cell r="Q1187">
            <v>15</v>
          </cell>
          <cell r="R1187">
            <v>4</v>
          </cell>
          <cell r="S1187">
            <v>0</v>
          </cell>
          <cell r="T1187" t="str">
            <v>V'ABLE</v>
          </cell>
          <cell r="U1187">
            <v>200000</v>
          </cell>
          <cell r="V1187">
            <v>124561</v>
          </cell>
          <cell r="W1187">
            <v>75439</v>
          </cell>
          <cell r="X1187">
            <v>75439</v>
          </cell>
          <cell r="Y1187">
            <v>75439</v>
          </cell>
          <cell r="Z1187">
            <v>75439</v>
          </cell>
          <cell r="AA1187">
            <v>75439</v>
          </cell>
        </row>
        <row r="1188">
          <cell r="A1188" t="str">
            <v>HIGHER EDUCATION PROJECT</v>
          </cell>
          <cell r="B1188" t="str">
            <v>1224</v>
          </cell>
          <cell r="C1188">
            <v>1224</v>
          </cell>
          <cell r="D1188" t="str">
            <v>CLOSED</v>
          </cell>
          <cell r="E1188" t="str">
            <v>03</v>
          </cell>
          <cell r="F1188" t="str">
            <v>PNG</v>
          </cell>
          <cell r="G1188">
            <v>3101</v>
          </cell>
          <cell r="H1188" t="str">
            <v>Basic Education</v>
          </cell>
          <cell r="I1188">
            <v>3610</v>
          </cell>
          <cell r="J1188" t="str">
            <v>PAHQ</v>
          </cell>
          <cell r="K1188" t="str">
            <v>01APR93</v>
          </cell>
          <cell r="L1188" t="str">
            <v>25JUN93</v>
          </cell>
          <cell r="M1188" t="str">
            <v>02MAR94</v>
          </cell>
          <cell r="N1188" t="str">
            <v>22JUL02</v>
          </cell>
          <cell r="O1188" t="str">
            <v>15MAY03</v>
          </cell>
          <cell r="P1188" t="str">
            <v>15NOV27</v>
          </cell>
          <cell r="Q1188">
            <v>35</v>
          </cell>
          <cell r="R1188">
            <v>10</v>
          </cell>
          <cell r="S1188">
            <v>1</v>
          </cell>
          <cell r="U1188">
            <v>18849</v>
          </cell>
          <cell r="V1188">
            <v>3977</v>
          </cell>
          <cell r="W1188">
            <v>14872</v>
          </cell>
          <cell r="X1188">
            <v>14872</v>
          </cell>
          <cell r="Y1188">
            <v>14872</v>
          </cell>
          <cell r="Z1188">
            <v>14872</v>
          </cell>
          <cell r="AA1188">
            <v>2270</v>
          </cell>
        </row>
        <row r="1189">
          <cell r="A1189" t="str">
            <v>POPULATION AND FAMILY PLANNING PROJECT</v>
          </cell>
          <cell r="B1189" t="str">
            <v>1225</v>
          </cell>
          <cell r="C1189">
            <v>1225</v>
          </cell>
          <cell r="D1189" t="str">
            <v>CLOSED</v>
          </cell>
          <cell r="E1189" t="str">
            <v>03</v>
          </cell>
          <cell r="F1189" t="str">
            <v>PNG</v>
          </cell>
          <cell r="G1189">
            <v>3402</v>
          </cell>
          <cell r="H1189" t="str">
            <v>Health Programs</v>
          </cell>
          <cell r="I1189">
            <v>3610</v>
          </cell>
          <cell r="J1189" t="str">
            <v>PAHQ</v>
          </cell>
          <cell r="K1189" t="str">
            <v>01APR93</v>
          </cell>
          <cell r="L1189" t="str">
            <v>25JUN93</v>
          </cell>
          <cell r="M1189" t="str">
            <v>02MAR94</v>
          </cell>
          <cell r="N1189" t="str">
            <v>31MAY01</v>
          </cell>
          <cell r="O1189" t="str">
            <v>15OCT03</v>
          </cell>
          <cell r="P1189" t="str">
            <v>15APR28</v>
          </cell>
          <cell r="Q1189">
            <v>35</v>
          </cell>
          <cell r="R1189">
            <v>10</v>
          </cell>
          <cell r="S1189">
            <v>1</v>
          </cell>
          <cell r="U1189">
            <v>6936</v>
          </cell>
          <cell r="V1189">
            <v>1689</v>
          </cell>
          <cell r="W1189">
            <v>5247</v>
          </cell>
          <cell r="X1189">
            <v>5247</v>
          </cell>
          <cell r="Y1189">
            <v>5247</v>
          </cell>
          <cell r="Z1189">
            <v>5247</v>
          </cell>
          <cell r="AA1189">
            <v>729</v>
          </cell>
        </row>
        <row r="1190">
          <cell r="A1190" t="str">
            <v>SECOND MALE PORT PROJECT</v>
          </cell>
          <cell r="B1190" t="str">
            <v>1226</v>
          </cell>
          <cell r="C1190">
            <v>1226</v>
          </cell>
          <cell r="D1190" t="str">
            <v>CLOSED</v>
          </cell>
          <cell r="E1190" t="str">
            <v>03</v>
          </cell>
          <cell r="F1190" t="str">
            <v>MLD</v>
          </cell>
          <cell r="G1190">
            <v>3702</v>
          </cell>
          <cell r="H1190" t="str">
            <v>Ports, Waterways, &amp; Shipping</v>
          </cell>
          <cell r="I1190">
            <v>2015</v>
          </cell>
          <cell r="J1190" t="str">
            <v>SATC</v>
          </cell>
          <cell r="K1190" t="str">
            <v>01APR93</v>
          </cell>
          <cell r="L1190" t="str">
            <v>06MAY93</v>
          </cell>
          <cell r="M1190" t="str">
            <v>12AUG93</v>
          </cell>
          <cell r="N1190" t="str">
            <v>12MAR98</v>
          </cell>
          <cell r="O1190" t="str">
            <v>15APR03</v>
          </cell>
          <cell r="P1190" t="str">
            <v>15OCT32</v>
          </cell>
          <cell r="Q1190">
            <v>40</v>
          </cell>
          <cell r="R1190">
            <v>10</v>
          </cell>
          <cell r="S1190">
            <v>1</v>
          </cell>
          <cell r="U1190">
            <v>9114</v>
          </cell>
          <cell r="V1190">
            <v>1264</v>
          </cell>
          <cell r="W1190">
            <v>7850</v>
          </cell>
          <cell r="X1190">
            <v>7850</v>
          </cell>
          <cell r="Y1190">
            <v>7850</v>
          </cell>
          <cell r="Z1190">
            <v>7850</v>
          </cell>
          <cell r="AA1190">
            <v>960</v>
          </cell>
        </row>
        <row r="1191">
          <cell r="A1191" t="str">
            <v>AFULILO HYDROELECTRIC PROJECT-SUPPL.</v>
          </cell>
          <cell r="B1191" t="str">
            <v>1228</v>
          </cell>
          <cell r="C1191">
            <v>1228</v>
          </cell>
          <cell r="D1191" t="str">
            <v>CLOSED</v>
          </cell>
          <cell r="E1191" t="str">
            <v>03</v>
          </cell>
          <cell r="F1191" t="str">
            <v>SAM</v>
          </cell>
          <cell r="G1191">
            <v>3202</v>
          </cell>
          <cell r="H1191" t="str">
            <v>Hydropower Generation</v>
          </cell>
          <cell r="I1191">
            <v>3610</v>
          </cell>
          <cell r="J1191" t="str">
            <v>PAHQ</v>
          </cell>
          <cell r="K1191" t="str">
            <v>22APR93</v>
          </cell>
          <cell r="L1191" t="str">
            <v>03MAY93</v>
          </cell>
          <cell r="M1191" t="str">
            <v>30JUN94</v>
          </cell>
          <cell r="N1191" t="str">
            <v>13JAN95</v>
          </cell>
          <cell r="O1191" t="str">
            <v>15DEC03</v>
          </cell>
          <cell r="P1191" t="str">
            <v>15JUN33</v>
          </cell>
          <cell r="Q1191">
            <v>40</v>
          </cell>
          <cell r="R1191">
            <v>10</v>
          </cell>
          <cell r="S1191">
            <v>1</v>
          </cell>
          <cell r="U1191">
            <v>2137</v>
          </cell>
          <cell r="V1191">
            <v>0</v>
          </cell>
          <cell r="W1191">
            <v>2137</v>
          </cell>
          <cell r="X1191">
            <v>2137</v>
          </cell>
          <cell r="Y1191">
            <v>2137</v>
          </cell>
          <cell r="Z1191">
            <v>2137</v>
          </cell>
          <cell r="AA1191">
            <v>239</v>
          </cell>
        </row>
        <row r="1192">
          <cell r="A1192" t="str">
            <v>INDUSTRIAL SECTOR PROGRAM</v>
          </cell>
          <cell r="B1192" t="str">
            <v>1229</v>
          </cell>
          <cell r="C1192">
            <v>1229</v>
          </cell>
          <cell r="D1192" t="str">
            <v>CLOSED</v>
          </cell>
          <cell r="E1192" t="str">
            <v>03</v>
          </cell>
          <cell r="F1192" t="str">
            <v>NEP</v>
          </cell>
          <cell r="G1192">
            <v>3502</v>
          </cell>
          <cell r="H1192" t="str">
            <v>Industry</v>
          </cell>
          <cell r="I1192">
            <v>2050</v>
          </cell>
          <cell r="J1192" t="str">
            <v>SAGF</v>
          </cell>
          <cell r="K1192" t="str">
            <v>27APR93</v>
          </cell>
          <cell r="L1192" t="str">
            <v>03MAY93</v>
          </cell>
          <cell r="M1192" t="str">
            <v>22JUN93</v>
          </cell>
          <cell r="N1192" t="str">
            <v>12DEC97</v>
          </cell>
          <cell r="O1192" t="str">
            <v>15JUN03</v>
          </cell>
          <cell r="P1192" t="str">
            <v>15DEC32</v>
          </cell>
          <cell r="Q1192">
            <v>40</v>
          </cell>
          <cell r="R1192">
            <v>10</v>
          </cell>
          <cell r="S1192">
            <v>1</v>
          </cell>
          <cell r="U1192">
            <v>20741</v>
          </cell>
          <cell r="V1192">
            <v>0</v>
          </cell>
          <cell r="W1192">
            <v>20741</v>
          </cell>
          <cell r="X1192">
            <v>20741</v>
          </cell>
          <cell r="Y1192">
            <v>20741</v>
          </cell>
          <cell r="Z1192">
            <v>20741</v>
          </cell>
          <cell r="AA1192">
            <v>2510</v>
          </cell>
        </row>
        <row r="1193">
          <cell r="A1193" t="str">
            <v>THIRD LOCAL ROADS PROJECT</v>
          </cell>
          <cell r="B1193" t="str">
            <v>1232</v>
          </cell>
          <cell r="C1193">
            <v>1232</v>
          </cell>
          <cell r="D1193" t="str">
            <v>CLOSED</v>
          </cell>
          <cell r="E1193" t="str">
            <v>01</v>
          </cell>
          <cell r="F1193" t="str">
            <v>INO</v>
          </cell>
          <cell r="G1193">
            <v>3701</v>
          </cell>
          <cell r="H1193" t="str">
            <v>Roads &amp; Highways</v>
          </cell>
          <cell r="I1193">
            <v>2161</v>
          </cell>
          <cell r="J1193" t="str">
            <v>IRM</v>
          </cell>
          <cell r="K1193" t="str">
            <v>25MAY93</v>
          </cell>
          <cell r="L1193" t="str">
            <v>02AUG93</v>
          </cell>
          <cell r="M1193" t="str">
            <v>04OCT93</v>
          </cell>
          <cell r="N1193" t="str">
            <v>16MAY00</v>
          </cell>
          <cell r="O1193" t="str">
            <v>01AUG97</v>
          </cell>
          <cell r="P1193" t="str">
            <v>01FEB17</v>
          </cell>
          <cell r="Q1193">
            <v>24</v>
          </cell>
          <cell r="R1193">
            <v>4</v>
          </cell>
          <cell r="S1193">
            <v>0</v>
          </cell>
          <cell r="T1193" t="str">
            <v>V'ABLE</v>
          </cell>
          <cell r="U1193">
            <v>200000</v>
          </cell>
          <cell r="V1193">
            <v>48913</v>
          </cell>
          <cell r="W1193">
            <v>151087</v>
          </cell>
          <cell r="X1193">
            <v>151087</v>
          </cell>
          <cell r="Y1193">
            <v>151087</v>
          </cell>
          <cell r="Z1193">
            <v>151087</v>
          </cell>
          <cell r="AA1193">
            <v>52422</v>
          </cell>
        </row>
        <row r="1194">
          <cell r="A1194" t="str">
            <v>SECOND TELECOMMUNICATIONS PROJECT</v>
          </cell>
          <cell r="B1194" t="str">
            <v>1233</v>
          </cell>
          <cell r="C1194">
            <v>1233</v>
          </cell>
          <cell r="D1194" t="str">
            <v>CLOSED</v>
          </cell>
          <cell r="E1194" t="str">
            <v>01</v>
          </cell>
          <cell r="F1194" t="str">
            <v>INO</v>
          </cell>
          <cell r="G1194">
            <v>3706</v>
          </cell>
          <cell r="H1194" t="str">
            <v>Telecommunications &amp; Communications</v>
          </cell>
          <cell r="I1194">
            <v>2115</v>
          </cell>
          <cell r="J1194" t="str">
            <v>SEID</v>
          </cell>
          <cell r="K1194" t="str">
            <v>01JUN93</v>
          </cell>
          <cell r="L1194" t="str">
            <v>02AUG93</v>
          </cell>
          <cell r="M1194" t="str">
            <v>23DEC93</v>
          </cell>
          <cell r="N1194" t="str">
            <v>28FEB01</v>
          </cell>
          <cell r="O1194" t="str">
            <v>15NOV98</v>
          </cell>
          <cell r="P1194" t="str">
            <v>15MAY18</v>
          </cell>
          <cell r="Q1194">
            <v>25</v>
          </cell>
          <cell r="R1194">
            <v>5</v>
          </cell>
          <cell r="S1194">
            <v>0</v>
          </cell>
          <cell r="T1194" t="str">
            <v>V'ABLE</v>
          </cell>
          <cell r="U1194">
            <v>195000</v>
          </cell>
          <cell r="V1194">
            <v>119756</v>
          </cell>
          <cell r="W1194">
            <v>75244</v>
          </cell>
          <cell r="X1194">
            <v>75244</v>
          </cell>
          <cell r="Y1194">
            <v>75244</v>
          </cell>
          <cell r="Z1194">
            <v>75244</v>
          </cell>
          <cell r="AA1194">
            <v>22848</v>
          </cell>
        </row>
        <row r="1195">
          <cell r="A1195" t="str">
            <v>SIXTH ROAD IMPROVEMENT PROJECT</v>
          </cell>
          <cell r="B1195" t="str">
            <v>1234</v>
          </cell>
          <cell r="C1195">
            <v>1234</v>
          </cell>
          <cell r="D1195" t="str">
            <v>CLOSED</v>
          </cell>
          <cell r="E1195" t="str">
            <v>03</v>
          </cell>
          <cell r="F1195" t="str">
            <v>LAO</v>
          </cell>
          <cell r="G1195">
            <v>3701</v>
          </cell>
          <cell r="H1195" t="str">
            <v>Roads &amp; Highways</v>
          </cell>
          <cell r="I1195">
            <v>2115</v>
          </cell>
          <cell r="J1195" t="str">
            <v>SEID</v>
          </cell>
          <cell r="K1195" t="str">
            <v>01JUN93</v>
          </cell>
          <cell r="L1195" t="str">
            <v>08SEP93</v>
          </cell>
          <cell r="M1195" t="str">
            <v>21DEC93</v>
          </cell>
          <cell r="N1195" t="str">
            <v>22JAN03</v>
          </cell>
          <cell r="O1195" t="str">
            <v>15JUL03</v>
          </cell>
          <cell r="P1195" t="str">
            <v>15JAN33</v>
          </cell>
          <cell r="Q1195">
            <v>40</v>
          </cell>
          <cell r="R1195">
            <v>10</v>
          </cell>
          <cell r="S1195">
            <v>1</v>
          </cell>
          <cell r="U1195">
            <v>25207</v>
          </cell>
          <cell r="V1195">
            <v>33</v>
          </cell>
          <cell r="W1195">
            <v>25174</v>
          </cell>
          <cell r="X1195">
            <v>25174</v>
          </cell>
          <cell r="Y1195">
            <v>25174</v>
          </cell>
          <cell r="Z1195">
            <v>25174</v>
          </cell>
          <cell r="AA1195">
            <v>2808</v>
          </cell>
        </row>
        <row r="1196">
          <cell r="A1196" t="str">
            <v>SECOND WATER SUPPLY AND SANITATION PROJECT</v>
          </cell>
          <cell r="B1196" t="str">
            <v>1235</v>
          </cell>
          <cell r="C1196">
            <v>1235</v>
          </cell>
          <cell r="D1196" t="str">
            <v>CLOSED</v>
          </cell>
          <cell r="E1196" t="str">
            <v>03</v>
          </cell>
          <cell r="F1196" t="str">
            <v>SRI</v>
          </cell>
          <cell r="G1196">
            <v>3801</v>
          </cell>
          <cell r="H1196" t="str">
            <v>Water Supply &amp; Sanitation</v>
          </cell>
          <cell r="I1196">
            <v>2045</v>
          </cell>
          <cell r="J1196" t="str">
            <v>SAUD</v>
          </cell>
          <cell r="K1196" t="str">
            <v>17JUN93</v>
          </cell>
          <cell r="L1196" t="str">
            <v>09JUL93</v>
          </cell>
          <cell r="M1196" t="str">
            <v>13OCT93</v>
          </cell>
          <cell r="N1196" t="str">
            <v>26OCT99</v>
          </cell>
          <cell r="O1196" t="str">
            <v>01SEP03</v>
          </cell>
          <cell r="P1196" t="str">
            <v>01MAR33</v>
          </cell>
          <cell r="Q1196">
            <v>40</v>
          </cell>
          <cell r="R1196">
            <v>10</v>
          </cell>
          <cell r="S1196">
            <v>1</v>
          </cell>
          <cell r="U1196">
            <v>39716</v>
          </cell>
          <cell r="V1196">
            <v>9</v>
          </cell>
          <cell r="W1196">
            <v>39707</v>
          </cell>
          <cell r="X1196">
            <v>39707</v>
          </cell>
          <cell r="Y1196">
            <v>39707</v>
          </cell>
          <cell r="Z1196">
            <v>39707</v>
          </cell>
          <cell r="AA1196">
            <v>4327</v>
          </cell>
        </row>
        <row r="1197">
          <cell r="A1197" t="str">
            <v>MICROCREDIT PROJECT FOR WOMEN</v>
          </cell>
          <cell r="B1197" t="str">
            <v>1237</v>
          </cell>
          <cell r="C1197">
            <v>1237</v>
          </cell>
          <cell r="D1197" t="str">
            <v>CLOSED</v>
          </cell>
          <cell r="E1197" t="str">
            <v>03</v>
          </cell>
          <cell r="F1197" t="str">
            <v>NEP</v>
          </cell>
          <cell r="G1197">
            <v>3102</v>
          </cell>
          <cell r="H1197" t="str">
            <v>Nonformal Education</v>
          </cell>
          <cell r="I1197">
            <v>2070</v>
          </cell>
          <cell r="J1197" t="str">
            <v>NRM</v>
          </cell>
          <cell r="K1197" t="str">
            <v>24JUN93</v>
          </cell>
          <cell r="L1197" t="str">
            <v>16SEP93</v>
          </cell>
          <cell r="M1197" t="str">
            <v>15DEC93</v>
          </cell>
          <cell r="N1197" t="str">
            <v>15OCT02</v>
          </cell>
          <cell r="O1197" t="str">
            <v>15NOV03</v>
          </cell>
          <cell r="P1197" t="str">
            <v>15MAY33</v>
          </cell>
          <cell r="Q1197">
            <v>40</v>
          </cell>
          <cell r="R1197">
            <v>10</v>
          </cell>
          <cell r="S1197">
            <v>1</v>
          </cell>
          <cell r="U1197">
            <v>4956</v>
          </cell>
          <cell r="V1197">
            <v>1261</v>
          </cell>
          <cell r="W1197">
            <v>3695</v>
          </cell>
          <cell r="X1197">
            <v>3695</v>
          </cell>
          <cell r="Y1197">
            <v>3695</v>
          </cell>
          <cell r="Z1197">
            <v>3695</v>
          </cell>
          <cell r="AA1197">
            <v>399</v>
          </cell>
        </row>
        <row r="1198">
          <cell r="A1198" t="str">
            <v>PAHANG BARAT INTEGRATED AGRICULTURE DEV. PROJECT</v>
          </cell>
          <cell r="B1198" t="str">
            <v>1238</v>
          </cell>
          <cell r="C1198">
            <v>1238</v>
          </cell>
          <cell r="D1198" t="str">
            <v>CLOSED</v>
          </cell>
          <cell r="E1198" t="str">
            <v>01</v>
          </cell>
          <cell r="F1198" t="str">
            <v>MAL</v>
          </cell>
          <cell r="G1198">
            <v>3900</v>
          </cell>
          <cell r="H1198" t="str">
            <v>Multisector</v>
          </cell>
          <cell r="I1198">
            <v>2125</v>
          </cell>
          <cell r="J1198" t="str">
            <v>SEAE</v>
          </cell>
          <cell r="K1198" t="str">
            <v>29JUN93</v>
          </cell>
          <cell r="L1198" t="str">
            <v>13AUG93</v>
          </cell>
          <cell r="M1198" t="str">
            <v>28OCT93</v>
          </cell>
          <cell r="N1198" t="str">
            <v>20SEP00</v>
          </cell>
          <cell r="O1198" t="str">
            <v>15DEC99</v>
          </cell>
          <cell r="P1198" t="str">
            <v>15JUN18</v>
          </cell>
          <cell r="Q1198">
            <v>25</v>
          </cell>
          <cell r="R1198">
            <v>6</v>
          </cell>
          <cell r="S1198">
            <v>0</v>
          </cell>
          <cell r="T1198" t="str">
            <v>V'ABLE</v>
          </cell>
          <cell r="U1198">
            <v>28500</v>
          </cell>
          <cell r="V1198">
            <v>12514</v>
          </cell>
          <cell r="W1198">
            <v>15986</v>
          </cell>
          <cell r="X1198">
            <v>15986</v>
          </cell>
          <cell r="Y1198">
            <v>15986</v>
          </cell>
          <cell r="Z1198">
            <v>15986</v>
          </cell>
          <cell r="AA1198">
            <v>4672</v>
          </cell>
        </row>
        <row r="1199">
          <cell r="A1199" t="str">
            <v>SECOND RURAL TELECOMMUNICATIONS PROJECT</v>
          </cell>
          <cell r="B1199" t="str">
            <v>1239</v>
          </cell>
          <cell r="C1199">
            <v>1239</v>
          </cell>
          <cell r="D1199" t="str">
            <v>CLOSED</v>
          </cell>
          <cell r="E1199" t="str">
            <v>01</v>
          </cell>
          <cell r="F1199" t="str">
            <v>THA</v>
          </cell>
          <cell r="G1199">
            <v>3706</v>
          </cell>
          <cell r="H1199" t="str">
            <v>Telecommunications &amp; Communications</v>
          </cell>
          <cell r="I1199">
            <v>2115</v>
          </cell>
          <cell r="J1199" t="str">
            <v>SEID</v>
          </cell>
          <cell r="K1199" t="str">
            <v>29JUN93</v>
          </cell>
          <cell r="L1199" t="str">
            <v>20SEP93</v>
          </cell>
          <cell r="M1199" t="str">
            <v>17DEC93</v>
          </cell>
          <cell r="N1199" t="str">
            <v>01JUL98</v>
          </cell>
          <cell r="O1199" t="str">
            <v>15DEC98</v>
          </cell>
          <cell r="P1199" t="str">
            <v>15JUN18</v>
          </cell>
          <cell r="Q1199">
            <v>25</v>
          </cell>
          <cell r="R1199">
            <v>5</v>
          </cell>
          <cell r="S1199">
            <v>0</v>
          </cell>
          <cell r="T1199" t="str">
            <v>V'ABLE</v>
          </cell>
          <cell r="U1199">
            <v>84100</v>
          </cell>
          <cell r="V1199">
            <v>37505</v>
          </cell>
          <cell r="W1199">
            <v>46595</v>
          </cell>
          <cell r="X1199">
            <v>46595</v>
          </cell>
          <cell r="Y1199">
            <v>46595</v>
          </cell>
          <cell r="Z1199">
            <v>46595</v>
          </cell>
          <cell r="AA1199">
            <v>46595</v>
          </cell>
        </row>
        <row r="1200">
          <cell r="A1200" t="str">
            <v>KATHMANDU URBAN DEVELOPMENT PROJECT</v>
          </cell>
          <cell r="B1200" t="str">
            <v>1240</v>
          </cell>
          <cell r="C1200">
            <v>1240</v>
          </cell>
          <cell r="D1200" t="str">
            <v>CLOSED</v>
          </cell>
          <cell r="E1200" t="str">
            <v>03</v>
          </cell>
          <cell r="F1200" t="str">
            <v>NEP</v>
          </cell>
          <cell r="G1200">
            <v>3900</v>
          </cell>
          <cell r="H1200" t="str">
            <v>Multisector</v>
          </cell>
          <cell r="I1200">
            <v>2070</v>
          </cell>
          <cell r="J1200" t="str">
            <v>NRM</v>
          </cell>
          <cell r="K1200" t="str">
            <v>29JUN93</v>
          </cell>
          <cell r="L1200" t="str">
            <v>16SEP93</v>
          </cell>
          <cell r="M1200" t="str">
            <v>24FEB94</v>
          </cell>
          <cell r="N1200" t="str">
            <v>25MAY00</v>
          </cell>
          <cell r="O1200" t="str">
            <v>15NOV03</v>
          </cell>
          <cell r="P1200" t="str">
            <v>15MAY33</v>
          </cell>
          <cell r="Q1200">
            <v>40</v>
          </cell>
          <cell r="R1200">
            <v>10</v>
          </cell>
          <cell r="S1200">
            <v>1</v>
          </cell>
          <cell r="U1200">
            <v>12016</v>
          </cell>
          <cell r="V1200">
            <v>4524</v>
          </cell>
          <cell r="W1200">
            <v>7492</v>
          </cell>
          <cell r="X1200">
            <v>7492</v>
          </cell>
          <cell r="Y1200">
            <v>7492</v>
          </cell>
          <cell r="Z1200">
            <v>7492</v>
          </cell>
          <cell r="AA1200">
            <v>825</v>
          </cell>
        </row>
        <row r="1201">
          <cell r="A1201" t="str">
            <v>FLORES EMERGENCY RECONSTRUCTION PROJECT</v>
          </cell>
          <cell r="B1201" t="str">
            <v>1241</v>
          </cell>
          <cell r="C1201">
            <v>1241</v>
          </cell>
          <cell r="D1201" t="str">
            <v>CLOSED</v>
          </cell>
          <cell r="E1201" t="str">
            <v>03</v>
          </cell>
          <cell r="F1201" t="str">
            <v>INO</v>
          </cell>
          <cell r="G1201">
            <v>3900</v>
          </cell>
          <cell r="H1201" t="str">
            <v>Multisector</v>
          </cell>
          <cell r="I1201">
            <v>9999</v>
          </cell>
          <cell r="J1201" t="e">
            <v>#N/A</v>
          </cell>
          <cell r="K1201" t="str">
            <v>01JUL93</v>
          </cell>
          <cell r="L1201" t="str">
            <v>02AUG93</v>
          </cell>
          <cell r="M1201" t="str">
            <v>27SEP93</v>
          </cell>
          <cell r="N1201" t="str">
            <v>31JUL97</v>
          </cell>
          <cell r="O1201" t="str">
            <v>01JUL03</v>
          </cell>
          <cell r="P1201" t="str">
            <v>01JAN28</v>
          </cell>
          <cell r="Q1201">
            <v>35</v>
          </cell>
          <cell r="R1201">
            <v>10</v>
          </cell>
          <cell r="S1201">
            <v>1</v>
          </cell>
          <cell r="U1201">
            <v>26858</v>
          </cell>
          <cell r="V1201">
            <v>6219</v>
          </cell>
          <cell r="W1201">
            <v>20639</v>
          </cell>
          <cell r="X1201">
            <v>20639</v>
          </cell>
          <cell r="Y1201">
            <v>20639</v>
          </cell>
          <cell r="Z1201">
            <v>20639</v>
          </cell>
          <cell r="AA1201">
            <v>3160</v>
          </cell>
        </row>
        <row r="1202">
          <cell r="A1202" t="str">
            <v>GUANGZHOU PUMPED STORAGE STAGE II PROJECT</v>
          </cell>
          <cell r="B1202" t="str">
            <v>1242</v>
          </cell>
          <cell r="C1202">
            <v>1242</v>
          </cell>
          <cell r="D1202" t="str">
            <v>CLOSED</v>
          </cell>
          <cell r="E1202" t="str">
            <v>01</v>
          </cell>
          <cell r="F1202" t="str">
            <v>PRC</v>
          </cell>
          <cell r="G1202">
            <v>3205</v>
          </cell>
          <cell r="H1202" t="str">
            <v>Energy Sector Development</v>
          </cell>
          <cell r="I1202">
            <v>4720</v>
          </cell>
          <cell r="J1202" t="str">
            <v>EAEN</v>
          </cell>
          <cell r="K1202" t="str">
            <v>03AUG93</v>
          </cell>
          <cell r="L1202" t="str">
            <v>05JAN94</v>
          </cell>
          <cell r="M1202" t="str">
            <v>05APR94</v>
          </cell>
          <cell r="N1202" t="str">
            <v>15DEC00</v>
          </cell>
          <cell r="O1202" t="str">
            <v>15JAN00</v>
          </cell>
          <cell r="P1202" t="str">
            <v>15JUL18</v>
          </cell>
          <cell r="Q1202">
            <v>25</v>
          </cell>
          <cell r="R1202">
            <v>6</v>
          </cell>
          <cell r="S1202">
            <v>0</v>
          </cell>
          <cell r="T1202" t="str">
            <v>V'ABLE</v>
          </cell>
          <cell r="U1202">
            <v>200000</v>
          </cell>
          <cell r="V1202">
            <v>34895</v>
          </cell>
          <cell r="W1202">
            <v>165105</v>
          </cell>
          <cell r="X1202">
            <v>165105</v>
          </cell>
          <cell r="Y1202">
            <v>165105</v>
          </cell>
          <cell r="Z1202">
            <v>165105</v>
          </cell>
          <cell r="AA1202">
            <v>165105</v>
          </cell>
        </row>
        <row r="1203">
          <cell r="A1203" t="str">
            <v>TELECOMMUNICATIONS PROJECT</v>
          </cell>
          <cell r="B1203" t="str">
            <v>1243</v>
          </cell>
          <cell r="C1203">
            <v>1243</v>
          </cell>
          <cell r="D1203" t="str">
            <v>CLOSED</v>
          </cell>
          <cell r="E1203" t="str">
            <v>01</v>
          </cell>
          <cell r="F1203" t="str">
            <v>PRC</v>
          </cell>
          <cell r="G1203">
            <v>3706</v>
          </cell>
          <cell r="H1203" t="str">
            <v>Telecommunications &amp; Communications</v>
          </cell>
          <cell r="I1203">
            <v>4715</v>
          </cell>
          <cell r="J1203" t="str">
            <v>EATC</v>
          </cell>
          <cell r="K1203" t="str">
            <v>17AUG93</v>
          </cell>
          <cell r="L1203" t="str">
            <v>15SEP93</v>
          </cell>
          <cell r="M1203" t="str">
            <v>13DEC93</v>
          </cell>
          <cell r="N1203" t="str">
            <v>15DEC97</v>
          </cell>
          <cell r="O1203" t="str">
            <v>15DEC96</v>
          </cell>
          <cell r="P1203" t="str">
            <v>15JUN16</v>
          </cell>
          <cell r="Q1203">
            <v>23</v>
          </cell>
          <cell r="R1203">
            <v>3</v>
          </cell>
          <cell r="S1203">
            <v>0</v>
          </cell>
          <cell r="T1203" t="str">
            <v>V'ABLE</v>
          </cell>
          <cell r="U1203">
            <v>100000</v>
          </cell>
          <cell r="V1203">
            <v>24384</v>
          </cell>
          <cell r="W1203">
            <v>75616</v>
          </cell>
          <cell r="X1203">
            <v>75616</v>
          </cell>
          <cell r="Y1203">
            <v>75616</v>
          </cell>
          <cell r="Z1203">
            <v>75616</v>
          </cell>
          <cell r="AA1203">
            <v>75616</v>
          </cell>
        </row>
        <row r="1204">
          <cell r="A1204" t="str">
            <v>INDUSTRIAL SECTOR PROGRAM</v>
          </cell>
          <cell r="B1204" t="str">
            <v>1244</v>
          </cell>
          <cell r="C1204">
            <v>1244</v>
          </cell>
          <cell r="D1204" t="str">
            <v>CLOSED</v>
          </cell>
          <cell r="E1204" t="str">
            <v>03</v>
          </cell>
          <cell r="F1204" t="str">
            <v>MON</v>
          </cell>
          <cell r="G1204">
            <v>3502</v>
          </cell>
          <cell r="H1204" t="str">
            <v>Industry</v>
          </cell>
          <cell r="I1204">
            <v>4710</v>
          </cell>
          <cell r="J1204" t="str">
            <v>EARG</v>
          </cell>
          <cell r="K1204" t="str">
            <v>17AUG93</v>
          </cell>
          <cell r="L1204" t="str">
            <v>26AUG93</v>
          </cell>
          <cell r="M1204" t="str">
            <v>30AUG93</v>
          </cell>
          <cell r="N1204" t="str">
            <v>28AUG95</v>
          </cell>
          <cell r="O1204" t="str">
            <v>15NOV03</v>
          </cell>
          <cell r="P1204" t="str">
            <v>15MAY33</v>
          </cell>
          <cell r="Q1204">
            <v>40</v>
          </cell>
          <cell r="R1204">
            <v>10</v>
          </cell>
          <cell r="S1204">
            <v>1</v>
          </cell>
          <cell r="U1204">
            <v>32174</v>
          </cell>
          <cell r="V1204">
            <v>0</v>
          </cell>
          <cell r="W1204">
            <v>32174</v>
          </cell>
          <cell r="X1204">
            <v>32174</v>
          </cell>
          <cell r="Y1204">
            <v>32174</v>
          </cell>
          <cell r="Z1204">
            <v>32174</v>
          </cell>
          <cell r="AA1204">
            <v>3432</v>
          </cell>
        </row>
        <row r="1205">
          <cell r="A1205" t="str">
            <v>FOURTH POWER TRANSMISSION EXPANSION (SECTOR) PROJECT</v>
          </cell>
          <cell r="B1205" t="str">
            <v>1245</v>
          </cell>
          <cell r="C1205">
            <v>1245</v>
          </cell>
          <cell r="D1205" t="str">
            <v>CLOSED</v>
          </cell>
          <cell r="E1205" t="str">
            <v>01</v>
          </cell>
          <cell r="F1205" t="str">
            <v>THA</v>
          </cell>
          <cell r="G1205">
            <v>3205</v>
          </cell>
          <cell r="H1205" t="str">
            <v>Energy Sector Development</v>
          </cell>
          <cell r="I1205">
            <v>2115</v>
          </cell>
          <cell r="J1205" t="str">
            <v>SEID</v>
          </cell>
          <cell r="K1205" t="str">
            <v>19AUG93</v>
          </cell>
          <cell r="L1205" t="str">
            <v>22SEP93</v>
          </cell>
          <cell r="M1205" t="str">
            <v>21DEC93</v>
          </cell>
          <cell r="N1205" t="str">
            <v>09JUL99</v>
          </cell>
          <cell r="O1205" t="str">
            <v>15FEB98</v>
          </cell>
          <cell r="P1205" t="str">
            <v>15AUG13</v>
          </cell>
          <cell r="Q1205">
            <v>20</v>
          </cell>
          <cell r="R1205">
            <v>4</v>
          </cell>
          <cell r="S1205">
            <v>0</v>
          </cell>
          <cell r="T1205" t="str">
            <v>V'ABLE</v>
          </cell>
          <cell r="U1205">
            <v>115600</v>
          </cell>
          <cell r="V1205">
            <v>19570</v>
          </cell>
          <cell r="W1205">
            <v>96030</v>
          </cell>
          <cell r="X1205">
            <v>96030</v>
          </cell>
          <cell r="Y1205">
            <v>96030</v>
          </cell>
          <cell r="Z1205">
            <v>96030</v>
          </cell>
          <cell r="AA1205">
            <v>96030</v>
          </cell>
        </row>
        <row r="1206">
          <cell r="A1206" t="str">
            <v>EIGHTH POWER DISTRIBUTION (SECTOR) PROJECT</v>
          </cell>
          <cell r="B1206" t="str">
            <v>1246</v>
          </cell>
          <cell r="C1206">
            <v>1246</v>
          </cell>
          <cell r="D1206" t="str">
            <v>CLOSED</v>
          </cell>
          <cell r="E1206" t="str">
            <v>01</v>
          </cell>
          <cell r="F1206" t="str">
            <v>THA</v>
          </cell>
          <cell r="G1206">
            <v>3204</v>
          </cell>
          <cell r="H1206" t="str">
            <v>Transmission &amp; Distribution</v>
          </cell>
          <cell r="I1206">
            <v>2115</v>
          </cell>
          <cell r="J1206" t="str">
            <v>SEID</v>
          </cell>
          <cell r="K1206" t="str">
            <v>19AUG93</v>
          </cell>
          <cell r="L1206" t="str">
            <v>22SEP93</v>
          </cell>
          <cell r="M1206" t="str">
            <v>07JAN94</v>
          </cell>
          <cell r="N1206" t="str">
            <v>09NOV99</v>
          </cell>
          <cell r="O1206" t="str">
            <v>15OCT97</v>
          </cell>
          <cell r="P1206" t="str">
            <v>15APR02</v>
          </cell>
          <cell r="Q1206">
            <v>20</v>
          </cell>
          <cell r="R1206">
            <v>4</v>
          </cell>
          <cell r="S1206">
            <v>0</v>
          </cell>
          <cell r="T1206" t="str">
            <v>V'ABLE</v>
          </cell>
          <cell r="U1206">
            <v>134600</v>
          </cell>
          <cell r="V1206">
            <v>11511</v>
          </cell>
          <cell r="W1206">
            <v>123089</v>
          </cell>
          <cell r="X1206">
            <v>123089</v>
          </cell>
          <cell r="Y1206">
            <v>123089</v>
          </cell>
          <cell r="Z1206">
            <v>123089</v>
          </cell>
          <cell r="AA1206">
            <v>123089</v>
          </cell>
        </row>
        <row r="1207">
          <cell r="A1207" t="str">
            <v>SECONDARY EDUCATION DEVELOPMENT PROJECT</v>
          </cell>
          <cell r="B1207" t="str">
            <v>1247</v>
          </cell>
          <cell r="C1207">
            <v>1247</v>
          </cell>
          <cell r="D1207" t="str">
            <v>CLOSED</v>
          </cell>
          <cell r="E1207" t="str">
            <v>03</v>
          </cell>
          <cell r="F1207" t="str">
            <v>SRI</v>
          </cell>
          <cell r="G1207">
            <v>3101</v>
          </cell>
          <cell r="H1207" t="str">
            <v>Basic Education</v>
          </cell>
          <cell r="I1207">
            <v>2035</v>
          </cell>
          <cell r="J1207" t="str">
            <v>SANS</v>
          </cell>
          <cell r="K1207" t="str">
            <v>24AUG93</v>
          </cell>
          <cell r="L1207" t="str">
            <v>23SEP93</v>
          </cell>
          <cell r="M1207" t="str">
            <v>18NOV93</v>
          </cell>
          <cell r="N1207" t="str">
            <v>28MAR00</v>
          </cell>
          <cell r="O1207" t="str">
            <v>01JAN04</v>
          </cell>
          <cell r="P1207" t="str">
            <v>01JUL33</v>
          </cell>
          <cell r="Q1207">
            <v>40</v>
          </cell>
          <cell r="R1207">
            <v>10</v>
          </cell>
          <cell r="S1207">
            <v>1</v>
          </cell>
          <cell r="U1207">
            <v>30691</v>
          </cell>
          <cell r="V1207">
            <v>0</v>
          </cell>
          <cell r="W1207">
            <v>30691</v>
          </cell>
          <cell r="X1207">
            <v>30691</v>
          </cell>
          <cell r="Y1207">
            <v>30691</v>
          </cell>
          <cell r="Z1207">
            <v>30691</v>
          </cell>
          <cell r="AA1207">
            <v>3113</v>
          </cell>
        </row>
        <row r="1208">
          <cell r="A1208" t="str">
            <v>FERTILIZER INDUSTRY RESTRUCTURING (SECTOR) PROJECT</v>
          </cell>
          <cell r="B1208" t="str">
            <v>1248</v>
          </cell>
          <cell r="C1208">
            <v>1248</v>
          </cell>
          <cell r="D1208" t="str">
            <v>CLOSED</v>
          </cell>
          <cell r="E1208" t="str">
            <v>01</v>
          </cell>
          <cell r="F1208" t="str">
            <v>PRC</v>
          </cell>
          <cell r="G1208">
            <v>3502</v>
          </cell>
          <cell r="H1208" t="str">
            <v>Industry</v>
          </cell>
          <cell r="I1208">
            <v>4720</v>
          </cell>
          <cell r="J1208" t="str">
            <v>EAEN</v>
          </cell>
          <cell r="K1208" t="str">
            <v>24AUG93</v>
          </cell>
          <cell r="L1208" t="str">
            <v>26APR94</v>
          </cell>
          <cell r="M1208" t="str">
            <v>14JUL94</v>
          </cell>
          <cell r="N1208" t="str">
            <v>06OCT00</v>
          </cell>
          <cell r="O1208" t="str">
            <v>15NOV98</v>
          </cell>
          <cell r="P1208" t="str">
            <v>15MAY13</v>
          </cell>
          <cell r="Q1208">
            <v>20</v>
          </cell>
          <cell r="R1208">
            <v>5</v>
          </cell>
          <cell r="S1208">
            <v>0</v>
          </cell>
          <cell r="T1208" t="str">
            <v>V'ABLE</v>
          </cell>
          <cell r="U1208">
            <v>250000</v>
          </cell>
          <cell r="V1208">
            <v>94</v>
          </cell>
          <cell r="W1208">
            <v>249906</v>
          </cell>
          <cell r="X1208">
            <v>249906</v>
          </cell>
          <cell r="Y1208">
            <v>249906</v>
          </cell>
          <cell r="Z1208">
            <v>249906</v>
          </cell>
          <cell r="AA1208">
            <v>134360</v>
          </cell>
        </row>
        <row r="1209">
          <cell r="A1209" t="str">
            <v>BASIC EDUCATION DEVELOPMENT</v>
          </cell>
          <cell r="B1209" t="str">
            <v>1249</v>
          </cell>
          <cell r="C1209">
            <v>1249</v>
          </cell>
          <cell r="D1209" t="str">
            <v>CLOSED</v>
          </cell>
          <cell r="E1209" t="str">
            <v>03</v>
          </cell>
          <cell r="F1209" t="str">
            <v>RMI</v>
          </cell>
          <cell r="G1209">
            <v>3101</v>
          </cell>
          <cell r="H1209" t="str">
            <v>Basic Education</v>
          </cell>
          <cell r="I1209">
            <v>3610</v>
          </cell>
          <cell r="J1209" t="str">
            <v>PAHQ</v>
          </cell>
          <cell r="K1209" t="str">
            <v>09SEP93</v>
          </cell>
          <cell r="L1209" t="str">
            <v>17NOV93</v>
          </cell>
          <cell r="M1209" t="str">
            <v>14MAR94</v>
          </cell>
          <cell r="N1209" t="str">
            <v>11JUN01</v>
          </cell>
          <cell r="O1209" t="str">
            <v>15APR04</v>
          </cell>
          <cell r="P1209" t="str">
            <v>15OCT33</v>
          </cell>
          <cell r="Q1209">
            <v>40</v>
          </cell>
          <cell r="R1209">
            <v>10</v>
          </cell>
          <cell r="S1209">
            <v>1</v>
          </cell>
          <cell r="U1209">
            <v>7845</v>
          </cell>
          <cell r="V1209">
            <v>44</v>
          </cell>
          <cell r="W1209">
            <v>7801</v>
          </cell>
          <cell r="X1209">
            <v>7801</v>
          </cell>
          <cell r="Y1209">
            <v>7801</v>
          </cell>
          <cell r="Z1209">
            <v>7801</v>
          </cell>
          <cell r="AA1209">
            <v>702</v>
          </cell>
        </row>
        <row r="1210">
          <cell r="A1210" t="str">
            <v>MAJURO WATER SUPPLY PROJECT</v>
          </cell>
          <cell r="B1210" t="str">
            <v>1250</v>
          </cell>
          <cell r="C1210">
            <v>1250</v>
          </cell>
          <cell r="D1210" t="str">
            <v>CLOSED</v>
          </cell>
          <cell r="E1210" t="str">
            <v>03</v>
          </cell>
          <cell r="F1210" t="str">
            <v>RMI</v>
          </cell>
          <cell r="G1210">
            <v>3801</v>
          </cell>
          <cell r="H1210" t="str">
            <v>Water Supply &amp; Sanitation</v>
          </cell>
          <cell r="I1210">
            <v>3610</v>
          </cell>
          <cell r="J1210" t="str">
            <v>PAHQ</v>
          </cell>
          <cell r="K1210" t="str">
            <v>09SEP93</v>
          </cell>
          <cell r="L1210" t="str">
            <v>17NOV93</v>
          </cell>
          <cell r="M1210" t="str">
            <v>10MAY94</v>
          </cell>
          <cell r="N1210" t="str">
            <v>10JAN97</v>
          </cell>
          <cell r="O1210" t="str">
            <v>15NOV03</v>
          </cell>
          <cell r="P1210" t="str">
            <v>15MAY33</v>
          </cell>
          <cell r="Q1210">
            <v>40</v>
          </cell>
          <cell r="R1210">
            <v>10</v>
          </cell>
          <cell r="S1210">
            <v>1</v>
          </cell>
          <cell r="U1210">
            <v>758</v>
          </cell>
          <cell r="V1210">
            <v>35</v>
          </cell>
          <cell r="W1210">
            <v>723</v>
          </cell>
          <cell r="X1210">
            <v>723</v>
          </cell>
          <cell r="Y1210">
            <v>723</v>
          </cell>
          <cell r="Z1210">
            <v>723</v>
          </cell>
          <cell r="AA1210">
            <v>72</v>
          </cell>
        </row>
        <row r="1211">
          <cell r="A1211" t="str">
            <v>MANGROVE REHABILITATION AND MANAGEMENT PROJECT IN SULAWESI</v>
          </cell>
          <cell r="B1211" t="str">
            <v>1251</v>
          </cell>
          <cell r="C1211">
            <v>1251</v>
          </cell>
          <cell r="D1211" t="str">
            <v>CLOSED</v>
          </cell>
          <cell r="E1211" t="str">
            <v>03</v>
          </cell>
          <cell r="F1211" t="str">
            <v>INO</v>
          </cell>
          <cell r="G1211">
            <v>3002</v>
          </cell>
          <cell r="H1211" t="str">
            <v>Environment &amp; Biodiversity</v>
          </cell>
          <cell r="I1211">
            <v>2125</v>
          </cell>
          <cell r="J1211" t="str">
            <v>SEAE</v>
          </cell>
          <cell r="K1211" t="str">
            <v>09SEP93</v>
          </cell>
          <cell r="L1211" t="str">
            <v>02MAR94</v>
          </cell>
          <cell r="M1211" t="str">
            <v>10MAY94</v>
          </cell>
          <cell r="N1211" t="str">
            <v>19JUN98</v>
          </cell>
          <cell r="O1211" t="str">
            <v>01JAN04</v>
          </cell>
          <cell r="P1211" t="str">
            <v>01JUL28</v>
          </cell>
          <cell r="Q1211">
            <v>35</v>
          </cell>
          <cell r="R1211">
            <v>10</v>
          </cell>
          <cell r="S1211">
            <v>1</v>
          </cell>
          <cell r="U1211">
            <v>8079</v>
          </cell>
          <cell r="V1211">
            <v>3448</v>
          </cell>
          <cell r="W1211">
            <v>4631</v>
          </cell>
          <cell r="X1211">
            <v>4631</v>
          </cell>
          <cell r="Y1211">
            <v>4631</v>
          </cell>
          <cell r="Z1211">
            <v>4631</v>
          </cell>
          <cell r="AA1211">
            <v>664</v>
          </cell>
        </row>
        <row r="1212">
          <cell r="A1212" t="str">
            <v>HIGHER EDUCATION PROJECT</v>
          </cell>
          <cell r="B1212" t="str">
            <v>1253</v>
          </cell>
          <cell r="C1212">
            <v>1253</v>
          </cell>
          <cell r="D1212" t="str">
            <v>CLOSED</v>
          </cell>
          <cell r="E1212" t="str">
            <v>01</v>
          </cell>
          <cell r="F1212" t="str">
            <v>INO</v>
          </cell>
          <cell r="G1212">
            <v>3104</v>
          </cell>
          <cell r="H1212" t="str">
            <v>Tertiary Education</v>
          </cell>
          <cell r="I1212">
            <v>2161</v>
          </cell>
          <cell r="J1212" t="str">
            <v>IRM</v>
          </cell>
          <cell r="K1212" t="str">
            <v>21SEP93</v>
          </cell>
          <cell r="L1212" t="str">
            <v>02MAR94</v>
          </cell>
          <cell r="M1212" t="str">
            <v>29APR94</v>
          </cell>
          <cell r="N1212" t="str">
            <v>15JAN01</v>
          </cell>
          <cell r="O1212" t="str">
            <v>15JAN00</v>
          </cell>
          <cell r="P1212" t="str">
            <v>15JUL19</v>
          </cell>
          <cell r="Q1212">
            <v>26</v>
          </cell>
          <cell r="R1212">
            <v>6</v>
          </cell>
          <cell r="S1212">
            <v>0</v>
          </cell>
          <cell r="T1212" t="str">
            <v>V'ABLE</v>
          </cell>
          <cell r="U1212">
            <v>140000</v>
          </cell>
          <cell r="V1212">
            <v>37416</v>
          </cell>
          <cell r="W1212">
            <v>102584</v>
          </cell>
          <cell r="X1212">
            <v>102584</v>
          </cell>
          <cell r="Y1212">
            <v>102584</v>
          </cell>
          <cell r="Z1212">
            <v>102584</v>
          </cell>
          <cell r="AA1212">
            <v>24087</v>
          </cell>
        </row>
        <row r="1213">
          <cell r="A1213" t="str">
            <v>NON-FORMAL EDUCATION PROJECT</v>
          </cell>
          <cell r="B1213" t="str">
            <v>1254</v>
          </cell>
          <cell r="C1213">
            <v>1254</v>
          </cell>
          <cell r="D1213" t="str">
            <v>CLOSED</v>
          </cell>
          <cell r="E1213" t="str">
            <v>03</v>
          </cell>
          <cell r="F1213" t="str">
            <v>PHI</v>
          </cell>
          <cell r="G1213">
            <v>3102</v>
          </cell>
          <cell r="H1213" t="str">
            <v>Nonformal Education</v>
          </cell>
          <cell r="I1213">
            <v>2135</v>
          </cell>
          <cell r="J1213" t="str">
            <v>SESS</v>
          </cell>
          <cell r="K1213" t="str">
            <v>30SEP93</v>
          </cell>
          <cell r="L1213" t="str">
            <v>05NOV93</v>
          </cell>
          <cell r="M1213" t="str">
            <v>25JUL94</v>
          </cell>
          <cell r="N1213" t="str">
            <v>28DEC01</v>
          </cell>
          <cell r="O1213" t="str">
            <v>15DEC03</v>
          </cell>
          <cell r="P1213" t="str">
            <v>15JUN28</v>
          </cell>
          <cell r="Q1213">
            <v>35</v>
          </cell>
          <cell r="R1213">
            <v>10</v>
          </cell>
          <cell r="S1213">
            <v>1</v>
          </cell>
          <cell r="U1213">
            <v>24121</v>
          </cell>
          <cell r="V1213">
            <v>4948</v>
          </cell>
          <cell r="W1213">
            <v>19173</v>
          </cell>
          <cell r="X1213">
            <v>19173</v>
          </cell>
          <cell r="Y1213">
            <v>19173</v>
          </cell>
          <cell r="Z1213">
            <v>19173</v>
          </cell>
          <cell r="AA1213">
            <v>2648</v>
          </cell>
        </row>
        <row r="1214">
          <cell r="A1214" t="str">
            <v>ULAANBAATAR AIRPORT PROJECT</v>
          </cell>
          <cell r="B1214" t="str">
            <v>1256</v>
          </cell>
          <cell r="C1214">
            <v>1256</v>
          </cell>
          <cell r="D1214" t="str">
            <v>CLOSED</v>
          </cell>
          <cell r="E1214" t="str">
            <v>03</v>
          </cell>
          <cell r="F1214" t="str">
            <v>MON</v>
          </cell>
          <cell r="G1214">
            <v>3704</v>
          </cell>
          <cell r="H1214" t="str">
            <v>Civil Aviation</v>
          </cell>
          <cell r="I1214">
            <v>4715</v>
          </cell>
          <cell r="J1214" t="str">
            <v>EATC</v>
          </cell>
          <cell r="K1214" t="str">
            <v>12OCT93</v>
          </cell>
          <cell r="L1214" t="str">
            <v>21DEC93</v>
          </cell>
          <cell r="M1214" t="str">
            <v>13JAN94</v>
          </cell>
          <cell r="N1214" t="str">
            <v>18MAR99</v>
          </cell>
          <cell r="O1214" t="str">
            <v>01MAY04</v>
          </cell>
          <cell r="P1214" t="str">
            <v>01NOV33</v>
          </cell>
          <cell r="Q1214">
            <v>40</v>
          </cell>
          <cell r="R1214">
            <v>10</v>
          </cell>
          <cell r="S1214">
            <v>1</v>
          </cell>
          <cell r="U1214">
            <v>37294</v>
          </cell>
          <cell r="V1214">
            <v>0</v>
          </cell>
          <cell r="W1214">
            <v>37294</v>
          </cell>
          <cell r="X1214">
            <v>37294</v>
          </cell>
          <cell r="Y1214">
            <v>37294</v>
          </cell>
          <cell r="Z1214">
            <v>37294</v>
          </cell>
          <cell r="AA1214">
            <v>3820</v>
          </cell>
        </row>
        <row r="1215">
          <cell r="A1215" t="str">
            <v>FISHERIES DEVELOPMENT PROJECT</v>
          </cell>
          <cell r="B1215" t="str">
            <v>1257</v>
          </cell>
          <cell r="C1215">
            <v>1257</v>
          </cell>
          <cell r="D1215" t="str">
            <v>CLOSED</v>
          </cell>
          <cell r="E1215" t="str">
            <v>03</v>
          </cell>
          <cell r="F1215" t="str">
            <v>FSM</v>
          </cell>
          <cell r="G1215">
            <v>3003</v>
          </cell>
          <cell r="H1215" t="str">
            <v>Fishery</v>
          </cell>
          <cell r="I1215">
            <v>3610</v>
          </cell>
          <cell r="J1215" t="str">
            <v>PAHQ</v>
          </cell>
          <cell r="K1215" t="str">
            <v>19OCT93</v>
          </cell>
          <cell r="L1215" t="str">
            <v>17DEC93</v>
          </cell>
          <cell r="M1215" t="str">
            <v>16SEP94</v>
          </cell>
          <cell r="N1215" t="str">
            <v>13MAY02</v>
          </cell>
          <cell r="O1215" t="str">
            <v>15JAN04</v>
          </cell>
          <cell r="P1215" t="str">
            <v>15JUL33</v>
          </cell>
          <cell r="Q1215">
            <v>40</v>
          </cell>
          <cell r="R1215">
            <v>10</v>
          </cell>
          <cell r="S1215">
            <v>1</v>
          </cell>
          <cell r="U1215">
            <v>6208</v>
          </cell>
          <cell r="V1215">
            <v>1057</v>
          </cell>
          <cell r="W1215">
            <v>5151</v>
          </cell>
          <cell r="X1215">
            <v>5151</v>
          </cell>
          <cell r="Y1215">
            <v>5151</v>
          </cell>
          <cell r="Z1215">
            <v>5151</v>
          </cell>
          <cell r="AA1215">
            <v>521</v>
          </cell>
        </row>
        <row r="1216">
          <cell r="A1216" t="str">
            <v>SUSTAINABLE AGRICULTURE DEVELOPMENT PROJECT IN IRIAN JAYA</v>
          </cell>
          <cell r="B1216" t="str">
            <v>1258</v>
          </cell>
          <cell r="C1216">
            <v>1258</v>
          </cell>
          <cell r="D1216" t="str">
            <v>CLOSED</v>
          </cell>
          <cell r="E1216" t="str">
            <v>03</v>
          </cell>
          <cell r="F1216" t="str">
            <v>INO</v>
          </cell>
          <cell r="G1216">
            <v>3001</v>
          </cell>
          <cell r="H1216" t="str">
            <v>Agriculture Production, Agroprocessing, &amp; Agrobusiness</v>
          </cell>
          <cell r="I1216">
            <v>2161</v>
          </cell>
          <cell r="J1216" t="str">
            <v>IRM</v>
          </cell>
          <cell r="K1216" t="str">
            <v>26OCT93</v>
          </cell>
          <cell r="L1216" t="str">
            <v>22NOV93</v>
          </cell>
          <cell r="M1216" t="str">
            <v>28DEC93</v>
          </cell>
          <cell r="N1216" t="str">
            <v>22DEC03</v>
          </cell>
          <cell r="O1216" t="str">
            <v>15MAY04</v>
          </cell>
          <cell r="P1216" t="str">
            <v>15NOV28</v>
          </cell>
          <cell r="Q1216">
            <v>35</v>
          </cell>
          <cell r="R1216">
            <v>10</v>
          </cell>
          <cell r="S1216">
            <v>1</v>
          </cell>
          <cell r="U1216">
            <v>26420</v>
          </cell>
          <cell r="V1216">
            <v>9161</v>
          </cell>
          <cell r="W1216">
            <v>17259</v>
          </cell>
          <cell r="X1216">
            <v>17259</v>
          </cell>
          <cell r="Y1216">
            <v>17259</v>
          </cell>
          <cell r="Z1216">
            <v>17259</v>
          </cell>
          <cell r="AA1216">
            <v>2177</v>
          </cell>
        </row>
        <row r="1217">
          <cell r="A1217" t="str">
            <v>IRRIGATION AND FLOOD PROTECTION REHABILITATION</v>
          </cell>
          <cell r="B1217" t="str">
            <v>1259</v>
          </cell>
          <cell r="C1217">
            <v>1259</v>
          </cell>
          <cell r="D1217" t="str">
            <v>CLOSED</v>
          </cell>
          <cell r="E1217" t="str">
            <v>03</v>
          </cell>
          <cell r="F1217" t="str">
            <v>VIE</v>
          </cell>
          <cell r="G1217">
            <v>3007</v>
          </cell>
          <cell r="H1217" t="str">
            <v>Water Resource Management</v>
          </cell>
          <cell r="I1217">
            <v>2125</v>
          </cell>
          <cell r="J1217" t="str">
            <v>SEAE</v>
          </cell>
          <cell r="K1217" t="str">
            <v>26OCT93</v>
          </cell>
          <cell r="L1217" t="str">
            <v>30OCT93</v>
          </cell>
          <cell r="M1217" t="str">
            <v>28MAR94</v>
          </cell>
          <cell r="N1217" t="str">
            <v>08APR03</v>
          </cell>
          <cell r="O1217" t="str">
            <v>01MAR04</v>
          </cell>
          <cell r="P1217" t="str">
            <v>01SEP33</v>
          </cell>
          <cell r="Q1217">
            <v>40</v>
          </cell>
          <cell r="R1217">
            <v>10</v>
          </cell>
          <cell r="S1217">
            <v>1</v>
          </cell>
          <cell r="U1217">
            <v>73336</v>
          </cell>
          <cell r="V1217">
            <v>7130</v>
          </cell>
          <cell r="W1217">
            <v>66206</v>
          </cell>
          <cell r="X1217">
            <v>66206</v>
          </cell>
          <cell r="Y1217">
            <v>66206</v>
          </cell>
          <cell r="Z1217">
            <v>66206</v>
          </cell>
          <cell r="AA1217">
            <v>6580</v>
          </cell>
        </row>
        <row r="1218">
          <cell r="A1218" t="str">
            <v>URBAN WATER SUPPLY AND SANITATION PROJECT</v>
          </cell>
          <cell r="B1218" t="str">
            <v>1260</v>
          </cell>
          <cell r="C1218">
            <v>1260</v>
          </cell>
          <cell r="D1218" t="str">
            <v>CLOSED</v>
          </cell>
          <cell r="E1218" t="str">
            <v>03</v>
          </cell>
          <cell r="F1218" t="str">
            <v>PAK</v>
          </cell>
          <cell r="G1218">
            <v>3801</v>
          </cell>
          <cell r="H1218" t="str">
            <v>Water Supply &amp; Sanitation</v>
          </cell>
          <cell r="I1218">
            <v>4670</v>
          </cell>
          <cell r="J1218" t="str">
            <v>PRM</v>
          </cell>
          <cell r="K1218" t="str">
            <v>04NOV93</v>
          </cell>
          <cell r="L1218" t="str">
            <v>17MAY94</v>
          </cell>
          <cell r="M1218" t="str">
            <v>13OCT94</v>
          </cell>
          <cell r="N1218" t="str">
            <v>21JUN04</v>
          </cell>
          <cell r="O1218" t="str">
            <v>01APR04</v>
          </cell>
          <cell r="P1218" t="str">
            <v>01OCT28</v>
          </cell>
          <cell r="Q1218">
            <v>35</v>
          </cell>
          <cell r="R1218">
            <v>10</v>
          </cell>
          <cell r="S1218">
            <v>1</v>
          </cell>
          <cell r="U1218">
            <v>68016</v>
          </cell>
          <cell r="V1218">
            <v>19882</v>
          </cell>
          <cell r="W1218">
            <v>48134</v>
          </cell>
          <cell r="X1218">
            <v>48134</v>
          </cell>
          <cell r="Y1218">
            <v>48134</v>
          </cell>
          <cell r="Z1218">
            <v>48134</v>
          </cell>
          <cell r="AA1218">
            <v>6147</v>
          </cell>
        </row>
        <row r="1219">
          <cell r="A1219" t="str">
            <v>HUNAN EXPRESSWAY PROJECT</v>
          </cell>
          <cell r="B1219" t="str">
            <v>1261</v>
          </cell>
          <cell r="C1219">
            <v>1261</v>
          </cell>
          <cell r="D1219" t="str">
            <v>CLOSED</v>
          </cell>
          <cell r="E1219" t="str">
            <v>01</v>
          </cell>
          <cell r="F1219" t="str">
            <v>PRC</v>
          </cell>
          <cell r="G1219">
            <v>3701</v>
          </cell>
          <cell r="H1219" t="str">
            <v>Roads &amp; Highways</v>
          </cell>
          <cell r="I1219">
            <v>4715</v>
          </cell>
          <cell r="J1219" t="str">
            <v>EATC</v>
          </cell>
          <cell r="K1219" t="str">
            <v>09NOV93</v>
          </cell>
          <cell r="L1219" t="str">
            <v>05JAN94</v>
          </cell>
          <cell r="M1219" t="str">
            <v>05APR94</v>
          </cell>
          <cell r="N1219" t="str">
            <v>16DEC99</v>
          </cell>
          <cell r="O1219" t="str">
            <v>15JUN98</v>
          </cell>
          <cell r="P1219" t="str">
            <v>15DEC17</v>
          </cell>
          <cell r="Q1219">
            <v>24</v>
          </cell>
          <cell r="R1219">
            <v>4</v>
          </cell>
          <cell r="S1219">
            <v>0</v>
          </cell>
          <cell r="T1219" t="str">
            <v>V'ABLE</v>
          </cell>
          <cell r="U1219">
            <v>74000</v>
          </cell>
          <cell r="V1219">
            <v>0</v>
          </cell>
          <cell r="W1219">
            <v>74000</v>
          </cell>
          <cell r="X1219">
            <v>74000</v>
          </cell>
          <cell r="Y1219">
            <v>74000</v>
          </cell>
          <cell r="Z1219">
            <v>74000</v>
          </cell>
          <cell r="AA1219">
            <v>74000</v>
          </cell>
        </row>
        <row r="1220">
          <cell r="A1220" t="str">
            <v>JILIN EXPRESSWAY PROJECT</v>
          </cell>
          <cell r="B1220" t="str">
            <v>1262</v>
          </cell>
          <cell r="C1220">
            <v>1262</v>
          </cell>
          <cell r="D1220" t="str">
            <v>CLOSED</v>
          </cell>
          <cell r="E1220" t="str">
            <v>01</v>
          </cell>
          <cell r="F1220" t="str">
            <v>PRC</v>
          </cell>
          <cell r="G1220">
            <v>3701</v>
          </cell>
          <cell r="H1220" t="str">
            <v>Roads &amp; Highways</v>
          </cell>
          <cell r="I1220">
            <v>4715</v>
          </cell>
          <cell r="J1220" t="str">
            <v>EATC</v>
          </cell>
          <cell r="K1220" t="str">
            <v>09NOV93</v>
          </cell>
          <cell r="L1220" t="str">
            <v>05JAN94</v>
          </cell>
          <cell r="M1220" t="str">
            <v>05APR94</v>
          </cell>
          <cell r="N1220" t="str">
            <v>16OCT97</v>
          </cell>
          <cell r="O1220" t="str">
            <v>15JUN98</v>
          </cell>
          <cell r="P1220" t="str">
            <v>15DEC17</v>
          </cell>
          <cell r="Q1220">
            <v>24</v>
          </cell>
          <cell r="R1220">
            <v>4</v>
          </cell>
          <cell r="S1220">
            <v>0</v>
          </cell>
          <cell r="T1220" t="str">
            <v>V'ABLE</v>
          </cell>
          <cell r="U1220">
            <v>126000</v>
          </cell>
          <cell r="V1220">
            <v>1</v>
          </cell>
          <cell r="W1220">
            <v>125999</v>
          </cell>
          <cell r="X1220">
            <v>125999</v>
          </cell>
          <cell r="Y1220">
            <v>125999</v>
          </cell>
          <cell r="Z1220">
            <v>125999</v>
          </cell>
          <cell r="AA1220">
            <v>125999</v>
          </cell>
        </row>
        <row r="1221">
          <cell r="A1221" t="str">
            <v>SECOND WATER SUPPLY AND SANITATION PROJECT</v>
          </cell>
          <cell r="B1221" t="str">
            <v>1264</v>
          </cell>
          <cell r="C1221">
            <v>1264</v>
          </cell>
          <cell r="D1221" t="str">
            <v>CLOSED</v>
          </cell>
          <cell r="E1221" t="str">
            <v>03</v>
          </cell>
          <cell r="F1221" t="str">
            <v>BAN</v>
          </cell>
          <cell r="G1221">
            <v>3803</v>
          </cell>
          <cell r="H1221" t="str">
            <v>Integrated</v>
          </cell>
          <cell r="I1221">
            <v>2055</v>
          </cell>
          <cell r="J1221" t="str">
            <v>BRM</v>
          </cell>
          <cell r="K1221" t="str">
            <v>16NOV93</v>
          </cell>
          <cell r="L1221" t="str">
            <v>10DEC93</v>
          </cell>
          <cell r="M1221" t="str">
            <v>24JUN94</v>
          </cell>
          <cell r="N1221" t="str">
            <v>28OCT02</v>
          </cell>
          <cell r="O1221" t="str">
            <v>01JAN04</v>
          </cell>
          <cell r="P1221" t="str">
            <v>01JUL33</v>
          </cell>
          <cell r="Q1221">
            <v>40</v>
          </cell>
          <cell r="R1221">
            <v>10</v>
          </cell>
          <cell r="S1221">
            <v>1</v>
          </cell>
          <cell r="U1221">
            <v>29831</v>
          </cell>
          <cell r="V1221">
            <v>2582</v>
          </cell>
          <cell r="W1221">
            <v>27249</v>
          </cell>
          <cell r="X1221">
            <v>27249</v>
          </cell>
          <cell r="Y1221">
            <v>27249</v>
          </cell>
          <cell r="Z1221">
            <v>27249</v>
          </cell>
          <cell r="AA1221">
            <v>3136</v>
          </cell>
        </row>
        <row r="1222">
          <cell r="A1222" t="str">
            <v>EAST-WEST HIGHWAY MAINTENANCE PROJECT</v>
          </cell>
          <cell r="B1222" t="str">
            <v>1265</v>
          </cell>
          <cell r="C1222">
            <v>1265</v>
          </cell>
          <cell r="D1222" t="str">
            <v>CLOSED</v>
          </cell>
          <cell r="E1222" t="str">
            <v>03</v>
          </cell>
          <cell r="F1222" t="str">
            <v>BHU</v>
          </cell>
          <cell r="G1222">
            <v>3701</v>
          </cell>
          <cell r="H1222" t="str">
            <v>Roads &amp; Highways</v>
          </cell>
          <cell r="I1222">
            <v>2015</v>
          </cell>
          <cell r="J1222" t="str">
            <v>SATC</v>
          </cell>
          <cell r="K1222" t="str">
            <v>18NOV93</v>
          </cell>
          <cell r="L1222" t="str">
            <v>21JAN94</v>
          </cell>
          <cell r="M1222" t="str">
            <v>08MAR94</v>
          </cell>
          <cell r="N1222" t="str">
            <v>13MAY98</v>
          </cell>
          <cell r="O1222" t="str">
            <v>15FEB04</v>
          </cell>
          <cell r="P1222" t="str">
            <v>15AUG33</v>
          </cell>
          <cell r="Q1222">
            <v>40</v>
          </cell>
          <cell r="R1222">
            <v>10</v>
          </cell>
          <cell r="S1222">
            <v>1</v>
          </cell>
          <cell r="U1222">
            <v>5224</v>
          </cell>
          <cell r="V1222">
            <v>0</v>
          </cell>
          <cell r="W1222">
            <v>5224</v>
          </cell>
          <cell r="X1222">
            <v>5224</v>
          </cell>
          <cell r="Y1222">
            <v>5224</v>
          </cell>
          <cell r="Z1222">
            <v>5224</v>
          </cell>
          <cell r="AA1222">
            <v>538</v>
          </cell>
        </row>
        <row r="1223">
          <cell r="A1223" t="str">
            <v>AIRPORTS IMPROVEMENTS PROJECT</v>
          </cell>
          <cell r="B1223" t="str">
            <v>1266</v>
          </cell>
          <cell r="C1223">
            <v>1266</v>
          </cell>
          <cell r="D1223" t="str">
            <v>CLOSED</v>
          </cell>
          <cell r="E1223" t="str">
            <v>03</v>
          </cell>
          <cell r="F1223" t="str">
            <v>LAO</v>
          </cell>
          <cell r="G1223">
            <v>3704</v>
          </cell>
          <cell r="H1223" t="str">
            <v>Civil Aviation</v>
          </cell>
          <cell r="I1223">
            <v>2115</v>
          </cell>
          <cell r="J1223" t="str">
            <v>SEID</v>
          </cell>
          <cell r="K1223" t="str">
            <v>18NOV93</v>
          </cell>
          <cell r="L1223" t="str">
            <v>17FEB94</v>
          </cell>
          <cell r="M1223" t="str">
            <v>18JUN94</v>
          </cell>
          <cell r="N1223" t="str">
            <v>18JAN02</v>
          </cell>
          <cell r="O1223" t="str">
            <v>15FEB04</v>
          </cell>
          <cell r="P1223" t="str">
            <v>15AUG33</v>
          </cell>
          <cell r="Q1223">
            <v>40</v>
          </cell>
          <cell r="R1223">
            <v>10</v>
          </cell>
          <cell r="S1223">
            <v>1</v>
          </cell>
          <cell r="U1223">
            <v>14559</v>
          </cell>
          <cell r="V1223">
            <v>212</v>
          </cell>
          <cell r="W1223">
            <v>14347</v>
          </cell>
          <cell r="X1223">
            <v>14347</v>
          </cell>
          <cell r="Y1223">
            <v>14347</v>
          </cell>
          <cell r="Z1223">
            <v>14347</v>
          </cell>
          <cell r="AA1223">
            <v>1458</v>
          </cell>
        </row>
        <row r="1224">
          <cell r="A1224" t="str">
            <v>NORTHERN PROVINCIAL TOWNS WATER SUPPLY &amp; SANITATION PROJECT</v>
          </cell>
          <cell r="B1224" t="str">
            <v>1267</v>
          </cell>
          <cell r="C1224">
            <v>1267</v>
          </cell>
          <cell r="D1224" t="str">
            <v>CLOSED</v>
          </cell>
          <cell r="E1224" t="str">
            <v>03</v>
          </cell>
          <cell r="F1224" t="str">
            <v>LAO</v>
          </cell>
          <cell r="G1224">
            <v>3801</v>
          </cell>
          <cell r="H1224" t="str">
            <v>Water Supply &amp; Sanitation</v>
          </cell>
          <cell r="I1224">
            <v>2135</v>
          </cell>
          <cell r="J1224" t="str">
            <v>SESS</v>
          </cell>
          <cell r="K1224" t="str">
            <v>18NOV93</v>
          </cell>
          <cell r="L1224" t="str">
            <v>17FEB94</v>
          </cell>
          <cell r="M1224" t="str">
            <v>18JUN94</v>
          </cell>
          <cell r="N1224" t="str">
            <v>05MAR99</v>
          </cell>
          <cell r="O1224" t="str">
            <v>15MAR04</v>
          </cell>
          <cell r="P1224" t="str">
            <v>15SEP33</v>
          </cell>
          <cell r="Q1224">
            <v>40</v>
          </cell>
          <cell r="R1224">
            <v>10</v>
          </cell>
          <cell r="S1224">
            <v>1</v>
          </cell>
          <cell r="U1224">
            <v>12657</v>
          </cell>
          <cell r="V1224">
            <v>8</v>
          </cell>
          <cell r="W1224">
            <v>12649</v>
          </cell>
          <cell r="X1224">
            <v>12649</v>
          </cell>
          <cell r="Y1224">
            <v>12649</v>
          </cell>
          <cell r="Z1224">
            <v>12649</v>
          </cell>
          <cell r="AA1224">
            <v>1261</v>
          </cell>
        </row>
        <row r="1225">
          <cell r="A1225" t="str">
            <v>SECONDARY EDUC'N DEVELOPMENT PROJECT</v>
          </cell>
          <cell r="B1225" t="str">
            <v>1268</v>
          </cell>
          <cell r="C1225">
            <v>1268</v>
          </cell>
          <cell r="D1225" t="str">
            <v>CLOSED</v>
          </cell>
          <cell r="E1225" t="str">
            <v>03</v>
          </cell>
          <cell r="F1225" t="str">
            <v>BAN</v>
          </cell>
          <cell r="G1225">
            <v>3101</v>
          </cell>
          <cell r="H1225" t="str">
            <v>Basic Education</v>
          </cell>
          <cell r="I1225">
            <v>2055</v>
          </cell>
          <cell r="J1225" t="str">
            <v>BRM</v>
          </cell>
          <cell r="K1225" t="str">
            <v>23NOV93</v>
          </cell>
          <cell r="L1225" t="str">
            <v>17DEC93</v>
          </cell>
          <cell r="M1225" t="str">
            <v>16MAR94</v>
          </cell>
          <cell r="N1225" t="str">
            <v>19DEC02</v>
          </cell>
          <cell r="O1225" t="str">
            <v>01JAN04</v>
          </cell>
          <cell r="P1225" t="str">
            <v>01JUL33</v>
          </cell>
          <cell r="Q1225">
            <v>40</v>
          </cell>
          <cell r="R1225">
            <v>10</v>
          </cell>
          <cell r="S1225">
            <v>1</v>
          </cell>
          <cell r="U1225">
            <v>73124</v>
          </cell>
          <cell r="V1225">
            <v>3702</v>
          </cell>
          <cell r="W1225">
            <v>69422</v>
          </cell>
          <cell r="X1225">
            <v>69422</v>
          </cell>
          <cell r="Y1225">
            <v>69422</v>
          </cell>
          <cell r="Z1225">
            <v>69422</v>
          </cell>
          <cell r="AA1225">
            <v>7630</v>
          </cell>
        </row>
        <row r="1226">
          <cell r="A1226" t="str">
            <v>MUNICIPAL WATER SUPPLY</v>
          </cell>
          <cell r="B1226" t="str">
            <v>1269</v>
          </cell>
          <cell r="C1226">
            <v>1269</v>
          </cell>
          <cell r="D1226" t="str">
            <v>CLOSED</v>
          </cell>
          <cell r="E1226" t="str">
            <v>01</v>
          </cell>
          <cell r="F1226" t="str">
            <v>PHI</v>
          </cell>
          <cell r="G1226">
            <v>3801</v>
          </cell>
          <cell r="H1226" t="str">
            <v>Water Supply &amp; Sanitation</v>
          </cell>
          <cell r="I1226">
            <v>2135</v>
          </cell>
          <cell r="J1226" t="str">
            <v>SESS</v>
          </cell>
          <cell r="K1226" t="str">
            <v>25NOV93</v>
          </cell>
          <cell r="L1226" t="str">
            <v>20DEC93</v>
          </cell>
          <cell r="M1226" t="str">
            <v>29JUN94</v>
          </cell>
          <cell r="N1226" t="str">
            <v>23OCT01</v>
          </cell>
          <cell r="O1226" t="str">
            <v>01MAR99</v>
          </cell>
          <cell r="P1226" t="str">
            <v>01SEP18</v>
          </cell>
          <cell r="Q1226">
            <v>25</v>
          </cell>
          <cell r="R1226">
            <v>5</v>
          </cell>
          <cell r="S1226">
            <v>0</v>
          </cell>
          <cell r="T1226" t="str">
            <v>V'ABLE</v>
          </cell>
          <cell r="U1226">
            <v>43200</v>
          </cell>
          <cell r="V1226">
            <v>22109</v>
          </cell>
          <cell r="W1226">
            <v>21091</v>
          </cell>
          <cell r="X1226">
            <v>21091</v>
          </cell>
          <cell r="Y1226">
            <v>21091</v>
          </cell>
          <cell r="Z1226">
            <v>21091</v>
          </cell>
          <cell r="AA1226">
            <v>6335</v>
          </cell>
        </row>
        <row r="1227">
          <cell r="A1227" t="str">
            <v>TANGSHAN AND CHENGDE ENVIRONMENTAL IMPROVEMENT PROJECT</v>
          </cell>
          <cell r="B1227" t="str">
            <v>1270</v>
          </cell>
          <cell r="C1227">
            <v>1270</v>
          </cell>
          <cell r="D1227" t="str">
            <v>CLOSED</v>
          </cell>
          <cell r="E1227" t="str">
            <v>01</v>
          </cell>
          <cell r="F1227" t="str">
            <v>PRC</v>
          </cell>
          <cell r="G1227">
            <v>3900</v>
          </cell>
          <cell r="H1227" t="str">
            <v>Multisector</v>
          </cell>
          <cell r="I1227">
            <v>4720</v>
          </cell>
          <cell r="J1227" t="str">
            <v>EAEN</v>
          </cell>
          <cell r="K1227" t="str">
            <v>25NOV93</v>
          </cell>
          <cell r="L1227" t="str">
            <v>22MAR94</v>
          </cell>
          <cell r="M1227" t="str">
            <v>09JUN94</v>
          </cell>
          <cell r="N1227" t="str">
            <v>29SEP00</v>
          </cell>
          <cell r="O1227" t="str">
            <v>15APR99</v>
          </cell>
          <cell r="P1227" t="str">
            <v>15OCT18</v>
          </cell>
          <cell r="Q1227">
            <v>25</v>
          </cell>
          <cell r="R1227">
            <v>5</v>
          </cell>
          <cell r="S1227">
            <v>0</v>
          </cell>
          <cell r="T1227" t="str">
            <v>V'ABLE</v>
          </cell>
          <cell r="U1227">
            <v>140000</v>
          </cell>
          <cell r="V1227">
            <v>15067</v>
          </cell>
          <cell r="W1227">
            <v>124933</v>
          </cell>
          <cell r="X1227">
            <v>124933</v>
          </cell>
          <cell r="Y1227">
            <v>124933</v>
          </cell>
          <cell r="Z1227">
            <v>124933</v>
          </cell>
          <cell r="AA1227">
            <v>34604</v>
          </cell>
        </row>
        <row r="1228">
          <cell r="A1228" t="str">
            <v>POWER XXIII PROJECT</v>
          </cell>
          <cell r="B1228" t="str">
            <v>1271</v>
          </cell>
          <cell r="C1228">
            <v>1271</v>
          </cell>
          <cell r="D1228" t="str">
            <v>CLOSED</v>
          </cell>
          <cell r="E1228" t="str">
            <v>01</v>
          </cell>
          <cell r="F1228" t="str">
            <v>INO</v>
          </cell>
          <cell r="G1228">
            <v>3202</v>
          </cell>
          <cell r="H1228" t="str">
            <v>Hydropower Generation</v>
          </cell>
          <cell r="I1228">
            <v>2115</v>
          </cell>
          <cell r="J1228" t="str">
            <v>SEID</v>
          </cell>
          <cell r="K1228" t="str">
            <v>25NOV93</v>
          </cell>
          <cell r="L1228" t="str">
            <v>18JAN94</v>
          </cell>
          <cell r="M1228" t="str">
            <v>26MAY94</v>
          </cell>
          <cell r="N1228" t="str">
            <v>18DEC06</v>
          </cell>
          <cell r="O1228" t="str">
            <v>01MAY00</v>
          </cell>
          <cell r="P1228" t="str">
            <v>01NOV13</v>
          </cell>
          <cell r="Q1228">
            <v>20</v>
          </cell>
          <cell r="R1228">
            <v>6</v>
          </cell>
          <cell r="S1228">
            <v>0</v>
          </cell>
          <cell r="T1228" t="str">
            <v>V'ABLE</v>
          </cell>
          <cell r="U1228">
            <v>275000</v>
          </cell>
          <cell r="V1228">
            <v>99758</v>
          </cell>
          <cell r="W1228">
            <v>175242</v>
          </cell>
          <cell r="X1228">
            <v>175242</v>
          </cell>
          <cell r="Y1228">
            <v>175242</v>
          </cell>
          <cell r="Z1228">
            <v>175242</v>
          </cell>
          <cell r="AA1228">
            <v>80448</v>
          </cell>
        </row>
        <row r="1229">
          <cell r="A1229" t="str">
            <v>ROAD IMPROVEMENT PROJECT</v>
          </cell>
          <cell r="B1229" t="str">
            <v>1272</v>
          </cell>
          <cell r="C1229">
            <v>1272</v>
          </cell>
          <cell r="D1229" t="str">
            <v>CLOSED</v>
          </cell>
          <cell r="E1229" t="str">
            <v>03</v>
          </cell>
          <cell r="F1229" t="str">
            <v>VIE</v>
          </cell>
          <cell r="G1229">
            <v>3701</v>
          </cell>
          <cell r="H1229" t="str">
            <v>Roads &amp; Highways</v>
          </cell>
          <cell r="I1229">
            <v>2115</v>
          </cell>
          <cell r="J1229" t="str">
            <v>SEID</v>
          </cell>
          <cell r="K1229" t="str">
            <v>29NOV93</v>
          </cell>
          <cell r="L1229" t="str">
            <v>28SEP94</v>
          </cell>
          <cell r="M1229" t="str">
            <v>09NOV94</v>
          </cell>
          <cell r="N1229" t="str">
            <v>29JUN00</v>
          </cell>
          <cell r="O1229" t="str">
            <v>15MAR04</v>
          </cell>
          <cell r="P1229" t="str">
            <v>15SEP33</v>
          </cell>
          <cell r="Q1229">
            <v>40</v>
          </cell>
          <cell r="R1229">
            <v>10</v>
          </cell>
          <cell r="S1229">
            <v>1</v>
          </cell>
          <cell r="U1229">
            <v>115839</v>
          </cell>
          <cell r="V1229">
            <v>4751</v>
          </cell>
          <cell r="W1229">
            <v>111088</v>
          </cell>
          <cell r="X1229">
            <v>111088</v>
          </cell>
          <cell r="Y1229">
            <v>111088</v>
          </cell>
          <cell r="Z1229">
            <v>111088</v>
          </cell>
          <cell r="AA1229">
            <v>11279</v>
          </cell>
        </row>
        <row r="1230">
          <cell r="A1230" t="str">
            <v>HO CHI MINH CITY WATER SUPPLY &amp; SANITATION REHABILITATION PROJ</v>
          </cell>
          <cell r="B1230" t="str">
            <v>1273</v>
          </cell>
          <cell r="C1230">
            <v>1273</v>
          </cell>
          <cell r="D1230" t="str">
            <v>CLOSED</v>
          </cell>
          <cell r="E1230" t="str">
            <v>03</v>
          </cell>
          <cell r="F1230" t="str">
            <v>VIE</v>
          </cell>
          <cell r="G1230">
            <v>3801</v>
          </cell>
          <cell r="H1230" t="str">
            <v>Water Supply &amp; Sanitation</v>
          </cell>
          <cell r="I1230">
            <v>2135</v>
          </cell>
          <cell r="J1230" t="str">
            <v>SESS</v>
          </cell>
          <cell r="K1230" t="str">
            <v>29NOV93</v>
          </cell>
          <cell r="L1230" t="str">
            <v>28SEP94</v>
          </cell>
          <cell r="M1230" t="str">
            <v>10APR95</v>
          </cell>
          <cell r="N1230" t="str">
            <v>17FEB04</v>
          </cell>
          <cell r="O1230" t="str">
            <v>15MAR04</v>
          </cell>
          <cell r="P1230" t="str">
            <v>15SEP33</v>
          </cell>
          <cell r="Q1230">
            <v>40</v>
          </cell>
          <cell r="R1230">
            <v>10</v>
          </cell>
          <cell r="S1230">
            <v>1</v>
          </cell>
          <cell r="U1230">
            <v>61444</v>
          </cell>
          <cell r="V1230">
            <v>8589</v>
          </cell>
          <cell r="W1230">
            <v>52855</v>
          </cell>
          <cell r="X1230">
            <v>52855</v>
          </cell>
          <cell r="Y1230">
            <v>52855</v>
          </cell>
          <cell r="Z1230">
            <v>52855</v>
          </cell>
          <cell r="AA1230">
            <v>5277</v>
          </cell>
        </row>
        <row r="1231">
          <cell r="A1231" t="str">
            <v>NATIONAL HIGHWAYS PROJECT</v>
          </cell>
          <cell r="B1231" t="str">
            <v>1274</v>
          </cell>
          <cell r="C1231">
            <v>1274</v>
          </cell>
          <cell r="D1231" t="str">
            <v>CLOSED</v>
          </cell>
          <cell r="E1231" t="str">
            <v>01</v>
          </cell>
          <cell r="F1231" t="str">
            <v>IND</v>
          </cell>
          <cell r="G1231">
            <v>3701</v>
          </cell>
          <cell r="H1231" t="str">
            <v>Roads &amp; Highways</v>
          </cell>
          <cell r="I1231">
            <v>2060</v>
          </cell>
          <cell r="J1231" t="str">
            <v>INRM</v>
          </cell>
          <cell r="K1231" t="str">
            <v>29NOV93</v>
          </cell>
          <cell r="L1231" t="str">
            <v>22MAR95</v>
          </cell>
          <cell r="M1231" t="str">
            <v>04MAY95</v>
          </cell>
          <cell r="N1231" t="str">
            <v>10FEB03</v>
          </cell>
          <cell r="O1231" t="str">
            <v>15FEB99</v>
          </cell>
          <cell r="P1231" t="str">
            <v>15AUG18</v>
          </cell>
          <cell r="Q1231">
            <v>25</v>
          </cell>
          <cell r="R1231">
            <v>5</v>
          </cell>
          <cell r="S1231">
            <v>0</v>
          </cell>
          <cell r="T1231" t="str">
            <v>V'ABLE</v>
          </cell>
          <cell r="U1231">
            <v>245000</v>
          </cell>
          <cell r="V1231">
            <v>13127</v>
          </cell>
          <cell r="W1231">
            <v>231873</v>
          </cell>
          <cell r="X1231">
            <v>231873</v>
          </cell>
          <cell r="Y1231">
            <v>231873</v>
          </cell>
          <cell r="Z1231">
            <v>231873</v>
          </cell>
          <cell r="AA1231">
            <v>231873</v>
          </cell>
        </row>
        <row r="1232">
          <cell r="A1232" t="str">
            <v>FINANCIAL MANAGEMENT TRAINING PROJECT</v>
          </cell>
          <cell r="B1232" t="str">
            <v>1275</v>
          </cell>
          <cell r="C1232">
            <v>1275</v>
          </cell>
          <cell r="D1232" t="str">
            <v>CLOSED</v>
          </cell>
          <cell r="E1232" t="str">
            <v>03</v>
          </cell>
          <cell r="F1232" t="str">
            <v>SRI</v>
          </cell>
          <cell r="G1232">
            <v>3604</v>
          </cell>
          <cell r="H1232" t="str">
            <v>Public Finance &amp; Expenditure Management</v>
          </cell>
          <cell r="I1232">
            <v>2035</v>
          </cell>
          <cell r="J1232" t="str">
            <v>SANS</v>
          </cell>
          <cell r="K1232" t="str">
            <v>29NOV93</v>
          </cell>
          <cell r="L1232" t="str">
            <v>22DEC93</v>
          </cell>
          <cell r="M1232" t="str">
            <v>05APR94</v>
          </cell>
          <cell r="N1232" t="str">
            <v>10DEC99</v>
          </cell>
          <cell r="O1232" t="str">
            <v>01JAN04</v>
          </cell>
          <cell r="P1232" t="str">
            <v>01JUL33</v>
          </cell>
          <cell r="Q1232">
            <v>40</v>
          </cell>
          <cell r="R1232">
            <v>10</v>
          </cell>
          <cell r="S1232">
            <v>1</v>
          </cell>
          <cell r="U1232">
            <v>12805</v>
          </cell>
          <cell r="V1232">
            <v>1321</v>
          </cell>
          <cell r="W1232">
            <v>11484</v>
          </cell>
          <cell r="X1232">
            <v>11484</v>
          </cell>
          <cell r="Y1232">
            <v>11484</v>
          </cell>
          <cell r="Z1232">
            <v>11484</v>
          </cell>
          <cell r="AA1232">
            <v>1157</v>
          </cell>
        </row>
        <row r="1233">
          <cell r="A1233" t="str">
            <v>SECOND ERAWAN GAS TRANSMISSION PROJECT</v>
          </cell>
          <cell r="B1233" t="str">
            <v>1276</v>
          </cell>
          <cell r="C1233">
            <v>1276</v>
          </cell>
          <cell r="D1233" t="str">
            <v>CLOSED</v>
          </cell>
          <cell r="E1233" t="str">
            <v>01</v>
          </cell>
          <cell r="F1233" t="str">
            <v>THA</v>
          </cell>
          <cell r="G1233">
            <v>3201</v>
          </cell>
          <cell r="H1233" t="str">
            <v>Conventional Energy Generation (other than hydropower)</v>
          </cell>
          <cell r="I1233">
            <v>2115</v>
          </cell>
          <cell r="J1233" t="str">
            <v>SEID</v>
          </cell>
          <cell r="K1233" t="str">
            <v>02DEC93</v>
          </cell>
          <cell r="L1233" t="str">
            <v>08APR94</v>
          </cell>
          <cell r="M1233" t="str">
            <v>11AUG94</v>
          </cell>
          <cell r="N1233" t="str">
            <v>28FEB97</v>
          </cell>
          <cell r="O1233" t="str">
            <v>15MAY98</v>
          </cell>
          <cell r="P1233" t="str">
            <v>15NOV02</v>
          </cell>
          <cell r="Q1233">
            <v>20</v>
          </cell>
          <cell r="R1233">
            <v>4</v>
          </cell>
          <cell r="S1233">
            <v>0</v>
          </cell>
          <cell r="T1233" t="str">
            <v>V'ABLE</v>
          </cell>
          <cell r="U1233">
            <v>100000</v>
          </cell>
          <cell r="V1233">
            <v>29599</v>
          </cell>
          <cell r="W1233">
            <v>70401</v>
          </cell>
          <cell r="X1233">
            <v>70401</v>
          </cell>
          <cell r="Y1233">
            <v>70401</v>
          </cell>
          <cell r="Z1233">
            <v>70401</v>
          </cell>
          <cell r="AA1233">
            <v>70401</v>
          </cell>
        </row>
        <row r="1234">
          <cell r="A1234" t="str">
            <v>POPULATION PROJECT</v>
          </cell>
          <cell r="B1234" t="str">
            <v>1277</v>
          </cell>
          <cell r="C1234">
            <v>1277</v>
          </cell>
          <cell r="D1234" t="str">
            <v>CLOSED</v>
          </cell>
          <cell r="E1234" t="str">
            <v>03</v>
          </cell>
          <cell r="F1234" t="str">
            <v>PAK</v>
          </cell>
          <cell r="G1234">
            <v>3402</v>
          </cell>
          <cell r="H1234" t="str">
            <v>Health Programs</v>
          </cell>
          <cell r="I1234">
            <v>4670</v>
          </cell>
          <cell r="J1234" t="str">
            <v>PRM</v>
          </cell>
          <cell r="K1234" t="str">
            <v>02DEC93</v>
          </cell>
          <cell r="L1234" t="str">
            <v>25MAY94</v>
          </cell>
          <cell r="M1234" t="str">
            <v>22AUG94</v>
          </cell>
          <cell r="N1234" t="str">
            <v>08JUN00</v>
          </cell>
          <cell r="O1234" t="str">
            <v>15MAR04</v>
          </cell>
          <cell r="P1234" t="str">
            <v>15SEP28</v>
          </cell>
          <cell r="Q1234">
            <v>35</v>
          </cell>
          <cell r="R1234">
            <v>10</v>
          </cell>
          <cell r="S1234">
            <v>1</v>
          </cell>
          <cell r="U1234">
            <v>24561</v>
          </cell>
          <cell r="V1234">
            <v>1494</v>
          </cell>
          <cell r="W1234">
            <v>23067</v>
          </cell>
          <cell r="X1234">
            <v>23067</v>
          </cell>
          <cell r="Y1234">
            <v>23067</v>
          </cell>
          <cell r="Z1234">
            <v>23067</v>
          </cell>
          <cell r="AA1234">
            <v>2918</v>
          </cell>
        </row>
        <row r="1235">
          <cell r="A1235" t="str">
            <v>MIDDLE SCHOOL PROJECT</v>
          </cell>
          <cell r="B1235" t="str">
            <v>1278</v>
          </cell>
          <cell r="C1235">
            <v>1278</v>
          </cell>
          <cell r="D1235" t="str">
            <v>CLOSED</v>
          </cell>
          <cell r="E1235" t="str">
            <v>03</v>
          </cell>
          <cell r="F1235" t="str">
            <v>PAK</v>
          </cell>
          <cell r="G1235">
            <v>3103</v>
          </cell>
          <cell r="H1235" t="str">
            <v>Senior Secondary Education</v>
          </cell>
          <cell r="I1235">
            <v>4670</v>
          </cell>
          <cell r="J1235" t="str">
            <v>PRM</v>
          </cell>
          <cell r="K1235" t="str">
            <v>02DEC93</v>
          </cell>
          <cell r="L1235" t="str">
            <v>17MAY94</v>
          </cell>
          <cell r="M1235" t="str">
            <v>12OCT94</v>
          </cell>
          <cell r="N1235" t="str">
            <v>27FEB08</v>
          </cell>
          <cell r="O1235" t="str">
            <v>15JAN04</v>
          </cell>
          <cell r="P1235" t="str">
            <v>15JUL28</v>
          </cell>
          <cell r="Q1235">
            <v>35</v>
          </cell>
          <cell r="R1235">
            <v>10</v>
          </cell>
          <cell r="S1235">
            <v>1</v>
          </cell>
          <cell r="U1235">
            <v>77348</v>
          </cell>
          <cell r="V1235">
            <v>42942</v>
          </cell>
          <cell r="W1235">
            <v>34406</v>
          </cell>
          <cell r="X1235">
            <v>34406</v>
          </cell>
          <cell r="Y1235">
            <v>34406</v>
          </cell>
          <cell r="Z1235">
            <v>34406</v>
          </cell>
          <cell r="AA1235">
            <v>5125</v>
          </cell>
        </row>
        <row r="1236">
          <cell r="A1236" t="str">
            <v>BOMBAY-VADODARA EXPRESSWAY TECHNICAL ASSISTANCE PROJECT</v>
          </cell>
          <cell r="B1236" t="str">
            <v>1279</v>
          </cell>
          <cell r="C1236">
            <v>1279</v>
          </cell>
          <cell r="D1236" t="str">
            <v>CLOSED</v>
          </cell>
          <cell r="E1236" t="str">
            <v>01</v>
          </cell>
          <cell r="F1236" t="str">
            <v>IND</v>
          </cell>
          <cell r="G1236">
            <v>3701</v>
          </cell>
          <cell r="H1236" t="str">
            <v>Roads &amp; Highways</v>
          </cell>
          <cell r="I1236">
            <v>2015</v>
          </cell>
          <cell r="J1236" t="str">
            <v>SATC</v>
          </cell>
          <cell r="K1236" t="str">
            <v>02DEC93</v>
          </cell>
          <cell r="N1236" t="str">
            <v>25OCT96</v>
          </cell>
          <cell r="Q1236">
            <v>15</v>
          </cell>
          <cell r="R1236">
            <v>3</v>
          </cell>
          <cell r="S1236">
            <v>0</v>
          </cell>
          <cell r="T1236" t="str">
            <v>V'ABLE</v>
          </cell>
          <cell r="U1236">
            <v>0</v>
          </cell>
          <cell r="V1236">
            <v>0</v>
          </cell>
          <cell r="W1236">
            <v>0</v>
          </cell>
          <cell r="X1236">
            <v>0</v>
          </cell>
          <cell r="Y1236">
            <v>0</v>
          </cell>
          <cell r="Z1236">
            <v>0</v>
          </cell>
          <cell r="AA1236">
            <v>0</v>
          </cell>
        </row>
        <row r="1237">
          <cell r="A1237" t="str">
            <v>GAS REHABILITATION AND EXPANSION PROJECT</v>
          </cell>
          <cell r="B1237" t="str">
            <v>1285</v>
          </cell>
          <cell r="C1237">
            <v>1285</v>
          </cell>
          <cell r="D1237" t="str">
            <v>CLOSED</v>
          </cell>
          <cell r="E1237" t="str">
            <v>01</v>
          </cell>
          <cell r="F1237" t="str">
            <v>IND</v>
          </cell>
          <cell r="G1237">
            <v>3201</v>
          </cell>
          <cell r="H1237" t="str">
            <v>Conventional Energy Generation (other than hydropower)</v>
          </cell>
          <cell r="I1237">
            <v>2060</v>
          </cell>
          <cell r="J1237" t="str">
            <v>INRM</v>
          </cell>
          <cell r="K1237" t="str">
            <v>07DEC93</v>
          </cell>
          <cell r="L1237" t="str">
            <v>17MAY94</v>
          </cell>
          <cell r="M1237" t="str">
            <v>15AUG94</v>
          </cell>
          <cell r="N1237" t="str">
            <v>22JUN98</v>
          </cell>
          <cell r="O1237" t="str">
            <v>15JUN98</v>
          </cell>
          <cell r="P1237" t="str">
            <v>15DEC13</v>
          </cell>
          <cell r="Q1237">
            <v>20</v>
          </cell>
          <cell r="R1237">
            <v>4</v>
          </cell>
          <cell r="S1237">
            <v>0</v>
          </cell>
          <cell r="T1237" t="str">
            <v>V'ABLE</v>
          </cell>
          <cell r="U1237">
            <v>260000</v>
          </cell>
          <cell r="V1237">
            <v>102525</v>
          </cell>
          <cell r="W1237">
            <v>157475</v>
          </cell>
          <cell r="X1237">
            <v>157475</v>
          </cell>
          <cell r="Y1237">
            <v>157475</v>
          </cell>
          <cell r="Z1237">
            <v>157475</v>
          </cell>
          <cell r="AA1237">
            <v>157475</v>
          </cell>
        </row>
        <row r="1238">
          <cell r="A1238" t="str">
            <v>THE CHINA AGRIBUSINESS DEV'T TRUST AND INVESTMENT CORPORATION</v>
          </cell>
          <cell r="B1238" t="str">
            <v>1286</v>
          </cell>
          <cell r="C1238">
            <v>1286</v>
          </cell>
          <cell r="D1238" t="str">
            <v>CLOSED</v>
          </cell>
          <cell r="E1238" t="str">
            <v>01</v>
          </cell>
          <cell r="F1238" t="str">
            <v>PRC</v>
          </cell>
          <cell r="G1238">
            <v>3503</v>
          </cell>
          <cell r="H1238" t="str">
            <v>Small &amp; Medium Scale Enterprises</v>
          </cell>
          <cell r="I1238">
            <v>4710</v>
          </cell>
          <cell r="J1238" t="str">
            <v>EARG</v>
          </cell>
          <cell r="K1238" t="str">
            <v>09DEC93</v>
          </cell>
          <cell r="L1238" t="str">
            <v>01MAR94</v>
          </cell>
          <cell r="M1238" t="str">
            <v>26MAY94</v>
          </cell>
          <cell r="N1238" t="str">
            <v>01JUN98</v>
          </cell>
          <cell r="O1238" t="str">
            <v>01JUN98</v>
          </cell>
          <cell r="P1238" t="str">
            <v>01JUN98</v>
          </cell>
          <cell r="Q1238">
            <v>15</v>
          </cell>
          <cell r="R1238">
            <v>4</v>
          </cell>
          <cell r="S1238">
            <v>0</v>
          </cell>
          <cell r="T1238" t="str">
            <v>V'ABLE</v>
          </cell>
          <cell r="U1238">
            <v>50000</v>
          </cell>
          <cell r="V1238">
            <v>238</v>
          </cell>
          <cell r="W1238">
            <v>49762</v>
          </cell>
          <cell r="X1238">
            <v>49762</v>
          </cell>
          <cell r="Y1238">
            <v>49762</v>
          </cell>
          <cell r="Z1238">
            <v>49762</v>
          </cell>
          <cell r="AA1238">
            <v>49762</v>
          </cell>
        </row>
        <row r="1239">
          <cell r="A1239" t="str">
            <v>ROAD OVERLAY AND IMPROVEMENT PROJECT</v>
          </cell>
          <cell r="B1239" t="str">
            <v>1287</v>
          </cell>
          <cell r="C1239">
            <v>1287</v>
          </cell>
          <cell r="D1239" t="str">
            <v>CLOSED</v>
          </cell>
          <cell r="E1239" t="str">
            <v>03</v>
          </cell>
          <cell r="F1239" t="str">
            <v>BAN</v>
          </cell>
          <cell r="G1239">
            <v>3701</v>
          </cell>
          <cell r="H1239" t="str">
            <v>Roads &amp; Highways</v>
          </cell>
          <cell r="I1239">
            <v>2055</v>
          </cell>
          <cell r="J1239" t="str">
            <v>BRM</v>
          </cell>
          <cell r="K1239" t="str">
            <v>09DEC93</v>
          </cell>
          <cell r="L1239" t="str">
            <v>17DEC93</v>
          </cell>
          <cell r="M1239" t="str">
            <v>16MAR94</v>
          </cell>
          <cell r="N1239" t="str">
            <v>29AUG00</v>
          </cell>
          <cell r="O1239" t="str">
            <v>01JAN04</v>
          </cell>
          <cell r="P1239" t="str">
            <v>01JUL33</v>
          </cell>
          <cell r="Q1239">
            <v>40</v>
          </cell>
          <cell r="R1239">
            <v>10</v>
          </cell>
          <cell r="S1239">
            <v>1</v>
          </cell>
          <cell r="U1239">
            <v>68084</v>
          </cell>
          <cell r="V1239">
            <v>0</v>
          </cell>
          <cell r="W1239">
            <v>68084</v>
          </cell>
          <cell r="X1239">
            <v>68084</v>
          </cell>
          <cell r="Y1239">
            <v>68084</v>
          </cell>
          <cell r="Z1239">
            <v>68084</v>
          </cell>
          <cell r="AA1239">
            <v>7557</v>
          </cell>
        </row>
        <row r="1240">
          <cell r="A1240" t="str">
            <v>POWER TRANSMISSION PROJECT</v>
          </cell>
          <cell r="B1240" t="str">
            <v>1288</v>
          </cell>
          <cell r="C1240">
            <v>1288</v>
          </cell>
          <cell r="D1240" t="str">
            <v>CLOSED</v>
          </cell>
          <cell r="E1240" t="str">
            <v>01</v>
          </cell>
          <cell r="F1240" t="str">
            <v>PHI</v>
          </cell>
          <cell r="G1240">
            <v>3204</v>
          </cell>
          <cell r="H1240" t="str">
            <v>Transmission &amp; Distribution</v>
          </cell>
          <cell r="I1240">
            <v>2115</v>
          </cell>
          <cell r="J1240" t="str">
            <v>SEID</v>
          </cell>
          <cell r="K1240" t="str">
            <v>14DEC93</v>
          </cell>
          <cell r="L1240" t="str">
            <v>20DEC93</v>
          </cell>
          <cell r="M1240" t="str">
            <v>06SEP94</v>
          </cell>
          <cell r="N1240" t="str">
            <v>23APR01</v>
          </cell>
          <cell r="O1240" t="str">
            <v>15FEB97</v>
          </cell>
          <cell r="P1240" t="str">
            <v>15AUG13</v>
          </cell>
          <cell r="Q1240">
            <v>20</v>
          </cell>
          <cell r="R1240">
            <v>3</v>
          </cell>
          <cell r="S1240">
            <v>0</v>
          </cell>
          <cell r="T1240" t="str">
            <v>V'ABLE</v>
          </cell>
          <cell r="U1240">
            <v>164000</v>
          </cell>
          <cell r="V1240">
            <v>43234</v>
          </cell>
          <cell r="W1240">
            <v>120766</v>
          </cell>
          <cell r="X1240">
            <v>120766</v>
          </cell>
          <cell r="Y1240">
            <v>120766</v>
          </cell>
          <cell r="Z1240">
            <v>120766</v>
          </cell>
          <cell r="AA1240">
            <v>64069</v>
          </cell>
        </row>
        <row r="1241">
          <cell r="A1241" t="str">
            <v>KHULNA-JESSORE DRAINAGE REHABILITATION PROJECT</v>
          </cell>
          <cell r="B1241" t="str">
            <v>1289</v>
          </cell>
          <cell r="C1241">
            <v>1289</v>
          </cell>
          <cell r="D1241" t="str">
            <v>CLOSED</v>
          </cell>
          <cell r="E1241" t="str">
            <v>03</v>
          </cell>
          <cell r="F1241" t="str">
            <v>BAN</v>
          </cell>
          <cell r="G1241">
            <v>3008</v>
          </cell>
          <cell r="H1241" t="str">
            <v>Agriculture Sector Development</v>
          </cell>
          <cell r="I1241">
            <v>2055</v>
          </cell>
          <cell r="J1241" t="str">
            <v>BRM</v>
          </cell>
          <cell r="K1241" t="str">
            <v>14DEC93</v>
          </cell>
          <cell r="L1241" t="str">
            <v>17DEC93</v>
          </cell>
          <cell r="M1241" t="str">
            <v>04APR94</v>
          </cell>
          <cell r="N1241" t="str">
            <v>18MAR03</v>
          </cell>
          <cell r="O1241" t="str">
            <v>01JAN04</v>
          </cell>
          <cell r="P1241" t="str">
            <v>01JUL33</v>
          </cell>
          <cell r="Q1241">
            <v>40</v>
          </cell>
          <cell r="R1241">
            <v>10</v>
          </cell>
          <cell r="S1241">
            <v>1</v>
          </cell>
          <cell r="U1241">
            <v>48722</v>
          </cell>
          <cell r="V1241">
            <v>16074</v>
          </cell>
          <cell r="W1241">
            <v>32648</v>
          </cell>
          <cell r="X1241">
            <v>32648</v>
          </cell>
          <cell r="Y1241">
            <v>32648</v>
          </cell>
          <cell r="Z1241">
            <v>32648</v>
          </cell>
          <cell r="AA1241">
            <v>3628</v>
          </cell>
        </row>
        <row r="1242">
          <cell r="A1242" t="str">
            <v>EMPLOYMENT GENERATION PROJECT</v>
          </cell>
          <cell r="B1242" t="str">
            <v>1290</v>
          </cell>
          <cell r="C1242">
            <v>1290</v>
          </cell>
          <cell r="D1242" t="str">
            <v>CLOSED</v>
          </cell>
          <cell r="E1242" t="str">
            <v>03</v>
          </cell>
          <cell r="F1242" t="str">
            <v>MON</v>
          </cell>
          <cell r="G1242">
            <v>3304</v>
          </cell>
          <cell r="H1242" t="str">
            <v>Microfinance</v>
          </cell>
          <cell r="I1242">
            <v>9999</v>
          </cell>
          <cell r="J1242" t="e">
            <v>#N/A</v>
          </cell>
          <cell r="K1242" t="str">
            <v>16DEC93</v>
          </cell>
          <cell r="L1242" t="str">
            <v>25FEB94</v>
          </cell>
          <cell r="M1242" t="str">
            <v>11MAY94</v>
          </cell>
          <cell r="N1242" t="str">
            <v>29SEP99</v>
          </cell>
          <cell r="O1242" t="str">
            <v>15MAR04</v>
          </cell>
          <cell r="P1242" t="str">
            <v>15SEP33</v>
          </cell>
          <cell r="Q1242">
            <v>40</v>
          </cell>
          <cell r="R1242">
            <v>10</v>
          </cell>
          <cell r="S1242">
            <v>1</v>
          </cell>
          <cell r="U1242">
            <v>3085</v>
          </cell>
          <cell r="V1242">
            <v>0</v>
          </cell>
          <cell r="W1242">
            <v>3085</v>
          </cell>
          <cell r="X1242">
            <v>3085</v>
          </cell>
          <cell r="Y1242">
            <v>3085</v>
          </cell>
          <cell r="Z1242">
            <v>3085</v>
          </cell>
          <cell r="AA1242">
            <v>311</v>
          </cell>
        </row>
        <row r="1243">
          <cell r="A1243" t="str">
            <v>SOUTHWEST AREA WATER RESOURCES DEVELOPMENT PROJECT</v>
          </cell>
          <cell r="B1243" t="str">
            <v>1291</v>
          </cell>
          <cell r="C1243">
            <v>1291</v>
          </cell>
          <cell r="D1243" t="str">
            <v>CLOSED</v>
          </cell>
          <cell r="E1243" t="str">
            <v>03</v>
          </cell>
          <cell r="F1243" t="str">
            <v>BAN</v>
          </cell>
          <cell r="G1243">
            <v>3005</v>
          </cell>
          <cell r="H1243" t="str">
            <v>Irrigation &amp; Drainage</v>
          </cell>
          <cell r="I1243">
            <v>2035</v>
          </cell>
          <cell r="J1243" t="str">
            <v>SANS</v>
          </cell>
          <cell r="K1243" t="str">
            <v>16DEC93</v>
          </cell>
          <cell r="L1243" t="str">
            <v>23DEC93</v>
          </cell>
          <cell r="M1243" t="str">
            <v>22MAR94</v>
          </cell>
          <cell r="N1243" t="str">
            <v>12MAR98</v>
          </cell>
          <cell r="O1243" t="str">
            <v>01JAN04</v>
          </cell>
          <cell r="P1243" t="str">
            <v>01JUL33</v>
          </cell>
          <cell r="Q1243">
            <v>40</v>
          </cell>
          <cell r="R1243">
            <v>10</v>
          </cell>
          <cell r="S1243">
            <v>1</v>
          </cell>
          <cell r="U1243">
            <v>3249</v>
          </cell>
          <cell r="V1243">
            <v>2301</v>
          </cell>
          <cell r="W1243">
            <v>948</v>
          </cell>
          <cell r="X1243">
            <v>948</v>
          </cell>
          <cell r="Y1243">
            <v>948</v>
          </cell>
          <cell r="Z1243">
            <v>948</v>
          </cell>
          <cell r="AA1243">
            <v>106</v>
          </cell>
        </row>
        <row r="1244">
          <cell r="A1244" t="str">
            <v>EASTERN ISLANDS URBAN DEVELOPMENT SECTOR PROJECT</v>
          </cell>
          <cell r="B1244" t="str">
            <v>1292</v>
          </cell>
          <cell r="C1244">
            <v>1292</v>
          </cell>
          <cell r="D1244" t="str">
            <v>CLOSED</v>
          </cell>
          <cell r="E1244" t="str">
            <v>01</v>
          </cell>
          <cell r="F1244" t="str">
            <v>INO</v>
          </cell>
          <cell r="G1244">
            <v>3900</v>
          </cell>
          <cell r="H1244" t="str">
            <v>Multisector</v>
          </cell>
          <cell r="I1244">
            <v>2161</v>
          </cell>
          <cell r="J1244" t="str">
            <v>IRM</v>
          </cell>
          <cell r="K1244" t="str">
            <v>21DEC93</v>
          </cell>
          <cell r="L1244" t="str">
            <v>02MAR94</v>
          </cell>
          <cell r="M1244" t="str">
            <v>12APR94</v>
          </cell>
          <cell r="N1244" t="str">
            <v>15JUL01</v>
          </cell>
          <cell r="O1244" t="str">
            <v>15JUL99</v>
          </cell>
          <cell r="P1244" t="str">
            <v>15JAN19</v>
          </cell>
          <cell r="Q1244">
            <v>25</v>
          </cell>
          <cell r="R1244">
            <v>5</v>
          </cell>
          <cell r="S1244">
            <v>0</v>
          </cell>
          <cell r="T1244" t="str">
            <v>V'ABLE</v>
          </cell>
          <cell r="U1244">
            <v>85000</v>
          </cell>
          <cell r="V1244">
            <v>14233</v>
          </cell>
          <cell r="W1244">
            <v>70767</v>
          </cell>
          <cell r="X1244">
            <v>70767</v>
          </cell>
          <cell r="Y1244">
            <v>70767</v>
          </cell>
          <cell r="Z1244">
            <v>70767</v>
          </cell>
          <cell r="AA1244">
            <v>18226</v>
          </cell>
        </row>
        <row r="1245">
          <cell r="A1245" t="str">
            <v>THIRD NATURAL GAS DEVELOPMENT PROJECT</v>
          </cell>
          <cell r="B1245" t="str">
            <v>1293</v>
          </cell>
          <cell r="C1245">
            <v>1293</v>
          </cell>
          <cell r="D1245" t="str">
            <v>CLOSED</v>
          </cell>
          <cell r="E1245" t="str">
            <v>03</v>
          </cell>
          <cell r="F1245" t="str">
            <v>BAN</v>
          </cell>
          <cell r="G1245">
            <v>3201</v>
          </cell>
          <cell r="H1245" t="str">
            <v>Conventional Energy Generation (other than hydropower)</v>
          </cell>
          <cell r="I1245">
            <v>2055</v>
          </cell>
          <cell r="J1245" t="str">
            <v>BRM</v>
          </cell>
          <cell r="K1245" t="str">
            <v>21DEC93</v>
          </cell>
          <cell r="L1245" t="str">
            <v>23DEC93</v>
          </cell>
          <cell r="M1245" t="str">
            <v>23MAR94</v>
          </cell>
          <cell r="N1245" t="str">
            <v>23OCT03</v>
          </cell>
          <cell r="O1245" t="str">
            <v>15APR04</v>
          </cell>
          <cell r="P1245" t="str">
            <v>15OCT33</v>
          </cell>
          <cell r="Q1245">
            <v>40</v>
          </cell>
          <cell r="R1245">
            <v>10</v>
          </cell>
          <cell r="S1245">
            <v>1</v>
          </cell>
          <cell r="U1245">
            <v>105091</v>
          </cell>
          <cell r="V1245">
            <v>16388</v>
          </cell>
          <cell r="W1245">
            <v>88703</v>
          </cell>
          <cell r="X1245">
            <v>88703</v>
          </cell>
          <cell r="Y1245">
            <v>88703</v>
          </cell>
          <cell r="Z1245">
            <v>88703</v>
          </cell>
          <cell r="AA1245">
            <v>8761</v>
          </cell>
        </row>
        <row r="1246">
          <cell r="A1246" t="str">
            <v>PEHUR HIGH-LEVEL CANAL PROJECT</v>
          </cell>
          <cell r="B1246" t="str">
            <v>1294</v>
          </cell>
          <cell r="C1246">
            <v>1294</v>
          </cell>
          <cell r="D1246" t="str">
            <v>CLOSED</v>
          </cell>
          <cell r="E1246" t="str">
            <v>03</v>
          </cell>
          <cell r="F1246" t="str">
            <v>PAK</v>
          </cell>
          <cell r="G1246">
            <v>3005</v>
          </cell>
          <cell r="H1246" t="str">
            <v>Irrigation &amp; Drainage</v>
          </cell>
          <cell r="I1246">
            <v>4670</v>
          </cell>
          <cell r="J1246" t="str">
            <v>PRM</v>
          </cell>
          <cell r="K1246" t="str">
            <v>22DEC93</v>
          </cell>
          <cell r="L1246" t="str">
            <v>06JUN94</v>
          </cell>
          <cell r="M1246" t="str">
            <v>02NOV94</v>
          </cell>
          <cell r="N1246" t="str">
            <v>27APR06</v>
          </cell>
          <cell r="O1246" t="str">
            <v>15MAY04</v>
          </cell>
          <cell r="P1246" t="str">
            <v>15NOV28</v>
          </cell>
          <cell r="Q1246">
            <v>35</v>
          </cell>
          <cell r="R1246">
            <v>10</v>
          </cell>
          <cell r="S1246">
            <v>1</v>
          </cell>
          <cell r="U1246">
            <v>124490</v>
          </cell>
          <cell r="V1246">
            <v>17098</v>
          </cell>
          <cell r="W1246">
            <v>107392</v>
          </cell>
          <cell r="X1246">
            <v>107392</v>
          </cell>
          <cell r="Y1246">
            <v>107392</v>
          </cell>
          <cell r="Z1246">
            <v>107392</v>
          </cell>
          <cell r="AA1246">
            <v>14175</v>
          </cell>
        </row>
        <row r="1247">
          <cell r="A1247" t="str">
            <v>INDUSTRIAL TREE PLANTATION PROJECT</v>
          </cell>
          <cell r="B1247" t="str">
            <v>1295</v>
          </cell>
          <cell r="C1247">
            <v>1295</v>
          </cell>
          <cell r="D1247" t="str">
            <v>CLOSED</v>
          </cell>
          <cell r="E1247" t="str">
            <v>03</v>
          </cell>
          <cell r="F1247" t="str">
            <v>LAO</v>
          </cell>
          <cell r="G1247">
            <v>3004</v>
          </cell>
          <cell r="H1247" t="str">
            <v>Forest</v>
          </cell>
          <cell r="I1247">
            <v>2125</v>
          </cell>
          <cell r="J1247" t="str">
            <v>SEAE</v>
          </cell>
          <cell r="K1247" t="str">
            <v>22DEC93</v>
          </cell>
          <cell r="L1247" t="str">
            <v>17FEB94</v>
          </cell>
          <cell r="M1247" t="str">
            <v>23AUG94</v>
          </cell>
          <cell r="N1247" t="str">
            <v>21OCT05</v>
          </cell>
          <cell r="O1247" t="str">
            <v>01JUN04</v>
          </cell>
          <cell r="P1247" t="str">
            <v>01DEC33</v>
          </cell>
          <cell r="Q1247">
            <v>40</v>
          </cell>
          <cell r="R1247">
            <v>10</v>
          </cell>
          <cell r="S1247">
            <v>1</v>
          </cell>
          <cell r="U1247">
            <v>10774</v>
          </cell>
          <cell r="V1247">
            <v>758</v>
          </cell>
          <cell r="W1247">
            <v>10016</v>
          </cell>
          <cell r="X1247">
            <v>10016</v>
          </cell>
          <cell r="Y1247">
            <v>10016</v>
          </cell>
          <cell r="Z1247">
            <v>10016</v>
          </cell>
          <cell r="AA1247">
            <v>1014</v>
          </cell>
        </row>
        <row r="1248">
          <cell r="A1248" t="str">
            <v>SECOND INTEGRATED IRRIGATION SECTOR PROJECT</v>
          </cell>
          <cell r="B1248" t="str">
            <v>1296</v>
          </cell>
          <cell r="C1248">
            <v>1296</v>
          </cell>
          <cell r="D1248" t="str">
            <v>CLOSED</v>
          </cell>
          <cell r="E1248" t="str">
            <v>01</v>
          </cell>
          <cell r="F1248" t="str">
            <v>INO</v>
          </cell>
          <cell r="G1248">
            <v>3005</v>
          </cell>
          <cell r="H1248" t="str">
            <v>Irrigation &amp; Drainage</v>
          </cell>
          <cell r="I1248">
            <v>2161</v>
          </cell>
          <cell r="J1248" t="str">
            <v>IRM</v>
          </cell>
          <cell r="K1248" t="str">
            <v>20JAN94</v>
          </cell>
          <cell r="L1248" t="str">
            <v>18APR94</v>
          </cell>
          <cell r="M1248" t="str">
            <v>07JUN94</v>
          </cell>
          <cell r="N1248" t="str">
            <v>21NOV02</v>
          </cell>
          <cell r="O1248" t="str">
            <v>15JAN00</v>
          </cell>
          <cell r="P1248" t="str">
            <v>15JUL19</v>
          </cell>
          <cell r="Q1248">
            <v>26</v>
          </cell>
          <cell r="R1248">
            <v>6</v>
          </cell>
          <cell r="S1248">
            <v>0</v>
          </cell>
          <cell r="T1248" t="str">
            <v>V'ABLE</v>
          </cell>
          <cell r="U1248">
            <v>100000</v>
          </cell>
          <cell r="V1248">
            <v>49865</v>
          </cell>
          <cell r="W1248">
            <v>50135</v>
          </cell>
          <cell r="X1248">
            <v>50135</v>
          </cell>
          <cell r="Y1248">
            <v>50135</v>
          </cell>
          <cell r="Z1248">
            <v>50135</v>
          </cell>
          <cell r="AA1248">
            <v>12350</v>
          </cell>
        </row>
        <row r="1249">
          <cell r="A1249" t="str">
            <v>THIRD PUNJAB ON-FARM WATER MANAGEMENT PROJECT</v>
          </cell>
          <cell r="B1249" t="str">
            <v>1297</v>
          </cell>
          <cell r="C1249">
            <v>1297</v>
          </cell>
          <cell r="D1249" t="str">
            <v>CLOSED</v>
          </cell>
          <cell r="E1249" t="str">
            <v>03</v>
          </cell>
          <cell r="F1249" t="str">
            <v>PAK</v>
          </cell>
          <cell r="G1249">
            <v>3005</v>
          </cell>
          <cell r="H1249" t="str">
            <v>Irrigation &amp; Drainage</v>
          </cell>
          <cell r="I1249">
            <v>4620</v>
          </cell>
          <cell r="J1249" t="str">
            <v>CWAE</v>
          </cell>
          <cell r="K1249" t="str">
            <v>08MAR94</v>
          </cell>
          <cell r="L1249" t="str">
            <v>17MAY94</v>
          </cell>
          <cell r="M1249" t="str">
            <v>24AUG94</v>
          </cell>
          <cell r="N1249" t="str">
            <v>26AUG02</v>
          </cell>
          <cell r="O1249" t="str">
            <v>15JUN04</v>
          </cell>
          <cell r="P1249" t="str">
            <v>15DEC28</v>
          </cell>
          <cell r="Q1249">
            <v>35</v>
          </cell>
          <cell r="R1249">
            <v>10</v>
          </cell>
          <cell r="S1249">
            <v>1</v>
          </cell>
          <cell r="U1249">
            <v>62451</v>
          </cell>
          <cell r="V1249">
            <v>16100</v>
          </cell>
          <cell r="W1249">
            <v>46351</v>
          </cell>
          <cell r="X1249">
            <v>46351</v>
          </cell>
          <cell r="Y1249">
            <v>46351</v>
          </cell>
          <cell r="Z1249">
            <v>46351</v>
          </cell>
          <cell r="AA1249">
            <v>5851</v>
          </cell>
        </row>
        <row r="1250">
          <cell r="A1250" t="str">
            <v>JAMUNA BRIDGE PROJECT</v>
          </cell>
          <cell r="B1250" t="str">
            <v>1298</v>
          </cell>
          <cell r="C1250">
            <v>1298</v>
          </cell>
          <cell r="D1250" t="str">
            <v>CLOSED</v>
          </cell>
          <cell r="E1250" t="str">
            <v>03</v>
          </cell>
          <cell r="F1250" t="str">
            <v>BAN</v>
          </cell>
          <cell r="G1250">
            <v>3701</v>
          </cell>
          <cell r="H1250" t="str">
            <v>Roads &amp; Highways</v>
          </cell>
          <cell r="I1250">
            <v>2015</v>
          </cell>
          <cell r="J1250" t="str">
            <v>SATC</v>
          </cell>
          <cell r="K1250" t="str">
            <v>08MAR94</v>
          </cell>
          <cell r="L1250" t="str">
            <v>18MAR94</v>
          </cell>
          <cell r="M1250" t="str">
            <v>12AUG94</v>
          </cell>
          <cell r="N1250" t="str">
            <v>19DEC02</v>
          </cell>
          <cell r="O1250" t="str">
            <v>01JUL04</v>
          </cell>
          <cell r="P1250" t="str">
            <v>01JAN34</v>
          </cell>
          <cell r="Q1250">
            <v>40</v>
          </cell>
          <cell r="R1250">
            <v>10</v>
          </cell>
          <cell r="S1250">
            <v>1</v>
          </cell>
          <cell r="U1250">
            <v>209302</v>
          </cell>
          <cell r="V1250">
            <v>2310</v>
          </cell>
          <cell r="W1250">
            <v>206992</v>
          </cell>
          <cell r="X1250">
            <v>206992</v>
          </cell>
          <cell r="Y1250">
            <v>206992</v>
          </cell>
          <cell r="Z1250">
            <v>206992</v>
          </cell>
          <cell r="AA1250">
            <v>20888</v>
          </cell>
        </row>
        <row r="1251">
          <cell r="A1251" t="str">
            <v>RURAL HEALTH AND POPULATION PROJECT</v>
          </cell>
          <cell r="B1251" t="str">
            <v>1299</v>
          </cell>
          <cell r="C1251">
            <v>1299</v>
          </cell>
          <cell r="D1251" t="str">
            <v>CLOSED</v>
          </cell>
          <cell r="E1251" t="str">
            <v>01</v>
          </cell>
          <cell r="F1251" t="str">
            <v>INO</v>
          </cell>
          <cell r="G1251">
            <v>3403</v>
          </cell>
          <cell r="H1251" t="str">
            <v>Health Systems</v>
          </cell>
          <cell r="I1251">
            <v>2135</v>
          </cell>
          <cell r="J1251" t="str">
            <v>SESS</v>
          </cell>
          <cell r="K1251" t="str">
            <v>26MAY94</v>
          </cell>
          <cell r="L1251" t="str">
            <v>04JUL94</v>
          </cell>
          <cell r="M1251" t="str">
            <v>24AUG94</v>
          </cell>
          <cell r="N1251" t="str">
            <v>15JUN01</v>
          </cell>
          <cell r="O1251" t="str">
            <v>15JUN00</v>
          </cell>
          <cell r="P1251" t="str">
            <v>15DEC19</v>
          </cell>
          <cell r="Q1251">
            <v>26</v>
          </cell>
          <cell r="R1251">
            <v>6</v>
          </cell>
          <cell r="S1251">
            <v>0</v>
          </cell>
          <cell r="T1251" t="str">
            <v>V'ABLE</v>
          </cell>
          <cell r="U1251">
            <v>40000</v>
          </cell>
          <cell r="V1251">
            <v>10747</v>
          </cell>
          <cell r="W1251">
            <v>29253</v>
          </cell>
          <cell r="X1251">
            <v>29253</v>
          </cell>
          <cell r="Y1251">
            <v>29253</v>
          </cell>
          <cell r="Z1251">
            <v>29253</v>
          </cell>
          <cell r="AA1251">
            <v>7016</v>
          </cell>
        </row>
        <row r="1252">
          <cell r="A1252" t="str">
            <v>TELECOMMUNICATIONS PROJECT</v>
          </cell>
          <cell r="B1252" t="str">
            <v>1300</v>
          </cell>
          <cell r="C1252">
            <v>1300</v>
          </cell>
          <cell r="D1252" t="str">
            <v>CLOSED</v>
          </cell>
          <cell r="E1252" t="str">
            <v>03</v>
          </cell>
          <cell r="F1252" t="str">
            <v>MON</v>
          </cell>
          <cell r="G1252">
            <v>3706</v>
          </cell>
          <cell r="H1252" t="str">
            <v>Telecommunications &amp; Communications</v>
          </cell>
          <cell r="I1252">
            <v>4715</v>
          </cell>
          <cell r="J1252" t="str">
            <v>EATC</v>
          </cell>
          <cell r="K1252" t="str">
            <v>16JUN94</v>
          </cell>
          <cell r="L1252" t="str">
            <v>02AUG94</v>
          </cell>
          <cell r="M1252" t="str">
            <v>05AUG94</v>
          </cell>
          <cell r="N1252" t="str">
            <v>01JUN00</v>
          </cell>
          <cell r="O1252" t="str">
            <v>01DEC04</v>
          </cell>
          <cell r="P1252" t="str">
            <v>01JUN34</v>
          </cell>
          <cell r="Q1252">
            <v>40</v>
          </cell>
          <cell r="R1252">
            <v>10</v>
          </cell>
          <cell r="S1252">
            <v>1</v>
          </cell>
          <cell r="U1252">
            <v>24110</v>
          </cell>
          <cell r="V1252">
            <v>96</v>
          </cell>
          <cell r="W1252">
            <v>24014</v>
          </cell>
          <cell r="X1252">
            <v>24014</v>
          </cell>
          <cell r="Y1252">
            <v>24014</v>
          </cell>
          <cell r="Z1252">
            <v>24014</v>
          </cell>
          <cell r="AA1252">
            <v>2230</v>
          </cell>
        </row>
        <row r="1253">
          <cell r="A1253" t="str">
            <v>SOCIAL ACTION PROGRAM (SECTOR) PROJECT</v>
          </cell>
          <cell r="B1253" t="str">
            <v>1301</v>
          </cell>
          <cell r="C1253">
            <v>1301</v>
          </cell>
          <cell r="D1253" t="str">
            <v>CLOSED</v>
          </cell>
          <cell r="E1253" t="str">
            <v>03</v>
          </cell>
          <cell r="F1253" t="str">
            <v>PAK</v>
          </cell>
          <cell r="G1253">
            <v>3900</v>
          </cell>
          <cell r="H1253" t="str">
            <v>Multisector</v>
          </cell>
          <cell r="I1253">
            <v>4625</v>
          </cell>
          <cell r="J1253" t="str">
            <v>CWSS</v>
          </cell>
          <cell r="K1253" t="str">
            <v>23JUN94</v>
          </cell>
          <cell r="L1253" t="str">
            <v>01JUL94</v>
          </cell>
          <cell r="M1253" t="str">
            <v>01AUG94</v>
          </cell>
          <cell r="N1253" t="str">
            <v>18NOV97</v>
          </cell>
          <cell r="O1253" t="str">
            <v>15SEP04</v>
          </cell>
          <cell r="P1253" t="str">
            <v>15MAR29</v>
          </cell>
          <cell r="Q1253">
            <v>35</v>
          </cell>
          <cell r="R1253">
            <v>10</v>
          </cell>
          <cell r="S1253">
            <v>1</v>
          </cell>
          <cell r="U1253">
            <v>103211</v>
          </cell>
          <cell r="V1253">
            <v>57</v>
          </cell>
          <cell r="W1253">
            <v>103154</v>
          </cell>
          <cell r="X1253">
            <v>103154</v>
          </cell>
          <cell r="Y1253">
            <v>103154</v>
          </cell>
          <cell r="Z1253">
            <v>103154</v>
          </cell>
          <cell r="AA1253">
            <v>11537</v>
          </cell>
        </row>
        <row r="1254">
          <cell r="A1254" t="str">
            <v>FOURTH DEVELOPMENT FINANCE LOAN PROJECT</v>
          </cell>
          <cell r="B1254" t="str">
            <v>1302</v>
          </cell>
          <cell r="C1254">
            <v>1302</v>
          </cell>
          <cell r="D1254" t="str">
            <v>CLOSED</v>
          </cell>
          <cell r="E1254" t="str">
            <v>03</v>
          </cell>
          <cell r="F1254" t="str">
            <v>SRI</v>
          </cell>
          <cell r="G1254">
            <v>3301</v>
          </cell>
          <cell r="H1254" t="str">
            <v>Banking Systems</v>
          </cell>
          <cell r="I1254">
            <v>2050</v>
          </cell>
          <cell r="J1254" t="str">
            <v>SAGF</v>
          </cell>
          <cell r="K1254" t="str">
            <v>28JUN94</v>
          </cell>
          <cell r="L1254" t="str">
            <v>17AUG94</v>
          </cell>
          <cell r="M1254" t="str">
            <v>28NOV94</v>
          </cell>
          <cell r="N1254" t="str">
            <v>03AUG99</v>
          </cell>
          <cell r="O1254" t="str">
            <v>15JUL04</v>
          </cell>
          <cell r="P1254" t="str">
            <v>15JAN34</v>
          </cell>
          <cell r="Q1254">
            <v>40</v>
          </cell>
          <cell r="R1254">
            <v>10</v>
          </cell>
          <cell r="S1254">
            <v>1</v>
          </cell>
          <cell r="U1254">
            <v>76170</v>
          </cell>
          <cell r="V1254">
            <v>2760</v>
          </cell>
          <cell r="W1254">
            <v>73410</v>
          </cell>
          <cell r="X1254">
            <v>73410</v>
          </cell>
          <cell r="Y1254">
            <v>73410</v>
          </cell>
          <cell r="Z1254">
            <v>73410</v>
          </cell>
          <cell r="AA1254">
            <v>6644</v>
          </cell>
        </row>
        <row r="1255">
          <cell r="A1255" t="str">
            <v>TRANSPORT INFRASTRUCTURE PROJECT</v>
          </cell>
          <cell r="B1255" t="str">
            <v>1303</v>
          </cell>
          <cell r="C1255">
            <v>1303</v>
          </cell>
          <cell r="D1255" t="str">
            <v>CLOSED</v>
          </cell>
          <cell r="E1255" t="str">
            <v>03</v>
          </cell>
          <cell r="F1255" t="str">
            <v>TON</v>
          </cell>
          <cell r="G1255">
            <v>3701</v>
          </cell>
          <cell r="H1255" t="str">
            <v>Roads &amp; Highways</v>
          </cell>
          <cell r="I1255">
            <v>3610</v>
          </cell>
          <cell r="J1255" t="str">
            <v>PAHQ</v>
          </cell>
          <cell r="K1255" t="str">
            <v>28JUN94</v>
          </cell>
          <cell r="L1255" t="str">
            <v>28JUN95</v>
          </cell>
          <cell r="M1255" t="str">
            <v>02AUG95</v>
          </cell>
          <cell r="N1255" t="str">
            <v>29NOV00</v>
          </cell>
          <cell r="O1255" t="str">
            <v>15DEC04</v>
          </cell>
          <cell r="P1255" t="str">
            <v>15JUN34</v>
          </cell>
          <cell r="Q1255">
            <v>40</v>
          </cell>
          <cell r="R1255">
            <v>10</v>
          </cell>
          <cell r="S1255">
            <v>1</v>
          </cell>
          <cell r="U1255">
            <v>9725</v>
          </cell>
          <cell r="V1255">
            <v>290</v>
          </cell>
          <cell r="W1255">
            <v>9435</v>
          </cell>
          <cell r="X1255">
            <v>9435</v>
          </cell>
          <cell r="Y1255">
            <v>9435</v>
          </cell>
          <cell r="Z1255">
            <v>9435</v>
          </cell>
          <cell r="AA1255">
            <v>852</v>
          </cell>
        </row>
        <row r="1256">
          <cell r="A1256" t="str">
            <v>YUNNAN-SIMAO FORESTRATIONAND SUSTAINABLE WOOD UTILIZATION PROJ</v>
          </cell>
          <cell r="B1256" t="str">
            <v>1304</v>
          </cell>
          <cell r="C1256">
            <v>1304</v>
          </cell>
          <cell r="D1256" t="str">
            <v>CLOSED</v>
          </cell>
          <cell r="E1256" t="str">
            <v>01</v>
          </cell>
          <cell r="F1256" t="str">
            <v>PRC</v>
          </cell>
          <cell r="G1256">
            <v>3004</v>
          </cell>
          <cell r="H1256" t="str">
            <v>Forest</v>
          </cell>
          <cell r="I1256">
            <v>4725</v>
          </cell>
          <cell r="J1256" t="str">
            <v>EAAE</v>
          </cell>
          <cell r="K1256" t="str">
            <v>30JUN94</v>
          </cell>
          <cell r="L1256" t="str">
            <v>30MAR95</v>
          </cell>
          <cell r="M1256" t="str">
            <v>28JUN95</v>
          </cell>
          <cell r="N1256" t="str">
            <v>26JUN01</v>
          </cell>
          <cell r="O1256" t="str">
            <v>15FEB02</v>
          </cell>
          <cell r="P1256" t="str">
            <v>15AUG19</v>
          </cell>
          <cell r="Q1256">
            <v>25</v>
          </cell>
          <cell r="R1256">
            <v>7</v>
          </cell>
          <cell r="S1256">
            <v>0</v>
          </cell>
          <cell r="T1256" t="str">
            <v>V'ABLE</v>
          </cell>
          <cell r="U1256">
            <v>77000</v>
          </cell>
          <cell r="V1256">
            <v>1346</v>
          </cell>
          <cell r="W1256">
            <v>75654</v>
          </cell>
          <cell r="X1256">
            <v>75654</v>
          </cell>
          <cell r="Y1256">
            <v>75654</v>
          </cell>
          <cell r="Z1256">
            <v>75654</v>
          </cell>
          <cell r="AA1256">
            <v>15472</v>
          </cell>
        </row>
        <row r="1257">
          <cell r="A1257" t="str">
            <v>JING-JIU RAILWAY TECHNICAL ENHANCEMENT PROJECT</v>
          </cell>
          <cell r="B1257" t="str">
            <v>1305</v>
          </cell>
          <cell r="C1257">
            <v>1305</v>
          </cell>
          <cell r="D1257" t="str">
            <v>CLOSED</v>
          </cell>
          <cell r="E1257" t="str">
            <v>01</v>
          </cell>
          <cell r="F1257" t="str">
            <v>PRC</v>
          </cell>
          <cell r="G1257">
            <v>3703</v>
          </cell>
          <cell r="H1257" t="str">
            <v>Railways</v>
          </cell>
          <cell r="I1257">
            <v>4715</v>
          </cell>
          <cell r="J1257" t="str">
            <v>EATC</v>
          </cell>
          <cell r="K1257" t="str">
            <v>14JUL94</v>
          </cell>
          <cell r="L1257" t="str">
            <v>27OCT94</v>
          </cell>
          <cell r="M1257" t="str">
            <v>05JAN95</v>
          </cell>
          <cell r="N1257" t="str">
            <v>26MAR99</v>
          </cell>
          <cell r="O1257" t="str">
            <v>15JAN98</v>
          </cell>
          <cell r="P1257" t="str">
            <v>15JUL19</v>
          </cell>
          <cell r="Q1257">
            <v>25</v>
          </cell>
          <cell r="R1257">
            <v>3</v>
          </cell>
          <cell r="S1257">
            <v>0</v>
          </cell>
          <cell r="T1257" t="str">
            <v>V'ABLE</v>
          </cell>
          <cell r="U1257">
            <v>200000</v>
          </cell>
          <cell r="V1257">
            <v>6066</v>
          </cell>
          <cell r="W1257">
            <v>193934</v>
          </cell>
          <cell r="X1257">
            <v>193934</v>
          </cell>
          <cell r="Y1257">
            <v>193934</v>
          </cell>
          <cell r="Z1257">
            <v>193934</v>
          </cell>
          <cell r="AA1257">
            <v>49448</v>
          </cell>
        </row>
        <row r="1258">
          <cell r="A1258" t="str">
            <v>REGIONAL ROADS (SECTOR) PROJECT</v>
          </cell>
          <cell r="B1258" t="str">
            <v>1306</v>
          </cell>
          <cell r="C1258">
            <v>1306</v>
          </cell>
          <cell r="D1258" t="str">
            <v>CLOSED</v>
          </cell>
          <cell r="E1258" t="str">
            <v>01</v>
          </cell>
          <cell r="F1258" t="str">
            <v>THA</v>
          </cell>
          <cell r="G1258">
            <v>3701</v>
          </cell>
          <cell r="H1258" t="str">
            <v>Roads &amp; Highways</v>
          </cell>
          <cell r="I1258">
            <v>2115</v>
          </cell>
          <cell r="J1258" t="str">
            <v>SEID</v>
          </cell>
          <cell r="K1258" t="str">
            <v>19JUL94</v>
          </cell>
          <cell r="L1258" t="str">
            <v>26AUG94</v>
          </cell>
          <cell r="M1258" t="str">
            <v>06DEC94</v>
          </cell>
          <cell r="N1258" t="str">
            <v>20FEB04</v>
          </cell>
          <cell r="O1258" t="str">
            <v>01NOV99</v>
          </cell>
          <cell r="P1258" t="str">
            <v>01MAY19</v>
          </cell>
          <cell r="Q1258">
            <v>25</v>
          </cell>
          <cell r="R1258">
            <v>5</v>
          </cell>
          <cell r="S1258">
            <v>0</v>
          </cell>
          <cell r="T1258" t="str">
            <v>V'ABLE</v>
          </cell>
          <cell r="U1258">
            <v>170000</v>
          </cell>
          <cell r="V1258">
            <v>44165</v>
          </cell>
          <cell r="W1258">
            <v>125835</v>
          </cell>
          <cell r="X1258">
            <v>125835</v>
          </cell>
          <cell r="Y1258">
            <v>125835</v>
          </cell>
          <cell r="Z1258">
            <v>125835</v>
          </cell>
          <cell r="AA1258">
            <v>125834</v>
          </cell>
        </row>
        <row r="1259">
          <cell r="A1259" t="str">
            <v>FISHERIES INFRASTRUCTURE IMPROVEMENT PROJECT</v>
          </cell>
          <cell r="B1259" t="str">
            <v>1307</v>
          </cell>
          <cell r="C1259">
            <v>1307</v>
          </cell>
          <cell r="D1259" t="str">
            <v>CLOSED</v>
          </cell>
          <cell r="E1259" t="str">
            <v>01</v>
          </cell>
          <cell r="F1259" t="str">
            <v>MAL</v>
          </cell>
          <cell r="G1259">
            <v>3003</v>
          </cell>
          <cell r="H1259" t="str">
            <v>Fishery</v>
          </cell>
          <cell r="I1259">
            <v>2125</v>
          </cell>
          <cell r="J1259" t="str">
            <v>SEAE</v>
          </cell>
          <cell r="K1259" t="str">
            <v>11AUG94</v>
          </cell>
          <cell r="L1259" t="str">
            <v>06JUL95</v>
          </cell>
          <cell r="M1259" t="str">
            <v>07MAR97</v>
          </cell>
          <cell r="N1259" t="str">
            <v>26MAY98</v>
          </cell>
          <cell r="Q1259">
            <v>25</v>
          </cell>
          <cell r="R1259">
            <v>4</v>
          </cell>
          <cell r="S1259">
            <v>0</v>
          </cell>
          <cell r="T1259" t="str">
            <v>V'ABLE</v>
          </cell>
          <cell r="U1259">
            <v>22600</v>
          </cell>
          <cell r="V1259">
            <v>22600</v>
          </cell>
          <cell r="W1259">
            <v>0</v>
          </cell>
          <cell r="X1259">
            <v>0</v>
          </cell>
          <cell r="Y1259">
            <v>0</v>
          </cell>
          <cell r="Z1259">
            <v>0</v>
          </cell>
          <cell r="AA1259">
            <v>0</v>
          </cell>
        </row>
        <row r="1260">
          <cell r="A1260" t="str">
            <v>NAM NGUM-LUANG PRABANG POWER TRANSMISSION PROJECT</v>
          </cell>
          <cell r="B1260" t="str">
            <v>1308</v>
          </cell>
          <cell r="C1260">
            <v>1308</v>
          </cell>
          <cell r="D1260" t="str">
            <v>CLOSED</v>
          </cell>
          <cell r="E1260" t="str">
            <v>03</v>
          </cell>
          <cell r="F1260" t="str">
            <v>LAO</v>
          </cell>
          <cell r="G1260">
            <v>3204</v>
          </cell>
          <cell r="H1260" t="str">
            <v>Transmission &amp; Distribution</v>
          </cell>
          <cell r="I1260">
            <v>2115</v>
          </cell>
          <cell r="J1260" t="str">
            <v>SEID</v>
          </cell>
          <cell r="K1260" t="str">
            <v>30AUG94</v>
          </cell>
          <cell r="L1260" t="str">
            <v>29SEP94</v>
          </cell>
          <cell r="M1260" t="str">
            <v>13JAN95</v>
          </cell>
          <cell r="N1260" t="str">
            <v>15AUG98</v>
          </cell>
          <cell r="O1260" t="str">
            <v>15AUG04</v>
          </cell>
          <cell r="P1260" t="str">
            <v>15FEB34</v>
          </cell>
          <cell r="Q1260">
            <v>40</v>
          </cell>
          <cell r="R1260">
            <v>10</v>
          </cell>
          <cell r="S1260">
            <v>1</v>
          </cell>
          <cell r="U1260">
            <v>3851</v>
          </cell>
          <cell r="V1260">
            <v>11</v>
          </cell>
          <cell r="W1260">
            <v>3840</v>
          </cell>
          <cell r="X1260">
            <v>3840</v>
          </cell>
          <cell r="Y1260">
            <v>3840</v>
          </cell>
          <cell r="Z1260">
            <v>3840</v>
          </cell>
          <cell r="AA1260">
            <v>349</v>
          </cell>
        </row>
        <row r="1261">
          <cell r="A1261" t="str">
            <v>PEARL INDUSTRY DEVELOPMENT PROJECT</v>
          </cell>
          <cell r="B1261" t="str">
            <v>1309</v>
          </cell>
          <cell r="C1261">
            <v>1309</v>
          </cell>
          <cell r="D1261" t="str">
            <v>CLOSED</v>
          </cell>
          <cell r="E1261" t="str">
            <v>03</v>
          </cell>
          <cell r="F1261" t="str">
            <v>COO</v>
          </cell>
          <cell r="G1261">
            <v>3003</v>
          </cell>
          <cell r="H1261" t="str">
            <v>Fishery</v>
          </cell>
          <cell r="I1261">
            <v>3610</v>
          </cell>
          <cell r="J1261" t="str">
            <v>PAHQ</v>
          </cell>
          <cell r="K1261" t="str">
            <v>30AUG94</v>
          </cell>
          <cell r="L1261" t="str">
            <v>08SEP94</v>
          </cell>
          <cell r="M1261" t="str">
            <v>19DEC94</v>
          </cell>
          <cell r="N1261" t="str">
            <v>12JUL99</v>
          </cell>
          <cell r="O1261" t="str">
            <v>01FEB05</v>
          </cell>
          <cell r="P1261" t="str">
            <v>01AUG34</v>
          </cell>
          <cell r="Q1261">
            <v>40</v>
          </cell>
          <cell r="R1261">
            <v>10</v>
          </cell>
          <cell r="S1261">
            <v>1</v>
          </cell>
          <cell r="U1261">
            <v>788</v>
          </cell>
          <cell r="V1261">
            <v>307</v>
          </cell>
          <cell r="W1261">
            <v>481</v>
          </cell>
          <cell r="X1261">
            <v>481</v>
          </cell>
          <cell r="Y1261">
            <v>481</v>
          </cell>
          <cell r="Z1261">
            <v>481</v>
          </cell>
          <cell r="AA1261">
            <v>39</v>
          </cell>
        </row>
        <row r="1262">
          <cell r="A1262" t="str">
            <v>RAILWAY RECOVERY PROGRAM</v>
          </cell>
          <cell r="B1262" t="str">
            <v>1310</v>
          </cell>
          <cell r="C1262">
            <v>1310</v>
          </cell>
          <cell r="D1262" t="str">
            <v>CLOSED</v>
          </cell>
          <cell r="E1262" t="str">
            <v>03</v>
          </cell>
          <cell r="F1262" t="str">
            <v>BAN</v>
          </cell>
          <cell r="G1262">
            <v>3703</v>
          </cell>
          <cell r="H1262" t="str">
            <v>Railways</v>
          </cell>
          <cell r="I1262">
            <v>2015</v>
          </cell>
          <cell r="J1262" t="str">
            <v>SATC</v>
          </cell>
          <cell r="K1262" t="str">
            <v>08SEP94</v>
          </cell>
          <cell r="L1262" t="str">
            <v>20SEP94</v>
          </cell>
          <cell r="M1262" t="str">
            <v>20OCT94</v>
          </cell>
          <cell r="N1262" t="str">
            <v>30JUN96</v>
          </cell>
          <cell r="O1262" t="str">
            <v>01JUL03</v>
          </cell>
          <cell r="P1262" t="str">
            <v>01JAN33</v>
          </cell>
          <cell r="Q1262">
            <v>40</v>
          </cell>
          <cell r="R1262">
            <v>10</v>
          </cell>
          <cell r="S1262">
            <v>1</v>
          </cell>
          <cell r="U1262">
            <v>85558</v>
          </cell>
          <cell r="V1262">
            <v>0</v>
          </cell>
          <cell r="W1262">
            <v>85558</v>
          </cell>
          <cell r="X1262">
            <v>85558</v>
          </cell>
          <cell r="Y1262">
            <v>85558</v>
          </cell>
          <cell r="Z1262">
            <v>85558</v>
          </cell>
          <cell r="AA1262">
            <v>10219</v>
          </cell>
        </row>
        <row r="1263">
          <cell r="A1263" t="str">
            <v>IRRIGATION MANAGEMENT TRANSFER PROJECT</v>
          </cell>
          <cell r="B1263" t="str">
            <v>1311</v>
          </cell>
          <cell r="C1263">
            <v>1311</v>
          </cell>
          <cell r="D1263" t="str">
            <v>CLOSED</v>
          </cell>
          <cell r="E1263" t="str">
            <v>03</v>
          </cell>
          <cell r="F1263" t="str">
            <v>NEP</v>
          </cell>
          <cell r="G1263">
            <v>3005</v>
          </cell>
          <cell r="H1263" t="str">
            <v>Irrigation &amp; Drainage</v>
          </cell>
          <cell r="I1263">
            <v>2070</v>
          </cell>
          <cell r="J1263" t="str">
            <v>NRM</v>
          </cell>
          <cell r="K1263" t="str">
            <v>13SEP94</v>
          </cell>
          <cell r="L1263" t="str">
            <v>20MAR95</v>
          </cell>
          <cell r="M1263" t="str">
            <v>14JUN95</v>
          </cell>
          <cell r="N1263" t="str">
            <v>28SEP04</v>
          </cell>
          <cell r="O1263" t="str">
            <v>15NOV04</v>
          </cell>
          <cell r="P1263" t="str">
            <v>15MAY34</v>
          </cell>
          <cell r="Q1263">
            <v>40</v>
          </cell>
          <cell r="R1263">
            <v>10</v>
          </cell>
          <cell r="S1263">
            <v>1</v>
          </cell>
          <cell r="U1263">
            <v>12084</v>
          </cell>
          <cell r="V1263">
            <v>3629</v>
          </cell>
          <cell r="W1263">
            <v>8455</v>
          </cell>
          <cell r="X1263">
            <v>8455</v>
          </cell>
          <cell r="Y1263">
            <v>8455</v>
          </cell>
          <cell r="Z1263">
            <v>8455</v>
          </cell>
          <cell r="AA1263">
            <v>777</v>
          </cell>
        </row>
        <row r="1264">
          <cell r="A1264" t="str">
            <v>THIRD ROAD IMPROVEMENT PROJECT</v>
          </cell>
          <cell r="B1264" t="str">
            <v>1312</v>
          </cell>
          <cell r="C1264">
            <v>1312</v>
          </cell>
          <cell r="D1264" t="str">
            <v>CLOSED</v>
          </cell>
          <cell r="E1264" t="str">
            <v>03</v>
          </cell>
          <cell r="F1264" t="str">
            <v>SRI</v>
          </cell>
          <cell r="G1264">
            <v>3701</v>
          </cell>
          <cell r="H1264" t="str">
            <v>Roads &amp; Highways</v>
          </cell>
          <cell r="I1264">
            <v>2080</v>
          </cell>
          <cell r="J1264" t="str">
            <v>SLRM</v>
          </cell>
          <cell r="K1264" t="str">
            <v>15SEP94</v>
          </cell>
          <cell r="L1264" t="str">
            <v>13FEB95</v>
          </cell>
          <cell r="M1264" t="str">
            <v>21JUL95</v>
          </cell>
          <cell r="N1264" t="str">
            <v>03FEB05</v>
          </cell>
          <cell r="O1264" t="str">
            <v>15JAN05</v>
          </cell>
          <cell r="P1264" t="str">
            <v>15JUL34</v>
          </cell>
          <cell r="Q1264">
            <v>40</v>
          </cell>
          <cell r="R1264">
            <v>10</v>
          </cell>
          <cell r="S1264">
            <v>1</v>
          </cell>
          <cell r="U1264">
            <v>51649</v>
          </cell>
          <cell r="V1264">
            <v>157</v>
          </cell>
          <cell r="W1264">
            <v>51492</v>
          </cell>
          <cell r="X1264">
            <v>51492</v>
          </cell>
          <cell r="Y1264">
            <v>51492</v>
          </cell>
          <cell r="Z1264">
            <v>51492</v>
          </cell>
          <cell r="AA1264">
            <v>4147</v>
          </cell>
        </row>
        <row r="1265">
          <cell r="A1265" t="str">
            <v>DALIAN WATER SUPPLY PROJECT</v>
          </cell>
          <cell r="B1265" t="str">
            <v>1313</v>
          </cell>
          <cell r="C1265">
            <v>1313</v>
          </cell>
          <cell r="D1265" t="str">
            <v>CLOSED</v>
          </cell>
          <cell r="E1265" t="str">
            <v>01</v>
          </cell>
          <cell r="F1265" t="str">
            <v>PRC</v>
          </cell>
          <cell r="G1265">
            <v>3801</v>
          </cell>
          <cell r="H1265" t="str">
            <v>Water Supply &amp; Sanitation</v>
          </cell>
          <cell r="I1265">
            <v>4730</v>
          </cell>
          <cell r="J1265" t="str">
            <v>EASS</v>
          </cell>
          <cell r="K1265" t="str">
            <v>20SEP94</v>
          </cell>
          <cell r="L1265" t="str">
            <v>15DEC94</v>
          </cell>
          <cell r="M1265" t="str">
            <v>15MAR95</v>
          </cell>
          <cell r="N1265" t="str">
            <v>06APR99</v>
          </cell>
          <cell r="O1265" t="str">
            <v>15JAN00</v>
          </cell>
          <cell r="P1265" t="str">
            <v>15JUL19</v>
          </cell>
          <cell r="Q1265">
            <v>25</v>
          </cell>
          <cell r="R1265">
            <v>5</v>
          </cell>
          <cell r="S1265">
            <v>0</v>
          </cell>
          <cell r="T1265" t="str">
            <v>V'ABLE</v>
          </cell>
          <cell r="U1265">
            <v>160000</v>
          </cell>
          <cell r="V1265">
            <v>32964</v>
          </cell>
          <cell r="W1265">
            <v>127036</v>
          </cell>
          <cell r="X1265">
            <v>127036</v>
          </cell>
          <cell r="Y1265">
            <v>127036</v>
          </cell>
          <cell r="Z1265">
            <v>127036</v>
          </cell>
          <cell r="AA1265">
            <v>127036</v>
          </cell>
        </row>
        <row r="1266">
          <cell r="A1266" t="str">
            <v>KESC SIXTH POWER (SECTOR) PROJECT</v>
          </cell>
          <cell r="B1266" t="str">
            <v>1314</v>
          </cell>
          <cell r="C1266">
            <v>1314</v>
          </cell>
          <cell r="D1266" t="str">
            <v>CLOSED</v>
          </cell>
          <cell r="E1266" t="str">
            <v>01</v>
          </cell>
          <cell r="F1266" t="str">
            <v>PAK</v>
          </cell>
          <cell r="G1266">
            <v>3204</v>
          </cell>
          <cell r="H1266" t="str">
            <v>Transmission &amp; Distribution</v>
          </cell>
          <cell r="I1266">
            <v>4615</v>
          </cell>
          <cell r="J1266" t="str">
            <v>CWID</v>
          </cell>
          <cell r="K1266" t="str">
            <v>22SEP94</v>
          </cell>
          <cell r="L1266" t="str">
            <v>19OCT94</v>
          </cell>
          <cell r="M1266" t="str">
            <v>23MAR95</v>
          </cell>
          <cell r="N1266" t="str">
            <v>06OCT03</v>
          </cell>
          <cell r="O1266" t="str">
            <v>15OCT99</v>
          </cell>
          <cell r="P1266" t="str">
            <v>15APR19</v>
          </cell>
          <cell r="Q1266">
            <v>25</v>
          </cell>
          <cell r="R1266">
            <v>5</v>
          </cell>
          <cell r="S1266">
            <v>0</v>
          </cell>
          <cell r="T1266" t="str">
            <v>V'ABLE</v>
          </cell>
          <cell r="U1266">
            <v>100000</v>
          </cell>
          <cell r="V1266">
            <v>60254</v>
          </cell>
          <cell r="W1266">
            <v>39746</v>
          </cell>
          <cell r="X1266">
            <v>39746</v>
          </cell>
          <cell r="Y1266">
            <v>39746</v>
          </cell>
          <cell r="Z1266">
            <v>39746</v>
          </cell>
          <cell r="AA1266">
            <v>39746</v>
          </cell>
        </row>
        <row r="1267">
          <cell r="A1267" t="str">
            <v>KESC SIXTH POWER (SECTOR) PROJECT</v>
          </cell>
          <cell r="B1267" t="str">
            <v>1315</v>
          </cell>
          <cell r="C1267">
            <v>1315</v>
          </cell>
          <cell r="D1267" t="str">
            <v>CLOSED</v>
          </cell>
          <cell r="E1267" t="str">
            <v>03</v>
          </cell>
          <cell r="F1267" t="str">
            <v>PAK</v>
          </cell>
          <cell r="G1267">
            <v>3204</v>
          </cell>
          <cell r="H1267" t="str">
            <v>Transmission &amp; Distribution</v>
          </cell>
          <cell r="I1267">
            <v>4615</v>
          </cell>
          <cell r="J1267" t="str">
            <v>CWID</v>
          </cell>
          <cell r="K1267" t="str">
            <v>22SEP94</v>
          </cell>
          <cell r="L1267" t="str">
            <v>19OCT94</v>
          </cell>
          <cell r="M1267" t="str">
            <v>23MAR95</v>
          </cell>
          <cell r="N1267" t="str">
            <v>06OCT03</v>
          </cell>
          <cell r="O1267" t="str">
            <v>15OCT04</v>
          </cell>
          <cell r="P1267" t="str">
            <v>15APR29</v>
          </cell>
          <cell r="Q1267">
            <v>35</v>
          </cell>
          <cell r="R1267">
            <v>10</v>
          </cell>
          <cell r="S1267">
            <v>1</v>
          </cell>
          <cell r="U1267">
            <v>94422</v>
          </cell>
          <cell r="V1267">
            <v>58371</v>
          </cell>
          <cell r="W1267">
            <v>36051</v>
          </cell>
          <cell r="X1267">
            <v>36051</v>
          </cell>
          <cell r="Y1267">
            <v>36051</v>
          </cell>
          <cell r="Z1267">
            <v>36051</v>
          </cell>
          <cell r="AA1267">
            <v>4045</v>
          </cell>
        </row>
        <row r="1268">
          <cell r="A1268" t="str">
            <v>HEALTH AND POPULATION PROJECT</v>
          </cell>
          <cell r="B1268" t="str">
            <v>1316</v>
          </cell>
          <cell r="C1268">
            <v>1316</v>
          </cell>
          <cell r="D1268" t="str">
            <v>CLOSED</v>
          </cell>
          <cell r="E1268" t="str">
            <v>03</v>
          </cell>
          <cell r="F1268" t="str">
            <v>RMI</v>
          </cell>
          <cell r="G1268">
            <v>3403</v>
          </cell>
          <cell r="H1268" t="str">
            <v>Health Systems</v>
          </cell>
          <cell r="I1268">
            <v>3610</v>
          </cell>
          <cell r="J1268" t="str">
            <v>PAHQ</v>
          </cell>
          <cell r="K1268" t="str">
            <v>22SEP94</v>
          </cell>
          <cell r="L1268" t="str">
            <v>24FEB95</v>
          </cell>
          <cell r="M1268" t="str">
            <v>14MAR95</v>
          </cell>
          <cell r="N1268" t="str">
            <v>30JUL02</v>
          </cell>
          <cell r="O1268" t="str">
            <v>01JAN05</v>
          </cell>
          <cell r="P1268" t="str">
            <v>01JUL34</v>
          </cell>
          <cell r="Q1268">
            <v>40</v>
          </cell>
          <cell r="R1268">
            <v>10</v>
          </cell>
          <cell r="S1268">
            <v>1</v>
          </cell>
          <cell r="U1268">
            <v>5298</v>
          </cell>
          <cell r="V1268">
            <v>70</v>
          </cell>
          <cell r="W1268">
            <v>5228</v>
          </cell>
          <cell r="X1268">
            <v>5228</v>
          </cell>
          <cell r="Y1268">
            <v>5228</v>
          </cell>
          <cell r="Z1268">
            <v>5228</v>
          </cell>
          <cell r="AA1268">
            <v>423</v>
          </cell>
        </row>
        <row r="1269">
          <cell r="A1269" t="str">
            <v>EDUCATION DEVELOPMENT PROJECT</v>
          </cell>
          <cell r="B1269" t="str">
            <v>1317</v>
          </cell>
          <cell r="C1269">
            <v>1317</v>
          </cell>
          <cell r="D1269" t="str">
            <v>CLOSED</v>
          </cell>
          <cell r="E1269" t="str">
            <v>03</v>
          </cell>
          <cell r="F1269" t="str">
            <v>COO</v>
          </cell>
          <cell r="G1269">
            <v>3101</v>
          </cell>
          <cell r="H1269" t="str">
            <v>Basic Education</v>
          </cell>
          <cell r="I1269">
            <v>3610</v>
          </cell>
          <cell r="J1269" t="str">
            <v>PAHQ</v>
          </cell>
          <cell r="K1269" t="str">
            <v>22SEP94</v>
          </cell>
          <cell r="L1269" t="str">
            <v>09NOV94</v>
          </cell>
          <cell r="M1269" t="str">
            <v>28FEB95</v>
          </cell>
          <cell r="N1269" t="str">
            <v>18DEC00</v>
          </cell>
          <cell r="O1269" t="str">
            <v>01FEB05</v>
          </cell>
          <cell r="P1269" t="str">
            <v>01AUG34</v>
          </cell>
          <cell r="Q1269">
            <v>40</v>
          </cell>
          <cell r="R1269">
            <v>10</v>
          </cell>
          <cell r="S1269">
            <v>1</v>
          </cell>
          <cell r="U1269">
            <v>2549</v>
          </cell>
          <cell r="V1269">
            <v>20</v>
          </cell>
          <cell r="W1269">
            <v>2529</v>
          </cell>
          <cell r="X1269">
            <v>2529</v>
          </cell>
          <cell r="Y1269">
            <v>2529</v>
          </cell>
          <cell r="Z1269">
            <v>2529</v>
          </cell>
          <cell r="AA1269">
            <v>202</v>
          </cell>
        </row>
        <row r="1270">
          <cell r="A1270" t="str">
            <v>HUNAN LINGJINTAN HYDROPOWER PROJECT</v>
          </cell>
          <cell r="B1270" t="str">
            <v>1318</v>
          </cell>
          <cell r="C1270">
            <v>1318</v>
          </cell>
          <cell r="D1270" t="str">
            <v>CLOSED</v>
          </cell>
          <cell r="E1270" t="str">
            <v>01</v>
          </cell>
          <cell r="F1270" t="str">
            <v>PRC</v>
          </cell>
          <cell r="G1270">
            <v>3202</v>
          </cell>
          <cell r="H1270" t="str">
            <v>Hydropower Generation</v>
          </cell>
          <cell r="I1270">
            <v>4720</v>
          </cell>
          <cell r="J1270" t="str">
            <v>EAEN</v>
          </cell>
          <cell r="K1270" t="str">
            <v>27SEP94</v>
          </cell>
          <cell r="L1270" t="str">
            <v>02MAR95</v>
          </cell>
          <cell r="M1270" t="str">
            <v>30MAY95</v>
          </cell>
          <cell r="N1270" t="str">
            <v>08NOV01</v>
          </cell>
          <cell r="O1270" t="str">
            <v>15MAR01</v>
          </cell>
          <cell r="P1270" t="str">
            <v>15SEP19</v>
          </cell>
          <cell r="Q1270">
            <v>25</v>
          </cell>
          <cell r="R1270">
            <v>6</v>
          </cell>
          <cell r="S1270">
            <v>0</v>
          </cell>
          <cell r="T1270" t="str">
            <v>V'ABLE</v>
          </cell>
          <cell r="U1270">
            <v>116000</v>
          </cell>
          <cell r="V1270">
            <v>26699</v>
          </cell>
          <cell r="W1270">
            <v>89301</v>
          </cell>
          <cell r="X1270">
            <v>89301</v>
          </cell>
          <cell r="Y1270">
            <v>89301</v>
          </cell>
          <cell r="Z1270">
            <v>89301</v>
          </cell>
          <cell r="AA1270">
            <v>89301</v>
          </cell>
        </row>
        <row r="1271">
          <cell r="A1271" t="str">
            <v>VOCATIONAL AND TECHNICAL EDUCATION PROJECT</v>
          </cell>
          <cell r="B1271" t="str">
            <v>1319</v>
          </cell>
          <cell r="C1271">
            <v>1319</v>
          </cell>
          <cell r="D1271" t="str">
            <v>CLOSED</v>
          </cell>
          <cell r="E1271" t="str">
            <v>01</v>
          </cell>
          <cell r="F1271" t="str">
            <v>INO</v>
          </cell>
          <cell r="G1271">
            <v>3105</v>
          </cell>
          <cell r="H1271" t="str">
            <v>Technical, Vocational Training &amp; Skills Development</v>
          </cell>
          <cell r="I1271">
            <v>2161</v>
          </cell>
          <cell r="J1271" t="str">
            <v>IRM</v>
          </cell>
          <cell r="K1271" t="str">
            <v>29SEP94</v>
          </cell>
          <cell r="L1271" t="str">
            <v>10JAN95</v>
          </cell>
          <cell r="M1271" t="str">
            <v>03APR95</v>
          </cell>
          <cell r="N1271" t="str">
            <v>15JAN01</v>
          </cell>
          <cell r="O1271" t="str">
            <v>15JAN00</v>
          </cell>
          <cell r="P1271" t="str">
            <v>15JUL19</v>
          </cell>
          <cell r="Q1271">
            <v>25</v>
          </cell>
          <cell r="R1271">
            <v>5</v>
          </cell>
          <cell r="S1271">
            <v>0</v>
          </cell>
          <cell r="T1271" t="str">
            <v>V'ABLE</v>
          </cell>
          <cell r="U1271">
            <v>85000</v>
          </cell>
          <cell r="V1271">
            <v>24951</v>
          </cell>
          <cell r="W1271">
            <v>60049</v>
          </cell>
          <cell r="X1271">
            <v>60049</v>
          </cell>
          <cell r="Y1271">
            <v>60049</v>
          </cell>
          <cell r="Z1271">
            <v>60049</v>
          </cell>
          <cell r="AA1271">
            <v>14061</v>
          </cell>
        </row>
        <row r="1272">
          <cell r="A1272" t="str">
            <v>SUMATRA POWER TRANSMISSION PROJECT</v>
          </cell>
          <cell r="B1272" t="str">
            <v>1320</v>
          </cell>
          <cell r="C1272">
            <v>1320</v>
          </cell>
          <cell r="D1272" t="str">
            <v>CLOSED</v>
          </cell>
          <cell r="E1272" t="str">
            <v>01</v>
          </cell>
          <cell r="F1272" t="str">
            <v>INO</v>
          </cell>
          <cell r="G1272">
            <v>3204</v>
          </cell>
          <cell r="H1272" t="str">
            <v>Transmission &amp; Distribution</v>
          </cell>
          <cell r="I1272">
            <v>2115</v>
          </cell>
          <cell r="J1272" t="str">
            <v>SEID</v>
          </cell>
          <cell r="K1272" t="str">
            <v>27SEP94</v>
          </cell>
          <cell r="L1272" t="str">
            <v>22NOV94</v>
          </cell>
          <cell r="M1272" t="str">
            <v>27APR95</v>
          </cell>
          <cell r="N1272" t="str">
            <v>05JUN01</v>
          </cell>
          <cell r="O1272" t="str">
            <v>15FEB99</v>
          </cell>
          <cell r="P1272" t="str">
            <v>15AUG14</v>
          </cell>
          <cell r="Q1272">
            <v>20</v>
          </cell>
          <cell r="R1272">
            <v>4</v>
          </cell>
          <cell r="S1272">
            <v>0</v>
          </cell>
          <cell r="T1272" t="str">
            <v>V'ABLE</v>
          </cell>
          <cell r="U1272">
            <v>272000</v>
          </cell>
          <cell r="V1272">
            <v>131658</v>
          </cell>
          <cell r="W1272">
            <v>140342</v>
          </cell>
          <cell r="X1272">
            <v>140342</v>
          </cell>
          <cell r="Y1272">
            <v>140342</v>
          </cell>
          <cell r="Z1272">
            <v>140342</v>
          </cell>
          <cell r="AA1272">
            <v>63877</v>
          </cell>
        </row>
        <row r="1273">
          <cell r="A1273" t="str">
            <v>WEST LAMPUNG EMERGENCY RECONSTRUCTION PROJECT</v>
          </cell>
          <cell r="B1273" t="str">
            <v>1321</v>
          </cell>
          <cell r="C1273">
            <v>1321</v>
          </cell>
          <cell r="D1273" t="str">
            <v>CLOSED</v>
          </cell>
          <cell r="E1273" t="str">
            <v>03</v>
          </cell>
          <cell r="F1273" t="str">
            <v>INO</v>
          </cell>
          <cell r="G1273">
            <v>3701</v>
          </cell>
          <cell r="H1273" t="str">
            <v>Roads &amp; Highways</v>
          </cell>
          <cell r="I1273">
            <v>2161</v>
          </cell>
          <cell r="J1273" t="str">
            <v>IRM</v>
          </cell>
          <cell r="K1273" t="str">
            <v>27SEP94</v>
          </cell>
          <cell r="L1273" t="str">
            <v>10OCT94</v>
          </cell>
          <cell r="M1273" t="str">
            <v>01DEC94</v>
          </cell>
          <cell r="N1273" t="str">
            <v>07MAY98</v>
          </cell>
          <cell r="O1273" t="str">
            <v>01NOV04</v>
          </cell>
          <cell r="P1273" t="str">
            <v>01MAY29</v>
          </cell>
          <cell r="Q1273">
            <v>35</v>
          </cell>
          <cell r="R1273">
            <v>10</v>
          </cell>
          <cell r="S1273">
            <v>1</v>
          </cell>
          <cell r="U1273">
            <v>18108</v>
          </cell>
          <cell r="V1273">
            <v>1947</v>
          </cell>
          <cell r="W1273">
            <v>16161</v>
          </cell>
          <cell r="X1273">
            <v>16161</v>
          </cell>
          <cell r="Y1273">
            <v>16161</v>
          </cell>
          <cell r="Z1273">
            <v>16161</v>
          </cell>
          <cell r="AA1273">
            <v>1845</v>
          </cell>
        </row>
        <row r="1274">
          <cell r="A1274" t="str">
            <v>FOURTH ROAD IMPROVEMENT PROJECT</v>
          </cell>
          <cell r="B1274" t="str">
            <v>1322</v>
          </cell>
          <cell r="C1274">
            <v>1322</v>
          </cell>
          <cell r="D1274" t="str">
            <v>CLOSED</v>
          </cell>
          <cell r="E1274" t="str">
            <v>01</v>
          </cell>
          <cell r="F1274" t="str">
            <v>PHI</v>
          </cell>
          <cell r="G1274">
            <v>3701</v>
          </cell>
          <cell r="H1274" t="str">
            <v>Roads &amp; Highways</v>
          </cell>
          <cell r="I1274">
            <v>2115</v>
          </cell>
          <cell r="J1274" t="str">
            <v>SEID</v>
          </cell>
          <cell r="K1274" t="str">
            <v>29SEP94</v>
          </cell>
          <cell r="L1274" t="str">
            <v>20JAN95</v>
          </cell>
          <cell r="M1274" t="str">
            <v>27APR95</v>
          </cell>
          <cell r="N1274" t="str">
            <v>08MAY98</v>
          </cell>
          <cell r="O1274" t="str">
            <v>01APR97</v>
          </cell>
          <cell r="P1274" t="str">
            <v>01OCT16</v>
          </cell>
          <cell r="Q1274">
            <v>22</v>
          </cell>
          <cell r="R1274">
            <v>2</v>
          </cell>
          <cell r="S1274">
            <v>0</v>
          </cell>
          <cell r="T1274" t="str">
            <v>V'ABLE</v>
          </cell>
          <cell r="U1274">
            <v>23500</v>
          </cell>
          <cell r="V1274">
            <v>1357</v>
          </cell>
          <cell r="W1274">
            <v>22143</v>
          </cell>
          <cell r="X1274">
            <v>22143</v>
          </cell>
          <cell r="Y1274">
            <v>22143</v>
          </cell>
          <cell r="Z1274">
            <v>22143</v>
          </cell>
          <cell r="AA1274">
            <v>8180</v>
          </cell>
        </row>
        <row r="1275">
          <cell r="A1275" t="str">
            <v>SUKKUR BRIDGE PROJECT</v>
          </cell>
          <cell r="B1275" t="str">
            <v>1323</v>
          </cell>
          <cell r="C1275">
            <v>1323</v>
          </cell>
          <cell r="D1275" t="str">
            <v>CLOSED</v>
          </cell>
          <cell r="E1275" t="str">
            <v>01</v>
          </cell>
          <cell r="F1275" t="str">
            <v>PAK</v>
          </cell>
          <cell r="G1275">
            <v>3701</v>
          </cell>
          <cell r="H1275" t="str">
            <v>Roads &amp; Highways</v>
          </cell>
          <cell r="I1275">
            <v>4615</v>
          </cell>
          <cell r="J1275" t="str">
            <v>CWID</v>
          </cell>
          <cell r="K1275" t="str">
            <v>29SEP94</v>
          </cell>
          <cell r="L1275" t="str">
            <v>24OCT94</v>
          </cell>
          <cell r="M1275" t="str">
            <v>24APR95</v>
          </cell>
          <cell r="N1275" t="str">
            <v>06JUL01</v>
          </cell>
          <cell r="O1275" t="str">
            <v>15MAR99</v>
          </cell>
          <cell r="P1275" t="str">
            <v>15SEP18</v>
          </cell>
          <cell r="Q1275">
            <v>25</v>
          </cell>
          <cell r="R1275">
            <v>5</v>
          </cell>
          <cell r="S1275">
            <v>0</v>
          </cell>
          <cell r="T1275" t="str">
            <v>V'ABLE</v>
          </cell>
          <cell r="U1275">
            <v>45000</v>
          </cell>
          <cell r="V1275">
            <v>11436</v>
          </cell>
          <cell r="W1275">
            <v>33564</v>
          </cell>
          <cell r="X1275">
            <v>33564</v>
          </cell>
          <cell r="Y1275">
            <v>33564</v>
          </cell>
          <cell r="Z1275">
            <v>33564</v>
          </cell>
          <cell r="AA1275">
            <v>33564</v>
          </cell>
        </row>
        <row r="1276">
          <cell r="A1276" t="str">
            <v>HEILONGJIANG EXPRESSWAY PROJECT</v>
          </cell>
          <cell r="B1276" t="str">
            <v>1324</v>
          </cell>
          <cell r="C1276">
            <v>1324</v>
          </cell>
          <cell r="D1276" t="str">
            <v>CLOSED</v>
          </cell>
          <cell r="E1276" t="str">
            <v>01</v>
          </cell>
          <cell r="F1276" t="str">
            <v>PRC</v>
          </cell>
          <cell r="G1276">
            <v>3701</v>
          </cell>
          <cell r="H1276" t="str">
            <v>Roads &amp; Highways</v>
          </cell>
          <cell r="I1276">
            <v>4715</v>
          </cell>
          <cell r="J1276" t="str">
            <v>EATC</v>
          </cell>
          <cell r="K1276" t="str">
            <v>29SEP94</v>
          </cell>
          <cell r="L1276" t="str">
            <v>14FEB95</v>
          </cell>
          <cell r="M1276" t="str">
            <v>07APR95</v>
          </cell>
          <cell r="N1276" t="str">
            <v>23JUN98</v>
          </cell>
          <cell r="O1276" t="str">
            <v>15JUN99</v>
          </cell>
          <cell r="P1276" t="str">
            <v>15JUN18</v>
          </cell>
          <cell r="Q1276">
            <v>24</v>
          </cell>
          <cell r="R1276">
            <v>4</v>
          </cell>
          <cell r="S1276">
            <v>0</v>
          </cell>
          <cell r="T1276" t="str">
            <v>V'ABLE</v>
          </cell>
          <cell r="U1276">
            <v>142000</v>
          </cell>
          <cell r="V1276">
            <v>485</v>
          </cell>
          <cell r="W1276">
            <v>141515</v>
          </cell>
          <cell r="X1276">
            <v>141515</v>
          </cell>
          <cell r="Y1276">
            <v>141515</v>
          </cell>
          <cell r="Z1276">
            <v>141515</v>
          </cell>
          <cell r="AA1276">
            <v>141515</v>
          </cell>
        </row>
        <row r="1277">
          <cell r="A1277" t="str">
            <v>YUNNAN EXPRESSWAY PROJECT</v>
          </cell>
          <cell r="B1277" t="str">
            <v>1325</v>
          </cell>
          <cell r="C1277">
            <v>1325</v>
          </cell>
          <cell r="D1277" t="str">
            <v>CLOSED</v>
          </cell>
          <cell r="E1277" t="str">
            <v>01</v>
          </cell>
          <cell r="F1277" t="str">
            <v>PRC</v>
          </cell>
          <cell r="G1277">
            <v>3701</v>
          </cell>
          <cell r="H1277" t="str">
            <v>Roads &amp; Highways</v>
          </cell>
          <cell r="I1277">
            <v>4715</v>
          </cell>
          <cell r="J1277" t="str">
            <v>EATC</v>
          </cell>
          <cell r="K1277" t="str">
            <v>29SEP94</v>
          </cell>
          <cell r="L1277" t="str">
            <v>22FEB95</v>
          </cell>
          <cell r="M1277" t="str">
            <v>18MAY95</v>
          </cell>
          <cell r="N1277" t="str">
            <v>06SEP00</v>
          </cell>
          <cell r="O1277" t="str">
            <v>15JUN99</v>
          </cell>
          <cell r="P1277" t="str">
            <v>15JUN18</v>
          </cell>
          <cell r="Q1277">
            <v>24</v>
          </cell>
          <cell r="R1277">
            <v>4</v>
          </cell>
          <cell r="S1277">
            <v>0</v>
          </cell>
          <cell r="T1277" t="str">
            <v>V'ABLE</v>
          </cell>
          <cell r="U1277">
            <v>150000</v>
          </cell>
          <cell r="V1277">
            <v>3052</v>
          </cell>
          <cell r="W1277">
            <v>146948</v>
          </cell>
          <cell r="X1277">
            <v>146948</v>
          </cell>
          <cell r="Y1277">
            <v>146948</v>
          </cell>
          <cell r="Z1277">
            <v>146948</v>
          </cell>
          <cell r="AA1277">
            <v>146948</v>
          </cell>
        </row>
        <row r="1278">
          <cell r="A1278" t="str">
            <v>CHONBURI WATER SUPPLY PROJECT</v>
          </cell>
          <cell r="B1278" t="str">
            <v>1326</v>
          </cell>
          <cell r="C1278">
            <v>1326</v>
          </cell>
          <cell r="D1278" t="str">
            <v>CLOSED</v>
          </cell>
          <cell r="E1278" t="str">
            <v>01</v>
          </cell>
          <cell r="F1278" t="str">
            <v>THA</v>
          </cell>
          <cell r="G1278">
            <v>3801</v>
          </cell>
          <cell r="H1278" t="str">
            <v>Water Supply &amp; Sanitation</v>
          </cell>
          <cell r="I1278">
            <v>2135</v>
          </cell>
          <cell r="J1278" t="str">
            <v>SESS</v>
          </cell>
          <cell r="K1278" t="str">
            <v>18OCT94</v>
          </cell>
          <cell r="L1278" t="str">
            <v>01JUN95</v>
          </cell>
          <cell r="M1278" t="str">
            <v>11SEP95</v>
          </cell>
          <cell r="N1278" t="str">
            <v>04APR01</v>
          </cell>
          <cell r="O1278" t="str">
            <v>15FEB00</v>
          </cell>
          <cell r="P1278" t="str">
            <v>15AUG02</v>
          </cell>
          <cell r="Q1278">
            <v>25</v>
          </cell>
          <cell r="R1278">
            <v>5</v>
          </cell>
          <cell r="S1278">
            <v>0</v>
          </cell>
          <cell r="T1278" t="str">
            <v>V'ABLE</v>
          </cell>
          <cell r="U1278">
            <v>38500</v>
          </cell>
          <cell r="V1278">
            <v>8478</v>
          </cell>
          <cell r="W1278">
            <v>30022</v>
          </cell>
          <cell r="X1278">
            <v>30022</v>
          </cell>
          <cell r="Y1278">
            <v>30022</v>
          </cell>
          <cell r="Z1278">
            <v>30022</v>
          </cell>
          <cell r="AA1278">
            <v>30022</v>
          </cell>
        </row>
        <row r="1279">
          <cell r="A1279" t="str">
            <v>MICROCREDIT PROJECT</v>
          </cell>
          <cell r="B1279" t="str">
            <v>1327</v>
          </cell>
          <cell r="C1279">
            <v>1327</v>
          </cell>
          <cell r="D1279" t="str">
            <v>CLOSED</v>
          </cell>
          <cell r="E1279" t="str">
            <v>03</v>
          </cell>
          <cell r="F1279" t="str">
            <v>INO</v>
          </cell>
          <cell r="G1279">
            <v>3304</v>
          </cell>
          <cell r="H1279" t="str">
            <v>Microfinance</v>
          </cell>
          <cell r="I1279">
            <v>9999</v>
          </cell>
          <cell r="J1279" t="e">
            <v>#N/A</v>
          </cell>
          <cell r="K1279" t="str">
            <v>25OCT94</v>
          </cell>
          <cell r="L1279" t="str">
            <v>10JAN95</v>
          </cell>
          <cell r="M1279" t="str">
            <v>21JUL95</v>
          </cell>
          <cell r="N1279" t="str">
            <v>05JUL02</v>
          </cell>
          <cell r="O1279" t="str">
            <v>15JAN05</v>
          </cell>
          <cell r="P1279" t="str">
            <v>15JUL29</v>
          </cell>
          <cell r="Q1279">
            <v>35</v>
          </cell>
          <cell r="R1279">
            <v>10</v>
          </cell>
          <cell r="S1279">
            <v>1</v>
          </cell>
          <cell r="U1279">
            <v>22993</v>
          </cell>
          <cell r="V1279">
            <v>2124</v>
          </cell>
          <cell r="W1279">
            <v>20869</v>
          </cell>
          <cell r="X1279">
            <v>20869</v>
          </cell>
          <cell r="Y1279">
            <v>20869</v>
          </cell>
          <cell r="Z1279">
            <v>20869</v>
          </cell>
          <cell r="AA1279">
            <v>2078</v>
          </cell>
        </row>
        <row r="1280">
          <cell r="A1280" t="str">
            <v>QITAIHE THERMAL ENERGY &amp; ENVIRONMENTAL IMPROVEMENT PROJECT</v>
          </cell>
          <cell r="B1280" t="str">
            <v>1328</v>
          </cell>
          <cell r="C1280">
            <v>1328</v>
          </cell>
          <cell r="D1280" t="str">
            <v>CLOSED</v>
          </cell>
          <cell r="E1280" t="str">
            <v>01</v>
          </cell>
          <cell r="F1280" t="str">
            <v>PRC</v>
          </cell>
          <cell r="G1280">
            <v>3201</v>
          </cell>
          <cell r="H1280" t="str">
            <v>Conventional Energy Generation (other than hydropower)</v>
          </cell>
          <cell r="I1280">
            <v>4720</v>
          </cell>
          <cell r="J1280" t="str">
            <v>EAEN</v>
          </cell>
          <cell r="K1280" t="str">
            <v>27OCT94</v>
          </cell>
          <cell r="L1280" t="str">
            <v>21APR95</v>
          </cell>
          <cell r="M1280" t="str">
            <v>21JUL95</v>
          </cell>
          <cell r="N1280" t="str">
            <v>13MAY03</v>
          </cell>
          <cell r="O1280" t="str">
            <v>15MAR00</v>
          </cell>
          <cell r="P1280" t="str">
            <v>15SEP19</v>
          </cell>
          <cell r="Q1280">
            <v>25</v>
          </cell>
          <cell r="R1280">
            <v>5</v>
          </cell>
          <cell r="S1280">
            <v>0</v>
          </cell>
          <cell r="T1280" t="str">
            <v>V'ABLE</v>
          </cell>
          <cell r="U1280">
            <v>165000</v>
          </cell>
          <cell r="V1280">
            <v>44036</v>
          </cell>
          <cell r="W1280">
            <v>120964</v>
          </cell>
          <cell r="X1280">
            <v>120964</v>
          </cell>
          <cell r="Y1280">
            <v>120964</v>
          </cell>
          <cell r="Z1280">
            <v>120964</v>
          </cell>
          <cell r="AA1280">
            <v>120964</v>
          </cell>
        </row>
        <row r="1281">
          <cell r="A1281" t="str">
            <v>THEUN-HINBOUN HYDROPOWER PROJECT</v>
          </cell>
          <cell r="B1281" t="str">
            <v>1329</v>
          </cell>
          <cell r="C1281">
            <v>1329</v>
          </cell>
          <cell r="D1281" t="str">
            <v>CLOSED</v>
          </cell>
          <cell r="E1281" t="str">
            <v>03</v>
          </cell>
          <cell r="F1281" t="str">
            <v>LAO</v>
          </cell>
          <cell r="G1281">
            <v>3202</v>
          </cell>
          <cell r="H1281" t="str">
            <v>Hydropower Generation</v>
          </cell>
          <cell r="I1281">
            <v>2115</v>
          </cell>
          <cell r="J1281" t="str">
            <v>SEID</v>
          </cell>
          <cell r="K1281" t="str">
            <v>08NOV94</v>
          </cell>
          <cell r="L1281" t="str">
            <v>01DEC94</v>
          </cell>
          <cell r="M1281" t="str">
            <v>19JAN96</v>
          </cell>
          <cell r="N1281" t="str">
            <v>14OCT98</v>
          </cell>
          <cell r="O1281" t="str">
            <v>15JUN05</v>
          </cell>
          <cell r="P1281" t="str">
            <v>15DEC34</v>
          </cell>
          <cell r="Q1281">
            <v>40</v>
          </cell>
          <cell r="R1281">
            <v>10</v>
          </cell>
          <cell r="S1281">
            <v>1</v>
          </cell>
          <cell r="U1281">
            <v>57722</v>
          </cell>
          <cell r="V1281">
            <v>9</v>
          </cell>
          <cell r="W1281">
            <v>57713</v>
          </cell>
          <cell r="X1281">
            <v>57713</v>
          </cell>
          <cell r="Y1281">
            <v>57713</v>
          </cell>
          <cell r="Z1281">
            <v>57713</v>
          </cell>
          <cell r="AA1281">
            <v>4609</v>
          </cell>
        </row>
        <row r="1282">
          <cell r="A1282" t="str">
            <v>RABAUL EMERGENCY PROGRAM</v>
          </cell>
          <cell r="B1282" t="str">
            <v>1330</v>
          </cell>
          <cell r="C1282">
            <v>1330</v>
          </cell>
          <cell r="D1282" t="str">
            <v>CLOSED</v>
          </cell>
          <cell r="E1282" t="str">
            <v>03</v>
          </cell>
          <cell r="F1282" t="str">
            <v>PNG</v>
          </cell>
          <cell r="G1282">
            <v>3900</v>
          </cell>
          <cell r="H1282" t="str">
            <v>Multisector</v>
          </cell>
          <cell r="I1282">
            <v>3610</v>
          </cell>
          <cell r="J1282" t="str">
            <v>PAHQ</v>
          </cell>
          <cell r="K1282" t="str">
            <v>08NOV94</v>
          </cell>
          <cell r="L1282" t="str">
            <v>16MAY95</v>
          </cell>
          <cell r="M1282" t="str">
            <v>06JUN95</v>
          </cell>
          <cell r="N1282" t="str">
            <v>27DEC96</v>
          </cell>
          <cell r="O1282" t="str">
            <v>01FEB05</v>
          </cell>
          <cell r="P1282" t="str">
            <v>01AUG29</v>
          </cell>
          <cell r="Q1282">
            <v>35</v>
          </cell>
          <cell r="R1282">
            <v>10</v>
          </cell>
          <cell r="S1282">
            <v>1</v>
          </cell>
          <cell r="U1282">
            <v>509</v>
          </cell>
          <cell r="V1282">
            <v>20</v>
          </cell>
          <cell r="W1282">
            <v>489</v>
          </cell>
          <cell r="X1282">
            <v>489</v>
          </cell>
          <cell r="Y1282">
            <v>489</v>
          </cell>
          <cell r="Z1282">
            <v>489</v>
          </cell>
          <cell r="AA1282">
            <v>48</v>
          </cell>
        </row>
        <row r="1283">
          <cell r="A1283" t="str">
            <v>WOMEN'S HEALTH &amp; SAFE MOTHERHOOD PROJECT</v>
          </cell>
          <cell r="B1283" t="str">
            <v>1331</v>
          </cell>
          <cell r="C1283">
            <v>1331</v>
          </cell>
          <cell r="D1283" t="str">
            <v>CLOSED</v>
          </cell>
          <cell r="E1283" t="str">
            <v>03</v>
          </cell>
          <cell r="F1283" t="str">
            <v>PHI</v>
          </cell>
          <cell r="G1283">
            <v>3402</v>
          </cell>
          <cell r="H1283" t="str">
            <v>Health Programs</v>
          </cell>
          <cell r="I1283">
            <v>2135</v>
          </cell>
          <cell r="J1283" t="str">
            <v>SESS</v>
          </cell>
          <cell r="K1283" t="str">
            <v>10NOV94</v>
          </cell>
          <cell r="L1283" t="str">
            <v>20JAN95</v>
          </cell>
          <cell r="M1283" t="str">
            <v>19MAY95</v>
          </cell>
          <cell r="N1283" t="str">
            <v>16OCT02</v>
          </cell>
          <cell r="O1283" t="str">
            <v>15APR05</v>
          </cell>
          <cell r="P1283" t="str">
            <v>15OCT29</v>
          </cell>
          <cell r="Q1283">
            <v>35</v>
          </cell>
          <cell r="R1283">
            <v>10</v>
          </cell>
          <cell r="S1283">
            <v>1</v>
          </cell>
          <cell r="U1283">
            <v>48798</v>
          </cell>
          <cell r="V1283">
            <v>19727</v>
          </cell>
          <cell r="W1283">
            <v>29071</v>
          </cell>
          <cell r="X1283">
            <v>29071</v>
          </cell>
          <cell r="Y1283">
            <v>29071</v>
          </cell>
          <cell r="Z1283">
            <v>29071</v>
          </cell>
          <cell r="AA1283">
            <v>2934</v>
          </cell>
        </row>
        <row r="1284">
          <cell r="A1284" t="str">
            <v>RURAL INFRASTRUCTURE DEVELOPMENT PROJECT</v>
          </cell>
          <cell r="B1284" t="str">
            <v>1332</v>
          </cell>
          <cell r="C1284">
            <v>1332</v>
          </cell>
          <cell r="D1284" t="str">
            <v>CLOSED</v>
          </cell>
          <cell r="E1284" t="str">
            <v>03</v>
          </cell>
          <cell r="F1284" t="str">
            <v>PHI</v>
          </cell>
          <cell r="G1284">
            <v>3900</v>
          </cell>
          <cell r="H1284" t="str">
            <v>Multisector</v>
          </cell>
          <cell r="I1284">
            <v>2125</v>
          </cell>
          <cell r="J1284" t="str">
            <v>SEAE</v>
          </cell>
          <cell r="K1284" t="str">
            <v>10NOV94</v>
          </cell>
          <cell r="L1284" t="str">
            <v>20JAN95</v>
          </cell>
          <cell r="M1284" t="str">
            <v>19MAY95</v>
          </cell>
          <cell r="N1284" t="str">
            <v>09SEP02</v>
          </cell>
          <cell r="O1284" t="str">
            <v>15APR05</v>
          </cell>
          <cell r="P1284" t="str">
            <v>15OCT29</v>
          </cell>
          <cell r="Q1284">
            <v>35</v>
          </cell>
          <cell r="R1284">
            <v>10</v>
          </cell>
          <cell r="S1284">
            <v>1</v>
          </cell>
          <cell r="U1284">
            <v>15677</v>
          </cell>
          <cell r="V1284">
            <v>6249</v>
          </cell>
          <cell r="W1284">
            <v>9428</v>
          </cell>
          <cell r="X1284">
            <v>9428</v>
          </cell>
          <cell r="Y1284">
            <v>9428</v>
          </cell>
          <cell r="Z1284">
            <v>9428</v>
          </cell>
          <cell r="AA1284">
            <v>939</v>
          </cell>
        </row>
        <row r="1285">
          <cell r="A1285" t="str">
            <v>AIRPORT DEVELOPMENT PROJECT</v>
          </cell>
          <cell r="B1285" t="str">
            <v>1333</v>
          </cell>
          <cell r="C1285">
            <v>1333</v>
          </cell>
          <cell r="D1285" t="str">
            <v>CLOSED</v>
          </cell>
          <cell r="E1285" t="str">
            <v>01</v>
          </cell>
          <cell r="F1285" t="str">
            <v>PHI</v>
          </cell>
          <cell r="G1285">
            <v>3704</v>
          </cell>
          <cell r="H1285" t="str">
            <v>Civil Aviation</v>
          </cell>
          <cell r="I1285">
            <v>2115</v>
          </cell>
          <cell r="J1285" t="str">
            <v>SEID</v>
          </cell>
          <cell r="K1285" t="str">
            <v>24NOV94</v>
          </cell>
          <cell r="L1285" t="str">
            <v>20JAN95</v>
          </cell>
          <cell r="M1285" t="str">
            <v>28APR95</v>
          </cell>
          <cell r="N1285" t="str">
            <v>23FEB04</v>
          </cell>
          <cell r="O1285" t="str">
            <v>15APR00</v>
          </cell>
          <cell r="P1285" t="str">
            <v>15OCT19</v>
          </cell>
          <cell r="Q1285">
            <v>25</v>
          </cell>
          <cell r="R1285">
            <v>5</v>
          </cell>
          <cell r="S1285">
            <v>0</v>
          </cell>
          <cell r="T1285" t="str">
            <v>V'ABLE</v>
          </cell>
          <cell r="U1285">
            <v>41000</v>
          </cell>
          <cell r="V1285">
            <v>1254</v>
          </cell>
          <cell r="W1285">
            <v>39746</v>
          </cell>
          <cell r="X1285">
            <v>39746</v>
          </cell>
          <cell r="Y1285">
            <v>39746</v>
          </cell>
          <cell r="Z1285">
            <v>39746</v>
          </cell>
          <cell r="AA1285">
            <v>9354</v>
          </cell>
        </row>
        <row r="1286">
          <cell r="A1286" t="str">
            <v>POWER REHABILITATION PROJECT</v>
          </cell>
          <cell r="B1286" t="str">
            <v>1334</v>
          </cell>
          <cell r="C1286">
            <v>1334</v>
          </cell>
          <cell r="D1286" t="str">
            <v>CLOSED</v>
          </cell>
          <cell r="E1286" t="str">
            <v>03</v>
          </cell>
          <cell r="F1286" t="str">
            <v>MON</v>
          </cell>
          <cell r="G1286">
            <v>3205</v>
          </cell>
          <cell r="H1286" t="str">
            <v>Energy Sector Development</v>
          </cell>
          <cell r="I1286">
            <v>4720</v>
          </cell>
          <cell r="J1286" t="str">
            <v>EAEN</v>
          </cell>
          <cell r="K1286" t="str">
            <v>24NOV94</v>
          </cell>
          <cell r="L1286" t="str">
            <v>17MAY95</v>
          </cell>
          <cell r="M1286" t="str">
            <v>04JUL95</v>
          </cell>
          <cell r="N1286" t="str">
            <v>16JUL01</v>
          </cell>
          <cell r="O1286" t="str">
            <v>01MAY05</v>
          </cell>
          <cell r="P1286" t="str">
            <v>01NOV34</v>
          </cell>
          <cell r="Q1286">
            <v>40</v>
          </cell>
          <cell r="R1286">
            <v>10</v>
          </cell>
          <cell r="S1286">
            <v>1</v>
          </cell>
          <cell r="U1286">
            <v>37763</v>
          </cell>
          <cell r="V1286">
            <v>299</v>
          </cell>
          <cell r="W1286">
            <v>37464</v>
          </cell>
          <cell r="X1286">
            <v>37464</v>
          </cell>
          <cell r="Y1286">
            <v>37464</v>
          </cell>
          <cell r="Z1286">
            <v>37464</v>
          </cell>
          <cell r="AA1286">
            <v>3067</v>
          </cell>
        </row>
        <row r="1287">
          <cell r="A1287" t="str">
            <v>EASTERN ISLANDS ROADS (SECTOR) PROJECT</v>
          </cell>
          <cell r="B1287" t="str">
            <v>1335</v>
          </cell>
          <cell r="C1287">
            <v>1335</v>
          </cell>
          <cell r="D1287" t="str">
            <v>CLOSED</v>
          </cell>
          <cell r="E1287" t="str">
            <v>01</v>
          </cell>
          <cell r="F1287" t="str">
            <v>INO</v>
          </cell>
          <cell r="G1287">
            <v>3701</v>
          </cell>
          <cell r="H1287" t="str">
            <v>Roads &amp; Highways</v>
          </cell>
          <cell r="I1287">
            <v>2161</v>
          </cell>
          <cell r="J1287" t="str">
            <v>IRM</v>
          </cell>
          <cell r="K1287" t="str">
            <v>29NOV94</v>
          </cell>
          <cell r="L1287" t="str">
            <v>10APR95</v>
          </cell>
          <cell r="M1287" t="str">
            <v>20JUN95</v>
          </cell>
          <cell r="N1287" t="str">
            <v>03JUL03</v>
          </cell>
          <cell r="O1287" t="str">
            <v>01JAN99</v>
          </cell>
          <cell r="P1287" t="str">
            <v>01JUL18</v>
          </cell>
          <cell r="Q1287">
            <v>24</v>
          </cell>
          <cell r="R1287">
            <v>4</v>
          </cell>
          <cell r="S1287">
            <v>0</v>
          </cell>
          <cell r="T1287" t="str">
            <v>V'ABLE</v>
          </cell>
          <cell r="U1287">
            <v>180000</v>
          </cell>
          <cell r="V1287">
            <v>100235</v>
          </cell>
          <cell r="W1287">
            <v>79765</v>
          </cell>
          <cell r="X1287">
            <v>79765</v>
          </cell>
          <cell r="Y1287">
            <v>79765</v>
          </cell>
          <cell r="Z1287">
            <v>79765</v>
          </cell>
          <cell r="AA1287">
            <v>25612</v>
          </cell>
        </row>
        <row r="1288">
          <cell r="A1288" t="str">
            <v>BEIJING ENVIRONMENTAL  IMPROVEMENT PROJECT</v>
          </cell>
          <cell r="B1288" t="str">
            <v>1336</v>
          </cell>
          <cell r="C1288">
            <v>1336</v>
          </cell>
          <cell r="D1288" t="str">
            <v>CLOSED</v>
          </cell>
          <cell r="E1288" t="str">
            <v>01</v>
          </cell>
          <cell r="F1288" t="str">
            <v>PRC</v>
          </cell>
          <cell r="G1288">
            <v>3900</v>
          </cell>
          <cell r="H1288" t="str">
            <v>Multisector</v>
          </cell>
          <cell r="I1288">
            <v>4720</v>
          </cell>
          <cell r="J1288" t="str">
            <v>EAEN</v>
          </cell>
          <cell r="K1288" t="str">
            <v>29NOV94</v>
          </cell>
          <cell r="L1288" t="str">
            <v>28NOV95</v>
          </cell>
          <cell r="M1288" t="str">
            <v>26MAY96</v>
          </cell>
          <cell r="N1288" t="str">
            <v>21SEP04</v>
          </cell>
          <cell r="O1288" t="str">
            <v>15MAY00</v>
          </cell>
          <cell r="P1288" t="str">
            <v>15NOV19</v>
          </cell>
          <cell r="Q1288">
            <v>25</v>
          </cell>
          <cell r="R1288">
            <v>5</v>
          </cell>
          <cell r="S1288">
            <v>0</v>
          </cell>
          <cell r="T1288" t="str">
            <v>V'ABLE</v>
          </cell>
          <cell r="U1288">
            <v>157000</v>
          </cell>
          <cell r="V1288">
            <v>44297</v>
          </cell>
          <cell r="W1288">
            <v>112703</v>
          </cell>
          <cell r="X1288">
            <v>112703</v>
          </cell>
          <cell r="Y1288">
            <v>112703</v>
          </cell>
          <cell r="Z1288">
            <v>112703</v>
          </cell>
          <cell r="AA1288">
            <v>26976</v>
          </cell>
        </row>
        <row r="1289">
          <cell r="A1289" t="str">
            <v>SPECIAL ASSISTANCE PROJECT</v>
          </cell>
          <cell r="B1289" t="str">
            <v>1337</v>
          </cell>
          <cell r="C1289">
            <v>1337</v>
          </cell>
          <cell r="D1289" t="str">
            <v>CLOSED</v>
          </cell>
          <cell r="E1289" t="str">
            <v>03</v>
          </cell>
          <cell r="F1289" t="str">
            <v>KAZ</v>
          </cell>
          <cell r="G1289">
            <v>3900</v>
          </cell>
          <cell r="H1289" t="str">
            <v>Multisector</v>
          </cell>
          <cell r="I1289">
            <v>4615</v>
          </cell>
          <cell r="J1289" t="str">
            <v>CWID</v>
          </cell>
          <cell r="K1289" t="str">
            <v>06DEC94</v>
          </cell>
          <cell r="L1289" t="str">
            <v>06DEC94</v>
          </cell>
          <cell r="M1289" t="str">
            <v>06MAR95</v>
          </cell>
          <cell r="N1289" t="str">
            <v>21AUG98</v>
          </cell>
          <cell r="O1289" t="str">
            <v>15MAY05</v>
          </cell>
          <cell r="P1289" t="str">
            <v>15NOV29</v>
          </cell>
          <cell r="Q1289">
            <v>35</v>
          </cell>
          <cell r="R1289">
            <v>10</v>
          </cell>
          <cell r="S1289">
            <v>1</v>
          </cell>
          <cell r="U1289">
            <v>18863</v>
          </cell>
          <cell r="V1289">
            <v>7</v>
          </cell>
          <cell r="W1289">
            <v>18856</v>
          </cell>
          <cell r="X1289">
            <v>18856</v>
          </cell>
          <cell r="Y1289">
            <v>18856</v>
          </cell>
          <cell r="Z1289">
            <v>18856</v>
          </cell>
          <cell r="AA1289">
            <v>18856</v>
          </cell>
        </row>
        <row r="1290">
          <cell r="A1290" t="str">
            <v>SPECIAL ASSISTANCE PROJECT</v>
          </cell>
          <cell r="B1290" t="str">
            <v>1338</v>
          </cell>
          <cell r="C1290">
            <v>1338</v>
          </cell>
          <cell r="D1290" t="str">
            <v>CLOSED</v>
          </cell>
          <cell r="E1290" t="str">
            <v>01</v>
          </cell>
          <cell r="F1290" t="str">
            <v>KAZ</v>
          </cell>
          <cell r="G1290">
            <v>3900</v>
          </cell>
          <cell r="H1290" t="str">
            <v>Multisector</v>
          </cell>
          <cell r="I1290">
            <v>4615</v>
          </cell>
          <cell r="J1290" t="str">
            <v>CWID</v>
          </cell>
          <cell r="K1290" t="str">
            <v>06DEC94</v>
          </cell>
          <cell r="L1290" t="str">
            <v>06DEC94</v>
          </cell>
          <cell r="M1290" t="str">
            <v>06MAR95</v>
          </cell>
          <cell r="N1290" t="str">
            <v>29JAN96</v>
          </cell>
          <cell r="O1290" t="str">
            <v>15MAY00</v>
          </cell>
          <cell r="P1290" t="str">
            <v>15NOV19</v>
          </cell>
          <cell r="Q1290">
            <v>25</v>
          </cell>
          <cell r="R1290">
            <v>5</v>
          </cell>
          <cell r="S1290">
            <v>0</v>
          </cell>
          <cell r="T1290" t="str">
            <v>V'ABLE</v>
          </cell>
          <cell r="U1290">
            <v>40000</v>
          </cell>
          <cell r="V1290">
            <v>0</v>
          </cell>
          <cell r="W1290">
            <v>40000</v>
          </cell>
          <cell r="X1290">
            <v>40000</v>
          </cell>
          <cell r="Y1290">
            <v>40000</v>
          </cell>
          <cell r="Z1290">
            <v>40000</v>
          </cell>
          <cell r="AA1290">
            <v>40000</v>
          </cell>
        </row>
        <row r="1291">
          <cell r="A1291" t="str">
            <v>CAPACITY BUILDING PROJECT IN THE WATER RESOURCES SECTOR</v>
          </cell>
          <cell r="B1291" t="str">
            <v>1339</v>
          </cell>
          <cell r="C1291">
            <v>1339</v>
          </cell>
          <cell r="D1291" t="str">
            <v>CLOSED</v>
          </cell>
          <cell r="E1291" t="str">
            <v>01</v>
          </cell>
          <cell r="F1291" t="str">
            <v>INO</v>
          </cell>
          <cell r="G1291">
            <v>3007</v>
          </cell>
          <cell r="H1291" t="str">
            <v>Water Resource Management</v>
          </cell>
          <cell r="I1291">
            <v>2125</v>
          </cell>
          <cell r="J1291" t="str">
            <v>SEAE</v>
          </cell>
          <cell r="K1291" t="str">
            <v>06DEC94</v>
          </cell>
          <cell r="L1291" t="str">
            <v>10JAN95</v>
          </cell>
          <cell r="M1291" t="str">
            <v>03APR95</v>
          </cell>
          <cell r="N1291" t="str">
            <v>29NOV02</v>
          </cell>
          <cell r="O1291" t="str">
            <v>01JUN00</v>
          </cell>
          <cell r="P1291" t="str">
            <v>01DEC19</v>
          </cell>
          <cell r="Q1291">
            <v>25</v>
          </cell>
          <cell r="R1291">
            <v>5</v>
          </cell>
          <cell r="S1291">
            <v>0</v>
          </cell>
          <cell r="T1291" t="str">
            <v>V'ABLE</v>
          </cell>
          <cell r="U1291">
            <v>27721</v>
          </cell>
          <cell r="V1291">
            <v>9380</v>
          </cell>
          <cell r="W1291">
            <v>18341</v>
          </cell>
          <cell r="X1291">
            <v>18341</v>
          </cell>
          <cell r="Y1291">
            <v>18341</v>
          </cell>
          <cell r="Z1291">
            <v>18341</v>
          </cell>
          <cell r="AA1291">
            <v>4347</v>
          </cell>
        </row>
        <row r="1292">
          <cell r="A1292" t="str">
            <v>AGRICULTURE SECTOR PROGRAM</v>
          </cell>
          <cell r="B1292" t="str">
            <v>1340</v>
          </cell>
          <cell r="C1292">
            <v>1340</v>
          </cell>
          <cell r="D1292" t="str">
            <v>CLOSED</v>
          </cell>
          <cell r="E1292" t="str">
            <v>03</v>
          </cell>
          <cell r="F1292" t="str">
            <v>VIE</v>
          </cell>
          <cell r="G1292">
            <v>3008</v>
          </cell>
          <cell r="H1292" t="str">
            <v>Agriculture Sector Development</v>
          </cell>
          <cell r="I1292">
            <v>2125</v>
          </cell>
          <cell r="J1292" t="str">
            <v>SEAE</v>
          </cell>
          <cell r="K1292" t="str">
            <v>08DEC94</v>
          </cell>
          <cell r="L1292" t="str">
            <v>19JAN95</v>
          </cell>
          <cell r="M1292" t="str">
            <v>17APR95</v>
          </cell>
          <cell r="N1292" t="str">
            <v>30JUN98</v>
          </cell>
          <cell r="O1292" t="str">
            <v>15JUN05</v>
          </cell>
          <cell r="P1292" t="str">
            <v>15DEC34</v>
          </cell>
          <cell r="Q1292">
            <v>40</v>
          </cell>
          <cell r="R1292">
            <v>10</v>
          </cell>
          <cell r="S1292">
            <v>1</v>
          </cell>
          <cell r="U1292">
            <v>78780</v>
          </cell>
          <cell r="V1292">
            <v>0</v>
          </cell>
          <cell r="W1292">
            <v>78780</v>
          </cell>
          <cell r="X1292">
            <v>78780</v>
          </cell>
          <cell r="Y1292">
            <v>78780</v>
          </cell>
          <cell r="Z1292">
            <v>78780</v>
          </cell>
          <cell r="AA1292">
            <v>6374</v>
          </cell>
        </row>
        <row r="1293">
          <cell r="A1293" t="str">
            <v>SPECIAL ASSISTANCE PROJECT</v>
          </cell>
          <cell r="B1293" t="str">
            <v>1342</v>
          </cell>
          <cell r="C1293">
            <v>1342</v>
          </cell>
          <cell r="D1293" t="str">
            <v>CLOSED</v>
          </cell>
          <cell r="E1293" t="str">
            <v>03</v>
          </cell>
          <cell r="F1293" t="str">
            <v>KGZ</v>
          </cell>
          <cell r="G1293">
            <v>3900</v>
          </cell>
          <cell r="H1293" t="str">
            <v>Multisector</v>
          </cell>
          <cell r="I1293">
            <v>4615</v>
          </cell>
          <cell r="J1293" t="str">
            <v>CWID</v>
          </cell>
          <cell r="K1293" t="str">
            <v>08DEC94</v>
          </cell>
          <cell r="L1293" t="str">
            <v>22DEC94</v>
          </cell>
          <cell r="M1293" t="str">
            <v>09FEB95</v>
          </cell>
          <cell r="N1293" t="str">
            <v>09NOV98</v>
          </cell>
          <cell r="O1293" t="str">
            <v>01MAY05</v>
          </cell>
          <cell r="P1293" t="str">
            <v>01NOV34</v>
          </cell>
          <cell r="Q1293">
            <v>40</v>
          </cell>
          <cell r="R1293">
            <v>10</v>
          </cell>
          <cell r="S1293">
            <v>1</v>
          </cell>
          <cell r="U1293">
            <v>39873</v>
          </cell>
          <cell r="V1293">
            <v>108</v>
          </cell>
          <cell r="W1293">
            <v>39765</v>
          </cell>
          <cell r="X1293">
            <v>39765</v>
          </cell>
          <cell r="Y1293">
            <v>39765</v>
          </cell>
          <cell r="Z1293">
            <v>39765</v>
          </cell>
          <cell r="AA1293">
            <v>3181</v>
          </cell>
        </row>
        <row r="1294">
          <cell r="A1294" t="str">
            <v>INDUSTRIAL ENERGY EFFICIENCY PROJECT</v>
          </cell>
          <cell r="B1294" t="str">
            <v>1343</v>
          </cell>
          <cell r="C1294">
            <v>1343</v>
          </cell>
          <cell r="D1294" t="str">
            <v>CLOSED</v>
          </cell>
          <cell r="E1294" t="str">
            <v>01</v>
          </cell>
          <cell r="F1294" t="str">
            <v>IND</v>
          </cell>
          <cell r="G1294">
            <v>3205</v>
          </cell>
          <cell r="H1294" t="str">
            <v>Energy Sector Development</v>
          </cell>
          <cell r="I1294">
            <v>2060</v>
          </cell>
          <cell r="J1294" t="str">
            <v>INRM</v>
          </cell>
          <cell r="K1294" t="str">
            <v>13DEC94</v>
          </cell>
          <cell r="L1294" t="str">
            <v>30MAR95</v>
          </cell>
          <cell r="M1294" t="str">
            <v>28JUL95</v>
          </cell>
          <cell r="N1294" t="str">
            <v>27SEP00</v>
          </cell>
          <cell r="O1294" t="str">
            <v>15JAN00</v>
          </cell>
          <cell r="P1294" t="str">
            <v>15JAN06</v>
          </cell>
          <cell r="Q1294">
            <v>15</v>
          </cell>
          <cell r="R1294">
            <v>5</v>
          </cell>
          <cell r="S1294">
            <v>0</v>
          </cell>
          <cell r="T1294" t="str">
            <v>V'ABLE</v>
          </cell>
          <cell r="U1294">
            <v>150000</v>
          </cell>
          <cell r="V1294">
            <v>0</v>
          </cell>
          <cell r="W1294">
            <v>150000</v>
          </cell>
          <cell r="X1294">
            <v>150000</v>
          </cell>
          <cell r="Y1294">
            <v>150000</v>
          </cell>
          <cell r="Z1294">
            <v>150000</v>
          </cell>
          <cell r="AA1294">
            <v>150000</v>
          </cell>
        </row>
        <row r="1295">
          <cell r="A1295" t="str">
            <v>RED RIVER DELTA WATER RESOURCES SECTOR PROJECT</v>
          </cell>
          <cell r="B1295" t="str">
            <v>1344</v>
          </cell>
          <cell r="C1295">
            <v>1344</v>
          </cell>
          <cell r="D1295" t="str">
            <v>CLOSED</v>
          </cell>
          <cell r="E1295" t="str">
            <v>03</v>
          </cell>
          <cell r="F1295" t="str">
            <v>VIE</v>
          </cell>
          <cell r="G1295">
            <v>3007</v>
          </cell>
          <cell r="H1295" t="str">
            <v>Water Resource Management</v>
          </cell>
          <cell r="I1295">
            <v>2125</v>
          </cell>
          <cell r="J1295" t="str">
            <v>SEAE</v>
          </cell>
          <cell r="K1295" t="str">
            <v>13DEC94</v>
          </cell>
          <cell r="L1295" t="str">
            <v>19JAN95</v>
          </cell>
          <cell r="M1295" t="str">
            <v>17APR95</v>
          </cell>
          <cell r="N1295" t="str">
            <v>23OCT02</v>
          </cell>
          <cell r="O1295" t="str">
            <v>15APR05</v>
          </cell>
          <cell r="P1295" t="str">
            <v>15OCT34</v>
          </cell>
          <cell r="Q1295">
            <v>40</v>
          </cell>
          <cell r="R1295">
            <v>10</v>
          </cell>
          <cell r="S1295">
            <v>1</v>
          </cell>
          <cell r="U1295">
            <v>54413</v>
          </cell>
          <cell r="V1295">
            <v>2826</v>
          </cell>
          <cell r="W1295">
            <v>51587</v>
          </cell>
          <cell r="X1295">
            <v>51587</v>
          </cell>
          <cell r="Y1295">
            <v>51587</v>
          </cell>
          <cell r="Z1295">
            <v>51587</v>
          </cell>
          <cell r="AA1295">
            <v>4216</v>
          </cell>
        </row>
        <row r="1296">
          <cell r="A1296" t="str">
            <v>POWER REHABILITATION PROJECT</v>
          </cell>
          <cell r="B1296" t="str">
            <v>1345</v>
          </cell>
          <cell r="C1296">
            <v>1345</v>
          </cell>
          <cell r="D1296" t="str">
            <v>CLOSED</v>
          </cell>
          <cell r="E1296" t="str">
            <v>03</v>
          </cell>
          <cell r="F1296" t="str">
            <v>CAM</v>
          </cell>
          <cell r="G1296">
            <v>3205</v>
          </cell>
          <cell r="H1296" t="str">
            <v>Energy Sector Development</v>
          </cell>
          <cell r="I1296">
            <v>2115</v>
          </cell>
          <cell r="J1296" t="str">
            <v>SEID</v>
          </cell>
          <cell r="K1296" t="str">
            <v>15DEC94</v>
          </cell>
          <cell r="L1296" t="str">
            <v>03MAR95</v>
          </cell>
          <cell r="M1296" t="str">
            <v>15MAY95</v>
          </cell>
          <cell r="N1296" t="str">
            <v>26SEP00</v>
          </cell>
          <cell r="O1296" t="str">
            <v>15FEB05</v>
          </cell>
          <cell r="P1296" t="str">
            <v>15AUG34</v>
          </cell>
          <cell r="Q1296">
            <v>40</v>
          </cell>
          <cell r="R1296">
            <v>10</v>
          </cell>
          <cell r="S1296">
            <v>1</v>
          </cell>
          <cell r="U1296">
            <v>26123</v>
          </cell>
          <cell r="V1296">
            <v>187</v>
          </cell>
          <cell r="W1296">
            <v>25936</v>
          </cell>
          <cell r="X1296">
            <v>25936</v>
          </cell>
          <cell r="Y1296">
            <v>25936</v>
          </cell>
          <cell r="Z1296">
            <v>25936</v>
          </cell>
          <cell r="AA1296">
            <v>2091</v>
          </cell>
        </row>
        <row r="1297">
          <cell r="A1297" t="str">
            <v>SECOND AGRICULTURAL BANK OF CHINA PROJECT</v>
          </cell>
          <cell r="B1297" t="str">
            <v>1347</v>
          </cell>
          <cell r="C1297">
            <v>1347</v>
          </cell>
          <cell r="D1297" t="str">
            <v>CLOSED</v>
          </cell>
          <cell r="E1297" t="str">
            <v>01</v>
          </cell>
          <cell r="F1297" t="str">
            <v>PRC</v>
          </cell>
          <cell r="G1297">
            <v>3008</v>
          </cell>
          <cell r="H1297" t="str">
            <v>Agriculture Sector Development</v>
          </cell>
          <cell r="I1297">
            <v>4710</v>
          </cell>
          <cell r="J1297" t="str">
            <v>EARG</v>
          </cell>
          <cell r="K1297" t="str">
            <v>12JAN95</v>
          </cell>
          <cell r="L1297" t="str">
            <v>17MAY95</v>
          </cell>
          <cell r="M1297" t="str">
            <v>27JUL95</v>
          </cell>
          <cell r="N1297" t="str">
            <v>27JAN00</v>
          </cell>
          <cell r="O1297" t="str">
            <v>15MAY99</v>
          </cell>
          <cell r="P1297" t="str">
            <v>15NOV01</v>
          </cell>
          <cell r="Q1297">
            <v>15</v>
          </cell>
          <cell r="R1297">
            <v>4</v>
          </cell>
          <cell r="S1297">
            <v>0</v>
          </cell>
          <cell r="T1297" t="str">
            <v>V'ABLE</v>
          </cell>
          <cell r="U1297">
            <v>100000</v>
          </cell>
          <cell r="V1297">
            <v>0</v>
          </cell>
          <cell r="W1297">
            <v>100000</v>
          </cell>
          <cell r="X1297">
            <v>100000</v>
          </cell>
          <cell r="Y1297">
            <v>100000</v>
          </cell>
          <cell r="Z1297">
            <v>100000</v>
          </cell>
          <cell r="AA1297">
            <v>100000</v>
          </cell>
        </row>
        <row r="1298">
          <cell r="A1298" t="str">
            <v>PRIMARY HEALTH CARE PROJECT</v>
          </cell>
          <cell r="B1298" t="str">
            <v>1348</v>
          </cell>
          <cell r="C1298">
            <v>1348</v>
          </cell>
          <cell r="D1298" t="str">
            <v>CLOSED</v>
          </cell>
          <cell r="E1298" t="str">
            <v>03</v>
          </cell>
          <cell r="F1298" t="str">
            <v>LAO</v>
          </cell>
          <cell r="G1298">
            <v>3403</v>
          </cell>
          <cell r="H1298" t="str">
            <v>Health Systems</v>
          </cell>
          <cell r="I1298">
            <v>2135</v>
          </cell>
          <cell r="J1298" t="str">
            <v>SESS</v>
          </cell>
          <cell r="K1298" t="str">
            <v>19JAN95</v>
          </cell>
          <cell r="L1298" t="str">
            <v>17FEB95</v>
          </cell>
          <cell r="M1298" t="str">
            <v>04MAY95</v>
          </cell>
          <cell r="N1298" t="str">
            <v>06DEC01</v>
          </cell>
          <cell r="O1298" t="str">
            <v>15APR05</v>
          </cell>
          <cell r="P1298" t="str">
            <v>15OCT34</v>
          </cell>
          <cell r="Q1298">
            <v>40</v>
          </cell>
          <cell r="R1298">
            <v>10</v>
          </cell>
          <cell r="S1298">
            <v>1</v>
          </cell>
          <cell r="U1298">
            <v>4698</v>
          </cell>
          <cell r="V1298">
            <v>217</v>
          </cell>
          <cell r="W1298">
            <v>4481</v>
          </cell>
          <cell r="X1298">
            <v>4481</v>
          </cell>
          <cell r="Y1298">
            <v>4481</v>
          </cell>
          <cell r="Z1298">
            <v>4481</v>
          </cell>
          <cell r="AA1298">
            <v>363</v>
          </cell>
        </row>
        <row r="1299">
          <cell r="A1299" t="str">
            <v>PUNJAB RURAL WATER SUPPLY &amp; SANITATION (SECTOR) PROJ.</v>
          </cell>
          <cell r="B1299" t="str">
            <v>1349</v>
          </cell>
          <cell r="C1299">
            <v>1349</v>
          </cell>
          <cell r="D1299" t="str">
            <v>CLOSED</v>
          </cell>
          <cell r="E1299" t="str">
            <v>03</v>
          </cell>
          <cell r="F1299" t="str">
            <v>PAK</v>
          </cell>
          <cell r="G1299">
            <v>3801</v>
          </cell>
          <cell r="H1299" t="str">
            <v>Water Supply &amp; Sanitation</v>
          </cell>
          <cell r="I1299">
            <v>4670</v>
          </cell>
          <cell r="J1299" t="str">
            <v>PRM</v>
          </cell>
          <cell r="K1299" t="str">
            <v>31JAN95</v>
          </cell>
          <cell r="L1299" t="str">
            <v>12MAY95</v>
          </cell>
          <cell r="M1299" t="str">
            <v>23AUG95</v>
          </cell>
          <cell r="N1299" t="str">
            <v>05JUN03</v>
          </cell>
          <cell r="O1299" t="str">
            <v>15MAR05</v>
          </cell>
          <cell r="P1299" t="str">
            <v>15SEP29</v>
          </cell>
          <cell r="Q1299">
            <v>35</v>
          </cell>
          <cell r="R1299">
            <v>10</v>
          </cell>
          <cell r="S1299">
            <v>1</v>
          </cell>
          <cell r="U1299">
            <v>41779</v>
          </cell>
          <cell r="V1299">
            <v>7943</v>
          </cell>
          <cell r="W1299">
            <v>33836</v>
          </cell>
          <cell r="X1299">
            <v>33836</v>
          </cell>
          <cell r="Y1299">
            <v>33836</v>
          </cell>
          <cell r="Z1299">
            <v>33836</v>
          </cell>
          <cell r="AA1299">
            <v>3360</v>
          </cell>
        </row>
        <row r="1300">
          <cell r="A1300" t="str">
            <v>MARALA-RAVI LINK CANAL SYSTEM</v>
          </cell>
          <cell r="B1300" t="str">
            <v>1350</v>
          </cell>
          <cell r="C1300">
            <v>1350</v>
          </cell>
          <cell r="D1300" t="str">
            <v>CLOSED</v>
          </cell>
          <cell r="E1300" t="str">
            <v>03</v>
          </cell>
          <cell r="F1300" t="str">
            <v>PAK</v>
          </cell>
          <cell r="G1300">
            <v>3007</v>
          </cell>
          <cell r="H1300" t="str">
            <v>Water Resource Management</v>
          </cell>
          <cell r="I1300">
            <v>4620</v>
          </cell>
          <cell r="J1300" t="str">
            <v>CWAE</v>
          </cell>
          <cell r="K1300" t="str">
            <v>31JAN95</v>
          </cell>
          <cell r="L1300" t="str">
            <v>26MAY95</v>
          </cell>
          <cell r="M1300" t="str">
            <v>11OCT95</v>
          </cell>
          <cell r="N1300" t="str">
            <v>30JUL98</v>
          </cell>
          <cell r="O1300" t="str">
            <v>15FEB05</v>
          </cell>
          <cell r="P1300" t="str">
            <v>15AUG29</v>
          </cell>
          <cell r="Q1300">
            <v>35</v>
          </cell>
          <cell r="R1300">
            <v>10</v>
          </cell>
          <cell r="S1300">
            <v>1</v>
          </cell>
          <cell r="U1300">
            <v>2987</v>
          </cell>
          <cell r="V1300">
            <v>184</v>
          </cell>
          <cell r="W1300">
            <v>2803</v>
          </cell>
          <cell r="X1300">
            <v>2803</v>
          </cell>
          <cell r="Y1300">
            <v>2803</v>
          </cell>
          <cell r="Z1300">
            <v>2803</v>
          </cell>
          <cell r="AA1300">
            <v>286</v>
          </cell>
        </row>
        <row r="1301">
          <cell r="A1301" t="str">
            <v>SULAWESI RAINFED AGRICULTURE DEV'T. PROJECT</v>
          </cell>
          <cell r="B1301" t="str">
            <v>1351</v>
          </cell>
          <cell r="C1301">
            <v>1351</v>
          </cell>
          <cell r="D1301" t="str">
            <v>CLOSED</v>
          </cell>
          <cell r="E1301" t="str">
            <v>03</v>
          </cell>
          <cell r="F1301" t="str">
            <v>INO</v>
          </cell>
          <cell r="G1301">
            <v>3001</v>
          </cell>
          <cell r="H1301" t="str">
            <v>Agriculture Production, Agroprocessing, &amp; Agrobusiness</v>
          </cell>
          <cell r="I1301">
            <v>2161</v>
          </cell>
          <cell r="J1301" t="str">
            <v>IRM</v>
          </cell>
          <cell r="K1301" t="str">
            <v>31JAN95</v>
          </cell>
          <cell r="L1301" t="str">
            <v>10APR95</v>
          </cell>
          <cell r="M1301" t="str">
            <v>29MAY95</v>
          </cell>
          <cell r="N1301" t="str">
            <v>07MAY04</v>
          </cell>
          <cell r="O1301" t="str">
            <v>15JUL05</v>
          </cell>
          <cell r="P1301" t="str">
            <v>15JAN30</v>
          </cell>
          <cell r="Q1301">
            <v>35</v>
          </cell>
          <cell r="R1301">
            <v>10</v>
          </cell>
          <cell r="S1301">
            <v>1</v>
          </cell>
          <cell r="U1301">
            <v>28224</v>
          </cell>
          <cell r="V1301">
            <v>2561</v>
          </cell>
          <cell r="W1301">
            <v>25663</v>
          </cell>
          <cell r="X1301">
            <v>25663</v>
          </cell>
          <cell r="Y1301">
            <v>25663</v>
          </cell>
          <cell r="Z1301">
            <v>25663</v>
          </cell>
          <cell r="AA1301">
            <v>2257</v>
          </cell>
        </row>
        <row r="1302">
          <cell r="A1302" t="str">
            <v>RURAL WATER SUPPLY AND SANITATION SECTOR PROJECT</v>
          </cell>
          <cell r="B1302" t="str">
            <v>1352</v>
          </cell>
          <cell r="C1302">
            <v>1352</v>
          </cell>
          <cell r="D1302" t="str">
            <v>CLOSED</v>
          </cell>
          <cell r="E1302" t="str">
            <v>01</v>
          </cell>
          <cell r="F1302" t="str">
            <v>INO</v>
          </cell>
          <cell r="G1302">
            <v>3801</v>
          </cell>
          <cell r="H1302" t="str">
            <v>Water Supply &amp; Sanitation</v>
          </cell>
          <cell r="I1302">
            <v>2161</v>
          </cell>
          <cell r="J1302" t="str">
            <v>IRM</v>
          </cell>
          <cell r="K1302" t="str">
            <v>02FEB95</v>
          </cell>
          <cell r="L1302" t="str">
            <v>06MAR95</v>
          </cell>
          <cell r="M1302" t="str">
            <v>10APR95</v>
          </cell>
          <cell r="N1302" t="str">
            <v>01NOV02</v>
          </cell>
          <cell r="O1302" t="str">
            <v>01AUG00</v>
          </cell>
          <cell r="P1302" t="str">
            <v>01FEB20</v>
          </cell>
          <cell r="Q1302">
            <v>25</v>
          </cell>
          <cell r="R1302">
            <v>5</v>
          </cell>
          <cell r="S1302">
            <v>0</v>
          </cell>
          <cell r="T1302" t="str">
            <v>V'ABLE</v>
          </cell>
          <cell r="U1302">
            <v>85000</v>
          </cell>
          <cell r="V1302">
            <v>18367</v>
          </cell>
          <cell r="W1302">
            <v>66633</v>
          </cell>
          <cell r="X1302">
            <v>66633</v>
          </cell>
          <cell r="Y1302">
            <v>66633</v>
          </cell>
          <cell r="Z1302">
            <v>66633</v>
          </cell>
          <cell r="AA1302">
            <v>14946</v>
          </cell>
        </row>
        <row r="1303">
          <cell r="A1303" t="str">
            <v>COASTAL GREENBELT PROJECT</v>
          </cell>
          <cell r="B1303" t="str">
            <v>1353</v>
          </cell>
          <cell r="C1303">
            <v>1353</v>
          </cell>
          <cell r="D1303" t="str">
            <v>CLOSED</v>
          </cell>
          <cell r="E1303" t="str">
            <v>03</v>
          </cell>
          <cell r="F1303" t="str">
            <v>BAN</v>
          </cell>
          <cell r="G1303">
            <v>3004</v>
          </cell>
          <cell r="H1303" t="str">
            <v>Forest</v>
          </cell>
          <cell r="I1303">
            <v>2035</v>
          </cell>
          <cell r="J1303" t="str">
            <v>SANS</v>
          </cell>
          <cell r="K1303" t="str">
            <v>02MAR95</v>
          </cell>
          <cell r="L1303" t="str">
            <v>18APR95</v>
          </cell>
          <cell r="M1303" t="str">
            <v>28JUL95</v>
          </cell>
          <cell r="N1303" t="str">
            <v>23JUN03</v>
          </cell>
          <cell r="O1303" t="str">
            <v>15FEB05</v>
          </cell>
          <cell r="P1303" t="str">
            <v>15AUG34</v>
          </cell>
          <cell r="Q1303">
            <v>40</v>
          </cell>
          <cell r="R1303">
            <v>10</v>
          </cell>
          <cell r="S1303">
            <v>1</v>
          </cell>
          <cell r="U1303">
            <v>21141</v>
          </cell>
          <cell r="V1303">
            <v>4172</v>
          </cell>
          <cell r="W1303">
            <v>16969</v>
          </cell>
          <cell r="X1303">
            <v>16969</v>
          </cell>
          <cell r="Y1303">
            <v>16969</v>
          </cell>
          <cell r="Z1303">
            <v>16969</v>
          </cell>
          <cell r="AA1303">
            <v>1364</v>
          </cell>
        </row>
        <row r="1304">
          <cell r="A1304" t="str">
            <v>SAIGON PORT PROJECT</v>
          </cell>
          <cell r="B1304" t="str">
            <v>1354</v>
          </cell>
          <cell r="C1304">
            <v>1354</v>
          </cell>
          <cell r="D1304" t="str">
            <v>CLOSED</v>
          </cell>
          <cell r="E1304" t="str">
            <v>03</v>
          </cell>
          <cell r="F1304" t="str">
            <v>VIE</v>
          </cell>
          <cell r="G1304">
            <v>3702</v>
          </cell>
          <cell r="H1304" t="str">
            <v>Ports, Waterways, &amp; Shipping</v>
          </cell>
          <cell r="I1304">
            <v>2115</v>
          </cell>
          <cell r="J1304" t="str">
            <v>SEID</v>
          </cell>
          <cell r="K1304" t="str">
            <v>02MAR95</v>
          </cell>
          <cell r="L1304" t="str">
            <v>24MAR95</v>
          </cell>
          <cell r="M1304" t="str">
            <v>21JUL95</v>
          </cell>
          <cell r="N1304" t="str">
            <v>01NOV00</v>
          </cell>
          <cell r="O1304" t="str">
            <v>01MAY05</v>
          </cell>
          <cell r="P1304" t="str">
            <v>01NOV34</v>
          </cell>
          <cell r="Q1304">
            <v>40</v>
          </cell>
          <cell r="R1304">
            <v>10</v>
          </cell>
          <cell r="S1304">
            <v>1</v>
          </cell>
          <cell r="U1304">
            <v>28177</v>
          </cell>
          <cell r="V1304">
            <v>695</v>
          </cell>
          <cell r="W1304">
            <v>27482</v>
          </cell>
          <cell r="X1304">
            <v>27482</v>
          </cell>
          <cell r="Y1304">
            <v>27482</v>
          </cell>
          <cell r="Z1304">
            <v>27482</v>
          </cell>
          <cell r="AA1304">
            <v>2192</v>
          </cell>
        </row>
        <row r="1305">
          <cell r="A1305" t="str">
            <v>TECHNICAL &amp; VOCATIONAL EDUCATION</v>
          </cell>
          <cell r="B1305" t="str">
            <v>1355</v>
          </cell>
          <cell r="C1305">
            <v>1355</v>
          </cell>
          <cell r="D1305" t="str">
            <v>CLOSED</v>
          </cell>
          <cell r="E1305" t="str">
            <v>01</v>
          </cell>
          <cell r="F1305" t="str">
            <v>MAL</v>
          </cell>
          <cell r="G1305">
            <v>3105</v>
          </cell>
          <cell r="H1305" t="str">
            <v>Technical, Vocational Training &amp; Skills Development</v>
          </cell>
          <cell r="I1305">
            <v>2135</v>
          </cell>
          <cell r="J1305" t="str">
            <v>SESS</v>
          </cell>
          <cell r="K1305" t="str">
            <v>30MAY95</v>
          </cell>
          <cell r="L1305" t="str">
            <v>17NOV95</v>
          </cell>
          <cell r="M1305" t="str">
            <v>09JAN96</v>
          </cell>
          <cell r="N1305" t="str">
            <v>05FEB03</v>
          </cell>
          <cell r="O1305" t="str">
            <v>01JUN01</v>
          </cell>
          <cell r="P1305" t="str">
            <v>01DEC20</v>
          </cell>
          <cell r="Q1305">
            <v>26</v>
          </cell>
          <cell r="R1305">
            <v>6</v>
          </cell>
          <cell r="S1305">
            <v>0</v>
          </cell>
          <cell r="T1305" t="str">
            <v>V'ABLE</v>
          </cell>
          <cell r="U1305">
            <v>72000</v>
          </cell>
          <cell r="V1305">
            <v>13551</v>
          </cell>
          <cell r="W1305">
            <v>58449</v>
          </cell>
          <cell r="X1305">
            <v>58449</v>
          </cell>
          <cell r="Y1305">
            <v>58449</v>
          </cell>
          <cell r="Z1305">
            <v>58449</v>
          </cell>
          <cell r="AA1305">
            <v>11968</v>
          </cell>
        </row>
        <row r="1306">
          <cell r="A1306" t="str">
            <v>RURAL ELECTRIFICATION PROJECT</v>
          </cell>
          <cell r="B1306" t="str">
            <v>1356</v>
          </cell>
          <cell r="C1306">
            <v>1356</v>
          </cell>
          <cell r="D1306" t="str">
            <v>CLOSED</v>
          </cell>
          <cell r="E1306" t="str">
            <v>03</v>
          </cell>
          <cell r="F1306" t="str">
            <v>BAN</v>
          </cell>
          <cell r="G1306">
            <v>3204</v>
          </cell>
          <cell r="H1306" t="str">
            <v>Transmission &amp; Distribution</v>
          </cell>
          <cell r="I1306">
            <v>2025</v>
          </cell>
          <cell r="J1306" t="str">
            <v>SAEN</v>
          </cell>
          <cell r="K1306" t="str">
            <v>30MAY95</v>
          </cell>
          <cell r="L1306" t="str">
            <v>27JUN95</v>
          </cell>
          <cell r="M1306" t="str">
            <v>31OCT95</v>
          </cell>
          <cell r="N1306" t="str">
            <v>29JUN00</v>
          </cell>
          <cell r="O1306" t="str">
            <v>15AUG05</v>
          </cell>
          <cell r="P1306" t="str">
            <v>15FEB35</v>
          </cell>
          <cell r="Q1306">
            <v>40</v>
          </cell>
          <cell r="R1306">
            <v>10</v>
          </cell>
          <cell r="S1306">
            <v>1</v>
          </cell>
          <cell r="U1306">
            <v>43559</v>
          </cell>
          <cell r="V1306">
            <v>0</v>
          </cell>
          <cell r="W1306">
            <v>43559</v>
          </cell>
          <cell r="X1306">
            <v>43559</v>
          </cell>
          <cell r="Y1306">
            <v>43559</v>
          </cell>
          <cell r="Z1306">
            <v>43559</v>
          </cell>
          <cell r="AA1306">
            <v>3036</v>
          </cell>
        </row>
        <row r="1307">
          <cell r="A1307" t="str">
            <v>GAS TRANSMISSION AND DISTRIBUTION PROJECT</v>
          </cell>
          <cell r="B1307" t="str">
            <v>1357</v>
          </cell>
          <cell r="C1307">
            <v>1357</v>
          </cell>
          <cell r="D1307" t="str">
            <v>CLOSED</v>
          </cell>
          <cell r="E1307" t="str">
            <v>01</v>
          </cell>
          <cell r="F1307" t="str">
            <v>INO</v>
          </cell>
          <cell r="G1307">
            <v>3204</v>
          </cell>
          <cell r="H1307" t="str">
            <v>Transmission &amp; Distribution</v>
          </cell>
          <cell r="I1307">
            <v>2115</v>
          </cell>
          <cell r="J1307" t="str">
            <v>SEID</v>
          </cell>
          <cell r="K1307" t="str">
            <v>08JUN95</v>
          </cell>
          <cell r="L1307" t="str">
            <v>26JUN95</v>
          </cell>
          <cell r="M1307" t="str">
            <v>23FEB96</v>
          </cell>
          <cell r="N1307" t="str">
            <v>09AUG05</v>
          </cell>
          <cell r="O1307" t="str">
            <v>15NOV99</v>
          </cell>
          <cell r="P1307" t="str">
            <v>15MAY15</v>
          </cell>
          <cell r="Q1307">
            <v>20</v>
          </cell>
          <cell r="R1307">
            <v>4</v>
          </cell>
          <cell r="S1307">
            <v>0</v>
          </cell>
          <cell r="T1307" t="str">
            <v>V'ABLE</v>
          </cell>
          <cell r="U1307">
            <v>218000</v>
          </cell>
          <cell r="V1307">
            <v>175</v>
          </cell>
          <cell r="W1307">
            <v>217825</v>
          </cell>
          <cell r="X1307">
            <v>217825</v>
          </cell>
          <cell r="Y1307">
            <v>217825</v>
          </cell>
          <cell r="Z1307">
            <v>217825</v>
          </cell>
          <cell r="AA1307">
            <v>86218</v>
          </cell>
        </row>
        <row r="1308">
          <cell r="A1308" t="str">
            <v>POWER DISTRIBUTION REHABILITATION PROJECT</v>
          </cell>
          <cell r="B1308" t="str">
            <v>1358</v>
          </cell>
          <cell r="C1308">
            <v>1358</v>
          </cell>
          <cell r="D1308" t="str">
            <v>CLOSED</v>
          </cell>
          <cell r="E1308" t="str">
            <v>03</v>
          </cell>
          <cell r="F1308" t="str">
            <v>VIE</v>
          </cell>
          <cell r="G1308">
            <v>3204</v>
          </cell>
          <cell r="H1308" t="str">
            <v>Transmission &amp; Distribution</v>
          </cell>
          <cell r="I1308">
            <v>2115</v>
          </cell>
          <cell r="J1308" t="str">
            <v>SEID</v>
          </cell>
          <cell r="K1308" t="str">
            <v>08JUN95</v>
          </cell>
          <cell r="L1308" t="str">
            <v>16JUN95</v>
          </cell>
          <cell r="M1308" t="str">
            <v>22SEP95</v>
          </cell>
          <cell r="N1308" t="str">
            <v>10APR02</v>
          </cell>
          <cell r="O1308" t="str">
            <v>15DEC05</v>
          </cell>
          <cell r="P1308" t="str">
            <v>15JUN35</v>
          </cell>
          <cell r="Q1308">
            <v>40</v>
          </cell>
          <cell r="R1308">
            <v>10</v>
          </cell>
          <cell r="S1308">
            <v>1</v>
          </cell>
          <cell r="U1308">
            <v>68172</v>
          </cell>
          <cell r="V1308">
            <v>18007</v>
          </cell>
          <cell r="W1308">
            <v>50165</v>
          </cell>
          <cell r="X1308">
            <v>50165</v>
          </cell>
          <cell r="Y1308">
            <v>50165</v>
          </cell>
          <cell r="Z1308">
            <v>50165</v>
          </cell>
          <cell r="AA1308">
            <v>3506</v>
          </cell>
        </row>
        <row r="1309">
          <cell r="A1309" t="str">
            <v>PRIVATE JUNIOR SECONDARY EDUCATION PROJECT</v>
          </cell>
          <cell r="B1309" t="str">
            <v>1359</v>
          </cell>
          <cell r="C1309">
            <v>1359</v>
          </cell>
          <cell r="D1309" t="str">
            <v>CLOSED</v>
          </cell>
          <cell r="E1309" t="str">
            <v>01</v>
          </cell>
          <cell r="F1309" t="str">
            <v>INO</v>
          </cell>
          <cell r="G1309">
            <v>3101</v>
          </cell>
          <cell r="H1309" t="str">
            <v>Basic Education</v>
          </cell>
          <cell r="I1309">
            <v>2135</v>
          </cell>
          <cell r="J1309" t="str">
            <v>SESS</v>
          </cell>
          <cell r="K1309" t="str">
            <v>18JUL95</v>
          </cell>
          <cell r="L1309" t="str">
            <v>22AUG95</v>
          </cell>
          <cell r="M1309" t="str">
            <v>03OCT95</v>
          </cell>
          <cell r="N1309" t="str">
            <v>30AUG02</v>
          </cell>
          <cell r="O1309" t="str">
            <v>01DEC00</v>
          </cell>
          <cell r="P1309" t="str">
            <v>01JUN20</v>
          </cell>
          <cell r="Q1309">
            <v>25</v>
          </cell>
          <cell r="R1309">
            <v>5</v>
          </cell>
          <cell r="S1309">
            <v>0</v>
          </cell>
          <cell r="T1309" t="str">
            <v>V'ABLE</v>
          </cell>
          <cell r="U1309">
            <v>49000</v>
          </cell>
          <cell r="V1309">
            <v>15394</v>
          </cell>
          <cell r="W1309">
            <v>33606</v>
          </cell>
          <cell r="X1309">
            <v>33606</v>
          </cell>
          <cell r="Y1309">
            <v>33606</v>
          </cell>
          <cell r="Z1309">
            <v>33606</v>
          </cell>
          <cell r="AA1309">
            <v>7398</v>
          </cell>
        </row>
        <row r="1310">
          <cell r="A1310" t="str">
            <v>SENIOR SECONDARY EDUC PROJECT</v>
          </cell>
          <cell r="B1310" t="str">
            <v>1360</v>
          </cell>
          <cell r="C1310">
            <v>1360</v>
          </cell>
          <cell r="D1310" t="str">
            <v>CLOSED</v>
          </cell>
          <cell r="E1310" t="str">
            <v>01</v>
          </cell>
          <cell r="F1310" t="str">
            <v>INO</v>
          </cell>
          <cell r="G1310">
            <v>3103</v>
          </cell>
          <cell r="H1310" t="str">
            <v>Senior Secondary Education</v>
          </cell>
          <cell r="I1310">
            <v>2135</v>
          </cell>
          <cell r="J1310" t="str">
            <v>SESS</v>
          </cell>
          <cell r="K1310" t="str">
            <v>18JUL95</v>
          </cell>
          <cell r="L1310" t="str">
            <v>22AUG95</v>
          </cell>
          <cell r="M1310" t="str">
            <v>03OCT95</v>
          </cell>
          <cell r="N1310" t="str">
            <v>29OCT02</v>
          </cell>
          <cell r="O1310" t="str">
            <v>01JUN01</v>
          </cell>
          <cell r="P1310" t="str">
            <v>01DEC20</v>
          </cell>
          <cell r="Q1310">
            <v>25</v>
          </cell>
          <cell r="R1310">
            <v>5</v>
          </cell>
          <cell r="S1310">
            <v>0</v>
          </cell>
          <cell r="T1310" t="str">
            <v>V'ABLE</v>
          </cell>
          <cell r="U1310">
            <v>110000</v>
          </cell>
          <cell r="V1310">
            <v>37455</v>
          </cell>
          <cell r="W1310">
            <v>72545</v>
          </cell>
          <cell r="X1310">
            <v>72545</v>
          </cell>
          <cell r="Y1310">
            <v>72545</v>
          </cell>
          <cell r="Z1310">
            <v>72545</v>
          </cell>
          <cell r="AA1310">
            <v>14862</v>
          </cell>
        </row>
        <row r="1311">
          <cell r="A1311" t="str">
            <v>PROVINCIAL TOWNS WATER SUPPLY AND SANITATION PROJECT</v>
          </cell>
          <cell r="B1311" t="str">
            <v>1361</v>
          </cell>
          <cell r="C1311">
            <v>1361</v>
          </cell>
          <cell r="D1311" t="str">
            <v>CLOSED</v>
          </cell>
          <cell r="E1311" t="str">
            <v>03</v>
          </cell>
          <cell r="F1311" t="str">
            <v>VIE</v>
          </cell>
          <cell r="G1311">
            <v>3801</v>
          </cell>
          <cell r="H1311" t="str">
            <v>Water Supply &amp; Sanitation</v>
          </cell>
          <cell r="I1311">
            <v>2135</v>
          </cell>
          <cell r="J1311" t="str">
            <v>SESS</v>
          </cell>
          <cell r="K1311" t="str">
            <v>17AUG95</v>
          </cell>
          <cell r="L1311" t="str">
            <v>15SEP95</v>
          </cell>
          <cell r="M1311" t="str">
            <v>22DEC95</v>
          </cell>
          <cell r="N1311" t="str">
            <v>01DEC04</v>
          </cell>
          <cell r="O1311" t="str">
            <v>01DEC05</v>
          </cell>
          <cell r="P1311" t="str">
            <v>01JUN35</v>
          </cell>
          <cell r="Q1311">
            <v>40</v>
          </cell>
          <cell r="R1311">
            <v>10</v>
          </cell>
          <cell r="S1311">
            <v>1</v>
          </cell>
          <cell r="U1311">
            <v>56166</v>
          </cell>
          <cell r="V1311">
            <v>3118</v>
          </cell>
          <cell r="W1311">
            <v>53048</v>
          </cell>
          <cell r="X1311">
            <v>53048</v>
          </cell>
          <cell r="Y1311">
            <v>53048</v>
          </cell>
          <cell r="Z1311">
            <v>53048</v>
          </cell>
          <cell r="AA1311">
            <v>3746</v>
          </cell>
        </row>
        <row r="1312">
          <cell r="A1312" t="str">
            <v>VIENTIANE INTEGRATED URBAN DEVELOPMENT PROJECT</v>
          </cell>
          <cell r="B1312" t="str">
            <v>1362</v>
          </cell>
          <cell r="C1312">
            <v>1362</v>
          </cell>
          <cell r="D1312" t="str">
            <v>CLOSED</v>
          </cell>
          <cell r="E1312" t="str">
            <v>03</v>
          </cell>
          <cell r="F1312" t="str">
            <v>LAO</v>
          </cell>
          <cell r="G1312">
            <v>3900</v>
          </cell>
          <cell r="H1312" t="str">
            <v>Multisector</v>
          </cell>
          <cell r="I1312">
            <v>2135</v>
          </cell>
          <cell r="J1312" t="str">
            <v>SESS</v>
          </cell>
          <cell r="K1312" t="str">
            <v>17AUG95</v>
          </cell>
          <cell r="L1312" t="str">
            <v>25SEP95</v>
          </cell>
          <cell r="M1312" t="str">
            <v>14FEB96</v>
          </cell>
          <cell r="N1312" t="str">
            <v>09APR01</v>
          </cell>
          <cell r="O1312" t="str">
            <v>15NOV05</v>
          </cell>
          <cell r="P1312" t="str">
            <v>15MAY35</v>
          </cell>
          <cell r="Q1312">
            <v>40</v>
          </cell>
          <cell r="R1312">
            <v>10</v>
          </cell>
          <cell r="S1312">
            <v>1</v>
          </cell>
          <cell r="U1312">
            <v>17208</v>
          </cell>
          <cell r="V1312">
            <v>67</v>
          </cell>
          <cell r="W1312">
            <v>17141</v>
          </cell>
          <cell r="X1312">
            <v>17141</v>
          </cell>
          <cell r="Y1312">
            <v>17141</v>
          </cell>
          <cell r="Z1312">
            <v>17141</v>
          </cell>
          <cell r="AA1312">
            <v>1195</v>
          </cell>
        </row>
        <row r="1313">
          <cell r="A1313" t="str">
            <v>CAPITAL MARKET DEVELOPMENT PROGRAM</v>
          </cell>
          <cell r="B1313" t="str">
            <v>1363</v>
          </cell>
          <cell r="C1313">
            <v>1363</v>
          </cell>
          <cell r="D1313" t="str">
            <v>CLOSED</v>
          </cell>
          <cell r="E1313" t="str">
            <v>01</v>
          </cell>
          <cell r="F1313" t="str">
            <v>PHI</v>
          </cell>
          <cell r="G1313">
            <v>3302</v>
          </cell>
          <cell r="H1313" t="str">
            <v>Capital Markets &amp; Funds</v>
          </cell>
          <cell r="I1313">
            <v>2145</v>
          </cell>
          <cell r="J1313" t="str">
            <v>SEGF</v>
          </cell>
          <cell r="K1313" t="str">
            <v>22AUG95</v>
          </cell>
          <cell r="L1313" t="str">
            <v>02MAY96</v>
          </cell>
          <cell r="M1313" t="str">
            <v>31MAR97</v>
          </cell>
          <cell r="N1313" t="str">
            <v>31DEC99</v>
          </cell>
          <cell r="O1313" t="str">
            <v>01NOV98</v>
          </cell>
          <cell r="P1313" t="str">
            <v>01MAY10</v>
          </cell>
          <cell r="Q1313">
            <v>15</v>
          </cell>
          <cell r="R1313">
            <v>3</v>
          </cell>
          <cell r="S1313">
            <v>0</v>
          </cell>
          <cell r="T1313" t="str">
            <v>V'ABLE</v>
          </cell>
          <cell r="U1313">
            <v>150000</v>
          </cell>
          <cell r="V1313">
            <v>75000</v>
          </cell>
          <cell r="W1313">
            <v>75000</v>
          </cell>
          <cell r="X1313">
            <v>75000</v>
          </cell>
          <cell r="Y1313">
            <v>75000</v>
          </cell>
          <cell r="Z1313">
            <v>75000</v>
          </cell>
          <cell r="AA1313">
            <v>61327</v>
          </cell>
        </row>
        <row r="1314">
          <cell r="A1314" t="str">
            <v>ROADS DEVELOPMENT PROJECT</v>
          </cell>
          <cell r="B1314" t="str">
            <v>1364</v>
          </cell>
          <cell r="C1314">
            <v>1364</v>
          </cell>
          <cell r="D1314" t="str">
            <v>CLOSED</v>
          </cell>
          <cell r="E1314" t="str">
            <v>03</v>
          </cell>
          <cell r="F1314" t="str">
            <v>MON</v>
          </cell>
          <cell r="G1314">
            <v>3701</v>
          </cell>
          <cell r="H1314" t="str">
            <v>Roads &amp; Highways</v>
          </cell>
          <cell r="I1314">
            <v>4715</v>
          </cell>
          <cell r="J1314" t="str">
            <v>EATC</v>
          </cell>
          <cell r="K1314" t="str">
            <v>22AUG95</v>
          </cell>
          <cell r="L1314" t="str">
            <v>04DEC95</v>
          </cell>
          <cell r="M1314" t="str">
            <v>18DEC95</v>
          </cell>
          <cell r="N1314" t="str">
            <v>13NOV01</v>
          </cell>
          <cell r="O1314" t="str">
            <v>15DEC05</v>
          </cell>
          <cell r="P1314" t="str">
            <v>15JUN35</v>
          </cell>
          <cell r="Q1314">
            <v>40</v>
          </cell>
          <cell r="R1314">
            <v>10</v>
          </cell>
          <cell r="S1314">
            <v>1</v>
          </cell>
          <cell r="U1314">
            <v>22081</v>
          </cell>
          <cell r="V1314">
            <v>575</v>
          </cell>
          <cell r="W1314">
            <v>21506</v>
          </cell>
          <cell r="X1314">
            <v>21506</v>
          </cell>
          <cell r="Y1314">
            <v>21506</v>
          </cell>
          <cell r="Z1314">
            <v>21506</v>
          </cell>
          <cell r="AA1314">
            <v>1542</v>
          </cell>
        </row>
        <row r="1315">
          <cell r="A1315" t="str">
            <v>SECOND IRRIGATION SYSTEMS IMPROVEMENT PROJECT</v>
          </cell>
          <cell r="B1315" t="str">
            <v>1365</v>
          </cell>
          <cell r="C1315">
            <v>1365</v>
          </cell>
          <cell r="D1315" t="str">
            <v>CLOSED</v>
          </cell>
          <cell r="E1315" t="str">
            <v>01</v>
          </cell>
          <cell r="F1315" t="str">
            <v>PHI</v>
          </cell>
          <cell r="G1315">
            <v>3005</v>
          </cell>
          <cell r="H1315" t="str">
            <v>Irrigation &amp; Drainage</v>
          </cell>
          <cell r="I1315">
            <v>2125</v>
          </cell>
          <cell r="J1315" t="str">
            <v>SEAE</v>
          </cell>
          <cell r="K1315" t="str">
            <v>30AUG95</v>
          </cell>
          <cell r="L1315" t="str">
            <v>27NOV95</v>
          </cell>
          <cell r="M1315" t="str">
            <v>31MAR97</v>
          </cell>
          <cell r="N1315" t="str">
            <v>18APR06</v>
          </cell>
          <cell r="O1315" t="str">
            <v>15NOV02</v>
          </cell>
          <cell r="P1315" t="str">
            <v>15MAY22</v>
          </cell>
          <cell r="Q1315">
            <v>27</v>
          </cell>
          <cell r="R1315">
            <v>7</v>
          </cell>
          <cell r="S1315">
            <v>0</v>
          </cell>
          <cell r="T1315" t="str">
            <v>V'ABLE</v>
          </cell>
          <cell r="U1315">
            <v>15000</v>
          </cell>
          <cell r="V1315">
            <v>1739</v>
          </cell>
          <cell r="W1315">
            <v>13261</v>
          </cell>
          <cell r="X1315">
            <v>13261</v>
          </cell>
          <cell r="Y1315">
            <v>13261</v>
          </cell>
          <cell r="Z1315">
            <v>13261</v>
          </cell>
          <cell r="AA1315">
            <v>1838</v>
          </cell>
        </row>
        <row r="1316">
          <cell r="A1316" t="str">
            <v>SECOND IRRIGATION SYSTEMS IMPROVEMENT PROJECT</v>
          </cell>
          <cell r="B1316" t="str">
            <v>1366</v>
          </cell>
          <cell r="C1316">
            <v>1366</v>
          </cell>
          <cell r="D1316" t="str">
            <v>CLOSED</v>
          </cell>
          <cell r="E1316" t="str">
            <v>03</v>
          </cell>
          <cell r="F1316" t="str">
            <v>PHI</v>
          </cell>
          <cell r="G1316">
            <v>3005</v>
          </cell>
          <cell r="H1316" t="str">
            <v>Irrigation &amp; Drainage</v>
          </cell>
          <cell r="I1316">
            <v>2125</v>
          </cell>
          <cell r="J1316" t="str">
            <v>SEAE</v>
          </cell>
          <cell r="K1316" t="str">
            <v>30AUG95</v>
          </cell>
          <cell r="L1316" t="str">
            <v>27NOV95</v>
          </cell>
          <cell r="M1316" t="str">
            <v>31MAR97</v>
          </cell>
          <cell r="N1316" t="str">
            <v>11APR06</v>
          </cell>
          <cell r="O1316" t="str">
            <v>15NOV05</v>
          </cell>
          <cell r="P1316" t="str">
            <v>15MAY30</v>
          </cell>
          <cell r="Q1316">
            <v>35</v>
          </cell>
          <cell r="R1316">
            <v>10</v>
          </cell>
          <cell r="S1316">
            <v>1</v>
          </cell>
          <cell r="U1316">
            <v>12979</v>
          </cell>
          <cell r="V1316">
            <v>1218</v>
          </cell>
          <cell r="W1316">
            <v>11761</v>
          </cell>
          <cell r="X1316">
            <v>11761</v>
          </cell>
          <cell r="Y1316">
            <v>11761</v>
          </cell>
          <cell r="Z1316">
            <v>11761</v>
          </cell>
          <cell r="AA1316">
            <v>1026</v>
          </cell>
        </row>
        <row r="1317">
          <cell r="A1317" t="str">
            <v>REGIONAL MUNICIPAL DEVELOPMENT PROJECT</v>
          </cell>
          <cell r="B1317" t="str">
            <v>1367</v>
          </cell>
          <cell r="C1317">
            <v>1367</v>
          </cell>
          <cell r="D1317" t="str">
            <v>CLOSED</v>
          </cell>
          <cell r="E1317" t="str">
            <v>01</v>
          </cell>
          <cell r="F1317" t="str">
            <v>PHI</v>
          </cell>
          <cell r="G1317">
            <v>3900</v>
          </cell>
          <cell r="H1317" t="str">
            <v>Multisector</v>
          </cell>
          <cell r="I1317">
            <v>2135</v>
          </cell>
          <cell r="J1317" t="str">
            <v>SESS</v>
          </cell>
          <cell r="K1317" t="str">
            <v>30AUG95</v>
          </cell>
          <cell r="L1317" t="str">
            <v>27NOV95</v>
          </cell>
          <cell r="M1317" t="str">
            <v>31MAR97</v>
          </cell>
          <cell r="N1317" t="str">
            <v>12JAN04</v>
          </cell>
          <cell r="O1317" t="str">
            <v>15OCT00</v>
          </cell>
          <cell r="P1317" t="str">
            <v>15APR20</v>
          </cell>
          <cell r="Q1317">
            <v>25</v>
          </cell>
          <cell r="R1317">
            <v>5</v>
          </cell>
          <cell r="S1317">
            <v>0</v>
          </cell>
          <cell r="T1317" t="str">
            <v>V'ABLE</v>
          </cell>
          <cell r="U1317">
            <v>30000</v>
          </cell>
          <cell r="V1317">
            <v>17961</v>
          </cell>
          <cell r="W1317">
            <v>12039</v>
          </cell>
          <cell r="X1317">
            <v>12039</v>
          </cell>
          <cell r="Y1317">
            <v>12039</v>
          </cell>
          <cell r="Z1317">
            <v>12039</v>
          </cell>
          <cell r="AA1317">
            <v>2802</v>
          </cell>
        </row>
        <row r="1318">
          <cell r="A1318" t="str">
            <v>BASIC SKILLS PROJECT</v>
          </cell>
          <cell r="B1318" t="str">
            <v>1368</v>
          </cell>
          <cell r="C1318">
            <v>1368</v>
          </cell>
          <cell r="D1318" t="str">
            <v>CLOSED</v>
          </cell>
          <cell r="E1318" t="str">
            <v>03</v>
          </cell>
          <cell r="F1318" t="str">
            <v>CAM</v>
          </cell>
          <cell r="G1318">
            <v>3105</v>
          </cell>
          <cell r="H1318" t="str">
            <v>Technical, Vocational Training &amp; Skills Development</v>
          </cell>
          <cell r="I1318">
            <v>2135</v>
          </cell>
          <cell r="J1318" t="str">
            <v>SESS</v>
          </cell>
          <cell r="K1318" t="str">
            <v>30AUG95</v>
          </cell>
          <cell r="L1318" t="str">
            <v>02NOV95</v>
          </cell>
          <cell r="M1318" t="str">
            <v>20NOV95</v>
          </cell>
          <cell r="N1318" t="str">
            <v>14FEB03</v>
          </cell>
          <cell r="O1318" t="str">
            <v>15NOV05</v>
          </cell>
          <cell r="P1318" t="str">
            <v>15MAY35</v>
          </cell>
          <cell r="Q1318">
            <v>40</v>
          </cell>
          <cell r="R1318">
            <v>10</v>
          </cell>
          <cell r="S1318">
            <v>1</v>
          </cell>
          <cell r="U1318">
            <v>17002</v>
          </cell>
          <cell r="V1318">
            <v>808</v>
          </cell>
          <cell r="W1318">
            <v>16194</v>
          </cell>
          <cell r="X1318">
            <v>16194</v>
          </cell>
          <cell r="Y1318">
            <v>16194</v>
          </cell>
          <cell r="Z1318">
            <v>16194</v>
          </cell>
          <cell r="AA1318">
            <v>1182</v>
          </cell>
        </row>
        <row r="1319">
          <cell r="A1319" t="str">
            <v>CHAMPASSAK ROAD IMPROVEMENT PROJECT</v>
          </cell>
          <cell r="B1319" t="str">
            <v>1369</v>
          </cell>
          <cell r="C1319">
            <v>1369</v>
          </cell>
          <cell r="D1319" t="str">
            <v>CLOSED</v>
          </cell>
          <cell r="E1319" t="str">
            <v>03</v>
          </cell>
          <cell r="F1319" t="str">
            <v>LAO</v>
          </cell>
          <cell r="G1319">
            <v>3701</v>
          </cell>
          <cell r="H1319" t="str">
            <v>Roads &amp; Highways</v>
          </cell>
          <cell r="I1319">
            <v>2115</v>
          </cell>
          <cell r="J1319" t="str">
            <v>SEID</v>
          </cell>
          <cell r="K1319" t="str">
            <v>31AUG95</v>
          </cell>
          <cell r="L1319" t="str">
            <v>25SEP95</v>
          </cell>
          <cell r="M1319" t="str">
            <v>19DEC95</v>
          </cell>
          <cell r="N1319" t="str">
            <v>26JUL01</v>
          </cell>
          <cell r="O1319" t="str">
            <v>15JAN06</v>
          </cell>
          <cell r="P1319" t="str">
            <v>15JUL35</v>
          </cell>
          <cell r="Q1319">
            <v>40</v>
          </cell>
          <cell r="R1319">
            <v>10</v>
          </cell>
          <cell r="S1319">
            <v>1</v>
          </cell>
          <cell r="U1319">
            <v>42233</v>
          </cell>
          <cell r="V1319">
            <v>0</v>
          </cell>
          <cell r="W1319">
            <v>42233</v>
          </cell>
          <cell r="X1319">
            <v>42233</v>
          </cell>
          <cell r="Y1319">
            <v>42233</v>
          </cell>
          <cell r="Z1319">
            <v>42233</v>
          </cell>
          <cell r="AA1319">
            <v>2530</v>
          </cell>
        </row>
        <row r="1320">
          <cell r="A1320" t="str">
            <v>NATIONAL AIR NAVIGATION DEVELOPMENT PROJECT</v>
          </cell>
          <cell r="B1320" t="str">
            <v>1370</v>
          </cell>
          <cell r="C1320">
            <v>1370</v>
          </cell>
          <cell r="D1320" t="str">
            <v>CLOSED</v>
          </cell>
          <cell r="E1320" t="str">
            <v>03</v>
          </cell>
          <cell r="F1320" t="str">
            <v>MON</v>
          </cell>
          <cell r="G1320">
            <v>3704</v>
          </cell>
          <cell r="H1320" t="str">
            <v>Civil Aviation</v>
          </cell>
          <cell r="I1320">
            <v>4715</v>
          </cell>
          <cell r="J1320" t="str">
            <v>EATC</v>
          </cell>
          <cell r="K1320" t="str">
            <v>05SEP95</v>
          </cell>
          <cell r="L1320" t="str">
            <v>02NOV95</v>
          </cell>
          <cell r="M1320" t="str">
            <v>14DEC95</v>
          </cell>
          <cell r="N1320" t="str">
            <v>06NOV00</v>
          </cell>
          <cell r="O1320" t="str">
            <v>15JAN06</v>
          </cell>
          <cell r="P1320" t="str">
            <v>15JUL35</v>
          </cell>
          <cell r="Q1320">
            <v>40</v>
          </cell>
          <cell r="R1320">
            <v>10</v>
          </cell>
          <cell r="S1320">
            <v>1</v>
          </cell>
          <cell r="U1320">
            <v>21031</v>
          </cell>
          <cell r="V1320">
            <v>298</v>
          </cell>
          <cell r="W1320">
            <v>20733</v>
          </cell>
          <cell r="X1320">
            <v>20733</v>
          </cell>
          <cell r="Y1320">
            <v>20733</v>
          </cell>
          <cell r="Z1320">
            <v>20733</v>
          </cell>
          <cell r="AA1320">
            <v>1237</v>
          </cell>
        </row>
        <row r="1321">
          <cell r="A1321" t="str">
            <v>FINANCIAL SECTOR INTERMEDIATION LOAN</v>
          </cell>
          <cell r="B1321" t="str">
            <v>1371</v>
          </cell>
          <cell r="C1321">
            <v>1371</v>
          </cell>
          <cell r="D1321" t="str">
            <v>CLOSED</v>
          </cell>
          <cell r="E1321" t="str">
            <v>01</v>
          </cell>
          <cell r="F1321" t="str">
            <v>PAK</v>
          </cell>
          <cell r="G1321">
            <v>3301</v>
          </cell>
          <cell r="H1321" t="str">
            <v>Banking Systems</v>
          </cell>
          <cell r="I1321">
            <v>4670</v>
          </cell>
          <cell r="J1321" t="str">
            <v>PRM</v>
          </cell>
          <cell r="K1321" t="str">
            <v>07SEP95</v>
          </cell>
          <cell r="L1321" t="str">
            <v>06OCT95</v>
          </cell>
          <cell r="M1321" t="str">
            <v>28JUN96</v>
          </cell>
          <cell r="N1321" t="str">
            <v>31DEC00</v>
          </cell>
          <cell r="O1321" t="str">
            <v>15MAR99</v>
          </cell>
          <cell r="P1321" t="str">
            <v>15SEP10</v>
          </cell>
          <cell r="Q1321">
            <v>15</v>
          </cell>
          <cell r="R1321">
            <v>3</v>
          </cell>
          <cell r="S1321">
            <v>0</v>
          </cell>
          <cell r="T1321" t="str">
            <v>V'ABLE</v>
          </cell>
          <cell r="U1321">
            <v>100000</v>
          </cell>
          <cell r="V1321">
            <v>75453</v>
          </cell>
          <cell r="W1321">
            <v>24547</v>
          </cell>
          <cell r="X1321">
            <v>24547</v>
          </cell>
          <cell r="Y1321">
            <v>24547</v>
          </cell>
          <cell r="Z1321">
            <v>24547</v>
          </cell>
          <cell r="AA1321">
            <v>24547</v>
          </cell>
        </row>
        <row r="1322">
          <cell r="A1322" t="str">
            <v>HAINAN AGRICULTURE AND NATURAL RESOURCES DEVELOPMENT PROJECT</v>
          </cell>
          <cell r="B1322" t="str">
            <v>1372</v>
          </cell>
          <cell r="C1322">
            <v>1372</v>
          </cell>
          <cell r="D1322" t="str">
            <v>CLOSED</v>
          </cell>
          <cell r="E1322" t="str">
            <v>01</v>
          </cell>
          <cell r="F1322" t="str">
            <v>PRC</v>
          </cell>
          <cell r="G1322">
            <v>3001</v>
          </cell>
          <cell r="H1322" t="str">
            <v>Agriculture Production, Agroprocessing, &amp; Agrobusiness</v>
          </cell>
          <cell r="I1322">
            <v>4725</v>
          </cell>
          <cell r="J1322" t="str">
            <v>EAAE</v>
          </cell>
          <cell r="K1322" t="str">
            <v>07SEP95</v>
          </cell>
          <cell r="L1322" t="str">
            <v>04SEP96</v>
          </cell>
          <cell r="M1322" t="str">
            <v>03DEC96</v>
          </cell>
          <cell r="N1322" t="str">
            <v>23JAN03</v>
          </cell>
          <cell r="O1322" t="str">
            <v>15APR02</v>
          </cell>
          <cell r="P1322" t="str">
            <v>15OCT20</v>
          </cell>
          <cell r="Q1322">
            <v>25</v>
          </cell>
          <cell r="R1322">
            <v>6</v>
          </cell>
          <cell r="S1322">
            <v>0</v>
          </cell>
          <cell r="T1322" t="str">
            <v>V'ABLE</v>
          </cell>
          <cell r="U1322">
            <v>53000</v>
          </cell>
          <cell r="V1322">
            <v>45480</v>
          </cell>
          <cell r="W1322">
            <v>7520</v>
          </cell>
          <cell r="X1322">
            <v>7520</v>
          </cell>
          <cell r="Y1322">
            <v>7520</v>
          </cell>
          <cell r="Z1322">
            <v>7520</v>
          </cell>
          <cell r="AA1322">
            <v>2492</v>
          </cell>
        </row>
        <row r="1323">
          <cell r="A1323" t="str">
            <v>TECHNICAL EDUCATION PROJECT</v>
          </cell>
          <cell r="B1323" t="str">
            <v>1373</v>
          </cell>
          <cell r="C1323">
            <v>1373</v>
          </cell>
          <cell r="D1323" t="str">
            <v>CLOSED</v>
          </cell>
          <cell r="E1323" t="str">
            <v>03</v>
          </cell>
          <cell r="F1323" t="str">
            <v>PAK</v>
          </cell>
          <cell r="G1323">
            <v>3105</v>
          </cell>
          <cell r="H1323" t="str">
            <v>Technical, Vocational Training &amp; Skills Development</v>
          </cell>
          <cell r="I1323">
            <v>4670</v>
          </cell>
          <cell r="J1323" t="str">
            <v>PRM</v>
          </cell>
          <cell r="K1323" t="str">
            <v>19SEP95</v>
          </cell>
          <cell r="L1323" t="str">
            <v>18JAN96</v>
          </cell>
          <cell r="M1323" t="str">
            <v>27MAR96</v>
          </cell>
          <cell r="N1323" t="str">
            <v>22APR08</v>
          </cell>
          <cell r="O1323" t="str">
            <v>15NOV05</v>
          </cell>
          <cell r="P1323" t="str">
            <v>15MAY30</v>
          </cell>
          <cell r="Q1323">
            <v>35</v>
          </cell>
          <cell r="R1323">
            <v>10</v>
          </cell>
          <cell r="S1323">
            <v>1</v>
          </cell>
          <cell r="U1323">
            <v>52928</v>
          </cell>
          <cell r="V1323">
            <v>16229</v>
          </cell>
          <cell r="W1323">
            <v>36699</v>
          </cell>
          <cell r="X1323">
            <v>36699</v>
          </cell>
          <cell r="Y1323">
            <v>36699</v>
          </cell>
          <cell r="Z1323">
            <v>36699</v>
          </cell>
          <cell r="AA1323">
            <v>3341</v>
          </cell>
        </row>
        <row r="1324">
          <cell r="A1324" t="str">
            <v>POSTSECONDARY EDUCATION RATIONALIZATION PROJECT</v>
          </cell>
          <cell r="B1324" t="str">
            <v>1374</v>
          </cell>
          <cell r="C1324">
            <v>1374</v>
          </cell>
          <cell r="D1324" t="str">
            <v>CLOSED</v>
          </cell>
          <cell r="E1324" t="str">
            <v>03</v>
          </cell>
          <cell r="F1324" t="str">
            <v>LAO</v>
          </cell>
          <cell r="G1324">
            <v>3104</v>
          </cell>
          <cell r="H1324" t="str">
            <v>Tertiary Education</v>
          </cell>
          <cell r="I1324">
            <v>2135</v>
          </cell>
          <cell r="J1324" t="str">
            <v>SESS</v>
          </cell>
          <cell r="K1324" t="str">
            <v>19SEP95</v>
          </cell>
          <cell r="L1324" t="str">
            <v>25SEP95</v>
          </cell>
          <cell r="M1324" t="str">
            <v>19DEC95</v>
          </cell>
          <cell r="N1324" t="str">
            <v>14MAR03</v>
          </cell>
          <cell r="O1324" t="str">
            <v>15OCT05</v>
          </cell>
          <cell r="P1324" t="str">
            <v>15APR35</v>
          </cell>
          <cell r="Q1324">
            <v>40</v>
          </cell>
          <cell r="R1324">
            <v>10</v>
          </cell>
          <cell r="S1324">
            <v>1</v>
          </cell>
          <cell r="U1324">
            <v>17446</v>
          </cell>
          <cell r="V1324">
            <v>1461</v>
          </cell>
          <cell r="W1324">
            <v>15985</v>
          </cell>
          <cell r="X1324">
            <v>15985</v>
          </cell>
          <cell r="Y1324">
            <v>15985</v>
          </cell>
          <cell r="Z1324">
            <v>15985</v>
          </cell>
          <cell r="AA1324">
            <v>1124</v>
          </cell>
        </row>
        <row r="1325">
          <cell r="A1325" t="str">
            <v>RURAL ELECTRIFICATION PROJECT</v>
          </cell>
          <cell r="B1325" t="str">
            <v>1375</v>
          </cell>
          <cell r="C1325">
            <v>1375</v>
          </cell>
          <cell r="D1325" t="str">
            <v>CLOSED</v>
          </cell>
          <cell r="E1325" t="str">
            <v>03</v>
          </cell>
          <cell r="F1325" t="str">
            <v>BHU</v>
          </cell>
          <cell r="G1325">
            <v>3204</v>
          </cell>
          <cell r="H1325" t="str">
            <v>Transmission &amp; Distribution</v>
          </cell>
          <cell r="I1325">
            <v>2025</v>
          </cell>
          <cell r="J1325" t="str">
            <v>SAEN</v>
          </cell>
          <cell r="K1325" t="str">
            <v>19SEP95</v>
          </cell>
          <cell r="L1325" t="str">
            <v>17NOV95</v>
          </cell>
          <cell r="M1325" t="str">
            <v>08FEB96</v>
          </cell>
          <cell r="N1325" t="str">
            <v>06APR00</v>
          </cell>
          <cell r="O1325" t="str">
            <v>15FEB06</v>
          </cell>
          <cell r="P1325" t="str">
            <v>15AUG35</v>
          </cell>
          <cell r="Q1325">
            <v>40</v>
          </cell>
          <cell r="R1325">
            <v>10</v>
          </cell>
          <cell r="S1325">
            <v>1</v>
          </cell>
          <cell r="U1325">
            <v>6687</v>
          </cell>
          <cell r="V1325">
            <v>51</v>
          </cell>
          <cell r="W1325">
            <v>6636</v>
          </cell>
          <cell r="X1325">
            <v>6636</v>
          </cell>
          <cell r="Y1325">
            <v>6636</v>
          </cell>
          <cell r="Z1325">
            <v>6636</v>
          </cell>
          <cell r="AA1325">
            <v>396</v>
          </cell>
        </row>
        <row r="1326">
          <cell r="A1326" t="str">
            <v>SECONDARY TOWNS INFRASTRUCTURE DEVELOPMENT PROJECT II</v>
          </cell>
          <cell r="B1326" t="str">
            <v>1376</v>
          </cell>
          <cell r="C1326">
            <v>1376</v>
          </cell>
          <cell r="D1326" t="str">
            <v>CLOSED</v>
          </cell>
          <cell r="E1326" t="str">
            <v>03</v>
          </cell>
          <cell r="F1326" t="str">
            <v>BAN</v>
          </cell>
          <cell r="G1326">
            <v>3900</v>
          </cell>
          <cell r="H1326" t="str">
            <v>Multisector</v>
          </cell>
          <cell r="I1326">
            <v>2055</v>
          </cell>
          <cell r="J1326" t="str">
            <v>BRM</v>
          </cell>
          <cell r="K1326" t="str">
            <v>19SEP95</v>
          </cell>
          <cell r="L1326" t="str">
            <v>17OCT95</v>
          </cell>
          <cell r="M1326" t="str">
            <v>05APR96</v>
          </cell>
          <cell r="N1326" t="str">
            <v>08OCT03</v>
          </cell>
          <cell r="O1326" t="str">
            <v>15FEB06</v>
          </cell>
          <cell r="P1326" t="str">
            <v>15AUG35</v>
          </cell>
          <cell r="Q1326">
            <v>40</v>
          </cell>
          <cell r="R1326">
            <v>10</v>
          </cell>
          <cell r="S1326">
            <v>1</v>
          </cell>
          <cell r="U1326">
            <v>57241</v>
          </cell>
          <cell r="V1326">
            <v>247</v>
          </cell>
          <cell r="W1326">
            <v>56994</v>
          </cell>
          <cell r="X1326">
            <v>56994</v>
          </cell>
          <cell r="Y1326">
            <v>56994</v>
          </cell>
          <cell r="Z1326">
            <v>56994</v>
          </cell>
          <cell r="AA1326">
            <v>3454</v>
          </cell>
        </row>
        <row r="1327">
          <cell r="A1327" t="str">
            <v>THIRD ROAD IMPROVEMENT PROJECT</v>
          </cell>
          <cell r="B1327" t="str">
            <v>1377</v>
          </cell>
          <cell r="C1327">
            <v>1377</v>
          </cell>
          <cell r="D1327" t="str">
            <v>CLOSED</v>
          </cell>
          <cell r="E1327" t="str">
            <v>03</v>
          </cell>
          <cell r="F1327" t="str">
            <v>NEP</v>
          </cell>
          <cell r="G1327">
            <v>3701</v>
          </cell>
          <cell r="H1327" t="str">
            <v>Roads &amp; Highways</v>
          </cell>
          <cell r="I1327">
            <v>2015</v>
          </cell>
          <cell r="J1327" t="str">
            <v>SATC</v>
          </cell>
          <cell r="K1327" t="str">
            <v>21SEP95</v>
          </cell>
          <cell r="L1327" t="str">
            <v>08DEC95</v>
          </cell>
          <cell r="M1327" t="str">
            <v>12JAN96</v>
          </cell>
          <cell r="N1327" t="str">
            <v>11JUN02</v>
          </cell>
          <cell r="O1327" t="str">
            <v>15NOV05</v>
          </cell>
          <cell r="P1327" t="str">
            <v>15MAY35</v>
          </cell>
          <cell r="Q1327">
            <v>40</v>
          </cell>
          <cell r="R1327">
            <v>10</v>
          </cell>
          <cell r="S1327">
            <v>1</v>
          </cell>
          <cell r="U1327">
            <v>34949</v>
          </cell>
          <cell r="V1327">
            <v>17</v>
          </cell>
          <cell r="W1327">
            <v>34932</v>
          </cell>
          <cell r="X1327">
            <v>34932</v>
          </cell>
          <cell r="Y1327">
            <v>34932</v>
          </cell>
          <cell r="Z1327">
            <v>34932</v>
          </cell>
          <cell r="AA1327">
            <v>2438</v>
          </cell>
        </row>
        <row r="1328">
          <cell r="A1328" t="str">
            <v>FARMER MANAGED IRRIGATION SYSTEMS PROJECT</v>
          </cell>
          <cell r="B1328" t="str">
            <v>1378</v>
          </cell>
          <cell r="C1328">
            <v>1378</v>
          </cell>
          <cell r="D1328" t="str">
            <v>CLOSED</v>
          </cell>
          <cell r="E1328" t="str">
            <v>03</v>
          </cell>
          <cell r="F1328" t="str">
            <v>INO</v>
          </cell>
          <cell r="G1328">
            <v>3005</v>
          </cell>
          <cell r="H1328" t="str">
            <v>Irrigation &amp; Drainage</v>
          </cell>
          <cell r="I1328">
            <v>2161</v>
          </cell>
          <cell r="J1328" t="str">
            <v>IRM</v>
          </cell>
          <cell r="K1328" t="str">
            <v>21SEP95</v>
          </cell>
          <cell r="L1328" t="str">
            <v>26JAN96</v>
          </cell>
          <cell r="M1328" t="str">
            <v>06MAR96</v>
          </cell>
          <cell r="N1328" t="str">
            <v>08SEP03</v>
          </cell>
          <cell r="O1328" t="str">
            <v>01JAN06</v>
          </cell>
          <cell r="P1328" t="str">
            <v>01JUL30</v>
          </cell>
          <cell r="Q1328">
            <v>35</v>
          </cell>
          <cell r="R1328">
            <v>10</v>
          </cell>
          <cell r="S1328">
            <v>1</v>
          </cell>
          <cell r="U1328">
            <v>22885</v>
          </cell>
          <cell r="V1328">
            <v>7046</v>
          </cell>
          <cell r="W1328">
            <v>15839</v>
          </cell>
          <cell r="X1328">
            <v>15839</v>
          </cell>
          <cell r="Y1328">
            <v>15839</v>
          </cell>
          <cell r="Z1328">
            <v>15839</v>
          </cell>
          <cell r="AA1328">
            <v>1384</v>
          </cell>
        </row>
        <row r="1329">
          <cell r="A1329" t="str">
            <v>UMIRAY-ANGAT TRANSBASIN PROJECT</v>
          </cell>
          <cell r="B1329" t="str">
            <v>1379</v>
          </cell>
          <cell r="C1329">
            <v>1379</v>
          </cell>
          <cell r="D1329" t="str">
            <v>CLOSED</v>
          </cell>
          <cell r="E1329" t="str">
            <v>01</v>
          </cell>
          <cell r="F1329" t="str">
            <v>PHI</v>
          </cell>
          <cell r="G1329">
            <v>3801</v>
          </cell>
          <cell r="H1329" t="str">
            <v>Water Supply &amp; Sanitation</v>
          </cell>
          <cell r="I1329">
            <v>2135</v>
          </cell>
          <cell r="J1329" t="str">
            <v>SESS</v>
          </cell>
          <cell r="K1329" t="str">
            <v>21SEP95</v>
          </cell>
          <cell r="L1329" t="str">
            <v>27NOV95</v>
          </cell>
          <cell r="M1329" t="str">
            <v>28MAY96</v>
          </cell>
          <cell r="N1329" t="str">
            <v>19NOV02</v>
          </cell>
          <cell r="O1329" t="str">
            <v>15JAN00</v>
          </cell>
          <cell r="P1329" t="str">
            <v>15JUL20</v>
          </cell>
          <cell r="Q1329">
            <v>25</v>
          </cell>
          <cell r="R1329">
            <v>4</v>
          </cell>
          <cell r="S1329">
            <v>0</v>
          </cell>
          <cell r="T1329" t="str">
            <v>V'ABLE</v>
          </cell>
          <cell r="U1329">
            <v>92000</v>
          </cell>
          <cell r="V1329">
            <v>4223</v>
          </cell>
          <cell r="W1329">
            <v>87777</v>
          </cell>
          <cell r="X1329">
            <v>87777</v>
          </cell>
          <cell r="Y1329">
            <v>87777</v>
          </cell>
          <cell r="Z1329">
            <v>87777</v>
          </cell>
          <cell r="AA1329">
            <v>18460</v>
          </cell>
        </row>
        <row r="1330">
          <cell r="A1330" t="str">
            <v>THIRD COOK ISLANDS DEVELOPMENT BANK PROJECT</v>
          </cell>
          <cell r="B1330" t="str">
            <v>1380</v>
          </cell>
          <cell r="C1330">
            <v>1380</v>
          </cell>
          <cell r="D1330" t="str">
            <v>CLOSED</v>
          </cell>
          <cell r="E1330" t="str">
            <v>03</v>
          </cell>
          <cell r="F1330" t="str">
            <v>COO</v>
          </cell>
          <cell r="G1330">
            <v>3301</v>
          </cell>
          <cell r="H1330" t="str">
            <v>Banking Systems</v>
          </cell>
          <cell r="I1330">
            <v>9999</v>
          </cell>
          <cell r="J1330" t="e">
            <v>#N/A</v>
          </cell>
          <cell r="K1330" t="str">
            <v>26SEP95</v>
          </cell>
          <cell r="L1330" t="str">
            <v>24OCT95</v>
          </cell>
          <cell r="M1330" t="str">
            <v>22JAN96</v>
          </cell>
          <cell r="N1330" t="str">
            <v>19FEB02</v>
          </cell>
          <cell r="O1330" t="str">
            <v>01MAR06</v>
          </cell>
          <cell r="P1330" t="str">
            <v>01SEP35</v>
          </cell>
          <cell r="Q1330">
            <v>40</v>
          </cell>
          <cell r="R1330">
            <v>10</v>
          </cell>
          <cell r="S1330">
            <v>1</v>
          </cell>
          <cell r="U1330">
            <v>2650</v>
          </cell>
          <cell r="V1330">
            <v>546</v>
          </cell>
          <cell r="W1330">
            <v>2104</v>
          </cell>
          <cell r="X1330">
            <v>2104</v>
          </cell>
          <cell r="Y1330">
            <v>2104</v>
          </cell>
          <cell r="Z1330">
            <v>2104</v>
          </cell>
          <cell r="AA1330">
            <v>127</v>
          </cell>
        </row>
        <row r="1331">
          <cell r="A1331" t="str">
            <v>SMALL-SCALE WATER RESOURCES DEVELOPMENT SECTOR PROJECT</v>
          </cell>
          <cell r="B1331" t="str">
            <v>1381</v>
          </cell>
          <cell r="C1331">
            <v>1381</v>
          </cell>
          <cell r="D1331" t="str">
            <v>CLOSED</v>
          </cell>
          <cell r="E1331" t="str">
            <v>03</v>
          </cell>
          <cell r="F1331" t="str">
            <v>BAN</v>
          </cell>
          <cell r="G1331">
            <v>3007</v>
          </cell>
          <cell r="H1331" t="str">
            <v>Water Resource Management</v>
          </cell>
          <cell r="I1331">
            <v>2055</v>
          </cell>
          <cell r="J1331" t="str">
            <v>BRM</v>
          </cell>
          <cell r="K1331" t="str">
            <v>26SEP95</v>
          </cell>
          <cell r="L1331" t="str">
            <v>17OCT95</v>
          </cell>
          <cell r="M1331" t="str">
            <v>08APR96</v>
          </cell>
          <cell r="N1331" t="str">
            <v>15JAN03</v>
          </cell>
          <cell r="O1331" t="str">
            <v>15JAN06</v>
          </cell>
          <cell r="P1331" t="str">
            <v>15JUL35</v>
          </cell>
          <cell r="Q1331">
            <v>40</v>
          </cell>
          <cell r="R1331">
            <v>10</v>
          </cell>
          <cell r="S1331">
            <v>1</v>
          </cell>
          <cell r="U1331">
            <v>27988</v>
          </cell>
          <cell r="V1331">
            <v>670</v>
          </cell>
          <cell r="W1331">
            <v>27318</v>
          </cell>
          <cell r="X1331">
            <v>27318</v>
          </cell>
          <cell r="Y1331">
            <v>27318</v>
          </cell>
          <cell r="Z1331">
            <v>27318</v>
          </cell>
          <cell r="AA1331">
            <v>1614</v>
          </cell>
        </row>
        <row r="1332">
          <cell r="A1332" t="str">
            <v>SECOND TELECOMMUNICATION PROJECT</v>
          </cell>
          <cell r="B1332" t="str">
            <v>1382</v>
          </cell>
          <cell r="C1332">
            <v>1382</v>
          </cell>
          <cell r="D1332" t="str">
            <v>CLOSED</v>
          </cell>
          <cell r="E1332" t="str">
            <v>01</v>
          </cell>
          <cell r="F1332" t="str">
            <v>PRC</v>
          </cell>
          <cell r="G1332">
            <v>3706</v>
          </cell>
          <cell r="H1332" t="str">
            <v>Telecommunications &amp; Communications</v>
          </cell>
          <cell r="I1332">
            <v>4715</v>
          </cell>
          <cell r="J1332" t="str">
            <v>EATC</v>
          </cell>
          <cell r="K1332" t="str">
            <v>26SEP95</v>
          </cell>
          <cell r="L1332" t="str">
            <v>25JUL96</v>
          </cell>
          <cell r="M1332" t="str">
            <v>15OCT96</v>
          </cell>
          <cell r="N1332" t="str">
            <v>31MAR00</v>
          </cell>
          <cell r="O1332" t="str">
            <v>15MAY99</v>
          </cell>
          <cell r="P1332" t="str">
            <v>15NOV18</v>
          </cell>
          <cell r="Q1332">
            <v>23</v>
          </cell>
          <cell r="R1332">
            <v>3</v>
          </cell>
          <cell r="S1332">
            <v>0</v>
          </cell>
          <cell r="T1332" t="str">
            <v>V'ABLE</v>
          </cell>
          <cell r="U1332">
            <v>100000</v>
          </cell>
          <cell r="V1332">
            <v>34543</v>
          </cell>
          <cell r="W1332">
            <v>65457</v>
          </cell>
          <cell r="X1332">
            <v>65457</v>
          </cell>
          <cell r="Y1332">
            <v>65457</v>
          </cell>
          <cell r="Z1332">
            <v>65457</v>
          </cell>
          <cell r="AA1332">
            <v>18064</v>
          </cell>
        </row>
        <row r="1333">
          <cell r="A1333" t="str">
            <v>SUMATRA URBAN DEVELOPMENT SECTOR PROJECT</v>
          </cell>
          <cell r="B1333" t="str">
            <v>1383</v>
          </cell>
          <cell r="C1333">
            <v>1383</v>
          </cell>
          <cell r="D1333" t="str">
            <v>CLOSED</v>
          </cell>
          <cell r="E1333" t="str">
            <v>01</v>
          </cell>
          <cell r="F1333" t="str">
            <v>INO</v>
          </cell>
          <cell r="G1333">
            <v>3900</v>
          </cell>
          <cell r="H1333" t="str">
            <v>Multisector</v>
          </cell>
          <cell r="I1333">
            <v>2161</v>
          </cell>
          <cell r="J1333" t="str">
            <v>IRM</v>
          </cell>
          <cell r="K1333" t="str">
            <v>26SEP95</v>
          </cell>
          <cell r="L1333" t="str">
            <v>26JAN96</v>
          </cell>
          <cell r="M1333" t="str">
            <v>08MAY96</v>
          </cell>
          <cell r="N1333" t="str">
            <v>10SEP04</v>
          </cell>
          <cell r="O1333" t="str">
            <v>01JAN02</v>
          </cell>
          <cell r="P1333" t="str">
            <v>01JUL20</v>
          </cell>
          <cell r="Q1333">
            <v>25</v>
          </cell>
          <cell r="R1333">
            <v>6</v>
          </cell>
          <cell r="S1333">
            <v>0</v>
          </cell>
          <cell r="T1333" t="str">
            <v>V'ABLE</v>
          </cell>
          <cell r="U1333">
            <v>130000</v>
          </cell>
          <cell r="V1333">
            <v>42083</v>
          </cell>
          <cell r="W1333">
            <v>87917</v>
          </cell>
          <cell r="X1333">
            <v>87917</v>
          </cell>
          <cell r="Y1333">
            <v>87917</v>
          </cell>
          <cell r="Z1333">
            <v>87917</v>
          </cell>
          <cell r="AA1333">
            <v>18073</v>
          </cell>
        </row>
        <row r="1334">
          <cell r="A1334" t="str">
            <v>WEST JAVA URBAN DEV. SECTOR PROJECT</v>
          </cell>
          <cell r="B1334" t="str">
            <v>1384</v>
          </cell>
          <cell r="C1334">
            <v>1384</v>
          </cell>
          <cell r="D1334" t="str">
            <v>CLOSED</v>
          </cell>
          <cell r="E1334" t="str">
            <v>01</v>
          </cell>
          <cell r="F1334" t="str">
            <v>INO</v>
          </cell>
          <cell r="G1334">
            <v>3900</v>
          </cell>
          <cell r="H1334" t="str">
            <v>Multisector</v>
          </cell>
          <cell r="I1334">
            <v>2161</v>
          </cell>
          <cell r="J1334" t="str">
            <v>IRM</v>
          </cell>
          <cell r="K1334" t="str">
            <v>26SEP95</v>
          </cell>
          <cell r="L1334" t="str">
            <v>26JAN96</v>
          </cell>
          <cell r="M1334" t="str">
            <v>08MAY96</v>
          </cell>
          <cell r="N1334" t="str">
            <v>20FEB04</v>
          </cell>
          <cell r="O1334" t="str">
            <v>01JAN02</v>
          </cell>
          <cell r="P1334" t="str">
            <v>01JUL20</v>
          </cell>
          <cell r="Q1334">
            <v>25</v>
          </cell>
          <cell r="R1334">
            <v>6</v>
          </cell>
          <cell r="S1334">
            <v>0</v>
          </cell>
          <cell r="T1334" t="str">
            <v>V'ABLE</v>
          </cell>
          <cell r="U1334">
            <v>70000</v>
          </cell>
          <cell r="V1334">
            <v>20598</v>
          </cell>
          <cell r="W1334">
            <v>49402</v>
          </cell>
          <cell r="X1334">
            <v>49402</v>
          </cell>
          <cell r="Y1334">
            <v>49402</v>
          </cell>
          <cell r="Z1334">
            <v>49402</v>
          </cell>
          <cell r="AA1334">
            <v>10270</v>
          </cell>
        </row>
        <row r="1335">
          <cell r="A1335" t="str">
            <v>RURAL INFRASTRUCTURE IMPROVEMENT PROJECT</v>
          </cell>
          <cell r="B1335" t="str">
            <v>1385</v>
          </cell>
          <cell r="C1335">
            <v>1385</v>
          </cell>
          <cell r="D1335" t="str">
            <v>CLOSED</v>
          </cell>
          <cell r="E1335" t="str">
            <v>03</v>
          </cell>
          <cell r="F1335" t="str">
            <v>CAM</v>
          </cell>
          <cell r="G1335">
            <v>3900</v>
          </cell>
          <cell r="H1335" t="str">
            <v>Multisector</v>
          </cell>
          <cell r="I1335">
            <v>2155</v>
          </cell>
          <cell r="J1335" t="str">
            <v>CARM</v>
          </cell>
          <cell r="K1335" t="str">
            <v>28SEP95</v>
          </cell>
          <cell r="L1335" t="str">
            <v>02NOV95</v>
          </cell>
          <cell r="M1335" t="str">
            <v>10JAN96</v>
          </cell>
          <cell r="N1335" t="str">
            <v>04APR03</v>
          </cell>
          <cell r="O1335" t="str">
            <v>15NOV05</v>
          </cell>
          <cell r="P1335" t="str">
            <v>15MAY35</v>
          </cell>
          <cell r="Q1335">
            <v>40</v>
          </cell>
          <cell r="R1335">
            <v>10</v>
          </cell>
          <cell r="S1335">
            <v>1</v>
          </cell>
          <cell r="U1335">
            <v>21892</v>
          </cell>
          <cell r="V1335">
            <v>8</v>
          </cell>
          <cell r="W1335">
            <v>21884</v>
          </cell>
          <cell r="X1335">
            <v>21884</v>
          </cell>
          <cell r="Y1335">
            <v>21884</v>
          </cell>
          <cell r="Z1335">
            <v>21884</v>
          </cell>
          <cell r="AA1335">
            <v>1569</v>
          </cell>
        </row>
        <row r="1336">
          <cell r="A1336" t="str">
            <v>FUJIAN SOIL CONSERVATION &amp; RURAL DEV. PROJECT</v>
          </cell>
          <cell r="B1336" t="str">
            <v>1386</v>
          </cell>
          <cell r="C1336">
            <v>1386</v>
          </cell>
          <cell r="D1336" t="str">
            <v>CLOSED</v>
          </cell>
          <cell r="E1336" t="str">
            <v>01</v>
          </cell>
          <cell r="F1336" t="str">
            <v>PRC</v>
          </cell>
          <cell r="G1336">
            <v>3900</v>
          </cell>
          <cell r="H1336" t="str">
            <v>Multisector</v>
          </cell>
          <cell r="I1336">
            <v>4725</v>
          </cell>
          <cell r="J1336" t="str">
            <v>EAAE</v>
          </cell>
          <cell r="K1336" t="str">
            <v>28SEP95</v>
          </cell>
          <cell r="L1336" t="str">
            <v>13NOV95</v>
          </cell>
          <cell r="M1336" t="str">
            <v>16FEB96</v>
          </cell>
          <cell r="N1336" t="str">
            <v>30JUN02</v>
          </cell>
          <cell r="O1336" t="str">
            <v>15MAY02</v>
          </cell>
          <cell r="P1336" t="str">
            <v>15NOV20</v>
          </cell>
          <cell r="Q1336">
            <v>25</v>
          </cell>
          <cell r="R1336">
            <v>6</v>
          </cell>
          <cell r="S1336">
            <v>0</v>
          </cell>
          <cell r="T1336" t="str">
            <v>V'ABLE</v>
          </cell>
          <cell r="U1336">
            <v>65000</v>
          </cell>
          <cell r="V1336">
            <v>4653</v>
          </cell>
          <cell r="W1336">
            <v>60347</v>
          </cell>
          <cell r="X1336">
            <v>60347</v>
          </cell>
          <cell r="Y1336">
            <v>60347</v>
          </cell>
          <cell r="Z1336">
            <v>60347</v>
          </cell>
          <cell r="AA1336">
            <v>11017</v>
          </cell>
        </row>
        <row r="1337">
          <cell r="A1337" t="str">
            <v>HEBEI EXPRESSWAY PROJECT</v>
          </cell>
          <cell r="B1337" t="str">
            <v>1387</v>
          </cell>
          <cell r="C1337">
            <v>1387</v>
          </cell>
          <cell r="D1337" t="str">
            <v>CLOSED</v>
          </cell>
          <cell r="E1337" t="str">
            <v>01</v>
          </cell>
          <cell r="F1337" t="str">
            <v>PRC</v>
          </cell>
          <cell r="G1337">
            <v>3701</v>
          </cell>
          <cell r="H1337" t="str">
            <v>Roads &amp; Highways</v>
          </cell>
          <cell r="I1337">
            <v>4715</v>
          </cell>
          <cell r="J1337" t="str">
            <v>EATC</v>
          </cell>
          <cell r="K1337" t="str">
            <v>28SEP95</v>
          </cell>
          <cell r="L1337" t="str">
            <v>09MAY96</v>
          </cell>
          <cell r="M1337" t="str">
            <v>22JUL96</v>
          </cell>
          <cell r="N1337" t="str">
            <v>12DEC02</v>
          </cell>
          <cell r="O1337" t="str">
            <v>15MAR00</v>
          </cell>
          <cell r="P1337" t="str">
            <v>15SEP19</v>
          </cell>
          <cell r="Q1337">
            <v>24</v>
          </cell>
          <cell r="R1337">
            <v>4</v>
          </cell>
          <cell r="S1337">
            <v>0</v>
          </cell>
          <cell r="T1337" t="str">
            <v>V'ABLE</v>
          </cell>
          <cell r="U1337">
            <v>220000</v>
          </cell>
          <cell r="V1337">
            <v>1582</v>
          </cell>
          <cell r="W1337">
            <v>218418</v>
          </cell>
          <cell r="X1337">
            <v>218418</v>
          </cell>
          <cell r="Y1337">
            <v>218418</v>
          </cell>
          <cell r="Z1337">
            <v>218418</v>
          </cell>
          <cell r="AA1337">
            <v>50971</v>
          </cell>
        </row>
        <row r="1338">
          <cell r="A1338" t="str">
            <v>LIAONING EXPRESSWAY PROJECT</v>
          </cell>
          <cell r="B1338" t="str">
            <v>1388</v>
          </cell>
          <cell r="C1338">
            <v>1388</v>
          </cell>
          <cell r="D1338" t="str">
            <v>CLOSED</v>
          </cell>
          <cell r="E1338" t="str">
            <v>01</v>
          </cell>
          <cell r="F1338" t="str">
            <v>PRC</v>
          </cell>
          <cell r="G1338">
            <v>3701</v>
          </cell>
          <cell r="H1338" t="str">
            <v>Roads &amp; Highways</v>
          </cell>
          <cell r="I1338">
            <v>4715</v>
          </cell>
          <cell r="J1338" t="str">
            <v>EATC</v>
          </cell>
          <cell r="K1338" t="str">
            <v>28SEP95</v>
          </cell>
          <cell r="L1338" t="str">
            <v>28FEB96</v>
          </cell>
          <cell r="M1338" t="str">
            <v>28MAY96</v>
          </cell>
          <cell r="N1338" t="str">
            <v>28APR00</v>
          </cell>
          <cell r="O1338" t="str">
            <v>01DEC99</v>
          </cell>
          <cell r="P1338" t="str">
            <v>01JUN02</v>
          </cell>
          <cell r="Q1338">
            <v>24</v>
          </cell>
          <cell r="R1338">
            <v>4</v>
          </cell>
          <cell r="S1338">
            <v>0</v>
          </cell>
          <cell r="T1338" t="str">
            <v>V'ABLE</v>
          </cell>
          <cell r="U1338">
            <v>100000</v>
          </cell>
          <cell r="V1338">
            <v>97</v>
          </cell>
          <cell r="W1338">
            <v>99903</v>
          </cell>
          <cell r="X1338">
            <v>99903</v>
          </cell>
          <cell r="Y1338">
            <v>99903</v>
          </cell>
          <cell r="Z1338">
            <v>99903</v>
          </cell>
          <cell r="AA1338">
            <v>99903</v>
          </cell>
        </row>
        <row r="1339">
          <cell r="A1339" t="str">
            <v>MAJURO WATER SUPPLY AND SANITATION PROJECT</v>
          </cell>
          <cell r="B1339" t="str">
            <v>1389</v>
          </cell>
          <cell r="C1339">
            <v>1389</v>
          </cell>
          <cell r="D1339" t="str">
            <v>CLOSED</v>
          </cell>
          <cell r="E1339" t="str">
            <v>03</v>
          </cell>
          <cell r="F1339" t="str">
            <v>RMI</v>
          </cell>
          <cell r="G1339">
            <v>3801</v>
          </cell>
          <cell r="H1339" t="str">
            <v>Water Supply &amp; Sanitation</v>
          </cell>
          <cell r="I1339">
            <v>3610</v>
          </cell>
          <cell r="J1339" t="str">
            <v>PAHQ</v>
          </cell>
          <cell r="K1339" t="str">
            <v>29SEP95</v>
          </cell>
          <cell r="L1339" t="str">
            <v>19FEB96</v>
          </cell>
          <cell r="M1339" t="str">
            <v>30SEP96</v>
          </cell>
          <cell r="N1339" t="str">
            <v>26APR02</v>
          </cell>
          <cell r="O1339" t="str">
            <v>01MAR06</v>
          </cell>
          <cell r="P1339" t="str">
            <v>01SEP35</v>
          </cell>
          <cell r="Q1339">
            <v>40</v>
          </cell>
          <cell r="R1339">
            <v>10</v>
          </cell>
          <cell r="S1339">
            <v>1</v>
          </cell>
          <cell r="U1339">
            <v>8304</v>
          </cell>
          <cell r="V1339">
            <v>0</v>
          </cell>
          <cell r="W1339">
            <v>8304</v>
          </cell>
          <cell r="X1339">
            <v>8304</v>
          </cell>
          <cell r="Y1339">
            <v>8304</v>
          </cell>
          <cell r="Z1339">
            <v>8304</v>
          </cell>
          <cell r="AA1339">
            <v>416</v>
          </cell>
        </row>
        <row r="1340">
          <cell r="A1340" t="str">
            <v>NONFORMAL EDUCATION PROJECT</v>
          </cell>
          <cell r="B1340" t="str">
            <v>1390</v>
          </cell>
          <cell r="C1340">
            <v>1390</v>
          </cell>
          <cell r="D1340" t="str">
            <v>CLOSED</v>
          </cell>
          <cell r="E1340" t="str">
            <v>03</v>
          </cell>
          <cell r="F1340" t="str">
            <v>BAN</v>
          </cell>
          <cell r="G1340">
            <v>3102</v>
          </cell>
          <cell r="H1340" t="str">
            <v>Nonformal Education</v>
          </cell>
          <cell r="I1340">
            <v>2055</v>
          </cell>
          <cell r="J1340" t="str">
            <v>BRM</v>
          </cell>
          <cell r="K1340" t="str">
            <v>29SEP95</v>
          </cell>
          <cell r="L1340" t="str">
            <v>28NOV95</v>
          </cell>
          <cell r="M1340" t="str">
            <v>25MAY96</v>
          </cell>
          <cell r="N1340" t="str">
            <v>03DEC01</v>
          </cell>
          <cell r="O1340" t="str">
            <v>15NOV05</v>
          </cell>
          <cell r="P1340" t="str">
            <v>15MAY35</v>
          </cell>
          <cell r="Q1340">
            <v>40</v>
          </cell>
          <cell r="R1340">
            <v>10</v>
          </cell>
          <cell r="S1340">
            <v>1</v>
          </cell>
          <cell r="U1340">
            <v>23437</v>
          </cell>
          <cell r="V1340">
            <v>4539</v>
          </cell>
          <cell r="W1340">
            <v>18898</v>
          </cell>
          <cell r="X1340">
            <v>18898</v>
          </cell>
          <cell r="Y1340">
            <v>18898</v>
          </cell>
          <cell r="Z1340">
            <v>18898</v>
          </cell>
          <cell r="AA1340">
            <v>1364</v>
          </cell>
        </row>
        <row r="1341">
          <cell r="A1341" t="str">
            <v>SECOND REGIONAL ROADS SECTOR PROJECT</v>
          </cell>
          <cell r="B1341" t="str">
            <v>1391</v>
          </cell>
          <cell r="C1341">
            <v>1391</v>
          </cell>
          <cell r="D1341" t="str">
            <v>CLOSED</v>
          </cell>
          <cell r="E1341" t="str">
            <v>01</v>
          </cell>
          <cell r="F1341" t="str">
            <v>THA</v>
          </cell>
          <cell r="G1341">
            <v>3701</v>
          </cell>
          <cell r="H1341" t="str">
            <v>Roads &amp; Highways</v>
          </cell>
          <cell r="I1341">
            <v>2115</v>
          </cell>
          <cell r="J1341" t="str">
            <v>SEID</v>
          </cell>
          <cell r="K1341" t="str">
            <v>29SEP95</v>
          </cell>
          <cell r="L1341" t="str">
            <v>29SEP95</v>
          </cell>
          <cell r="M1341" t="str">
            <v>17JAN96</v>
          </cell>
          <cell r="N1341" t="str">
            <v>10NOV04</v>
          </cell>
          <cell r="O1341" t="str">
            <v>01OCT00</v>
          </cell>
          <cell r="P1341" t="str">
            <v>01APR20</v>
          </cell>
          <cell r="Q1341">
            <v>25</v>
          </cell>
          <cell r="R1341">
            <v>5</v>
          </cell>
          <cell r="S1341">
            <v>0</v>
          </cell>
          <cell r="T1341" t="str">
            <v>V'ABLE</v>
          </cell>
          <cell r="U1341">
            <v>180000</v>
          </cell>
          <cell r="V1341">
            <v>53981</v>
          </cell>
          <cell r="W1341">
            <v>126019</v>
          </cell>
          <cell r="X1341">
            <v>126019</v>
          </cell>
          <cell r="Y1341">
            <v>126019</v>
          </cell>
          <cell r="Z1341">
            <v>126019</v>
          </cell>
          <cell r="AA1341">
            <v>126019</v>
          </cell>
        </row>
        <row r="1342">
          <cell r="A1342" t="str">
            <v>INTEGRATED COMMUNITY HEALTH SERVICES PROJECT</v>
          </cell>
          <cell r="B1342" t="str">
            <v>1396</v>
          </cell>
          <cell r="C1342">
            <v>1396</v>
          </cell>
          <cell r="D1342" t="str">
            <v>CLOSED</v>
          </cell>
          <cell r="E1342" t="str">
            <v>03</v>
          </cell>
          <cell r="F1342" t="str">
            <v>PHI</v>
          </cell>
          <cell r="G1342">
            <v>3403</v>
          </cell>
          <cell r="H1342" t="str">
            <v>Health Systems</v>
          </cell>
          <cell r="I1342">
            <v>2135</v>
          </cell>
          <cell r="J1342" t="str">
            <v>SESS</v>
          </cell>
          <cell r="K1342" t="str">
            <v>17OCT95</v>
          </cell>
          <cell r="L1342" t="str">
            <v>27NOV95</v>
          </cell>
          <cell r="M1342" t="str">
            <v>31MAR97</v>
          </cell>
          <cell r="N1342" t="str">
            <v>09FEB05</v>
          </cell>
          <cell r="O1342" t="str">
            <v>15OCT05</v>
          </cell>
          <cell r="P1342" t="str">
            <v>15APR30</v>
          </cell>
          <cell r="Q1342">
            <v>35</v>
          </cell>
          <cell r="R1342">
            <v>10</v>
          </cell>
          <cell r="S1342">
            <v>1</v>
          </cell>
          <cell r="U1342">
            <v>23969</v>
          </cell>
          <cell r="V1342">
            <v>6363</v>
          </cell>
          <cell r="W1342">
            <v>17606</v>
          </cell>
          <cell r="X1342">
            <v>17606</v>
          </cell>
          <cell r="Y1342">
            <v>17606</v>
          </cell>
          <cell r="Z1342">
            <v>17606</v>
          </cell>
          <cell r="AA1342">
            <v>1551</v>
          </cell>
        </row>
        <row r="1343">
          <cell r="A1343" t="str">
            <v>POWER DEVELOPMENT AND EFFICIENCY ENHANCEMENT PROJECT</v>
          </cell>
          <cell r="B1343" t="str">
            <v>1397</v>
          </cell>
          <cell r="C1343">
            <v>1397</v>
          </cell>
          <cell r="D1343" t="str">
            <v>CLOSED</v>
          </cell>
          <cell r="E1343" t="str">
            <v>01</v>
          </cell>
          <cell r="F1343" t="str">
            <v>INO</v>
          </cell>
          <cell r="G1343">
            <v>3205</v>
          </cell>
          <cell r="H1343" t="str">
            <v>Energy Sector Development</v>
          </cell>
          <cell r="I1343">
            <v>2115</v>
          </cell>
          <cell r="J1343" t="str">
            <v>SEID</v>
          </cell>
          <cell r="K1343" t="str">
            <v>24OCT95</v>
          </cell>
          <cell r="L1343" t="str">
            <v>11DEC95</v>
          </cell>
          <cell r="M1343" t="str">
            <v>06JUN96</v>
          </cell>
          <cell r="N1343" t="str">
            <v>25OCT04</v>
          </cell>
          <cell r="O1343" t="str">
            <v>15FEB01</v>
          </cell>
          <cell r="P1343" t="str">
            <v>15AUG15</v>
          </cell>
          <cell r="Q1343">
            <v>20</v>
          </cell>
          <cell r="R1343">
            <v>5</v>
          </cell>
          <cell r="S1343">
            <v>0</v>
          </cell>
          <cell r="T1343" t="str">
            <v>V'ABLE</v>
          </cell>
          <cell r="U1343">
            <v>337000</v>
          </cell>
          <cell r="V1343">
            <v>229703</v>
          </cell>
          <cell r="W1343">
            <v>107297</v>
          </cell>
          <cell r="X1343">
            <v>107297</v>
          </cell>
          <cell r="Y1343">
            <v>107297</v>
          </cell>
          <cell r="Z1343">
            <v>107297</v>
          </cell>
          <cell r="AA1343">
            <v>45698</v>
          </cell>
        </row>
        <row r="1344">
          <cell r="A1344" t="str">
            <v>NORTHERN LUZON TRANSMISSION &amp; GENERATION PROJECT</v>
          </cell>
          <cell r="B1344" t="str">
            <v>1398</v>
          </cell>
          <cell r="C1344">
            <v>1398</v>
          </cell>
          <cell r="D1344" t="str">
            <v>CLOSED</v>
          </cell>
          <cell r="E1344" t="str">
            <v>01</v>
          </cell>
          <cell r="F1344" t="str">
            <v>PHI</v>
          </cell>
          <cell r="G1344">
            <v>3205</v>
          </cell>
          <cell r="H1344" t="str">
            <v>Energy Sector Development</v>
          </cell>
          <cell r="I1344">
            <v>2115</v>
          </cell>
          <cell r="J1344" t="str">
            <v>SEID</v>
          </cell>
          <cell r="K1344" t="str">
            <v>02NOV95</v>
          </cell>
          <cell r="L1344" t="str">
            <v>27NOV95</v>
          </cell>
          <cell r="M1344" t="str">
            <v>30MAY96</v>
          </cell>
          <cell r="N1344" t="str">
            <v>04OCT00</v>
          </cell>
          <cell r="O1344" t="str">
            <v>15FEB00</v>
          </cell>
          <cell r="P1344" t="str">
            <v>15AUG19</v>
          </cell>
          <cell r="Q1344">
            <v>24</v>
          </cell>
          <cell r="R1344">
            <v>4</v>
          </cell>
          <cell r="S1344">
            <v>0</v>
          </cell>
          <cell r="T1344" t="str">
            <v>V'ABLE</v>
          </cell>
          <cell r="U1344">
            <v>244000</v>
          </cell>
          <cell r="V1344">
            <v>82321</v>
          </cell>
          <cell r="W1344">
            <v>161679</v>
          </cell>
          <cell r="X1344">
            <v>161679</v>
          </cell>
          <cell r="Y1344">
            <v>161679</v>
          </cell>
          <cell r="Z1344">
            <v>161679</v>
          </cell>
          <cell r="AA1344">
            <v>161679</v>
          </cell>
        </row>
        <row r="1345">
          <cell r="A1345" t="str">
            <v>COMMAND AREA DEVELOPMENT PROJECT</v>
          </cell>
          <cell r="B1345" t="str">
            <v>1399</v>
          </cell>
          <cell r="C1345">
            <v>1399</v>
          </cell>
          <cell r="D1345" t="str">
            <v>CLOSED</v>
          </cell>
          <cell r="E1345" t="str">
            <v>03</v>
          </cell>
          <cell r="F1345" t="str">
            <v>BAN</v>
          </cell>
          <cell r="G1345">
            <v>3008</v>
          </cell>
          <cell r="H1345" t="str">
            <v>Agriculture Sector Development</v>
          </cell>
          <cell r="I1345">
            <v>2055</v>
          </cell>
          <cell r="J1345" t="str">
            <v>BRM</v>
          </cell>
          <cell r="K1345" t="str">
            <v>07NOV95</v>
          </cell>
          <cell r="L1345" t="str">
            <v>28NOV95</v>
          </cell>
          <cell r="M1345" t="str">
            <v>26JAN96</v>
          </cell>
          <cell r="N1345" t="str">
            <v>04NOV03</v>
          </cell>
          <cell r="O1345" t="str">
            <v>15FEB06</v>
          </cell>
          <cell r="P1345" t="str">
            <v>15AUG35</v>
          </cell>
          <cell r="Q1345">
            <v>40</v>
          </cell>
          <cell r="R1345">
            <v>10</v>
          </cell>
          <cell r="S1345">
            <v>1</v>
          </cell>
          <cell r="U1345">
            <v>27651</v>
          </cell>
          <cell r="V1345">
            <v>218</v>
          </cell>
          <cell r="W1345">
            <v>27433</v>
          </cell>
          <cell r="X1345">
            <v>27433</v>
          </cell>
          <cell r="Y1345">
            <v>27433</v>
          </cell>
          <cell r="Z1345">
            <v>27433</v>
          </cell>
          <cell r="AA1345">
            <v>1656</v>
          </cell>
        </row>
        <row r="1346">
          <cell r="A1346" t="str">
            <v>HENAN POWER PROJECT</v>
          </cell>
          <cell r="B1346" t="str">
            <v>1400</v>
          </cell>
          <cell r="C1346">
            <v>1400</v>
          </cell>
          <cell r="D1346" t="str">
            <v>CLOSED</v>
          </cell>
          <cell r="E1346" t="str">
            <v>01</v>
          </cell>
          <cell r="F1346" t="str">
            <v>PRC</v>
          </cell>
          <cell r="G1346">
            <v>3201</v>
          </cell>
          <cell r="H1346" t="str">
            <v>Conventional Energy Generation (other than hydropower)</v>
          </cell>
          <cell r="I1346">
            <v>4720</v>
          </cell>
          <cell r="J1346" t="str">
            <v>EAEN</v>
          </cell>
          <cell r="K1346" t="str">
            <v>07NOV95</v>
          </cell>
          <cell r="L1346" t="str">
            <v>18JUN96</v>
          </cell>
          <cell r="M1346" t="str">
            <v>28NOV96</v>
          </cell>
          <cell r="N1346" t="str">
            <v>01NOV01</v>
          </cell>
          <cell r="O1346" t="str">
            <v>15APR01</v>
          </cell>
          <cell r="P1346" t="str">
            <v>15OCT20</v>
          </cell>
          <cell r="Q1346">
            <v>25</v>
          </cell>
          <cell r="R1346">
            <v>5</v>
          </cell>
          <cell r="S1346">
            <v>0</v>
          </cell>
          <cell r="T1346" t="str">
            <v>V'ABLE</v>
          </cell>
          <cell r="U1346">
            <v>200000</v>
          </cell>
          <cell r="V1346">
            <v>9920</v>
          </cell>
          <cell r="W1346">
            <v>190080</v>
          </cell>
          <cell r="X1346">
            <v>190080</v>
          </cell>
          <cell r="Y1346">
            <v>190080</v>
          </cell>
          <cell r="Z1346">
            <v>190080</v>
          </cell>
          <cell r="AA1346">
            <v>190080</v>
          </cell>
        </row>
        <row r="1347">
          <cell r="A1347" t="str">
            <v>RURAL ACCESS ROADS PROJECT</v>
          </cell>
          <cell r="B1347" t="str">
            <v>1401</v>
          </cell>
          <cell r="C1347">
            <v>1401</v>
          </cell>
          <cell r="D1347" t="str">
            <v>CLOSED</v>
          </cell>
          <cell r="E1347" t="str">
            <v>03</v>
          </cell>
          <cell r="F1347" t="str">
            <v>PAK</v>
          </cell>
          <cell r="G1347">
            <v>3701</v>
          </cell>
          <cell r="H1347" t="str">
            <v>Roads &amp; Highways</v>
          </cell>
          <cell r="I1347">
            <v>4670</v>
          </cell>
          <cell r="J1347" t="str">
            <v>PRM</v>
          </cell>
          <cell r="K1347" t="str">
            <v>09NOV95</v>
          </cell>
          <cell r="L1347" t="str">
            <v>18JAN96</v>
          </cell>
          <cell r="M1347" t="str">
            <v>28MAR96</v>
          </cell>
          <cell r="N1347" t="str">
            <v>15SEP03</v>
          </cell>
          <cell r="O1347" t="str">
            <v>01FEB06</v>
          </cell>
          <cell r="P1347" t="str">
            <v>01AUG30</v>
          </cell>
          <cell r="Q1347">
            <v>35</v>
          </cell>
          <cell r="R1347">
            <v>10</v>
          </cell>
          <cell r="S1347">
            <v>1</v>
          </cell>
          <cell r="U1347">
            <v>128742</v>
          </cell>
          <cell r="V1347">
            <v>9103</v>
          </cell>
          <cell r="W1347">
            <v>119639</v>
          </cell>
          <cell r="X1347">
            <v>119639</v>
          </cell>
          <cell r="Y1347">
            <v>119639</v>
          </cell>
          <cell r="Z1347">
            <v>119639</v>
          </cell>
          <cell r="AA1347">
            <v>8897</v>
          </cell>
        </row>
        <row r="1348">
          <cell r="A1348" t="str">
            <v>PLANTATION REFORM PROJECT</v>
          </cell>
          <cell r="B1348" t="str">
            <v>1402</v>
          </cell>
          <cell r="C1348">
            <v>1402</v>
          </cell>
          <cell r="D1348" t="str">
            <v>CLOSED</v>
          </cell>
          <cell r="E1348" t="str">
            <v>03</v>
          </cell>
          <cell r="F1348" t="str">
            <v>SRI</v>
          </cell>
          <cell r="G1348">
            <v>3001</v>
          </cell>
          <cell r="H1348" t="str">
            <v>Agriculture Production, Agroprocessing, &amp; Agrobusiness</v>
          </cell>
          <cell r="I1348">
            <v>9999</v>
          </cell>
          <cell r="J1348" t="e">
            <v>#N/A</v>
          </cell>
          <cell r="K1348" t="str">
            <v>09NOV95</v>
          </cell>
          <cell r="L1348" t="str">
            <v>12JAN96</v>
          </cell>
          <cell r="M1348" t="str">
            <v>29MAY96</v>
          </cell>
          <cell r="N1348" t="str">
            <v>22NOV04</v>
          </cell>
          <cell r="O1348" t="str">
            <v>15DEC05</v>
          </cell>
          <cell r="P1348" t="str">
            <v>15JUN35</v>
          </cell>
          <cell r="Q1348">
            <v>40</v>
          </cell>
          <cell r="R1348">
            <v>10</v>
          </cell>
          <cell r="S1348">
            <v>1</v>
          </cell>
          <cell r="U1348">
            <v>55332</v>
          </cell>
          <cell r="V1348">
            <v>1118</v>
          </cell>
          <cell r="W1348">
            <v>54214</v>
          </cell>
          <cell r="X1348">
            <v>54214</v>
          </cell>
          <cell r="Y1348">
            <v>54214</v>
          </cell>
          <cell r="Z1348">
            <v>54214</v>
          </cell>
          <cell r="AA1348">
            <v>3919</v>
          </cell>
        </row>
        <row r="1349">
          <cell r="A1349" t="str">
            <v>FORESTRY SECTOR PROJECT</v>
          </cell>
          <cell r="B1349" t="str">
            <v>1403</v>
          </cell>
          <cell r="C1349">
            <v>1403</v>
          </cell>
          <cell r="D1349" t="str">
            <v>CLOSED</v>
          </cell>
          <cell r="E1349" t="str">
            <v>03</v>
          </cell>
          <cell r="F1349" t="str">
            <v>PAK</v>
          </cell>
          <cell r="G1349">
            <v>3004</v>
          </cell>
          <cell r="H1349" t="str">
            <v>Forest</v>
          </cell>
          <cell r="I1349">
            <v>4620</v>
          </cell>
          <cell r="J1349" t="str">
            <v>CWAE</v>
          </cell>
          <cell r="K1349" t="str">
            <v>09NOV95</v>
          </cell>
          <cell r="L1349" t="str">
            <v>18JAN96</v>
          </cell>
          <cell r="M1349" t="str">
            <v>11MAR96</v>
          </cell>
          <cell r="N1349" t="str">
            <v>22MAY07</v>
          </cell>
          <cell r="O1349" t="str">
            <v>15MAY06</v>
          </cell>
          <cell r="P1349" t="str">
            <v>15NOV30</v>
          </cell>
          <cell r="Q1349">
            <v>35</v>
          </cell>
          <cell r="R1349">
            <v>10</v>
          </cell>
          <cell r="S1349">
            <v>1</v>
          </cell>
          <cell r="U1349">
            <v>41371</v>
          </cell>
          <cell r="V1349">
            <v>33961</v>
          </cell>
          <cell r="W1349">
            <v>7410</v>
          </cell>
          <cell r="X1349">
            <v>7410</v>
          </cell>
          <cell r="Y1349">
            <v>7410</v>
          </cell>
          <cell r="Z1349">
            <v>7410</v>
          </cell>
          <cell r="AA1349">
            <v>691</v>
          </cell>
        </row>
        <row r="1350">
          <cell r="A1350" t="str">
            <v>FISHERIES INFRASTRUCTURE IMPROVEMENT PROJECT</v>
          </cell>
          <cell r="B1350" t="str">
            <v>1404</v>
          </cell>
          <cell r="C1350">
            <v>1404</v>
          </cell>
          <cell r="D1350" t="str">
            <v>CLOSED</v>
          </cell>
          <cell r="E1350" t="str">
            <v>03</v>
          </cell>
          <cell r="F1350" t="str">
            <v>VIE</v>
          </cell>
          <cell r="G1350">
            <v>3003</v>
          </cell>
          <cell r="H1350" t="str">
            <v>Fishery</v>
          </cell>
          <cell r="I1350">
            <v>2180</v>
          </cell>
          <cell r="J1350" t="str">
            <v>VRM</v>
          </cell>
          <cell r="K1350" t="str">
            <v>16NOV95</v>
          </cell>
          <cell r="L1350" t="str">
            <v>21DEC95</v>
          </cell>
          <cell r="M1350" t="str">
            <v>17APR96</v>
          </cell>
          <cell r="N1350" t="str">
            <v>04JUN04</v>
          </cell>
          <cell r="O1350" t="str">
            <v>01DEC05</v>
          </cell>
          <cell r="P1350" t="str">
            <v>01JUN35</v>
          </cell>
          <cell r="Q1350">
            <v>40</v>
          </cell>
          <cell r="R1350">
            <v>10</v>
          </cell>
          <cell r="S1350">
            <v>1</v>
          </cell>
          <cell r="U1350">
            <v>52037</v>
          </cell>
          <cell r="V1350">
            <v>30123</v>
          </cell>
          <cell r="W1350">
            <v>21914</v>
          </cell>
          <cell r="X1350">
            <v>21914</v>
          </cell>
          <cell r="Y1350">
            <v>21914</v>
          </cell>
          <cell r="Z1350">
            <v>21914</v>
          </cell>
          <cell r="AA1350">
            <v>1555</v>
          </cell>
        </row>
        <row r="1351">
          <cell r="A1351" t="str">
            <v>POWER TRANSMISSION SECTOR PROJECT</v>
          </cell>
          <cell r="B1351" t="str">
            <v>1405</v>
          </cell>
          <cell r="C1351">
            <v>1405</v>
          </cell>
          <cell r="D1351" t="str">
            <v>CLOSED</v>
          </cell>
          <cell r="E1351" t="str">
            <v>01</v>
          </cell>
          <cell r="F1351" t="str">
            <v>IND</v>
          </cell>
          <cell r="G1351">
            <v>3204</v>
          </cell>
          <cell r="H1351" t="str">
            <v>Transmission &amp; Distribution</v>
          </cell>
          <cell r="I1351">
            <v>2060</v>
          </cell>
          <cell r="J1351" t="str">
            <v>INRM</v>
          </cell>
          <cell r="K1351" t="str">
            <v>16NOV95</v>
          </cell>
          <cell r="L1351" t="str">
            <v>18JUL96</v>
          </cell>
          <cell r="M1351" t="str">
            <v>16OCT96</v>
          </cell>
          <cell r="N1351" t="str">
            <v>09JUL03</v>
          </cell>
          <cell r="O1351" t="str">
            <v>01JUN00</v>
          </cell>
          <cell r="P1351" t="str">
            <v>01DEC15</v>
          </cell>
          <cell r="Q1351">
            <v>20</v>
          </cell>
          <cell r="R1351">
            <v>4</v>
          </cell>
          <cell r="S1351">
            <v>0</v>
          </cell>
          <cell r="T1351" t="str">
            <v>V'ABLE</v>
          </cell>
          <cell r="U1351">
            <v>275000</v>
          </cell>
          <cell r="V1351">
            <v>23023</v>
          </cell>
          <cell r="W1351">
            <v>251977</v>
          </cell>
          <cell r="X1351">
            <v>251977</v>
          </cell>
          <cell r="Y1351">
            <v>251977</v>
          </cell>
          <cell r="Z1351">
            <v>251977</v>
          </cell>
          <cell r="AA1351">
            <v>125110</v>
          </cell>
        </row>
        <row r="1352">
          <cell r="A1352" t="str">
            <v>AGRICULTURE SECTOR PROGRAM</v>
          </cell>
          <cell r="B1352" t="str">
            <v>1406</v>
          </cell>
          <cell r="C1352">
            <v>1406</v>
          </cell>
          <cell r="D1352" t="str">
            <v>CLOSED</v>
          </cell>
          <cell r="E1352" t="str">
            <v>01</v>
          </cell>
          <cell r="F1352" t="str">
            <v>KAZ</v>
          </cell>
          <cell r="G1352">
            <v>3008</v>
          </cell>
          <cell r="H1352" t="str">
            <v>Agriculture Sector Development</v>
          </cell>
          <cell r="I1352">
            <v>4620</v>
          </cell>
          <cell r="J1352" t="str">
            <v>CWAE</v>
          </cell>
          <cell r="K1352" t="str">
            <v>23NOV95</v>
          </cell>
          <cell r="L1352" t="str">
            <v>11DEC95</v>
          </cell>
          <cell r="M1352" t="str">
            <v>22DEC95</v>
          </cell>
          <cell r="N1352" t="str">
            <v>26JUN97</v>
          </cell>
          <cell r="O1352" t="str">
            <v>01JUN99</v>
          </cell>
          <cell r="P1352" t="str">
            <v>01DEC10</v>
          </cell>
          <cell r="Q1352">
            <v>15</v>
          </cell>
          <cell r="R1352">
            <v>3</v>
          </cell>
          <cell r="S1352">
            <v>0</v>
          </cell>
          <cell r="T1352" t="str">
            <v>V'ABLE</v>
          </cell>
          <cell r="U1352">
            <v>100000</v>
          </cell>
          <cell r="V1352">
            <v>0</v>
          </cell>
          <cell r="W1352">
            <v>100000</v>
          </cell>
          <cell r="X1352">
            <v>100000</v>
          </cell>
          <cell r="Y1352">
            <v>100000</v>
          </cell>
          <cell r="Z1352">
            <v>100000</v>
          </cell>
          <cell r="AA1352">
            <v>100000</v>
          </cell>
        </row>
        <row r="1353">
          <cell r="A1353" t="str">
            <v>AGRICULTURE SECTOR PROGRAM</v>
          </cell>
          <cell r="B1353" t="str">
            <v>1407</v>
          </cell>
          <cell r="C1353">
            <v>1407</v>
          </cell>
          <cell r="D1353" t="str">
            <v>CLOSED</v>
          </cell>
          <cell r="E1353" t="str">
            <v>03</v>
          </cell>
          <cell r="F1353" t="str">
            <v>KGZ</v>
          </cell>
          <cell r="G1353">
            <v>3008</v>
          </cell>
          <cell r="H1353" t="str">
            <v>Agriculture Sector Development</v>
          </cell>
          <cell r="I1353">
            <v>4620</v>
          </cell>
          <cell r="J1353" t="str">
            <v>CWAE</v>
          </cell>
          <cell r="K1353" t="str">
            <v>23NOV95</v>
          </cell>
          <cell r="L1353" t="str">
            <v>15DEC95</v>
          </cell>
          <cell r="M1353" t="str">
            <v>09APR96</v>
          </cell>
          <cell r="N1353" t="str">
            <v>30JUN98</v>
          </cell>
          <cell r="O1353" t="str">
            <v>01MAY06</v>
          </cell>
          <cell r="P1353" t="str">
            <v>01NOV35</v>
          </cell>
          <cell r="Q1353">
            <v>40</v>
          </cell>
          <cell r="R1353">
            <v>10</v>
          </cell>
          <cell r="S1353">
            <v>1</v>
          </cell>
          <cell r="U1353">
            <v>37915</v>
          </cell>
          <cell r="V1353">
            <v>0</v>
          </cell>
          <cell r="W1353">
            <v>37915</v>
          </cell>
          <cell r="X1353">
            <v>37915</v>
          </cell>
          <cell r="Y1353">
            <v>37915</v>
          </cell>
          <cell r="Z1353">
            <v>37915</v>
          </cell>
          <cell r="AA1353">
            <v>2333</v>
          </cell>
        </row>
        <row r="1354">
          <cell r="A1354" t="str">
            <v>CAPITAL MARKET DEVELOPMENT PROGRAM</v>
          </cell>
          <cell r="B1354" t="str">
            <v>1408</v>
          </cell>
          <cell r="C1354">
            <v>1408</v>
          </cell>
          <cell r="D1354" t="str">
            <v>CLOSED</v>
          </cell>
          <cell r="E1354" t="str">
            <v>01</v>
          </cell>
          <cell r="F1354" t="str">
            <v>IND</v>
          </cell>
          <cell r="G1354">
            <v>3302</v>
          </cell>
          <cell r="H1354" t="str">
            <v>Capital Markets &amp; Funds</v>
          </cell>
          <cell r="I1354">
            <v>2050</v>
          </cell>
          <cell r="J1354" t="str">
            <v>SAGF</v>
          </cell>
          <cell r="K1354" t="str">
            <v>28NOV95</v>
          </cell>
          <cell r="L1354" t="str">
            <v>29NOV95</v>
          </cell>
          <cell r="M1354" t="str">
            <v>08DEC95</v>
          </cell>
          <cell r="N1354" t="str">
            <v>31MAR99</v>
          </cell>
          <cell r="P1354" t="str">
            <v>24FEB03</v>
          </cell>
          <cell r="Q1354">
            <v>15</v>
          </cell>
          <cell r="R1354">
            <v>3</v>
          </cell>
          <cell r="S1354">
            <v>0</v>
          </cell>
          <cell r="T1354" t="str">
            <v>V'ABLE</v>
          </cell>
          <cell r="U1354">
            <v>250000</v>
          </cell>
          <cell r="V1354">
            <v>0</v>
          </cell>
          <cell r="W1354">
            <v>250000</v>
          </cell>
          <cell r="X1354">
            <v>250000</v>
          </cell>
          <cell r="Y1354">
            <v>250000</v>
          </cell>
          <cell r="Z1354">
            <v>250000</v>
          </cell>
          <cell r="AA1354">
            <v>250000</v>
          </cell>
        </row>
        <row r="1355">
          <cell r="A1355" t="str">
            <v>AGRICULTURE SECTOR PROGRAM</v>
          </cell>
          <cell r="B1355" t="str">
            <v>1409</v>
          </cell>
          <cell r="C1355">
            <v>1409</v>
          </cell>
          <cell r="D1355" t="str">
            <v>CLOSED</v>
          </cell>
          <cell r="E1355" t="str">
            <v>03</v>
          </cell>
          <cell r="F1355" t="str">
            <v>MON</v>
          </cell>
          <cell r="G1355">
            <v>3008</v>
          </cell>
          <cell r="H1355" t="str">
            <v>Agriculture Sector Development</v>
          </cell>
          <cell r="I1355">
            <v>4725</v>
          </cell>
          <cell r="J1355" t="str">
            <v>EAAE</v>
          </cell>
          <cell r="K1355" t="str">
            <v>05DEC95</v>
          </cell>
          <cell r="L1355" t="str">
            <v>06DEC95</v>
          </cell>
          <cell r="M1355" t="str">
            <v>14DEC95</v>
          </cell>
          <cell r="N1355" t="str">
            <v>31MAR98</v>
          </cell>
          <cell r="O1355" t="str">
            <v>15APR06</v>
          </cell>
          <cell r="P1355" t="str">
            <v>15OCT35</v>
          </cell>
          <cell r="Q1355">
            <v>40</v>
          </cell>
          <cell r="R1355">
            <v>10</v>
          </cell>
          <cell r="S1355">
            <v>1</v>
          </cell>
          <cell r="U1355">
            <v>33253</v>
          </cell>
          <cell r="V1355">
            <v>0</v>
          </cell>
          <cell r="W1355">
            <v>33253</v>
          </cell>
          <cell r="X1355">
            <v>33253</v>
          </cell>
          <cell r="Y1355">
            <v>33253</v>
          </cell>
          <cell r="Z1355">
            <v>33253</v>
          </cell>
          <cell r="AA1355">
            <v>2136</v>
          </cell>
        </row>
        <row r="1356">
          <cell r="A1356" t="str">
            <v>SAMUT PRAKARN WASTEWATER MANAGEMENT PROJECT</v>
          </cell>
          <cell r="B1356" t="str">
            <v>1410</v>
          </cell>
          <cell r="C1356">
            <v>1410</v>
          </cell>
          <cell r="D1356" t="str">
            <v>CLOSED</v>
          </cell>
          <cell r="E1356" t="str">
            <v>01</v>
          </cell>
          <cell r="F1356" t="str">
            <v>THA</v>
          </cell>
          <cell r="G1356">
            <v>3802</v>
          </cell>
          <cell r="H1356" t="str">
            <v>Waste Management</v>
          </cell>
          <cell r="I1356">
            <v>2135</v>
          </cell>
          <cell r="J1356" t="str">
            <v>SESS</v>
          </cell>
          <cell r="K1356" t="str">
            <v>07DEC95</v>
          </cell>
          <cell r="L1356" t="str">
            <v>31JUL96</v>
          </cell>
          <cell r="M1356" t="str">
            <v>29OCT96</v>
          </cell>
          <cell r="N1356" t="str">
            <v>16DEC03</v>
          </cell>
          <cell r="O1356" t="str">
            <v>15MAY01</v>
          </cell>
          <cell r="P1356" t="str">
            <v>15NOV20</v>
          </cell>
          <cell r="Q1356">
            <v>25</v>
          </cell>
          <cell r="R1356">
            <v>5</v>
          </cell>
          <cell r="S1356">
            <v>0</v>
          </cell>
          <cell r="T1356" t="str">
            <v>V'ABLE</v>
          </cell>
          <cell r="U1356">
            <v>150000</v>
          </cell>
          <cell r="V1356">
            <v>18318</v>
          </cell>
          <cell r="W1356">
            <v>131682</v>
          </cell>
          <cell r="X1356">
            <v>131682</v>
          </cell>
          <cell r="Y1356">
            <v>131682</v>
          </cell>
          <cell r="Z1356">
            <v>131682</v>
          </cell>
          <cell r="AA1356">
            <v>131682</v>
          </cell>
        </row>
        <row r="1357">
          <cell r="A1357" t="str">
            <v>SECOND YANTAI PORT PROJECT</v>
          </cell>
          <cell r="B1357" t="str">
            <v>1411</v>
          </cell>
          <cell r="C1357">
            <v>1411</v>
          </cell>
          <cell r="D1357" t="str">
            <v>CLOSED</v>
          </cell>
          <cell r="E1357" t="str">
            <v>01</v>
          </cell>
          <cell r="F1357" t="str">
            <v>PRC</v>
          </cell>
          <cell r="G1357">
            <v>3702</v>
          </cell>
          <cell r="H1357" t="str">
            <v>Ports, Waterways, &amp; Shipping</v>
          </cell>
          <cell r="I1357">
            <v>4715</v>
          </cell>
          <cell r="J1357" t="str">
            <v>EATC</v>
          </cell>
          <cell r="K1357" t="str">
            <v>12DEC95</v>
          </cell>
          <cell r="L1357" t="str">
            <v>11DEC96</v>
          </cell>
          <cell r="M1357" t="str">
            <v>11MAR97</v>
          </cell>
          <cell r="N1357" t="str">
            <v>10MAR03</v>
          </cell>
          <cell r="O1357" t="str">
            <v>15APR00</v>
          </cell>
          <cell r="P1357" t="str">
            <v>15OCT19</v>
          </cell>
          <cell r="Q1357">
            <v>24</v>
          </cell>
          <cell r="R1357">
            <v>4</v>
          </cell>
          <cell r="S1357">
            <v>0</v>
          </cell>
          <cell r="T1357" t="str">
            <v>V'ABLE</v>
          </cell>
          <cell r="U1357">
            <v>63000</v>
          </cell>
          <cell r="V1357">
            <v>13503</v>
          </cell>
          <cell r="W1357">
            <v>49497</v>
          </cell>
          <cell r="X1357">
            <v>49497</v>
          </cell>
          <cell r="Y1357">
            <v>49497</v>
          </cell>
          <cell r="Z1357">
            <v>49497</v>
          </cell>
          <cell r="AA1357">
            <v>49497</v>
          </cell>
        </row>
        <row r="1358">
          <cell r="A1358" t="str">
            <v>OUTER ISLANDS AGRICULTURE DEVELOPMENT PROJECT</v>
          </cell>
          <cell r="B1358" t="str">
            <v>1412</v>
          </cell>
          <cell r="C1358">
            <v>1412</v>
          </cell>
          <cell r="D1358" t="str">
            <v>CLOSED</v>
          </cell>
          <cell r="E1358" t="str">
            <v>03</v>
          </cell>
          <cell r="F1358" t="str">
            <v>TON</v>
          </cell>
          <cell r="G1358">
            <v>3900</v>
          </cell>
          <cell r="H1358" t="str">
            <v>Multisector</v>
          </cell>
          <cell r="I1358">
            <v>3610</v>
          </cell>
          <cell r="J1358" t="str">
            <v>PAHQ</v>
          </cell>
          <cell r="K1358" t="str">
            <v>12DEC95</v>
          </cell>
          <cell r="L1358" t="str">
            <v>29APR96</v>
          </cell>
          <cell r="M1358" t="str">
            <v>23DEC96</v>
          </cell>
          <cell r="N1358" t="str">
            <v>10OCT01</v>
          </cell>
          <cell r="O1358" t="str">
            <v>15JUN06</v>
          </cell>
          <cell r="P1358" t="str">
            <v>15DEC35</v>
          </cell>
          <cell r="Q1358">
            <v>40</v>
          </cell>
          <cell r="R1358">
            <v>10</v>
          </cell>
          <cell r="S1358">
            <v>1</v>
          </cell>
          <cell r="U1358">
            <v>3271</v>
          </cell>
          <cell r="V1358">
            <v>2</v>
          </cell>
          <cell r="W1358">
            <v>3269</v>
          </cell>
          <cell r="X1358">
            <v>3269</v>
          </cell>
          <cell r="Y1358">
            <v>3269</v>
          </cell>
          <cell r="Z1358">
            <v>3269</v>
          </cell>
          <cell r="AA1358">
            <v>202</v>
          </cell>
        </row>
        <row r="1359">
          <cell r="A1359" t="str">
            <v>NATIONAL DRAINAGE SECTOR PROJECT</v>
          </cell>
          <cell r="B1359" t="str">
            <v>1413</v>
          </cell>
          <cell r="C1359">
            <v>1413</v>
          </cell>
          <cell r="D1359" t="str">
            <v>CLOSED</v>
          </cell>
          <cell r="E1359" t="str">
            <v>03</v>
          </cell>
          <cell r="F1359" t="str">
            <v>PAK</v>
          </cell>
          <cell r="G1359">
            <v>3005</v>
          </cell>
          <cell r="H1359" t="str">
            <v>Irrigation &amp; Drainage</v>
          </cell>
          <cell r="I1359">
            <v>9999</v>
          </cell>
          <cell r="J1359" t="e">
            <v>#N/A</v>
          </cell>
          <cell r="K1359" t="str">
            <v>12DEC95</v>
          </cell>
          <cell r="L1359" t="str">
            <v>06DEC96</v>
          </cell>
          <cell r="M1359" t="str">
            <v>19DEC97</v>
          </cell>
          <cell r="N1359" t="str">
            <v>18SEP07</v>
          </cell>
          <cell r="O1359" t="str">
            <v>01FEB06</v>
          </cell>
          <cell r="P1359" t="str">
            <v>01AUG30</v>
          </cell>
          <cell r="Q1359">
            <v>35</v>
          </cell>
          <cell r="R1359">
            <v>10</v>
          </cell>
          <cell r="S1359">
            <v>1</v>
          </cell>
          <cell r="U1359">
            <v>176617</v>
          </cell>
          <cell r="V1359">
            <v>53170</v>
          </cell>
          <cell r="W1359">
            <v>123447</v>
          </cell>
          <cell r="X1359">
            <v>123447</v>
          </cell>
          <cell r="Y1359">
            <v>123447</v>
          </cell>
          <cell r="Z1359">
            <v>123447</v>
          </cell>
          <cell r="AA1359">
            <v>10275</v>
          </cell>
        </row>
        <row r="1360">
          <cell r="A1360" t="str">
            <v>SECOND POWER SYSTEM EXPANSION SECTOR PROJECT</v>
          </cell>
          <cell r="B1360" t="str">
            <v>1414</v>
          </cell>
          <cell r="C1360">
            <v>1414</v>
          </cell>
          <cell r="D1360" t="str">
            <v>CLOSED</v>
          </cell>
          <cell r="E1360" t="str">
            <v>03</v>
          </cell>
          <cell r="F1360" t="str">
            <v>SRI</v>
          </cell>
          <cell r="G1360">
            <v>3204</v>
          </cell>
          <cell r="H1360" t="str">
            <v>Transmission &amp; Distribution</v>
          </cell>
          <cell r="I1360">
            <v>2025</v>
          </cell>
          <cell r="J1360" t="str">
            <v>SAEN</v>
          </cell>
          <cell r="K1360" t="str">
            <v>14DEC95</v>
          </cell>
          <cell r="L1360" t="str">
            <v>22JAN96</v>
          </cell>
          <cell r="M1360" t="str">
            <v>21JUN96</v>
          </cell>
          <cell r="N1360" t="str">
            <v>20AUG03</v>
          </cell>
          <cell r="O1360" t="str">
            <v>15JUN06</v>
          </cell>
          <cell r="P1360" t="str">
            <v>15DEC35</v>
          </cell>
          <cell r="Q1360">
            <v>40</v>
          </cell>
          <cell r="R1360">
            <v>10</v>
          </cell>
          <cell r="S1360">
            <v>1</v>
          </cell>
          <cell r="U1360">
            <v>71830</v>
          </cell>
          <cell r="V1360">
            <v>646</v>
          </cell>
          <cell r="W1360">
            <v>71184</v>
          </cell>
          <cell r="X1360">
            <v>71184</v>
          </cell>
          <cell r="Y1360">
            <v>71184</v>
          </cell>
          <cell r="Z1360">
            <v>71184</v>
          </cell>
          <cell r="AA1360">
            <v>4456</v>
          </cell>
        </row>
        <row r="1361">
          <cell r="A1361" t="str">
            <v>KARNATAKA URBAN INFRASTRUCTURE DEVELOPMENT PROJECT</v>
          </cell>
          <cell r="B1361" t="str">
            <v>1415</v>
          </cell>
          <cell r="C1361">
            <v>1415</v>
          </cell>
          <cell r="D1361" t="str">
            <v>CLOSED</v>
          </cell>
          <cell r="E1361" t="str">
            <v>01</v>
          </cell>
          <cell r="F1361" t="str">
            <v>IND</v>
          </cell>
          <cell r="G1361">
            <v>3900</v>
          </cell>
          <cell r="H1361" t="str">
            <v>Multisector</v>
          </cell>
          <cell r="I1361">
            <v>2060</v>
          </cell>
          <cell r="J1361" t="str">
            <v>INRM</v>
          </cell>
          <cell r="K1361" t="str">
            <v>14DEC95</v>
          </cell>
          <cell r="L1361" t="str">
            <v>10MAY96</v>
          </cell>
          <cell r="M1361" t="str">
            <v>08JUL96</v>
          </cell>
          <cell r="N1361" t="str">
            <v>07DEC04</v>
          </cell>
          <cell r="O1361" t="str">
            <v>01JUN01</v>
          </cell>
          <cell r="P1361" t="str">
            <v>01DEC20</v>
          </cell>
          <cell r="Q1361">
            <v>25</v>
          </cell>
          <cell r="R1361">
            <v>5</v>
          </cell>
          <cell r="S1361">
            <v>0</v>
          </cell>
          <cell r="T1361" t="str">
            <v>V'ABLE</v>
          </cell>
          <cell r="U1361">
            <v>85000</v>
          </cell>
          <cell r="V1361">
            <v>8620</v>
          </cell>
          <cell r="W1361">
            <v>76380</v>
          </cell>
          <cell r="X1361">
            <v>76380</v>
          </cell>
          <cell r="Y1361">
            <v>76380</v>
          </cell>
          <cell r="Z1361">
            <v>76380</v>
          </cell>
          <cell r="AA1361">
            <v>57917</v>
          </cell>
        </row>
        <row r="1362">
          <cell r="A1362" t="str">
            <v>KARNATAKA URBAN INFRASTRUCTURE DEVELOPMENT PROJECT</v>
          </cell>
          <cell r="B1362" t="str">
            <v>1416</v>
          </cell>
          <cell r="C1362">
            <v>1416</v>
          </cell>
          <cell r="D1362" t="str">
            <v>CLOSED</v>
          </cell>
          <cell r="E1362" t="str">
            <v>01</v>
          </cell>
          <cell r="F1362" t="str">
            <v>IND</v>
          </cell>
          <cell r="G1362">
            <v>3900</v>
          </cell>
          <cell r="H1362" t="str">
            <v>Multisector</v>
          </cell>
          <cell r="I1362">
            <v>2060</v>
          </cell>
          <cell r="J1362" t="str">
            <v>INRM</v>
          </cell>
          <cell r="K1362" t="str">
            <v>14DEC95</v>
          </cell>
          <cell r="L1362" t="str">
            <v>13DEC96</v>
          </cell>
          <cell r="M1362" t="str">
            <v>19DEC96</v>
          </cell>
          <cell r="N1362" t="str">
            <v>26JAN01</v>
          </cell>
          <cell r="O1362" t="str">
            <v>15FEB01</v>
          </cell>
          <cell r="P1362" t="str">
            <v>15AUG01</v>
          </cell>
          <cell r="Q1362">
            <v>25</v>
          </cell>
          <cell r="R1362">
            <v>5</v>
          </cell>
          <cell r="S1362">
            <v>0</v>
          </cell>
          <cell r="T1362" t="str">
            <v>V'ABLE</v>
          </cell>
          <cell r="U1362">
            <v>20000</v>
          </cell>
          <cell r="V1362">
            <v>0</v>
          </cell>
          <cell r="W1362">
            <v>20000</v>
          </cell>
          <cell r="X1362">
            <v>20000</v>
          </cell>
          <cell r="Y1362">
            <v>20000</v>
          </cell>
          <cell r="Z1362">
            <v>20000</v>
          </cell>
          <cell r="AA1362">
            <v>20000</v>
          </cell>
        </row>
        <row r="1363">
          <cell r="A1363" t="str">
            <v>FUJIAN MIANHUATAN HYDROPOWER PROJECT</v>
          </cell>
          <cell r="B1363" t="str">
            <v>1417</v>
          </cell>
          <cell r="C1363">
            <v>1417</v>
          </cell>
          <cell r="D1363" t="str">
            <v>CLOSED</v>
          </cell>
          <cell r="E1363" t="str">
            <v>01</v>
          </cell>
          <cell r="F1363" t="str">
            <v>PRC</v>
          </cell>
          <cell r="G1363">
            <v>3202</v>
          </cell>
          <cell r="H1363" t="str">
            <v>Hydropower Generation</v>
          </cell>
          <cell r="I1363">
            <v>4750</v>
          </cell>
          <cell r="J1363" t="str">
            <v>PRCM</v>
          </cell>
          <cell r="K1363" t="str">
            <v>14DEC95</v>
          </cell>
          <cell r="L1363" t="str">
            <v>11DEC96</v>
          </cell>
          <cell r="M1363" t="str">
            <v>10APR97</v>
          </cell>
          <cell r="N1363" t="str">
            <v>15OCT02</v>
          </cell>
          <cell r="O1363" t="str">
            <v>15APR02</v>
          </cell>
          <cell r="P1363" t="str">
            <v>15OCT20</v>
          </cell>
          <cell r="Q1363">
            <v>25</v>
          </cell>
          <cell r="R1363">
            <v>6</v>
          </cell>
          <cell r="S1363">
            <v>0</v>
          </cell>
          <cell r="T1363" t="str">
            <v>V'ABLE</v>
          </cell>
          <cell r="U1363">
            <v>170000</v>
          </cell>
          <cell r="V1363">
            <v>117010</v>
          </cell>
          <cell r="W1363">
            <v>52990</v>
          </cell>
          <cell r="X1363">
            <v>52990</v>
          </cell>
          <cell r="Y1363">
            <v>52990</v>
          </cell>
          <cell r="Z1363">
            <v>52990</v>
          </cell>
          <cell r="AA1363">
            <v>52990</v>
          </cell>
        </row>
        <row r="1364">
          <cell r="A1364" t="str">
            <v>PING HU OIL AND GAS DEVELOPMENT PROJECT</v>
          </cell>
          <cell r="B1364" t="str">
            <v>1419</v>
          </cell>
          <cell r="C1364">
            <v>1419</v>
          </cell>
          <cell r="D1364" t="str">
            <v>CLOSED</v>
          </cell>
          <cell r="E1364" t="str">
            <v>01</v>
          </cell>
          <cell r="F1364" t="str">
            <v>PRC</v>
          </cell>
          <cell r="G1364">
            <v>3201</v>
          </cell>
          <cell r="H1364" t="str">
            <v>Conventional Energy Generation (other than hydropower)</v>
          </cell>
          <cell r="I1364">
            <v>4720</v>
          </cell>
          <cell r="J1364" t="str">
            <v>EAEN</v>
          </cell>
          <cell r="K1364" t="str">
            <v>21DEC95</v>
          </cell>
          <cell r="L1364" t="str">
            <v>27MAR96</v>
          </cell>
          <cell r="M1364" t="str">
            <v>20DEC96</v>
          </cell>
          <cell r="N1364" t="str">
            <v>05MAR02</v>
          </cell>
          <cell r="O1364" t="str">
            <v>15MAY01</v>
          </cell>
          <cell r="P1364" t="str">
            <v>15NOV15</v>
          </cell>
          <cell r="Q1364">
            <v>20</v>
          </cell>
          <cell r="R1364">
            <v>5</v>
          </cell>
          <cell r="S1364">
            <v>0</v>
          </cell>
          <cell r="T1364" t="str">
            <v>V'ABLE</v>
          </cell>
          <cell r="U1364">
            <v>130000</v>
          </cell>
          <cell r="V1364">
            <v>25641</v>
          </cell>
          <cell r="W1364">
            <v>104359</v>
          </cell>
          <cell r="X1364">
            <v>104359</v>
          </cell>
          <cell r="Y1364">
            <v>104359</v>
          </cell>
          <cell r="Z1364">
            <v>104359</v>
          </cell>
          <cell r="AA1364">
            <v>104359</v>
          </cell>
        </row>
        <row r="1365">
          <cell r="A1365" t="str">
            <v>EDUCATION REHABILITATION AND MANAGEMENT IMPROVEMENT PROJECT</v>
          </cell>
          <cell r="B1365" t="str">
            <v>1420</v>
          </cell>
          <cell r="C1365">
            <v>1420</v>
          </cell>
          <cell r="D1365" t="str">
            <v>CLOSED</v>
          </cell>
          <cell r="E1365" t="str">
            <v>03</v>
          </cell>
          <cell r="F1365" t="str">
            <v>KAZ</v>
          </cell>
          <cell r="G1365">
            <v>3101</v>
          </cell>
          <cell r="H1365" t="str">
            <v>Basic Education</v>
          </cell>
          <cell r="I1365">
            <v>4625</v>
          </cell>
          <cell r="J1365" t="str">
            <v>CWSS</v>
          </cell>
          <cell r="K1365" t="str">
            <v>11JAN96</v>
          </cell>
          <cell r="L1365" t="str">
            <v>26APR96</v>
          </cell>
          <cell r="M1365" t="str">
            <v>17OCT96</v>
          </cell>
          <cell r="N1365" t="str">
            <v>21MAR02</v>
          </cell>
          <cell r="O1365" t="str">
            <v>01JUN06</v>
          </cell>
          <cell r="P1365" t="str">
            <v>01DEC30</v>
          </cell>
          <cell r="Q1365">
            <v>35</v>
          </cell>
          <cell r="R1365">
            <v>10</v>
          </cell>
          <cell r="S1365">
            <v>1</v>
          </cell>
          <cell r="U1365">
            <v>18008</v>
          </cell>
          <cell r="V1365">
            <v>152</v>
          </cell>
          <cell r="W1365">
            <v>17856</v>
          </cell>
          <cell r="X1365">
            <v>17856</v>
          </cell>
          <cell r="Y1365">
            <v>17856</v>
          </cell>
          <cell r="Z1365">
            <v>17856</v>
          </cell>
          <cell r="AA1365">
            <v>17856</v>
          </cell>
        </row>
        <row r="1366">
          <cell r="A1366" t="str">
            <v>CORDILLERA HIGHLAND AGRICULTURAL RESOURCE MANAGEMENT PROJECT</v>
          </cell>
          <cell r="B1366" t="str">
            <v>1421</v>
          </cell>
          <cell r="C1366">
            <v>1421</v>
          </cell>
          <cell r="D1366" t="str">
            <v>CLOSED</v>
          </cell>
          <cell r="E1366" t="str">
            <v>01</v>
          </cell>
          <cell r="F1366" t="str">
            <v>PHI</v>
          </cell>
          <cell r="G1366">
            <v>3008</v>
          </cell>
          <cell r="H1366" t="str">
            <v>Agriculture Sector Development</v>
          </cell>
          <cell r="I1366">
            <v>2125</v>
          </cell>
          <cell r="J1366" t="str">
            <v>SEAE</v>
          </cell>
          <cell r="K1366" t="str">
            <v>11JAN96</v>
          </cell>
          <cell r="L1366" t="str">
            <v>08MAY96</v>
          </cell>
          <cell r="M1366" t="str">
            <v>03JUN97</v>
          </cell>
          <cell r="N1366" t="str">
            <v>16MAY05</v>
          </cell>
          <cell r="O1366" t="str">
            <v>15MAR03</v>
          </cell>
          <cell r="P1366" t="str">
            <v>15SEP22</v>
          </cell>
          <cell r="Q1366">
            <v>27</v>
          </cell>
          <cell r="R1366">
            <v>7</v>
          </cell>
          <cell r="S1366">
            <v>0</v>
          </cell>
          <cell r="T1366" t="str">
            <v>V'ABLE</v>
          </cell>
          <cell r="U1366">
            <v>9500</v>
          </cell>
          <cell r="V1366">
            <v>1200</v>
          </cell>
          <cell r="W1366">
            <v>8300</v>
          </cell>
          <cell r="X1366">
            <v>8300</v>
          </cell>
          <cell r="Y1366">
            <v>8300</v>
          </cell>
          <cell r="Z1366">
            <v>8300</v>
          </cell>
          <cell r="AA1366">
            <v>1052</v>
          </cell>
        </row>
        <row r="1367">
          <cell r="A1367" t="str">
            <v>CORDILLERA HIGHLAND AGRICULTURAL RESOURCE MANAGEMENT PROJECT</v>
          </cell>
          <cell r="B1367" t="str">
            <v>1422</v>
          </cell>
          <cell r="C1367">
            <v>1422</v>
          </cell>
          <cell r="D1367" t="str">
            <v>CLOSED</v>
          </cell>
          <cell r="E1367" t="str">
            <v>03</v>
          </cell>
          <cell r="F1367" t="str">
            <v>PHI</v>
          </cell>
          <cell r="G1367">
            <v>3008</v>
          </cell>
          <cell r="H1367" t="str">
            <v>Agriculture Sector Development</v>
          </cell>
          <cell r="I1367">
            <v>2125</v>
          </cell>
          <cell r="J1367" t="str">
            <v>SEAE</v>
          </cell>
          <cell r="K1367" t="str">
            <v>11JAN96</v>
          </cell>
          <cell r="L1367" t="str">
            <v>08MAY96</v>
          </cell>
          <cell r="M1367" t="str">
            <v>03JUN97</v>
          </cell>
          <cell r="N1367" t="str">
            <v>10JUN05</v>
          </cell>
          <cell r="O1367" t="str">
            <v>15MAR06</v>
          </cell>
          <cell r="P1367" t="str">
            <v>15SEP30</v>
          </cell>
          <cell r="Q1367">
            <v>35</v>
          </cell>
          <cell r="R1367">
            <v>10</v>
          </cell>
          <cell r="S1367">
            <v>1</v>
          </cell>
          <cell r="U1367">
            <v>8584</v>
          </cell>
          <cell r="V1367">
            <v>2156</v>
          </cell>
          <cell r="W1367">
            <v>6428</v>
          </cell>
          <cell r="X1367">
            <v>6428</v>
          </cell>
          <cell r="Y1367">
            <v>6428</v>
          </cell>
          <cell r="Z1367">
            <v>6428</v>
          </cell>
          <cell r="AA1367">
            <v>481</v>
          </cell>
        </row>
        <row r="1368">
          <cell r="A1368" t="str">
            <v>SMALL FARMER CREDIT PROJECT</v>
          </cell>
          <cell r="B1368" t="str">
            <v>1423</v>
          </cell>
          <cell r="C1368">
            <v>1423</v>
          </cell>
          <cell r="D1368" t="str">
            <v>CLOSED</v>
          </cell>
          <cell r="E1368" t="str">
            <v>01</v>
          </cell>
          <cell r="F1368" t="str">
            <v>THA</v>
          </cell>
          <cell r="G1368">
            <v>3008</v>
          </cell>
          <cell r="H1368" t="str">
            <v>Agriculture Sector Development</v>
          </cell>
          <cell r="I1368">
            <v>2125</v>
          </cell>
          <cell r="J1368" t="str">
            <v>SEAE</v>
          </cell>
          <cell r="K1368" t="str">
            <v>16JAN96</v>
          </cell>
          <cell r="L1368" t="str">
            <v>14MAR96</v>
          </cell>
          <cell r="M1368" t="str">
            <v>06JUN96</v>
          </cell>
          <cell r="N1368" t="str">
            <v>23JUN98</v>
          </cell>
          <cell r="O1368" t="str">
            <v>15MAR00</v>
          </cell>
          <cell r="P1368" t="str">
            <v>15SEP02</v>
          </cell>
          <cell r="Q1368">
            <v>15</v>
          </cell>
          <cell r="R1368">
            <v>4</v>
          </cell>
          <cell r="S1368">
            <v>0</v>
          </cell>
          <cell r="T1368" t="str">
            <v>V'ABLE</v>
          </cell>
          <cell r="U1368">
            <v>50000</v>
          </cell>
          <cell r="V1368">
            <v>0</v>
          </cell>
          <cell r="W1368">
            <v>50000</v>
          </cell>
          <cell r="X1368">
            <v>50000</v>
          </cell>
          <cell r="Y1368">
            <v>50000</v>
          </cell>
          <cell r="Z1368">
            <v>50000</v>
          </cell>
          <cell r="AA1368">
            <v>50000</v>
          </cell>
        </row>
        <row r="1369">
          <cell r="A1369" t="str">
            <v>GHAZI BAROTHA HYDROPOWER PROJECT</v>
          </cell>
          <cell r="B1369" t="str">
            <v>1424</v>
          </cell>
          <cell r="C1369">
            <v>1424</v>
          </cell>
          <cell r="D1369" t="str">
            <v>CLOSED</v>
          </cell>
          <cell r="E1369" t="str">
            <v>01</v>
          </cell>
          <cell r="F1369" t="str">
            <v>PAK</v>
          </cell>
          <cell r="G1369">
            <v>3202</v>
          </cell>
          <cell r="H1369" t="str">
            <v>Hydropower Generation</v>
          </cell>
          <cell r="I1369">
            <v>4615</v>
          </cell>
          <cell r="J1369" t="str">
            <v>CWID</v>
          </cell>
          <cell r="K1369" t="str">
            <v>16JAN96</v>
          </cell>
          <cell r="L1369" t="str">
            <v>11MAR96</v>
          </cell>
          <cell r="M1369" t="str">
            <v>20JUN96</v>
          </cell>
          <cell r="N1369" t="str">
            <v>20JAN04</v>
          </cell>
          <cell r="O1369" t="str">
            <v>15MAY02</v>
          </cell>
          <cell r="P1369" t="str">
            <v>15NOV20</v>
          </cell>
          <cell r="Q1369">
            <v>25</v>
          </cell>
          <cell r="R1369">
            <v>6</v>
          </cell>
          <cell r="S1369">
            <v>0</v>
          </cell>
          <cell r="T1369" t="str">
            <v>V'ABLE</v>
          </cell>
          <cell r="U1369">
            <v>300000</v>
          </cell>
          <cell r="V1369">
            <v>45493</v>
          </cell>
          <cell r="W1369">
            <v>254507</v>
          </cell>
          <cell r="X1369">
            <v>254507</v>
          </cell>
          <cell r="Y1369">
            <v>254507</v>
          </cell>
          <cell r="Z1369">
            <v>254507</v>
          </cell>
          <cell r="AA1369">
            <v>254507</v>
          </cell>
        </row>
        <row r="1370">
          <cell r="A1370" t="str">
            <v>NORTH JAVA FLOOD CONTROL SECTOR PROJECT</v>
          </cell>
          <cell r="B1370" t="str">
            <v>1425</v>
          </cell>
          <cell r="C1370">
            <v>1425</v>
          </cell>
          <cell r="D1370" t="str">
            <v>CLOSED</v>
          </cell>
          <cell r="E1370" t="str">
            <v>01</v>
          </cell>
          <cell r="F1370" t="str">
            <v>INO</v>
          </cell>
          <cell r="G1370">
            <v>3007</v>
          </cell>
          <cell r="H1370" t="str">
            <v>Water Resource Management</v>
          </cell>
          <cell r="I1370">
            <v>2125</v>
          </cell>
          <cell r="J1370" t="str">
            <v>SEAE</v>
          </cell>
          <cell r="K1370" t="str">
            <v>18JAN96</v>
          </cell>
          <cell r="L1370" t="str">
            <v>26JAN96</v>
          </cell>
          <cell r="M1370" t="str">
            <v>06MAR96</v>
          </cell>
          <cell r="N1370" t="str">
            <v>29JUN04</v>
          </cell>
          <cell r="O1370" t="str">
            <v>15JUN02</v>
          </cell>
          <cell r="P1370" t="str">
            <v>15DEC21</v>
          </cell>
          <cell r="Q1370">
            <v>26</v>
          </cell>
          <cell r="R1370">
            <v>6</v>
          </cell>
          <cell r="S1370">
            <v>0</v>
          </cell>
          <cell r="T1370" t="str">
            <v>V'ABLE</v>
          </cell>
          <cell r="U1370">
            <v>45000</v>
          </cell>
          <cell r="V1370">
            <v>26591</v>
          </cell>
          <cell r="W1370">
            <v>18409</v>
          </cell>
          <cell r="X1370">
            <v>18409</v>
          </cell>
          <cell r="Y1370">
            <v>18409</v>
          </cell>
          <cell r="Z1370">
            <v>18409</v>
          </cell>
          <cell r="AA1370">
            <v>3015</v>
          </cell>
        </row>
        <row r="1371">
          <cell r="A1371" t="str">
            <v>NORTH JAVA FLOOD CONTROL SECTOR PROJECT</v>
          </cell>
          <cell r="B1371" t="str">
            <v>1426</v>
          </cell>
          <cell r="C1371">
            <v>1426</v>
          </cell>
          <cell r="D1371" t="str">
            <v>CLOSED</v>
          </cell>
          <cell r="E1371" t="str">
            <v>03</v>
          </cell>
          <cell r="F1371" t="str">
            <v>INO</v>
          </cell>
          <cell r="G1371">
            <v>3007</v>
          </cell>
          <cell r="H1371" t="str">
            <v>Water Resource Management</v>
          </cell>
          <cell r="I1371">
            <v>2125</v>
          </cell>
          <cell r="J1371" t="str">
            <v>SEAE</v>
          </cell>
          <cell r="K1371" t="str">
            <v>18JAN96</v>
          </cell>
          <cell r="L1371" t="str">
            <v>26JAN96</v>
          </cell>
          <cell r="M1371" t="str">
            <v>06MAR96</v>
          </cell>
          <cell r="N1371" t="str">
            <v>07MAY04</v>
          </cell>
          <cell r="O1371" t="str">
            <v>15JUN06</v>
          </cell>
          <cell r="P1371" t="str">
            <v>15DEC30</v>
          </cell>
          <cell r="Q1371">
            <v>35</v>
          </cell>
          <cell r="R1371">
            <v>10</v>
          </cell>
          <cell r="S1371">
            <v>1</v>
          </cell>
          <cell r="U1371">
            <v>40555</v>
          </cell>
          <cell r="V1371">
            <v>7660</v>
          </cell>
          <cell r="W1371">
            <v>32895</v>
          </cell>
          <cell r="X1371">
            <v>32895</v>
          </cell>
          <cell r="Y1371">
            <v>32895</v>
          </cell>
          <cell r="Z1371">
            <v>32895</v>
          </cell>
          <cell r="AA1371">
            <v>2460</v>
          </cell>
        </row>
        <row r="1372">
          <cell r="A1372" t="str">
            <v>FANGCHENG PORT PROJECT</v>
          </cell>
          <cell r="B1372" t="str">
            <v>1427</v>
          </cell>
          <cell r="C1372">
            <v>1427</v>
          </cell>
          <cell r="D1372" t="str">
            <v>CLOSED</v>
          </cell>
          <cell r="E1372" t="str">
            <v>01</v>
          </cell>
          <cell r="F1372" t="str">
            <v>PRC</v>
          </cell>
          <cell r="G1372">
            <v>3702</v>
          </cell>
          <cell r="H1372" t="str">
            <v>Ports, Waterways, &amp; Shipping</v>
          </cell>
          <cell r="I1372">
            <v>4715</v>
          </cell>
          <cell r="J1372" t="str">
            <v>EATC</v>
          </cell>
          <cell r="K1372" t="str">
            <v>18JAN96</v>
          </cell>
          <cell r="L1372" t="str">
            <v>15JAN97</v>
          </cell>
          <cell r="M1372" t="str">
            <v>20JUN97</v>
          </cell>
          <cell r="N1372" t="str">
            <v>15OCT01</v>
          </cell>
          <cell r="O1372" t="str">
            <v>15MAY00</v>
          </cell>
          <cell r="P1372" t="str">
            <v>15NOV19</v>
          </cell>
          <cell r="Q1372">
            <v>24</v>
          </cell>
          <cell r="R1372">
            <v>4</v>
          </cell>
          <cell r="S1372">
            <v>0</v>
          </cell>
          <cell r="T1372" t="str">
            <v>V'ABLE</v>
          </cell>
          <cell r="U1372">
            <v>52000</v>
          </cell>
          <cell r="V1372">
            <v>11729</v>
          </cell>
          <cell r="W1372">
            <v>40271</v>
          </cell>
          <cell r="X1372">
            <v>40271</v>
          </cell>
          <cell r="Y1372">
            <v>40271</v>
          </cell>
          <cell r="Z1372">
            <v>40271</v>
          </cell>
          <cell r="AA1372">
            <v>40271</v>
          </cell>
        </row>
        <row r="1373">
          <cell r="A1373" t="str">
            <v>NORTH JAVA ROAD IMPROVEMENT PROJECT</v>
          </cell>
          <cell r="B1373" t="str">
            <v>1428</v>
          </cell>
          <cell r="C1373">
            <v>1428</v>
          </cell>
          <cell r="D1373" t="str">
            <v>CLOSED</v>
          </cell>
          <cell r="E1373" t="str">
            <v>01</v>
          </cell>
          <cell r="F1373" t="str">
            <v>INO</v>
          </cell>
          <cell r="G1373">
            <v>3701</v>
          </cell>
          <cell r="H1373" t="str">
            <v>Roads &amp; Highways</v>
          </cell>
          <cell r="I1373">
            <v>2115</v>
          </cell>
          <cell r="J1373" t="str">
            <v>SEID</v>
          </cell>
          <cell r="K1373" t="str">
            <v>23JAN96</v>
          </cell>
          <cell r="L1373" t="str">
            <v>18MAR96</v>
          </cell>
          <cell r="M1373" t="str">
            <v>21MAY96</v>
          </cell>
          <cell r="N1373" t="str">
            <v>20OCT03</v>
          </cell>
          <cell r="O1373" t="str">
            <v>01JUL00</v>
          </cell>
          <cell r="P1373" t="str">
            <v>01JAN20</v>
          </cell>
          <cell r="Q1373">
            <v>24</v>
          </cell>
          <cell r="R1373">
            <v>4</v>
          </cell>
          <cell r="S1373">
            <v>0</v>
          </cell>
          <cell r="T1373" t="str">
            <v>V'ABLE</v>
          </cell>
          <cell r="U1373">
            <v>150000</v>
          </cell>
          <cell r="V1373">
            <v>74451</v>
          </cell>
          <cell r="W1373">
            <v>75549</v>
          </cell>
          <cell r="X1373">
            <v>75549</v>
          </cell>
          <cell r="Y1373">
            <v>75549</v>
          </cell>
          <cell r="Z1373">
            <v>75549</v>
          </cell>
          <cell r="AA1373">
            <v>17976</v>
          </cell>
        </row>
        <row r="1374">
          <cell r="A1374" t="str">
            <v>RURAL ELECTRIFICATION PROJECT</v>
          </cell>
          <cell r="B1374" t="str">
            <v>1429</v>
          </cell>
          <cell r="C1374">
            <v>1429</v>
          </cell>
          <cell r="D1374" t="str">
            <v>CLOSED</v>
          </cell>
          <cell r="E1374" t="str">
            <v>01</v>
          </cell>
          <cell r="F1374" t="str">
            <v>THA</v>
          </cell>
          <cell r="G1374">
            <v>3204</v>
          </cell>
          <cell r="H1374" t="str">
            <v>Transmission &amp; Distribution</v>
          </cell>
          <cell r="I1374">
            <v>2115</v>
          </cell>
          <cell r="J1374" t="str">
            <v>SEID</v>
          </cell>
          <cell r="K1374" t="str">
            <v>23JAN96</v>
          </cell>
          <cell r="L1374" t="str">
            <v>17APR96</v>
          </cell>
          <cell r="M1374" t="str">
            <v>19JUL96</v>
          </cell>
          <cell r="N1374" t="str">
            <v>28JUN99</v>
          </cell>
          <cell r="O1374" t="str">
            <v>15JUN00</v>
          </cell>
          <cell r="P1374" t="str">
            <v>15DEC15</v>
          </cell>
          <cell r="Q1374">
            <v>20</v>
          </cell>
          <cell r="R1374">
            <v>4</v>
          </cell>
          <cell r="S1374">
            <v>0</v>
          </cell>
          <cell r="T1374" t="str">
            <v>V'ABLE</v>
          </cell>
          <cell r="U1374">
            <v>100000</v>
          </cell>
          <cell r="V1374">
            <v>29530</v>
          </cell>
          <cell r="W1374">
            <v>70470</v>
          </cell>
          <cell r="X1374">
            <v>70470</v>
          </cell>
          <cell r="Y1374">
            <v>70470</v>
          </cell>
          <cell r="Z1374">
            <v>70470</v>
          </cell>
          <cell r="AA1374">
            <v>70470</v>
          </cell>
        </row>
        <row r="1375">
          <cell r="A1375" t="str">
            <v>ENGINEERING EDUCATION DEVELOPMENT PROJECT</v>
          </cell>
          <cell r="B1375" t="str">
            <v>1432</v>
          </cell>
          <cell r="C1375">
            <v>1432</v>
          </cell>
          <cell r="D1375" t="str">
            <v>CLOSED</v>
          </cell>
          <cell r="E1375" t="str">
            <v>01</v>
          </cell>
          <cell r="F1375" t="str">
            <v>INO</v>
          </cell>
          <cell r="G1375">
            <v>3104</v>
          </cell>
          <cell r="H1375" t="str">
            <v>Tertiary Education</v>
          </cell>
          <cell r="I1375">
            <v>2161</v>
          </cell>
          <cell r="J1375" t="str">
            <v>IRM</v>
          </cell>
          <cell r="K1375" t="str">
            <v>06FEB96</v>
          </cell>
          <cell r="L1375" t="str">
            <v>18MAR96</v>
          </cell>
          <cell r="M1375" t="str">
            <v>07MAY96</v>
          </cell>
          <cell r="N1375" t="str">
            <v>12DEC02</v>
          </cell>
          <cell r="O1375" t="str">
            <v>15JUL01</v>
          </cell>
          <cell r="P1375" t="str">
            <v>15JAN21</v>
          </cell>
          <cell r="Q1375">
            <v>25</v>
          </cell>
          <cell r="R1375">
            <v>5</v>
          </cell>
          <cell r="S1375">
            <v>0</v>
          </cell>
          <cell r="T1375" t="str">
            <v>V'ABLE</v>
          </cell>
          <cell r="U1375">
            <v>102000</v>
          </cell>
          <cell r="V1375">
            <v>30608</v>
          </cell>
          <cell r="W1375">
            <v>71392</v>
          </cell>
          <cell r="X1375">
            <v>71392</v>
          </cell>
          <cell r="Y1375">
            <v>71392</v>
          </cell>
          <cell r="Z1375">
            <v>71392</v>
          </cell>
          <cell r="AA1375">
            <v>13013</v>
          </cell>
        </row>
        <row r="1376">
          <cell r="A1376" t="str">
            <v>INDUSTRIAL TECHNOLOGY&amp; HUMAN RESOURCE DEVELOPMENT PROJECT</v>
          </cell>
          <cell r="B1376" t="str">
            <v>1433</v>
          </cell>
          <cell r="C1376">
            <v>1433</v>
          </cell>
          <cell r="D1376" t="str">
            <v>CLOSED</v>
          </cell>
          <cell r="E1376" t="str">
            <v>01</v>
          </cell>
          <cell r="F1376" t="str">
            <v>INO</v>
          </cell>
          <cell r="G1376">
            <v>3502</v>
          </cell>
          <cell r="H1376" t="str">
            <v>Industry</v>
          </cell>
          <cell r="I1376">
            <v>2161</v>
          </cell>
          <cell r="J1376" t="str">
            <v>IRM</v>
          </cell>
          <cell r="K1376" t="str">
            <v>28MAR96</v>
          </cell>
          <cell r="L1376" t="str">
            <v>08MAY96</v>
          </cell>
          <cell r="M1376" t="str">
            <v>16JUL96</v>
          </cell>
          <cell r="N1376" t="str">
            <v>05FEB01</v>
          </cell>
          <cell r="O1376" t="str">
            <v>15JUL01</v>
          </cell>
          <cell r="P1376" t="str">
            <v>15JAN21</v>
          </cell>
          <cell r="Q1376">
            <v>25</v>
          </cell>
          <cell r="R1376">
            <v>5</v>
          </cell>
          <cell r="S1376">
            <v>0</v>
          </cell>
          <cell r="T1376" t="str">
            <v>V'ABLE</v>
          </cell>
          <cell r="U1376">
            <v>80000</v>
          </cell>
          <cell r="V1376">
            <v>62226</v>
          </cell>
          <cell r="W1376">
            <v>17774</v>
          </cell>
          <cell r="X1376">
            <v>17774</v>
          </cell>
          <cell r="Y1376">
            <v>17774</v>
          </cell>
          <cell r="Z1376">
            <v>17774</v>
          </cell>
          <cell r="AA1376">
            <v>3176</v>
          </cell>
        </row>
        <row r="1377">
          <cell r="A1377" t="str">
            <v>RURAL MICROENTERPRISE FINANCE PROJECT</v>
          </cell>
          <cell r="B1377" t="str">
            <v>1435</v>
          </cell>
          <cell r="C1377">
            <v>1435</v>
          </cell>
          <cell r="D1377" t="str">
            <v>CLOSED</v>
          </cell>
          <cell r="E1377" t="str">
            <v>03</v>
          </cell>
          <cell r="F1377" t="str">
            <v>PHI</v>
          </cell>
          <cell r="G1377">
            <v>3304</v>
          </cell>
          <cell r="H1377" t="str">
            <v>Microfinance</v>
          </cell>
          <cell r="I1377">
            <v>2125</v>
          </cell>
          <cell r="J1377" t="str">
            <v>SEAE</v>
          </cell>
          <cell r="K1377" t="str">
            <v>23APR96</v>
          </cell>
          <cell r="L1377" t="str">
            <v>08MAY96</v>
          </cell>
          <cell r="M1377" t="str">
            <v>18APR97</v>
          </cell>
          <cell r="N1377" t="str">
            <v>26SEP03</v>
          </cell>
          <cell r="O1377" t="str">
            <v>01JUL06</v>
          </cell>
          <cell r="P1377" t="str">
            <v>01JAN31</v>
          </cell>
          <cell r="Q1377">
            <v>35</v>
          </cell>
          <cell r="R1377">
            <v>10</v>
          </cell>
          <cell r="S1377">
            <v>1</v>
          </cell>
          <cell r="U1377">
            <v>17884</v>
          </cell>
          <cell r="V1377">
            <v>329</v>
          </cell>
          <cell r="W1377">
            <v>17555</v>
          </cell>
          <cell r="X1377">
            <v>17555</v>
          </cell>
          <cell r="Y1377">
            <v>17555</v>
          </cell>
          <cell r="Z1377">
            <v>17555</v>
          </cell>
          <cell r="AA1377">
            <v>1095</v>
          </cell>
        </row>
        <row r="1378">
          <cell r="A1378" t="str">
            <v>SECOND IND'L ENERGY EFFICIENCY &amp; ENVIRONMENT IMPROVEMENT PROJE</v>
          </cell>
          <cell r="B1378" t="str">
            <v>1436</v>
          </cell>
          <cell r="C1378">
            <v>1436</v>
          </cell>
          <cell r="D1378" t="str">
            <v>CLOSED</v>
          </cell>
          <cell r="E1378" t="str">
            <v>01</v>
          </cell>
          <cell r="F1378" t="str">
            <v>PRC</v>
          </cell>
          <cell r="G1378">
            <v>3205</v>
          </cell>
          <cell r="H1378" t="str">
            <v>Energy Sector Development</v>
          </cell>
          <cell r="I1378">
            <v>4720</v>
          </cell>
          <cell r="J1378" t="str">
            <v>EAEN</v>
          </cell>
          <cell r="K1378" t="str">
            <v>09MAY96</v>
          </cell>
          <cell r="L1378" t="str">
            <v>11NOV96</v>
          </cell>
          <cell r="M1378" t="str">
            <v>13JAN97</v>
          </cell>
          <cell r="N1378" t="str">
            <v>25FEB02</v>
          </cell>
          <cell r="O1378" t="str">
            <v>15OCT01</v>
          </cell>
          <cell r="P1378" t="str">
            <v>15APR16</v>
          </cell>
          <cell r="Q1378">
            <v>20</v>
          </cell>
          <cell r="R1378">
            <v>5</v>
          </cell>
          <cell r="S1378">
            <v>0</v>
          </cell>
          <cell r="T1378" t="str">
            <v>V'ABLE</v>
          </cell>
          <cell r="U1378">
            <v>178000</v>
          </cell>
          <cell r="V1378">
            <v>28703</v>
          </cell>
          <cell r="W1378">
            <v>149297</v>
          </cell>
          <cell r="X1378">
            <v>149297</v>
          </cell>
          <cell r="Y1378">
            <v>149297</v>
          </cell>
          <cell r="Z1378">
            <v>149297</v>
          </cell>
          <cell r="AA1378">
            <v>48513</v>
          </cell>
        </row>
        <row r="1379">
          <cell r="A1379" t="str">
            <v>SECOND IRRIGATION SECTOR PROJECT</v>
          </cell>
          <cell r="B1379" t="str">
            <v>1437</v>
          </cell>
          <cell r="C1379">
            <v>1437</v>
          </cell>
          <cell r="D1379" t="str">
            <v>CLOSED</v>
          </cell>
          <cell r="E1379" t="str">
            <v>03</v>
          </cell>
          <cell r="F1379" t="str">
            <v>NEP</v>
          </cell>
          <cell r="G1379">
            <v>3005</v>
          </cell>
          <cell r="H1379" t="str">
            <v>Irrigation &amp; Drainage</v>
          </cell>
          <cell r="I1379">
            <v>2035</v>
          </cell>
          <cell r="J1379" t="str">
            <v>SANS</v>
          </cell>
          <cell r="K1379" t="str">
            <v>16MAY96</v>
          </cell>
          <cell r="L1379" t="str">
            <v>13AUG96</v>
          </cell>
          <cell r="M1379" t="str">
            <v>11SEP96</v>
          </cell>
          <cell r="N1379" t="str">
            <v>13NOV03</v>
          </cell>
          <cell r="O1379" t="str">
            <v>15MAY06</v>
          </cell>
          <cell r="P1379" t="str">
            <v>15NOV35</v>
          </cell>
          <cell r="Q1379">
            <v>40</v>
          </cell>
          <cell r="R1379">
            <v>10</v>
          </cell>
          <cell r="S1379">
            <v>1</v>
          </cell>
          <cell r="U1379">
            <v>22792</v>
          </cell>
          <cell r="V1379">
            <v>131</v>
          </cell>
          <cell r="W1379">
            <v>22661</v>
          </cell>
          <cell r="X1379">
            <v>22661</v>
          </cell>
          <cell r="Y1379">
            <v>22661</v>
          </cell>
          <cell r="Z1379">
            <v>22661</v>
          </cell>
          <cell r="AA1379">
            <v>1368</v>
          </cell>
        </row>
        <row r="1380">
          <cell r="A1380" t="str">
            <v>EMERGENCY REHABILITATION OF PETROLEUM FACILITIES PROJECT</v>
          </cell>
          <cell r="B1380" t="str">
            <v>1438</v>
          </cell>
          <cell r="C1380">
            <v>1438</v>
          </cell>
          <cell r="D1380" t="str">
            <v>CLOSED</v>
          </cell>
          <cell r="E1380" t="str">
            <v>03</v>
          </cell>
          <cell r="F1380" t="str">
            <v>SRI</v>
          </cell>
          <cell r="G1380">
            <v>3502</v>
          </cell>
          <cell r="H1380" t="str">
            <v>Industry</v>
          </cell>
          <cell r="I1380">
            <v>2025</v>
          </cell>
          <cell r="J1380" t="str">
            <v>SAEN</v>
          </cell>
          <cell r="K1380" t="str">
            <v>16MAY96</v>
          </cell>
          <cell r="L1380" t="str">
            <v>06JUN96</v>
          </cell>
          <cell r="M1380" t="str">
            <v>12AUG96</v>
          </cell>
          <cell r="N1380" t="str">
            <v>31MAR00</v>
          </cell>
          <cell r="O1380" t="str">
            <v>15JUN06</v>
          </cell>
          <cell r="P1380" t="str">
            <v>15DEC35</v>
          </cell>
          <cell r="Q1380">
            <v>40</v>
          </cell>
          <cell r="R1380">
            <v>10</v>
          </cell>
          <cell r="S1380">
            <v>1</v>
          </cell>
          <cell r="U1380">
            <v>22532</v>
          </cell>
          <cell r="V1380">
            <v>0</v>
          </cell>
          <cell r="W1380">
            <v>22532</v>
          </cell>
          <cell r="X1380">
            <v>22532</v>
          </cell>
          <cell r="Y1380">
            <v>22532</v>
          </cell>
          <cell r="Z1380">
            <v>22532</v>
          </cell>
          <cell r="AA1380">
            <v>1420</v>
          </cell>
        </row>
        <row r="1381">
          <cell r="A1381" t="str">
            <v>DAXIAN-WANXIAN RAILWAY PROJECT</v>
          </cell>
          <cell r="B1381" t="str">
            <v>1439</v>
          </cell>
          <cell r="C1381">
            <v>1439</v>
          </cell>
          <cell r="D1381" t="str">
            <v>CLOSED</v>
          </cell>
          <cell r="E1381" t="str">
            <v>01</v>
          </cell>
          <cell r="F1381" t="str">
            <v>PRC</v>
          </cell>
          <cell r="G1381">
            <v>3703</v>
          </cell>
          <cell r="H1381" t="str">
            <v>Railways</v>
          </cell>
          <cell r="I1381">
            <v>4715</v>
          </cell>
          <cell r="J1381" t="str">
            <v>EATC</v>
          </cell>
          <cell r="K1381" t="str">
            <v>04JUN96</v>
          </cell>
          <cell r="L1381" t="str">
            <v>20AUG97</v>
          </cell>
          <cell r="M1381" t="str">
            <v>06DEC97</v>
          </cell>
          <cell r="N1381" t="str">
            <v>18DEC02</v>
          </cell>
          <cell r="O1381" t="str">
            <v>01NOV00</v>
          </cell>
          <cell r="P1381" t="str">
            <v>01MAY20</v>
          </cell>
          <cell r="Q1381">
            <v>24</v>
          </cell>
          <cell r="R1381">
            <v>4</v>
          </cell>
          <cell r="S1381">
            <v>0</v>
          </cell>
          <cell r="T1381" t="str">
            <v>V'ABLE</v>
          </cell>
          <cell r="U1381">
            <v>100000</v>
          </cell>
          <cell r="V1381">
            <v>14198</v>
          </cell>
          <cell r="W1381">
            <v>85802</v>
          </cell>
          <cell r="X1381">
            <v>85802</v>
          </cell>
          <cell r="Y1381">
            <v>85802</v>
          </cell>
          <cell r="Z1381">
            <v>85802</v>
          </cell>
          <cell r="AA1381">
            <v>18571</v>
          </cell>
        </row>
        <row r="1382">
          <cell r="A1382" t="str">
            <v>RURAL WATER SUPPLY AND SANITATION SECTOR PROJECT</v>
          </cell>
          <cell r="B1382" t="str">
            <v>1440</v>
          </cell>
          <cell r="C1382">
            <v>1440</v>
          </cell>
          <cell r="D1382" t="str">
            <v>CLOSED</v>
          </cell>
          <cell r="E1382" t="str">
            <v>01</v>
          </cell>
          <cell r="F1382" t="str">
            <v>PHI</v>
          </cell>
          <cell r="G1382">
            <v>3801</v>
          </cell>
          <cell r="H1382" t="str">
            <v>Water Supply &amp; Sanitation</v>
          </cell>
          <cell r="I1382">
            <v>2135</v>
          </cell>
          <cell r="J1382" t="str">
            <v>SESS</v>
          </cell>
          <cell r="K1382" t="str">
            <v>04JUN96</v>
          </cell>
          <cell r="L1382" t="str">
            <v>03JUN97</v>
          </cell>
          <cell r="M1382" t="str">
            <v>07NOV97</v>
          </cell>
          <cell r="N1382" t="str">
            <v>08JUL04</v>
          </cell>
          <cell r="O1382" t="str">
            <v>15SEP01</v>
          </cell>
          <cell r="P1382" t="str">
            <v>15MAR21</v>
          </cell>
          <cell r="Q1382">
            <v>25</v>
          </cell>
          <cell r="R1382">
            <v>5</v>
          </cell>
          <cell r="S1382">
            <v>0</v>
          </cell>
          <cell r="T1382" t="str">
            <v>V'ABLE</v>
          </cell>
          <cell r="U1382">
            <v>18500</v>
          </cell>
          <cell r="V1382">
            <v>9020</v>
          </cell>
          <cell r="W1382">
            <v>9480</v>
          </cell>
          <cell r="X1382">
            <v>9480</v>
          </cell>
          <cell r="Y1382">
            <v>9480</v>
          </cell>
          <cell r="Z1382">
            <v>9480</v>
          </cell>
          <cell r="AA1382">
            <v>1794</v>
          </cell>
        </row>
        <row r="1383">
          <cell r="A1383" t="str">
            <v>RURAL WATER SUPPLY &amp; SANITATION SECTOR PROJECT</v>
          </cell>
          <cell r="B1383" t="str">
            <v>1441</v>
          </cell>
          <cell r="C1383">
            <v>1441</v>
          </cell>
          <cell r="D1383" t="str">
            <v>CLOSED</v>
          </cell>
          <cell r="E1383" t="str">
            <v>03</v>
          </cell>
          <cell r="F1383" t="str">
            <v>PHI</v>
          </cell>
          <cell r="G1383">
            <v>3801</v>
          </cell>
          <cell r="H1383" t="str">
            <v>Water Supply &amp; Sanitation</v>
          </cell>
          <cell r="I1383">
            <v>2135</v>
          </cell>
          <cell r="J1383" t="str">
            <v>SESS</v>
          </cell>
          <cell r="K1383" t="str">
            <v>04JUN96</v>
          </cell>
          <cell r="L1383" t="str">
            <v>03JUN97</v>
          </cell>
          <cell r="M1383" t="str">
            <v>07NOV97</v>
          </cell>
          <cell r="N1383" t="str">
            <v>23JUL04</v>
          </cell>
          <cell r="O1383" t="str">
            <v>15SEP06</v>
          </cell>
          <cell r="P1383" t="str">
            <v>15MAR31</v>
          </cell>
          <cell r="Q1383">
            <v>35</v>
          </cell>
          <cell r="R1383">
            <v>10</v>
          </cell>
          <cell r="S1383">
            <v>1</v>
          </cell>
          <cell r="U1383">
            <v>17406</v>
          </cell>
          <cell r="V1383">
            <v>8301</v>
          </cell>
          <cell r="W1383">
            <v>9105</v>
          </cell>
          <cell r="X1383">
            <v>9105</v>
          </cell>
          <cell r="Y1383">
            <v>9105</v>
          </cell>
          <cell r="Z1383">
            <v>9105</v>
          </cell>
          <cell r="AA1383">
            <v>570</v>
          </cell>
        </row>
        <row r="1384">
          <cell r="A1384" t="str">
            <v>BASIC EDUCATION PROJECT</v>
          </cell>
          <cell r="B1384" t="str">
            <v>1442</v>
          </cell>
          <cell r="C1384">
            <v>1442</v>
          </cell>
          <cell r="D1384" t="str">
            <v>CLOSED</v>
          </cell>
          <cell r="E1384" t="str">
            <v>01</v>
          </cell>
          <cell r="F1384" t="str">
            <v>INO</v>
          </cell>
          <cell r="G1384">
            <v>3101</v>
          </cell>
          <cell r="H1384" t="str">
            <v>Basic Education</v>
          </cell>
          <cell r="I1384">
            <v>2161</v>
          </cell>
          <cell r="J1384" t="str">
            <v>IRM</v>
          </cell>
          <cell r="K1384" t="str">
            <v>06JUN96</v>
          </cell>
          <cell r="L1384" t="str">
            <v>02JUL96</v>
          </cell>
          <cell r="M1384" t="str">
            <v>05SEP96</v>
          </cell>
          <cell r="N1384" t="str">
            <v>15AUG02</v>
          </cell>
          <cell r="O1384" t="str">
            <v>01NOV01</v>
          </cell>
          <cell r="P1384" t="str">
            <v>01MAY21</v>
          </cell>
          <cell r="Q1384">
            <v>25</v>
          </cell>
          <cell r="R1384">
            <v>5</v>
          </cell>
          <cell r="S1384">
            <v>0</v>
          </cell>
          <cell r="T1384" t="str">
            <v>V'ABLE</v>
          </cell>
          <cell r="U1384">
            <v>85000</v>
          </cell>
          <cell r="V1384">
            <v>27484</v>
          </cell>
          <cell r="W1384">
            <v>57516</v>
          </cell>
          <cell r="X1384">
            <v>57516</v>
          </cell>
          <cell r="Y1384">
            <v>57516</v>
          </cell>
          <cell r="Z1384">
            <v>57516</v>
          </cell>
          <cell r="AA1384">
            <v>10587</v>
          </cell>
        </row>
        <row r="1385">
          <cell r="A1385" t="str">
            <v>POWER &amp; DISTRICT HEATING REHABILITATION PROJECT</v>
          </cell>
          <cell r="B1385" t="str">
            <v>1443</v>
          </cell>
          <cell r="C1385">
            <v>1443</v>
          </cell>
          <cell r="D1385" t="str">
            <v>CLOSED</v>
          </cell>
          <cell r="E1385" t="str">
            <v>03</v>
          </cell>
          <cell r="F1385" t="str">
            <v>KGZ</v>
          </cell>
          <cell r="G1385">
            <v>3204</v>
          </cell>
          <cell r="H1385" t="str">
            <v>Transmission &amp; Distribution</v>
          </cell>
          <cell r="I1385">
            <v>4615</v>
          </cell>
          <cell r="J1385" t="str">
            <v>CWID</v>
          </cell>
          <cell r="K1385" t="str">
            <v>06JUN96</v>
          </cell>
          <cell r="L1385" t="str">
            <v>18JUL96</v>
          </cell>
          <cell r="M1385" t="str">
            <v>24APR97</v>
          </cell>
          <cell r="N1385" t="str">
            <v>31MAR02</v>
          </cell>
          <cell r="O1385" t="str">
            <v>01NOV06</v>
          </cell>
          <cell r="P1385" t="str">
            <v>01MAY36</v>
          </cell>
          <cell r="Q1385">
            <v>40</v>
          </cell>
          <cell r="R1385">
            <v>10</v>
          </cell>
          <cell r="S1385">
            <v>1</v>
          </cell>
          <cell r="U1385">
            <v>27736</v>
          </cell>
          <cell r="V1385">
            <v>259</v>
          </cell>
          <cell r="W1385">
            <v>27477</v>
          </cell>
          <cell r="X1385">
            <v>27477</v>
          </cell>
          <cell r="Y1385">
            <v>27477</v>
          </cell>
          <cell r="Z1385">
            <v>27477</v>
          </cell>
          <cell r="AA1385">
            <v>1440</v>
          </cell>
        </row>
        <row r="1386">
          <cell r="A1386" t="str">
            <v>ROAD REHABILITATION PROJECT</v>
          </cell>
          <cell r="B1386" t="str">
            <v>1444</v>
          </cell>
          <cell r="C1386">
            <v>1444</v>
          </cell>
          <cell r="D1386" t="str">
            <v>CLOSED</v>
          </cell>
          <cell r="E1386" t="str">
            <v>03</v>
          </cell>
          <cell r="F1386" t="str">
            <v>KGZ</v>
          </cell>
          <cell r="G1386">
            <v>3701</v>
          </cell>
          <cell r="H1386" t="str">
            <v>Roads &amp; Highways</v>
          </cell>
          <cell r="I1386">
            <v>4615</v>
          </cell>
          <cell r="J1386" t="str">
            <v>CWID</v>
          </cell>
          <cell r="K1386" t="str">
            <v>13JUN96</v>
          </cell>
          <cell r="L1386" t="str">
            <v>18JUL96</v>
          </cell>
          <cell r="M1386" t="str">
            <v>27SEP96</v>
          </cell>
          <cell r="N1386" t="str">
            <v>18DEC01</v>
          </cell>
          <cell r="O1386" t="str">
            <v>01DEC06</v>
          </cell>
          <cell r="P1386" t="str">
            <v>01JUN36</v>
          </cell>
          <cell r="Q1386">
            <v>40</v>
          </cell>
          <cell r="R1386">
            <v>10</v>
          </cell>
          <cell r="S1386">
            <v>1</v>
          </cell>
          <cell r="U1386">
            <v>46702</v>
          </cell>
          <cell r="V1386">
            <v>572</v>
          </cell>
          <cell r="W1386">
            <v>46130</v>
          </cell>
          <cell r="X1386">
            <v>46130</v>
          </cell>
          <cell r="Y1386">
            <v>46130</v>
          </cell>
          <cell r="Z1386">
            <v>46130</v>
          </cell>
          <cell r="AA1386">
            <v>2417</v>
          </cell>
        </row>
        <row r="1387">
          <cell r="A1387" t="str">
            <v>AGRICULTURE SECTOR PROGRAM</v>
          </cell>
          <cell r="B1387" t="str">
            <v>1445</v>
          </cell>
          <cell r="C1387">
            <v>1445</v>
          </cell>
          <cell r="D1387" t="str">
            <v>CLOSED</v>
          </cell>
          <cell r="E1387" t="str">
            <v>03</v>
          </cell>
          <cell r="F1387" t="str">
            <v>CAM</v>
          </cell>
          <cell r="G1387">
            <v>3008</v>
          </cell>
          <cell r="H1387" t="str">
            <v>Agriculture Sector Development</v>
          </cell>
          <cell r="I1387">
            <v>2125</v>
          </cell>
          <cell r="J1387" t="str">
            <v>SEAE</v>
          </cell>
          <cell r="K1387" t="str">
            <v>20JUN96</v>
          </cell>
          <cell r="L1387" t="str">
            <v>29JUL96</v>
          </cell>
          <cell r="M1387" t="str">
            <v>28OCT96</v>
          </cell>
          <cell r="N1387" t="str">
            <v>05SEP00</v>
          </cell>
          <cell r="O1387" t="str">
            <v>01OCT06</v>
          </cell>
          <cell r="P1387" t="str">
            <v>01APR36</v>
          </cell>
          <cell r="Q1387">
            <v>40</v>
          </cell>
          <cell r="R1387">
            <v>10</v>
          </cell>
          <cell r="S1387">
            <v>1</v>
          </cell>
          <cell r="U1387">
            <v>28419</v>
          </cell>
          <cell r="V1387">
            <v>0</v>
          </cell>
          <cell r="W1387">
            <v>28419</v>
          </cell>
          <cell r="X1387">
            <v>28419</v>
          </cell>
          <cell r="Y1387">
            <v>28419</v>
          </cell>
          <cell r="Z1387">
            <v>28419</v>
          </cell>
          <cell r="AA1387">
            <v>1420</v>
          </cell>
        </row>
        <row r="1388">
          <cell r="A1388" t="str">
            <v>BASIC EDUCATION TEXTBOOK PROJECT</v>
          </cell>
          <cell r="B1388" t="str">
            <v>1446</v>
          </cell>
          <cell r="C1388">
            <v>1446</v>
          </cell>
          <cell r="D1388" t="str">
            <v>CLOSED</v>
          </cell>
          <cell r="E1388" t="str">
            <v>03</v>
          </cell>
          <cell r="F1388" t="str">
            <v>CAM</v>
          </cell>
          <cell r="G1388">
            <v>3101</v>
          </cell>
          <cell r="H1388" t="str">
            <v>Basic Education</v>
          </cell>
          <cell r="I1388">
            <v>2135</v>
          </cell>
          <cell r="J1388" t="str">
            <v>SESS</v>
          </cell>
          <cell r="K1388" t="str">
            <v>20JUN96</v>
          </cell>
          <cell r="L1388" t="str">
            <v>29JUL96</v>
          </cell>
          <cell r="M1388" t="str">
            <v>28OCT96</v>
          </cell>
          <cell r="N1388" t="str">
            <v>29OCT02</v>
          </cell>
          <cell r="O1388" t="str">
            <v>15OCT06</v>
          </cell>
          <cell r="P1388" t="str">
            <v>15APR36</v>
          </cell>
          <cell r="Q1388">
            <v>40</v>
          </cell>
          <cell r="R1388">
            <v>10</v>
          </cell>
          <cell r="S1388">
            <v>1</v>
          </cell>
          <cell r="U1388">
            <v>18364</v>
          </cell>
          <cell r="V1388">
            <v>154</v>
          </cell>
          <cell r="W1388">
            <v>18210</v>
          </cell>
          <cell r="X1388">
            <v>18210</v>
          </cell>
          <cell r="Y1388">
            <v>18210</v>
          </cell>
          <cell r="Z1388">
            <v>18210</v>
          </cell>
          <cell r="AA1388">
            <v>951</v>
          </cell>
        </row>
        <row r="1389">
          <cell r="A1389" t="str">
            <v>BASIC HEALTH SERVICES PROJECT</v>
          </cell>
          <cell r="B1389" t="str">
            <v>1447</v>
          </cell>
          <cell r="C1389">
            <v>1447</v>
          </cell>
          <cell r="D1389" t="str">
            <v>CLOSED</v>
          </cell>
          <cell r="E1389" t="str">
            <v>03</v>
          </cell>
          <cell r="F1389" t="str">
            <v>CAM</v>
          </cell>
          <cell r="G1389">
            <v>3403</v>
          </cell>
          <cell r="H1389" t="str">
            <v>Health Systems</v>
          </cell>
          <cell r="I1389">
            <v>2135</v>
          </cell>
          <cell r="J1389" t="str">
            <v>SESS</v>
          </cell>
          <cell r="K1389" t="str">
            <v>20JUN96</v>
          </cell>
          <cell r="L1389" t="str">
            <v>29JUL96</v>
          </cell>
          <cell r="M1389" t="str">
            <v>27SEP96</v>
          </cell>
          <cell r="N1389" t="str">
            <v>05AUG03</v>
          </cell>
          <cell r="O1389" t="str">
            <v>15OCT06</v>
          </cell>
          <cell r="P1389" t="str">
            <v>15APR36</v>
          </cell>
          <cell r="Q1389">
            <v>40</v>
          </cell>
          <cell r="R1389">
            <v>10</v>
          </cell>
          <cell r="S1389">
            <v>1</v>
          </cell>
          <cell r="U1389">
            <v>18361</v>
          </cell>
          <cell r="V1389">
            <v>0</v>
          </cell>
          <cell r="W1389">
            <v>18361</v>
          </cell>
          <cell r="X1389">
            <v>18361</v>
          </cell>
          <cell r="Y1389">
            <v>18361</v>
          </cell>
          <cell r="Z1389">
            <v>18361</v>
          </cell>
          <cell r="AA1389">
            <v>962</v>
          </cell>
        </row>
        <row r="1390">
          <cell r="A1390" t="str">
            <v>URBAN INFRASTRUCTURE PROJECT</v>
          </cell>
          <cell r="B1390" t="str">
            <v>1448</v>
          </cell>
          <cell r="C1390">
            <v>1448</v>
          </cell>
          <cell r="D1390" t="str">
            <v>CLOSED</v>
          </cell>
          <cell r="E1390" t="str">
            <v>03</v>
          </cell>
          <cell r="F1390" t="str">
            <v>VAN</v>
          </cell>
          <cell r="G1390">
            <v>3900</v>
          </cell>
          <cell r="H1390" t="str">
            <v>Multisector</v>
          </cell>
          <cell r="I1390">
            <v>3610</v>
          </cell>
          <cell r="J1390" t="str">
            <v>PAHQ</v>
          </cell>
          <cell r="K1390" t="str">
            <v>27JUN96</v>
          </cell>
          <cell r="L1390" t="str">
            <v>29JUL96</v>
          </cell>
          <cell r="M1390" t="str">
            <v>16JUN97</v>
          </cell>
          <cell r="N1390" t="str">
            <v>13JAN03</v>
          </cell>
          <cell r="O1390" t="str">
            <v>01DEC06</v>
          </cell>
          <cell r="P1390" t="str">
            <v>01JUN36</v>
          </cell>
          <cell r="Q1390">
            <v>40</v>
          </cell>
          <cell r="R1390">
            <v>10</v>
          </cell>
          <cell r="S1390">
            <v>1</v>
          </cell>
          <cell r="U1390">
            <v>8998</v>
          </cell>
          <cell r="V1390">
            <v>2</v>
          </cell>
          <cell r="W1390">
            <v>8996</v>
          </cell>
          <cell r="X1390">
            <v>8996</v>
          </cell>
          <cell r="Y1390">
            <v>8996</v>
          </cell>
          <cell r="Z1390">
            <v>8996</v>
          </cell>
          <cell r="AA1390">
            <v>448</v>
          </cell>
        </row>
        <row r="1391">
          <cell r="A1391" t="str">
            <v>BAPEDAL REGIONAL NETWORK PROJECT</v>
          </cell>
          <cell r="B1391" t="str">
            <v>1449</v>
          </cell>
          <cell r="C1391">
            <v>1449</v>
          </cell>
          <cell r="D1391" t="str">
            <v>CLOSED</v>
          </cell>
          <cell r="E1391" t="str">
            <v>01</v>
          </cell>
          <cell r="F1391" t="str">
            <v>INO</v>
          </cell>
          <cell r="G1391">
            <v>3002</v>
          </cell>
          <cell r="H1391" t="str">
            <v>Environment &amp; Biodiversity</v>
          </cell>
          <cell r="I1391">
            <v>2161</v>
          </cell>
          <cell r="J1391" t="str">
            <v>IRM</v>
          </cell>
          <cell r="K1391" t="str">
            <v>27JUN96</v>
          </cell>
          <cell r="L1391" t="str">
            <v>17JUL96</v>
          </cell>
          <cell r="M1391" t="str">
            <v>16SEP96</v>
          </cell>
          <cell r="N1391" t="str">
            <v>03AUG04</v>
          </cell>
          <cell r="O1391" t="str">
            <v>01NOV01</v>
          </cell>
          <cell r="P1391" t="str">
            <v>01MAY16</v>
          </cell>
          <cell r="Q1391">
            <v>20</v>
          </cell>
          <cell r="R1391">
            <v>5</v>
          </cell>
          <cell r="S1391">
            <v>0</v>
          </cell>
          <cell r="T1391" t="str">
            <v>V'ABLE</v>
          </cell>
          <cell r="U1391">
            <v>45000</v>
          </cell>
          <cell r="V1391">
            <v>19872</v>
          </cell>
          <cell r="W1391">
            <v>25128</v>
          </cell>
          <cell r="X1391">
            <v>25128</v>
          </cell>
          <cell r="Y1391">
            <v>25128</v>
          </cell>
          <cell r="Z1391">
            <v>25128</v>
          </cell>
          <cell r="AA1391">
            <v>8302</v>
          </cell>
        </row>
        <row r="1392">
          <cell r="A1392" t="str">
            <v>RURAL INFRASTRUCTURE DEVELOPMENT PROJECT</v>
          </cell>
          <cell r="B1392" t="str">
            <v>1450</v>
          </cell>
          <cell r="C1392">
            <v>1450</v>
          </cell>
          <cell r="D1392" t="str">
            <v>CLOSED</v>
          </cell>
          <cell r="E1392" t="str">
            <v>03</v>
          </cell>
          <cell r="F1392" t="str">
            <v>NEP</v>
          </cell>
          <cell r="G1392">
            <v>3701</v>
          </cell>
          <cell r="H1392" t="str">
            <v>Roads &amp; Highways</v>
          </cell>
          <cell r="I1392">
            <v>2070</v>
          </cell>
          <cell r="J1392" t="str">
            <v>NRM</v>
          </cell>
          <cell r="K1392" t="str">
            <v>27JUN96</v>
          </cell>
          <cell r="L1392" t="str">
            <v>27AUG96</v>
          </cell>
          <cell r="M1392" t="str">
            <v>26SEP96</v>
          </cell>
          <cell r="N1392" t="str">
            <v>28SEP06</v>
          </cell>
          <cell r="O1392" t="str">
            <v>15NOV06</v>
          </cell>
          <cell r="P1392" t="str">
            <v>15MAY36</v>
          </cell>
          <cell r="Q1392">
            <v>40</v>
          </cell>
          <cell r="R1392">
            <v>10</v>
          </cell>
          <cell r="S1392">
            <v>1</v>
          </cell>
          <cell r="U1392">
            <v>11350</v>
          </cell>
          <cell r="V1392">
            <v>580</v>
          </cell>
          <cell r="W1392">
            <v>10770</v>
          </cell>
          <cell r="X1392">
            <v>10770</v>
          </cell>
          <cell r="Y1392">
            <v>10770</v>
          </cell>
          <cell r="Z1392">
            <v>10770</v>
          </cell>
          <cell r="AA1392">
            <v>550</v>
          </cell>
        </row>
        <row r="1393">
          <cell r="A1393" t="str">
            <v>SECOND TOURISM INFRASTRUCTURE DEVELOPMENT PROJECT</v>
          </cell>
          <cell r="B1393" t="str">
            <v>1451</v>
          </cell>
          <cell r="C1393">
            <v>1451</v>
          </cell>
          <cell r="D1393" t="str">
            <v>CLOSED</v>
          </cell>
          <cell r="E1393" t="str">
            <v>03</v>
          </cell>
          <cell r="F1393" t="str">
            <v>NEP</v>
          </cell>
          <cell r="G1393">
            <v>3502</v>
          </cell>
          <cell r="H1393" t="str">
            <v>Industry</v>
          </cell>
          <cell r="I1393">
            <v>2045</v>
          </cell>
          <cell r="J1393" t="str">
            <v>SAUD</v>
          </cell>
          <cell r="K1393" t="str">
            <v>02JUL96</v>
          </cell>
          <cell r="L1393" t="str">
            <v>27AUG96</v>
          </cell>
          <cell r="M1393" t="str">
            <v>05DEC96</v>
          </cell>
          <cell r="N1393" t="str">
            <v>15JUL04</v>
          </cell>
          <cell r="O1393" t="str">
            <v>15NOV06</v>
          </cell>
          <cell r="P1393" t="str">
            <v>15MAY36</v>
          </cell>
          <cell r="Q1393">
            <v>40</v>
          </cell>
          <cell r="R1393">
            <v>10</v>
          </cell>
          <cell r="S1393">
            <v>1</v>
          </cell>
          <cell r="U1393">
            <v>16033</v>
          </cell>
          <cell r="V1393">
            <v>4814</v>
          </cell>
          <cell r="W1393">
            <v>11219</v>
          </cell>
          <cell r="X1393">
            <v>11219</v>
          </cell>
          <cell r="Y1393">
            <v>11219</v>
          </cell>
          <cell r="Z1393">
            <v>11219</v>
          </cell>
          <cell r="AA1393">
            <v>560</v>
          </cell>
        </row>
        <row r="1394">
          <cell r="A1394" t="str">
            <v>KALI GANDAKI "A" HYDROELECTRIC PROJECT</v>
          </cell>
          <cell r="B1394" t="str">
            <v>1452</v>
          </cell>
          <cell r="C1394">
            <v>1452</v>
          </cell>
          <cell r="D1394" t="str">
            <v>CLOSED</v>
          </cell>
          <cell r="E1394" t="str">
            <v>03</v>
          </cell>
          <cell r="F1394" t="str">
            <v>NEP</v>
          </cell>
          <cell r="G1394">
            <v>3202</v>
          </cell>
          <cell r="H1394" t="str">
            <v>Hydropower Generation</v>
          </cell>
          <cell r="I1394">
            <v>2025</v>
          </cell>
          <cell r="J1394" t="str">
            <v>SAEN</v>
          </cell>
          <cell r="K1394" t="str">
            <v>23JUL96</v>
          </cell>
          <cell r="L1394" t="str">
            <v>27AUG96</v>
          </cell>
          <cell r="M1394" t="str">
            <v>12DEC96</v>
          </cell>
          <cell r="N1394" t="str">
            <v>26APR04</v>
          </cell>
          <cell r="O1394" t="str">
            <v>15NOV06</v>
          </cell>
          <cell r="P1394" t="str">
            <v>15MAY36</v>
          </cell>
          <cell r="Q1394">
            <v>40</v>
          </cell>
          <cell r="R1394">
            <v>10</v>
          </cell>
          <cell r="S1394">
            <v>1</v>
          </cell>
          <cell r="U1394">
            <v>148507</v>
          </cell>
          <cell r="V1394">
            <v>7736</v>
          </cell>
          <cell r="W1394">
            <v>140771</v>
          </cell>
          <cell r="X1394">
            <v>140771</v>
          </cell>
          <cell r="Y1394">
            <v>140771</v>
          </cell>
          <cell r="Z1394">
            <v>140771</v>
          </cell>
          <cell r="AA1394">
            <v>7040</v>
          </cell>
        </row>
        <row r="1395">
          <cell r="A1395" t="str">
            <v>BUKIDNON INTEGRATED AREA DEVELOPMENT PROJECT</v>
          </cell>
          <cell r="B1395" t="str">
            <v>1453</v>
          </cell>
          <cell r="C1395">
            <v>1453</v>
          </cell>
          <cell r="D1395" t="str">
            <v>CLOSED</v>
          </cell>
          <cell r="E1395" t="str">
            <v>03</v>
          </cell>
          <cell r="F1395" t="str">
            <v>PHI</v>
          </cell>
          <cell r="G1395">
            <v>3900</v>
          </cell>
          <cell r="H1395" t="str">
            <v>Multisector</v>
          </cell>
          <cell r="I1395">
            <v>2125</v>
          </cell>
          <cell r="J1395" t="str">
            <v>SEAE</v>
          </cell>
          <cell r="K1395" t="str">
            <v>23JUL96</v>
          </cell>
          <cell r="L1395" t="str">
            <v>03JUN97</v>
          </cell>
          <cell r="M1395" t="str">
            <v>07OCT97</v>
          </cell>
          <cell r="N1395" t="str">
            <v>01APR04</v>
          </cell>
          <cell r="O1395" t="str">
            <v>15NOV06</v>
          </cell>
          <cell r="P1395" t="str">
            <v>15MAY31</v>
          </cell>
          <cell r="Q1395">
            <v>35</v>
          </cell>
          <cell r="R1395">
            <v>10</v>
          </cell>
          <cell r="S1395">
            <v>1</v>
          </cell>
          <cell r="U1395">
            <v>18410</v>
          </cell>
          <cell r="V1395">
            <v>15826</v>
          </cell>
          <cell r="W1395">
            <v>2584</v>
          </cell>
          <cell r="X1395">
            <v>2584</v>
          </cell>
          <cell r="Y1395">
            <v>2584</v>
          </cell>
          <cell r="Z1395">
            <v>2584</v>
          </cell>
          <cell r="AA1395">
            <v>160</v>
          </cell>
        </row>
        <row r="1396">
          <cell r="A1396" t="str">
            <v>SECOND GIRLS PRIMARY SCHOOL SECTOR PROJECT</v>
          </cell>
          <cell r="B1396" t="str">
            <v>1454</v>
          </cell>
          <cell r="C1396">
            <v>1454</v>
          </cell>
          <cell r="D1396" t="str">
            <v>CLOSED</v>
          </cell>
          <cell r="E1396" t="str">
            <v>03</v>
          </cell>
          <cell r="F1396" t="str">
            <v>PAK</v>
          </cell>
          <cell r="G1396">
            <v>3101</v>
          </cell>
          <cell r="H1396" t="str">
            <v>Basic Education</v>
          </cell>
          <cell r="I1396">
            <v>4670</v>
          </cell>
          <cell r="J1396" t="str">
            <v>PRM</v>
          </cell>
          <cell r="K1396" t="str">
            <v>15AUG96</v>
          </cell>
          <cell r="L1396" t="str">
            <v>28FEB97</v>
          </cell>
          <cell r="M1396" t="str">
            <v>19JAN98</v>
          </cell>
          <cell r="N1396" t="str">
            <v>17JUL07</v>
          </cell>
          <cell r="O1396" t="str">
            <v>01JAN07</v>
          </cell>
          <cell r="P1396" t="str">
            <v>01JUL31</v>
          </cell>
          <cell r="Q1396">
            <v>35</v>
          </cell>
          <cell r="R1396">
            <v>10</v>
          </cell>
          <cell r="S1396">
            <v>1</v>
          </cell>
          <cell r="U1396">
            <v>42564</v>
          </cell>
          <cell r="V1396">
            <v>7426</v>
          </cell>
          <cell r="W1396">
            <v>35138</v>
          </cell>
          <cell r="X1396">
            <v>35138</v>
          </cell>
          <cell r="Y1396">
            <v>35138</v>
          </cell>
          <cell r="Z1396">
            <v>35138</v>
          </cell>
          <cell r="AA1396">
            <v>1805</v>
          </cell>
        </row>
        <row r="1397">
          <cell r="A1397" t="str">
            <v>ROAD REHABILITATION PROJECT</v>
          </cell>
          <cell r="B1397" t="str">
            <v>1455</v>
          </cell>
          <cell r="C1397">
            <v>1455</v>
          </cell>
          <cell r="D1397" t="str">
            <v>CLOSED</v>
          </cell>
          <cell r="E1397" t="str">
            <v>01</v>
          </cell>
          <cell r="F1397" t="str">
            <v>KAZ</v>
          </cell>
          <cell r="G1397">
            <v>3701</v>
          </cell>
          <cell r="H1397" t="str">
            <v>Roads &amp; Highways</v>
          </cell>
          <cell r="I1397">
            <v>4615</v>
          </cell>
          <cell r="J1397" t="str">
            <v>CWID</v>
          </cell>
          <cell r="K1397" t="str">
            <v>27AUG96</v>
          </cell>
          <cell r="L1397" t="str">
            <v>18OCT96</v>
          </cell>
          <cell r="M1397" t="str">
            <v>31MAR97</v>
          </cell>
          <cell r="N1397" t="str">
            <v>11DEC02</v>
          </cell>
          <cell r="O1397" t="str">
            <v>01MAR01</v>
          </cell>
          <cell r="P1397" t="str">
            <v>01SEP20</v>
          </cell>
          <cell r="Q1397">
            <v>24</v>
          </cell>
          <cell r="R1397">
            <v>4</v>
          </cell>
          <cell r="S1397">
            <v>0</v>
          </cell>
          <cell r="T1397" t="str">
            <v>V'ABLE</v>
          </cell>
          <cell r="U1397">
            <v>50000</v>
          </cell>
          <cell r="V1397">
            <v>6235</v>
          </cell>
          <cell r="W1397">
            <v>43765</v>
          </cell>
          <cell r="X1397">
            <v>43765</v>
          </cell>
          <cell r="Y1397">
            <v>43765</v>
          </cell>
          <cell r="Z1397">
            <v>43765</v>
          </cell>
          <cell r="AA1397">
            <v>43765</v>
          </cell>
        </row>
        <row r="1398">
          <cell r="A1398" t="str">
            <v>NAM LEUK HYDROPOWER PROJECT</v>
          </cell>
          <cell r="B1398" t="str">
            <v>1456</v>
          </cell>
          <cell r="C1398">
            <v>1456</v>
          </cell>
          <cell r="D1398" t="str">
            <v>CLOSED</v>
          </cell>
          <cell r="E1398" t="str">
            <v>03</v>
          </cell>
          <cell r="F1398" t="str">
            <v>LAO</v>
          </cell>
          <cell r="G1398">
            <v>3202</v>
          </cell>
          <cell r="H1398" t="str">
            <v>Hydropower Generation</v>
          </cell>
          <cell r="I1398">
            <v>2115</v>
          </cell>
          <cell r="J1398" t="str">
            <v>SEID</v>
          </cell>
          <cell r="K1398" t="str">
            <v>10SEP96</v>
          </cell>
          <cell r="L1398" t="str">
            <v>06NOV96</v>
          </cell>
          <cell r="M1398" t="str">
            <v>17JAN97</v>
          </cell>
          <cell r="N1398" t="str">
            <v>13MAR03</v>
          </cell>
          <cell r="O1398" t="str">
            <v>15DEC06</v>
          </cell>
          <cell r="P1398" t="str">
            <v>15JUN36</v>
          </cell>
          <cell r="Q1398">
            <v>40</v>
          </cell>
          <cell r="R1398">
            <v>10</v>
          </cell>
          <cell r="S1398">
            <v>1</v>
          </cell>
          <cell r="U1398">
            <v>49010</v>
          </cell>
          <cell r="V1398">
            <v>6</v>
          </cell>
          <cell r="W1398">
            <v>49004</v>
          </cell>
          <cell r="X1398">
            <v>49004</v>
          </cell>
          <cell r="Y1398">
            <v>49004</v>
          </cell>
          <cell r="Z1398">
            <v>49004</v>
          </cell>
          <cell r="AA1398">
            <v>2450</v>
          </cell>
        </row>
        <row r="1399">
          <cell r="A1399" t="str">
            <v>RURAL CREDIT PROJECT</v>
          </cell>
          <cell r="B1399" t="str">
            <v>1457</v>
          </cell>
          <cell r="C1399">
            <v>1457</v>
          </cell>
          <cell r="D1399" t="str">
            <v>CLOSED</v>
          </cell>
          <cell r="E1399" t="str">
            <v>03</v>
          </cell>
          <cell r="F1399" t="str">
            <v>VIE</v>
          </cell>
          <cell r="G1399">
            <v>3301</v>
          </cell>
          <cell r="H1399" t="str">
            <v>Banking Systems</v>
          </cell>
          <cell r="I1399">
            <v>9999</v>
          </cell>
          <cell r="J1399" t="e">
            <v>#N/A</v>
          </cell>
          <cell r="K1399" t="str">
            <v>12SEP96</v>
          </cell>
          <cell r="L1399" t="str">
            <v>18OCT96</v>
          </cell>
          <cell r="M1399" t="str">
            <v>03APR97</v>
          </cell>
          <cell r="N1399" t="str">
            <v>30OCT02</v>
          </cell>
          <cell r="O1399" t="str">
            <v>15DEC06</v>
          </cell>
          <cell r="P1399" t="str">
            <v>15JUN36</v>
          </cell>
          <cell r="Q1399">
            <v>40</v>
          </cell>
          <cell r="R1399">
            <v>10</v>
          </cell>
          <cell r="S1399">
            <v>1</v>
          </cell>
          <cell r="U1399">
            <v>46087</v>
          </cell>
          <cell r="V1399">
            <v>60</v>
          </cell>
          <cell r="W1399">
            <v>46027</v>
          </cell>
          <cell r="X1399">
            <v>46027</v>
          </cell>
          <cell r="Y1399">
            <v>46027</v>
          </cell>
          <cell r="Z1399">
            <v>46027</v>
          </cell>
          <cell r="AA1399">
            <v>2300</v>
          </cell>
        </row>
        <row r="1400">
          <cell r="A1400" t="str">
            <v>SECOND FINANCIAL SECTOR PROGRAM</v>
          </cell>
          <cell r="B1400" t="str">
            <v>1458</v>
          </cell>
          <cell r="C1400">
            <v>1458</v>
          </cell>
          <cell r="D1400" t="str">
            <v>CLOSED</v>
          </cell>
          <cell r="E1400" t="str">
            <v>03</v>
          </cell>
          <cell r="F1400" t="str">
            <v>LAO</v>
          </cell>
          <cell r="G1400">
            <v>3306</v>
          </cell>
          <cell r="H1400" t="str">
            <v>Finance Sector Development</v>
          </cell>
          <cell r="I1400">
            <v>2145</v>
          </cell>
          <cell r="J1400" t="str">
            <v>SEGF</v>
          </cell>
          <cell r="K1400" t="str">
            <v>12SEP96</v>
          </cell>
          <cell r="L1400" t="str">
            <v>06NOV96</v>
          </cell>
          <cell r="M1400" t="str">
            <v>06DEC96</v>
          </cell>
          <cell r="N1400" t="str">
            <v>30APR01</v>
          </cell>
          <cell r="O1400" t="str">
            <v>15FEB07</v>
          </cell>
          <cell r="P1400" t="str">
            <v>15AUG36</v>
          </cell>
          <cell r="Q1400">
            <v>40</v>
          </cell>
          <cell r="R1400">
            <v>10</v>
          </cell>
          <cell r="S1400">
            <v>1</v>
          </cell>
          <cell r="U1400">
            <v>23633</v>
          </cell>
          <cell r="V1400">
            <v>0</v>
          </cell>
          <cell r="W1400">
            <v>23633</v>
          </cell>
          <cell r="X1400">
            <v>23633</v>
          </cell>
          <cell r="Y1400">
            <v>23633</v>
          </cell>
          <cell r="Z1400">
            <v>23633</v>
          </cell>
          <cell r="AA1400">
            <v>944</v>
          </cell>
        </row>
        <row r="1401">
          <cell r="A1401" t="str">
            <v>WATER SUPPLY SANITATION PROJECT</v>
          </cell>
          <cell r="B1401" t="str">
            <v>1459</v>
          </cell>
          <cell r="C1401">
            <v>1459</v>
          </cell>
          <cell r="D1401" t="str">
            <v>CLOSED</v>
          </cell>
          <cell r="E1401" t="str">
            <v>03</v>
          </cell>
          <cell r="F1401" t="str">
            <v>FSM</v>
          </cell>
          <cell r="G1401">
            <v>3801</v>
          </cell>
          <cell r="H1401" t="str">
            <v>Water Supply &amp; Sanitation</v>
          </cell>
          <cell r="I1401">
            <v>3610</v>
          </cell>
          <cell r="J1401" t="str">
            <v>PAHQ</v>
          </cell>
          <cell r="K1401" t="str">
            <v>19SEP96</v>
          </cell>
          <cell r="L1401" t="str">
            <v>10JAN97</v>
          </cell>
          <cell r="M1401" t="str">
            <v>10OCT97</v>
          </cell>
          <cell r="N1401" t="str">
            <v>04FEB04</v>
          </cell>
          <cell r="O1401" t="str">
            <v>01FEB07</v>
          </cell>
          <cell r="P1401" t="str">
            <v>01AUG36</v>
          </cell>
          <cell r="Q1401">
            <v>40</v>
          </cell>
          <cell r="R1401">
            <v>10</v>
          </cell>
          <cell r="S1401">
            <v>1</v>
          </cell>
          <cell r="U1401">
            <v>9568</v>
          </cell>
          <cell r="V1401">
            <v>459</v>
          </cell>
          <cell r="W1401">
            <v>9109</v>
          </cell>
          <cell r="X1401">
            <v>9109</v>
          </cell>
          <cell r="Y1401">
            <v>9109</v>
          </cell>
          <cell r="Z1401">
            <v>9109</v>
          </cell>
          <cell r="AA1401">
            <v>364</v>
          </cell>
        </row>
        <row r="1402">
          <cell r="A1402" t="str">
            <v>POPULATION AND FAMILY HEALTH PROJECT</v>
          </cell>
          <cell r="B1402" t="str">
            <v>1460</v>
          </cell>
          <cell r="C1402">
            <v>1460</v>
          </cell>
          <cell r="D1402" t="str">
            <v>CLOSED</v>
          </cell>
          <cell r="E1402" t="str">
            <v>03</v>
          </cell>
          <cell r="F1402" t="str">
            <v>VIE</v>
          </cell>
          <cell r="G1402">
            <v>3402</v>
          </cell>
          <cell r="H1402" t="str">
            <v>Health Programs</v>
          </cell>
          <cell r="I1402">
            <v>2135</v>
          </cell>
          <cell r="J1402" t="str">
            <v>SESS</v>
          </cell>
          <cell r="K1402" t="str">
            <v>19SEP96</v>
          </cell>
          <cell r="L1402" t="str">
            <v>28NOV96</v>
          </cell>
          <cell r="M1402" t="str">
            <v>11MAR97</v>
          </cell>
          <cell r="N1402" t="str">
            <v>11DEC03</v>
          </cell>
          <cell r="O1402" t="str">
            <v>15DEC06</v>
          </cell>
          <cell r="P1402" t="str">
            <v>15JUN36</v>
          </cell>
          <cell r="Q1402">
            <v>40</v>
          </cell>
          <cell r="R1402">
            <v>10</v>
          </cell>
          <cell r="S1402">
            <v>1</v>
          </cell>
          <cell r="U1402">
            <v>39106</v>
          </cell>
          <cell r="V1402">
            <v>595</v>
          </cell>
          <cell r="W1402">
            <v>38511</v>
          </cell>
          <cell r="X1402">
            <v>38511</v>
          </cell>
          <cell r="Y1402">
            <v>38511</v>
          </cell>
          <cell r="Z1402">
            <v>38511</v>
          </cell>
          <cell r="AA1402">
            <v>1927</v>
          </cell>
        </row>
        <row r="1403">
          <cell r="A1403" t="str">
            <v>THIRD LIVESTOCK DEVELOPMENT PROJECT</v>
          </cell>
          <cell r="B1403" t="str">
            <v>1461</v>
          </cell>
          <cell r="C1403">
            <v>1461</v>
          </cell>
          <cell r="D1403" t="str">
            <v>CLOSED</v>
          </cell>
          <cell r="E1403" t="str">
            <v>03</v>
          </cell>
          <cell r="F1403" t="str">
            <v>NEP</v>
          </cell>
          <cell r="G1403">
            <v>3006</v>
          </cell>
          <cell r="H1403" t="str">
            <v>Livestock</v>
          </cell>
          <cell r="I1403">
            <v>2070</v>
          </cell>
          <cell r="J1403" t="str">
            <v>NRM</v>
          </cell>
          <cell r="K1403" t="str">
            <v>19SEP96</v>
          </cell>
          <cell r="L1403" t="str">
            <v>23DEC96</v>
          </cell>
          <cell r="M1403" t="str">
            <v>23MAR97</v>
          </cell>
          <cell r="N1403" t="str">
            <v>20SEP04</v>
          </cell>
          <cell r="O1403" t="str">
            <v>15JUN07</v>
          </cell>
          <cell r="P1403" t="str">
            <v>15DEC36</v>
          </cell>
          <cell r="Q1403">
            <v>40</v>
          </cell>
          <cell r="R1403">
            <v>10</v>
          </cell>
          <cell r="S1403">
            <v>1</v>
          </cell>
          <cell r="U1403">
            <v>16896</v>
          </cell>
          <cell r="V1403">
            <v>5355</v>
          </cell>
          <cell r="W1403">
            <v>11541</v>
          </cell>
          <cell r="X1403">
            <v>11541</v>
          </cell>
          <cell r="Y1403">
            <v>11541</v>
          </cell>
          <cell r="Z1403">
            <v>11541</v>
          </cell>
          <cell r="AA1403">
            <v>458</v>
          </cell>
        </row>
        <row r="1404">
          <cell r="A1404" t="str">
            <v>NORTH CENTRAL PROVINCE RURAL DEVELOPMENT PROJECT</v>
          </cell>
          <cell r="B1404" t="str">
            <v>1462</v>
          </cell>
          <cell r="C1404">
            <v>1462</v>
          </cell>
          <cell r="D1404" t="str">
            <v>CLOSED</v>
          </cell>
          <cell r="E1404" t="str">
            <v>03</v>
          </cell>
          <cell r="F1404" t="str">
            <v>SRI</v>
          </cell>
          <cell r="G1404">
            <v>3008</v>
          </cell>
          <cell r="H1404" t="str">
            <v>Agriculture Sector Development</v>
          </cell>
          <cell r="I1404">
            <v>2035</v>
          </cell>
          <cell r="J1404" t="str">
            <v>SANS</v>
          </cell>
          <cell r="K1404" t="str">
            <v>24SEP96</v>
          </cell>
          <cell r="L1404" t="str">
            <v>14NOV96</v>
          </cell>
          <cell r="M1404" t="str">
            <v>07FEB97</v>
          </cell>
          <cell r="N1404" t="str">
            <v>13DEC05</v>
          </cell>
          <cell r="O1404" t="str">
            <v>15DEC06</v>
          </cell>
          <cell r="P1404" t="str">
            <v>15JUN36</v>
          </cell>
          <cell r="Q1404">
            <v>40</v>
          </cell>
          <cell r="R1404">
            <v>10</v>
          </cell>
          <cell r="S1404">
            <v>1</v>
          </cell>
          <cell r="U1404">
            <v>18679</v>
          </cell>
          <cell r="V1404">
            <v>2184</v>
          </cell>
          <cell r="W1404">
            <v>16495</v>
          </cell>
          <cell r="X1404">
            <v>16495</v>
          </cell>
          <cell r="Y1404">
            <v>16495</v>
          </cell>
          <cell r="Z1404">
            <v>16495</v>
          </cell>
          <cell r="AA1404">
            <v>856</v>
          </cell>
        </row>
        <row r="1405">
          <cell r="A1405" t="str">
            <v>ANHUI FUYANG ENGINEERING TECHNICAL ASSISTANCE PROJECT</v>
          </cell>
          <cell r="B1405" t="str">
            <v>1463</v>
          </cell>
          <cell r="C1405">
            <v>1463</v>
          </cell>
          <cell r="D1405" t="str">
            <v>CLOSED</v>
          </cell>
          <cell r="E1405" t="str">
            <v>01</v>
          </cell>
          <cell r="F1405" t="str">
            <v>PRC</v>
          </cell>
          <cell r="G1405">
            <v>3201</v>
          </cell>
          <cell r="H1405" t="str">
            <v>Conventional Energy Generation (other than hydropower)</v>
          </cell>
          <cell r="I1405">
            <v>4720</v>
          </cell>
          <cell r="J1405" t="str">
            <v>EAEN</v>
          </cell>
          <cell r="K1405" t="str">
            <v>24SEP96</v>
          </cell>
          <cell r="L1405" t="str">
            <v>11DEC96</v>
          </cell>
          <cell r="M1405" t="str">
            <v>08APR97</v>
          </cell>
          <cell r="N1405" t="str">
            <v>08SEP00</v>
          </cell>
          <cell r="O1405" t="str">
            <v>15SEP99</v>
          </cell>
          <cell r="P1405" t="str">
            <v>02JAN03</v>
          </cell>
          <cell r="Q1405">
            <v>15</v>
          </cell>
          <cell r="R1405">
            <v>3</v>
          </cell>
          <cell r="S1405">
            <v>0</v>
          </cell>
          <cell r="T1405" t="str">
            <v>V'ABLE</v>
          </cell>
          <cell r="U1405">
            <v>2000</v>
          </cell>
          <cell r="V1405">
            <v>1091</v>
          </cell>
          <cell r="W1405">
            <v>909</v>
          </cell>
          <cell r="X1405">
            <v>909</v>
          </cell>
          <cell r="Y1405">
            <v>909</v>
          </cell>
          <cell r="Z1405">
            <v>909</v>
          </cell>
          <cell r="AA1405">
            <v>909</v>
          </cell>
        </row>
        <row r="1406">
          <cell r="A1406" t="str">
            <v>FOURTH RURAL WATER SUPPLY &amp; SANITATION SECTOR PROJECT</v>
          </cell>
          <cell r="B1406" t="str">
            <v>1464</v>
          </cell>
          <cell r="C1406">
            <v>1464</v>
          </cell>
          <cell r="D1406" t="str">
            <v>CLOSED</v>
          </cell>
          <cell r="E1406" t="str">
            <v>03</v>
          </cell>
          <cell r="F1406" t="str">
            <v>NEP</v>
          </cell>
          <cell r="G1406">
            <v>3801</v>
          </cell>
          <cell r="H1406" t="str">
            <v>Water Supply &amp; Sanitation</v>
          </cell>
          <cell r="I1406">
            <v>2070</v>
          </cell>
          <cell r="J1406" t="str">
            <v>NRM</v>
          </cell>
          <cell r="K1406" t="str">
            <v>24SEP96</v>
          </cell>
          <cell r="L1406" t="str">
            <v>29NOV96</v>
          </cell>
          <cell r="M1406" t="str">
            <v>09JAN97</v>
          </cell>
          <cell r="N1406" t="str">
            <v>20DEC02</v>
          </cell>
          <cell r="O1406" t="str">
            <v>15DEC07</v>
          </cell>
          <cell r="P1406" t="str">
            <v>15JUN37</v>
          </cell>
          <cell r="Q1406">
            <v>40</v>
          </cell>
          <cell r="R1406">
            <v>10</v>
          </cell>
          <cell r="S1406">
            <v>1</v>
          </cell>
          <cell r="U1406">
            <v>18529</v>
          </cell>
          <cell r="V1406">
            <v>17</v>
          </cell>
          <cell r="W1406">
            <v>18512</v>
          </cell>
          <cell r="X1406">
            <v>18512</v>
          </cell>
          <cell r="Y1406">
            <v>18512</v>
          </cell>
          <cell r="Z1406">
            <v>18512</v>
          </cell>
          <cell r="AA1406">
            <v>555</v>
          </cell>
        </row>
        <row r="1407">
          <cell r="A1407" t="str">
            <v>RENEWABLE ENERGY DEVELOPMENT PROJECT</v>
          </cell>
          <cell r="B1407" t="str">
            <v>1465</v>
          </cell>
          <cell r="C1407">
            <v>1465</v>
          </cell>
          <cell r="D1407" t="str">
            <v>CLOSED</v>
          </cell>
          <cell r="E1407" t="str">
            <v>01</v>
          </cell>
          <cell r="F1407" t="str">
            <v>IND</v>
          </cell>
          <cell r="G1407">
            <v>3203</v>
          </cell>
          <cell r="H1407" t="str">
            <v>Renewable Energy Generation</v>
          </cell>
          <cell r="I1407">
            <v>2060</v>
          </cell>
          <cell r="J1407" t="str">
            <v>INRM</v>
          </cell>
          <cell r="K1407" t="str">
            <v>26SEP96</v>
          </cell>
          <cell r="L1407" t="str">
            <v>23APR97</v>
          </cell>
          <cell r="M1407" t="str">
            <v>15JUL97</v>
          </cell>
          <cell r="N1407" t="str">
            <v>25OCT02</v>
          </cell>
          <cell r="O1407" t="str">
            <v>15JAN02</v>
          </cell>
          <cell r="P1407" t="str">
            <v>15JUL21</v>
          </cell>
          <cell r="Q1407">
            <v>25</v>
          </cell>
          <cell r="R1407">
            <v>5</v>
          </cell>
          <cell r="S1407">
            <v>0</v>
          </cell>
          <cell r="T1407" t="str">
            <v>V'ABLE</v>
          </cell>
          <cell r="U1407">
            <v>100000</v>
          </cell>
          <cell r="V1407">
            <v>0</v>
          </cell>
          <cell r="W1407">
            <v>100000</v>
          </cell>
          <cell r="X1407">
            <v>100000</v>
          </cell>
          <cell r="Y1407">
            <v>100000</v>
          </cell>
          <cell r="Z1407">
            <v>100000</v>
          </cell>
          <cell r="AA1407">
            <v>63281</v>
          </cell>
        </row>
        <row r="1408">
          <cell r="A1408" t="str">
            <v>ECONOMIC RESTRUCTURING PROGRAM</v>
          </cell>
          <cell r="B1408" t="str">
            <v>1466</v>
          </cell>
          <cell r="C1408">
            <v>1466</v>
          </cell>
          <cell r="D1408" t="str">
            <v>CLOSED</v>
          </cell>
          <cell r="E1408" t="str">
            <v>03</v>
          </cell>
          <cell r="F1408" t="str">
            <v>COO</v>
          </cell>
          <cell r="G1408">
            <v>3602</v>
          </cell>
          <cell r="H1408" t="str">
            <v>Economic Management</v>
          </cell>
          <cell r="I1408">
            <v>3610</v>
          </cell>
          <cell r="J1408" t="str">
            <v>PAHQ</v>
          </cell>
          <cell r="K1408" t="str">
            <v>26SEP96</v>
          </cell>
          <cell r="L1408" t="str">
            <v>26SEP96</v>
          </cell>
          <cell r="M1408" t="str">
            <v>26SEP96</v>
          </cell>
          <cell r="N1408" t="str">
            <v>18MAR98</v>
          </cell>
          <cell r="O1408" t="str">
            <v>15MAR07</v>
          </cell>
          <cell r="P1408" t="str">
            <v>15SEP36</v>
          </cell>
          <cell r="Q1408">
            <v>40</v>
          </cell>
          <cell r="R1408">
            <v>10</v>
          </cell>
          <cell r="S1408">
            <v>1</v>
          </cell>
          <cell r="U1408">
            <v>4831</v>
          </cell>
          <cell r="V1408">
            <v>0</v>
          </cell>
          <cell r="W1408">
            <v>4831</v>
          </cell>
          <cell r="X1408">
            <v>4831</v>
          </cell>
          <cell r="Y1408">
            <v>4831</v>
          </cell>
          <cell r="Z1408">
            <v>4831</v>
          </cell>
          <cell r="AA1408">
            <v>192</v>
          </cell>
        </row>
        <row r="1409">
          <cell r="A1409" t="str">
            <v>BAHAWALPUR RURAL DEVELOPMENT PROJECT</v>
          </cell>
          <cell r="B1409" t="str">
            <v>1467</v>
          </cell>
          <cell r="C1409">
            <v>1467</v>
          </cell>
          <cell r="D1409" t="str">
            <v>CLOSED</v>
          </cell>
          <cell r="E1409" t="str">
            <v>03</v>
          </cell>
          <cell r="F1409" t="str">
            <v>PAK</v>
          </cell>
          <cell r="G1409">
            <v>3001</v>
          </cell>
          <cell r="H1409" t="str">
            <v>Agriculture Production, Agroprocessing, &amp; Agrobusiness</v>
          </cell>
          <cell r="I1409">
            <v>4620</v>
          </cell>
          <cell r="J1409" t="str">
            <v>CWAE</v>
          </cell>
          <cell r="K1409" t="str">
            <v>26SEP96</v>
          </cell>
          <cell r="L1409" t="str">
            <v>08JAN97</v>
          </cell>
          <cell r="M1409" t="str">
            <v>11JUN97</v>
          </cell>
          <cell r="N1409" t="str">
            <v>12OCT07</v>
          </cell>
          <cell r="O1409" t="str">
            <v>15FEB07</v>
          </cell>
          <cell r="P1409" t="str">
            <v>15AUG31</v>
          </cell>
          <cell r="Q1409">
            <v>35</v>
          </cell>
          <cell r="R1409">
            <v>10</v>
          </cell>
          <cell r="S1409">
            <v>1</v>
          </cell>
          <cell r="U1409">
            <v>36525</v>
          </cell>
          <cell r="V1409">
            <v>4709</v>
          </cell>
          <cell r="W1409">
            <v>31816</v>
          </cell>
          <cell r="X1409">
            <v>31816</v>
          </cell>
          <cell r="Y1409">
            <v>31816</v>
          </cell>
          <cell r="Z1409">
            <v>31816</v>
          </cell>
          <cell r="AA1409">
            <v>1628</v>
          </cell>
        </row>
        <row r="1410">
          <cell r="A1410" t="str">
            <v>PHNOM PENH WATER SUPPLY &amp; DRAINAGE PROJECT</v>
          </cell>
          <cell r="B1410" t="str">
            <v>1468</v>
          </cell>
          <cell r="C1410">
            <v>1468</v>
          </cell>
          <cell r="D1410" t="str">
            <v>CLOSED</v>
          </cell>
          <cell r="E1410" t="str">
            <v>03</v>
          </cell>
          <cell r="F1410" t="str">
            <v>CAM</v>
          </cell>
          <cell r="G1410">
            <v>3801</v>
          </cell>
          <cell r="H1410" t="str">
            <v>Water Supply &amp; Sanitation</v>
          </cell>
          <cell r="I1410">
            <v>2135</v>
          </cell>
          <cell r="J1410" t="str">
            <v>SESS</v>
          </cell>
          <cell r="K1410" t="str">
            <v>26SEP96</v>
          </cell>
          <cell r="L1410" t="str">
            <v>04NOV96</v>
          </cell>
          <cell r="M1410" t="str">
            <v>08SEP97</v>
          </cell>
          <cell r="N1410" t="str">
            <v>07OCT03</v>
          </cell>
          <cell r="O1410" t="str">
            <v>01OCT06</v>
          </cell>
          <cell r="P1410" t="str">
            <v>01APR36</v>
          </cell>
          <cell r="Q1410">
            <v>40</v>
          </cell>
          <cell r="R1410">
            <v>10</v>
          </cell>
          <cell r="S1410">
            <v>1</v>
          </cell>
          <cell r="U1410">
            <v>18057</v>
          </cell>
          <cell r="V1410">
            <v>1138</v>
          </cell>
          <cell r="W1410">
            <v>16919</v>
          </cell>
          <cell r="X1410">
            <v>16919</v>
          </cell>
          <cell r="Y1410">
            <v>16919</v>
          </cell>
          <cell r="Z1410">
            <v>16919</v>
          </cell>
          <cell r="AA1410">
            <v>845</v>
          </cell>
        </row>
        <row r="1411">
          <cell r="A1411" t="str">
            <v>INTEGRATED PEST MANAGEMENT FOR SMALLHOLDER ESTATE CROPS PROJEC</v>
          </cell>
          <cell r="B1411" t="str">
            <v>1469</v>
          </cell>
          <cell r="C1411">
            <v>1469</v>
          </cell>
          <cell r="D1411" t="str">
            <v>CLOSED</v>
          </cell>
          <cell r="E1411" t="str">
            <v>01</v>
          </cell>
          <cell r="F1411" t="str">
            <v>INO</v>
          </cell>
          <cell r="G1411">
            <v>3001</v>
          </cell>
          <cell r="H1411" t="str">
            <v>Agriculture Production, Agroprocessing, &amp; Agrobusiness</v>
          </cell>
          <cell r="I1411">
            <v>2125</v>
          </cell>
          <cell r="J1411" t="str">
            <v>SEAE</v>
          </cell>
          <cell r="K1411" t="str">
            <v>26SEP96</v>
          </cell>
          <cell r="L1411" t="str">
            <v>06NOV96</v>
          </cell>
          <cell r="M1411" t="str">
            <v>07JAN97</v>
          </cell>
          <cell r="N1411" t="str">
            <v>19SEP06</v>
          </cell>
          <cell r="O1411" t="str">
            <v>15FEB04</v>
          </cell>
          <cell r="P1411" t="str">
            <v>15AUG28</v>
          </cell>
          <cell r="Q1411">
            <v>25</v>
          </cell>
          <cell r="R1411">
            <v>7</v>
          </cell>
          <cell r="S1411">
            <v>0</v>
          </cell>
          <cell r="T1411" t="str">
            <v>V'ABLE</v>
          </cell>
          <cell r="U1411">
            <v>44000</v>
          </cell>
          <cell r="V1411">
            <v>11116</v>
          </cell>
          <cell r="W1411">
            <v>32884</v>
          </cell>
          <cell r="X1411">
            <v>32884</v>
          </cell>
          <cell r="Y1411">
            <v>32884</v>
          </cell>
          <cell r="Z1411">
            <v>32884</v>
          </cell>
          <cell r="AA1411">
            <v>3962</v>
          </cell>
        </row>
        <row r="1412">
          <cell r="A1412" t="str">
            <v>CHONGQING EXPRESSWAY PROJECT</v>
          </cell>
          <cell r="B1412" t="str">
            <v>1470</v>
          </cell>
          <cell r="C1412">
            <v>1470</v>
          </cell>
          <cell r="D1412" t="str">
            <v>CLOSED</v>
          </cell>
          <cell r="E1412" t="str">
            <v>01</v>
          </cell>
          <cell r="F1412" t="str">
            <v>PRC</v>
          </cell>
          <cell r="G1412">
            <v>3701</v>
          </cell>
          <cell r="H1412" t="str">
            <v>Roads &amp; Highways</v>
          </cell>
          <cell r="I1412">
            <v>4715</v>
          </cell>
          <cell r="J1412" t="str">
            <v>EATC</v>
          </cell>
          <cell r="K1412" t="str">
            <v>27SEP96</v>
          </cell>
          <cell r="L1412" t="str">
            <v>08APR97</v>
          </cell>
          <cell r="M1412" t="str">
            <v>18JUL97</v>
          </cell>
          <cell r="N1412" t="str">
            <v>09JUN03</v>
          </cell>
          <cell r="O1412" t="str">
            <v>15MAR02</v>
          </cell>
          <cell r="P1412" t="str">
            <v>15SEP21</v>
          </cell>
          <cell r="Q1412">
            <v>25</v>
          </cell>
          <cell r="R1412">
            <v>5</v>
          </cell>
          <cell r="S1412">
            <v>0</v>
          </cell>
          <cell r="T1412" t="str">
            <v>V'ABLE</v>
          </cell>
          <cell r="U1412">
            <v>150000</v>
          </cell>
          <cell r="V1412">
            <v>4510</v>
          </cell>
          <cell r="W1412">
            <v>145490</v>
          </cell>
          <cell r="X1412">
            <v>145490</v>
          </cell>
          <cell r="Y1412">
            <v>145490</v>
          </cell>
          <cell r="Z1412">
            <v>145490</v>
          </cell>
          <cell r="AA1412">
            <v>23786</v>
          </cell>
        </row>
        <row r="1413">
          <cell r="A1413" t="str">
            <v>FAMILY HEALTH AND NUTRITION PROJECT</v>
          </cell>
          <cell r="B1413" t="str">
            <v>1471</v>
          </cell>
          <cell r="C1413">
            <v>1471</v>
          </cell>
          <cell r="D1413" t="str">
            <v>CLOSED</v>
          </cell>
          <cell r="E1413" t="str">
            <v>01</v>
          </cell>
          <cell r="F1413" t="str">
            <v>INO</v>
          </cell>
          <cell r="G1413">
            <v>3403</v>
          </cell>
          <cell r="H1413" t="str">
            <v>Health Systems</v>
          </cell>
          <cell r="I1413">
            <v>2135</v>
          </cell>
          <cell r="J1413" t="str">
            <v>SESS</v>
          </cell>
          <cell r="K1413" t="str">
            <v>27SEP96</v>
          </cell>
          <cell r="L1413" t="str">
            <v>06NOV96</v>
          </cell>
          <cell r="M1413" t="str">
            <v>16JAN97</v>
          </cell>
          <cell r="N1413" t="str">
            <v>30JUN04</v>
          </cell>
          <cell r="O1413" t="str">
            <v>15MAR02</v>
          </cell>
          <cell r="P1413" t="str">
            <v>15SEP26</v>
          </cell>
          <cell r="Q1413">
            <v>25</v>
          </cell>
          <cell r="R1413">
            <v>5</v>
          </cell>
          <cell r="S1413">
            <v>0</v>
          </cell>
          <cell r="T1413" t="str">
            <v>V'ABLE</v>
          </cell>
          <cell r="U1413">
            <v>45000</v>
          </cell>
          <cell r="V1413">
            <v>13344</v>
          </cell>
          <cell r="W1413">
            <v>31656</v>
          </cell>
          <cell r="X1413">
            <v>31656</v>
          </cell>
          <cell r="Y1413">
            <v>31656</v>
          </cell>
          <cell r="Z1413">
            <v>31656</v>
          </cell>
          <cell r="AA1413">
            <v>4874</v>
          </cell>
        </row>
        <row r="1414">
          <cell r="A1414" t="str">
            <v>SMALL TOWNS WATER SUPPLY SECTOR PROJECT</v>
          </cell>
          <cell r="B1414" t="str">
            <v>1472</v>
          </cell>
          <cell r="C1414">
            <v>1472</v>
          </cell>
          <cell r="D1414" t="str">
            <v>CLOSED</v>
          </cell>
          <cell r="E1414" t="str">
            <v>01</v>
          </cell>
          <cell r="F1414" t="str">
            <v>PHI</v>
          </cell>
          <cell r="G1414">
            <v>3801</v>
          </cell>
          <cell r="H1414" t="str">
            <v>Water Supply &amp; Sanitation</v>
          </cell>
          <cell r="I1414">
            <v>2135</v>
          </cell>
          <cell r="J1414" t="str">
            <v>SESS</v>
          </cell>
          <cell r="K1414" t="str">
            <v>30SEP96</v>
          </cell>
          <cell r="L1414" t="str">
            <v>03JUN97</v>
          </cell>
          <cell r="M1414" t="str">
            <v>07OCT97</v>
          </cell>
          <cell r="N1414" t="str">
            <v>14DEC04</v>
          </cell>
          <cell r="O1414" t="str">
            <v>01MAR02</v>
          </cell>
          <cell r="P1414" t="str">
            <v>01SEP21</v>
          </cell>
          <cell r="Q1414">
            <v>25</v>
          </cell>
          <cell r="R1414">
            <v>5</v>
          </cell>
          <cell r="S1414">
            <v>0</v>
          </cell>
          <cell r="T1414" t="str">
            <v>V'ABLE</v>
          </cell>
          <cell r="U1414">
            <v>50000</v>
          </cell>
          <cell r="V1414">
            <v>25198</v>
          </cell>
          <cell r="W1414">
            <v>24802</v>
          </cell>
          <cell r="X1414">
            <v>24802</v>
          </cell>
          <cell r="Y1414">
            <v>24802</v>
          </cell>
          <cell r="Z1414">
            <v>24802</v>
          </cell>
          <cell r="AA1414">
            <v>4048</v>
          </cell>
        </row>
        <row r="1415">
          <cell r="A1415" t="str">
            <v>SIXTH ROAD PROJECT</v>
          </cell>
          <cell r="B1415" t="str">
            <v>1473</v>
          </cell>
          <cell r="C1415">
            <v>1473</v>
          </cell>
          <cell r="D1415" t="str">
            <v>CLOSED</v>
          </cell>
          <cell r="E1415" t="str">
            <v>01</v>
          </cell>
          <cell r="F1415" t="str">
            <v>PHI</v>
          </cell>
          <cell r="G1415">
            <v>3701</v>
          </cell>
          <cell r="H1415" t="str">
            <v>Roads &amp; Highways</v>
          </cell>
          <cell r="I1415">
            <v>2115</v>
          </cell>
          <cell r="J1415" t="str">
            <v>SEID</v>
          </cell>
          <cell r="K1415" t="str">
            <v>30SEP96</v>
          </cell>
          <cell r="L1415" t="str">
            <v>23JUN97</v>
          </cell>
          <cell r="M1415" t="str">
            <v>24DEC97</v>
          </cell>
          <cell r="N1415" t="str">
            <v>26FEB07</v>
          </cell>
          <cell r="O1415" t="str">
            <v>15NOV01</v>
          </cell>
          <cell r="P1415" t="str">
            <v>15MAY21</v>
          </cell>
          <cell r="Q1415">
            <v>25</v>
          </cell>
          <cell r="R1415">
            <v>5</v>
          </cell>
          <cell r="S1415">
            <v>0</v>
          </cell>
          <cell r="T1415" t="str">
            <v>V'ABLE</v>
          </cell>
          <cell r="U1415">
            <v>167000</v>
          </cell>
          <cell r="V1415">
            <v>18422</v>
          </cell>
          <cell r="W1415">
            <v>148578</v>
          </cell>
          <cell r="X1415">
            <v>148578</v>
          </cell>
          <cell r="Y1415">
            <v>148578</v>
          </cell>
          <cell r="Z1415">
            <v>148578</v>
          </cell>
          <cell r="AA1415">
            <v>23966</v>
          </cell>
        </row>
        <row r="1416">
          <cell r="A1416" t="str">
            <v>LEYTE-MINDANAO INTERCONNECTION ENGINEERING PROJECT</v>
          </cell>
          <cell r="B1416" t="str">
            <v>1474</v>
          </cell>
          <cell r="C1416">
            <v>1474</v>
          </cell>
          <cell r="D1416" t="str">
            <v>CLOSED</v>
          </cell>
          <cell r="E1416" t="str">
            <v>01</v>
          </cell>
          <cell r="F1416" t="str">
            <v>PHI</v>
          </cell>
          <cell r="G1416">
            <v>3204</v>
          </cell>
          <cell r="H1416" t="str">
            <v>Transmission &amp; Distribution</v>
          </cell>
          <cell r="I1416">
            <v>2115</v>
          </cell>
          <cell r="J1416" t="str">
            <v>SEID</v>
          </cell>
          <cell r="K1416" t="str">
            <v>30SEP96</v>
          </cell>
          <cell r="L1416" t="str">
            <v>18NOV96</v>
          </cell>
          <cell r="M1416" t="str">
            <v>14FEB97</v>
          </cell>
          <cell r="N1416" t="str">
            <v>15MAY01</v>
          </cell>
          <cell r="O1416" t="str">
            <v>01FEB00</v>
          </cell>
          <cell r="P1416" t="str">
            <v>01AUG11</v>
          </cell>
          <cell r="Q1416">
            <v>15</v>
          </cell>
          <cell r="R1416">
            <v>3</v>
          </cell>
          <cell r="S1416">
            <v>0</v>
          </cell>
          <cell r="T1416" t="str">
            <v>V'ABLE</v>
          </cell>
          <cell r="U1416">
            <v>5347</v>
          </cell>
          <cell r="V1416">
            <v>435</v>
          </cell>
          <cell r="W1416">
            <v>4912</v>
          </cell>
          <cell r="X1416">
            <v>4912</v>
          </cell>
          <cell r="Y1416">
            <v>4912</v>
          </cell>
          <cell r="Z1416">
            <v>4912</v>
          </cell>
          <cell r="AA1416">
            <v>3122</v>
          </cell>
        </row>
        <row r="1417">
          <cell r="A1417" t="str">
            <v>SEGARA ANAKAN CONSERVATION AND DEVELOPMENT PROJECT</v>
          </cell>
          <cell r="B1417" t="str">
            <v>1475</v>
          </cell>
          <cell r="C1417">
            <v>1475</v>
          </cell>
          <cell r="D1417" t="str">
            <v>CLOSED</v>
          </cell>
          <cell r="E1417" t="str">
            <v>01</v>
          </cell>
          <cell r="F1417" t="str">
            <v>INO</v>
          </cell>
          <cell r="G1417">
            <v>3002</v>
          </cell>
          <cell r="H1417" t="str">
            <v>Environment &amp; Biodiversity</v>
          </cell>
          <cell r="I1417">
            <v>2161</v>
          </cell>
          <cell r="J1417" t="str">
            <v>IRM</v>
          </cell>
          <cell r="K1417" t="str">
            <v>17OCT96</v>
          </cell>
          <cell r="L1417" t="str">
            <v>06NOV96</v>
          </cell>
          <cell r="M1417" t="str">
            <v>06JAN97</v>
          </cell>
          <cell r="N1417" t="str">
            <v>27JUN05</v>
          </cell>
          <cell r="O1417" t="str">
            <v>01FEB02</v>
          </cell>
          <cell r="P1417" t="str">
            <v>01AUG21</v>
          </cell>
          <cell r="Q1417">
            <v>25</v>
          </cell>
          <cell r="R1417">
            <v>5</v>
          </cell>
          <cell r="S1417">
            <v>0</v>
          </cell>
          <cell r="T1417" t="str">
            <v>V'ABLE</v>
          </cell>
          <cell r="U1417">
            <v>22800</v>
          </cell>
          <cell r="V1417">
            <v>8237</v>
          </cell>
          <cell r="W1417">
            <v>14563</v>
          </cell>
          <cell r="X1417">
            <v>14563</v>
          </cell>
          <cell r="Y1417">
            <v>14563</v>
          </cell>
          <cell r="Z1417">
            <v>14563</v>
          </cell>
          <cell r="AA1417">
            <v>2411</v>
          </cell>
        </row>
        <row r="1418">
          <cell r="A1418" t="str">
            <v>SEGARA ANAKAN CONSERVATION &amp; DEVELOPMENT PROJECT</v>
          </cell>
          <cell r="B1418" t="str">
            <v>1476</v>
          </cell>
          <cell r="C1418">
            <v>1476</v>
          </cell>
          <cell r="D1418" t="str">
            <v>CLOSED</v>
          </cell>
          <cell r="E1418" t="str">
            <v>03</v>
          </cell>
          <cell r="F1418" t="str">
            <v>INO</v>
          </cell>
          <cell r="G1418">
            <v>3002</v>
          </cell>
          <cell r="H1418" t="str">
            <v>Environment &amp; Biodiversity</v>
          </cell>
          <cell r="I1418">
            <v>2161</v>
          </cell>
          <cell r="J1418" t="str">
            <v>IRM</v>
          </cell>
          <cell r="K1418" t="str">
            <v>17OCT96</v>
          </cell>
          <cell r="L1418" t="str">
            <v>06NOV96</v>
          </cell>
          <cell r="M1418" t="str">
            <v>06JAN97</v>
          </cell>
          <cell r="N1418" t="str">
            <v>07JUL05</v>
          </cell>
          <cell r="O1418" t="str">
            <v>01FEB07</v>
          </cell>
          <cell r="P1418" t="str">
            <v>01AUG31</v>
          </cell>
          <cell r="Q1418">
            <v>35</v>
          </cell>
          <cell r="R1418">
            <v>10</v>
          </cell>
          <cell r="S1418">
            <v>1</v>
          </cell>
          <cell r="U1418">
            <v>22703</v>
          </cell>
          <cell r="V1418">
            <v>12928</v>
          </cell>
          <cell r="W1418">
            <v>9775</v>
          </cell>
          <cell r="X1418">
            <v>9775</v>
          </cell>
          <cell r="Y1418">
            <v>9775</v>
          </cell>
          <cell r="Z1418">
            <v>9775</v>
          </cell>
          <cell r="AA1418">
            <v>488</v>
          </cell>
        </row>
        <row r="1419">
          <cell r="A1419" t="str">
            <v>EVERBRIGHT BANK OF CHINA PROJECT</v>
          </cell>
          <cell r="B1419" t="str">
            <v>1477</v>
          </cell>
          <cell r="C1419">
            <v>1477</v>
          </cell>
          <cell r="D1419" t="str">
            <v>CLOSED</v>
          </cell>
          <cell r="E1419" t="str">
            <v>01</v>
          </cell>
          <cell r="F1419" t="str">
            <v>PRC</v>
          </cell>
          <cell r="G1419">
            <v>3301</v>
          </cell>
          <cell r="H1419" t="str">
            <v>Banking Systems</v>
          </cell>
          <cell r="I1419">
            <v>4710</v>
          </cell>
          <cell r="J1419" t="str">
            <v>EARG</v>
          </cell>
          <cell r="K1419" t="str">
            <v>05NOV96</v>
          </cell>
          <cell r="L1419" t="str">
            <v>27DEC96</v>
          </cell>
          <cell r="M1419" t="str">
            <v>17FEB97</v>
          </cell>
          <cell r="N1419" t="str">
            <v>15MAR02</v>
          </cell>
          <cell r="O1419" t="str">
            <v>15MAR01</v>
          </cell>
          <cell r="P1419" t="str">
            <v>15SEP11</v>
          </cell>
          <cell r="Q1419">
            <v>15</v>
          </cell>
          <cell r="R1419">
            <v>4</v>
          </cell>
          <cell r="S1419">
            <v>0</v>
          </cell>
          <cell r="U1419">
            <v>60000</v>
          </cell>
          <cell r="V1419">
            <v>1090</v>
          </cell>
          <cell r="W1419">
            <v>58910</v>
          </cell>
          <cell r="X1419">
            <v>58910</v>
          </cell>
          <cell r="Y1419">
            <v>58910</v>
          </cell>
          <cell r="Z1419">
            <v>58910</v>
          </cell>
          <cell r="AA1419">
            <v>36195</v>
          </cell>
        </row>
        <row r="1420">
          <cell r="A1420" t="str">
            <v>JAMUNA BRIDGE ACCESS ROAD PROJECT</v>
          </cell>
          <cell r="B1420" t="str">
            <v>1478</v>
          </cell>
          <cell r="C1420">
            <v>1478</v>
          </cell>
          <cell r="D1420" t="str">
            <v>CLOSED</v>
          </cell>
          <cell r="E1420" t="str">
            <v>03</v>
          </cell>
          <cell r="F1420" t="str">
            <v>BAN</v>
          </cell>
          <cell r="G1420">
            <v>3701</v>
          </cell>
          <cell r="H1420" t="str">
            <v>Roads &amp; Highways</v>
          </cell>
          <cell r="I1420">
            <v>2055</v>
          </cell>
          <cell r="J1420" t="str">
            <v>BRM</v>
          </cell>
          <cell r="K1420" t="str">
            <v>05NOV96</v>
          </cell>
          <cell r="L1420" t="str">
            <v>09JAN97</v>
          </cell>
          <cell r="M1420" t="str">
            <v>01APR97</v>
          </cell>
          <cell r="N1420" t="str">
            <v>07AUG02</v>
          </cell>
          <cell r="O1420" t="str">
            <v>01MAY07</v>
          </cell>
          <cell r="P1420" t="str">
            <v>01NOV36</v>
          </cell>
          <cell r="Q1420">
            <v>40</v>
          </cell>
          <cell r="R1420">
            <v>10</v>
          </cell>
          <cell r="S1420">
            <v>1</v>
          </cell>
          <cell r="U1420">
            <v>66436</v>
          </cell>
          <cell r="V1420">
            <v>5820</v>
          </cell>
          <cell r="W1420">
            <v>60616</v>
          </cell>
          <cell r="X1420">
            <v>60616</v>
          </cell>
          <cell r="Y1420">
            <v>60616</v>
          </cell>
          <cell r="Z1420">
            <v>60616</v>
          </cell>
          <cell r="AA1420">
            <v>2424</v>
          </cell>
        </row>
        <row r="1421">
          <cell r="A1421" t="str">
            <v>SOUTH JAVA FLOOD CONTROL SECTORPROJECT</v>
          </cell>
          <cell r="B1421" t="str">
            <v>1479</v>
          </cell>
          <cell r="C1421">
            <v>1479</v>
          </cell>
          <cell r="D1421" t="str">
            <v>CLOSED</v>
          </cell>
          <cell r="E1421" t="str">
            <v>01</v>
          </cell>
          <cell r="F1421" t="str">
            <v>INO</v>
          </cell>
          <cell r="G1421">
            <v>3007</v>
          </cell>
          <cell r="H1421" t="str">
            <v>Water Resource Management</v>
          </cell>
          <cell r="I1421">
            <v>2125</v>
          </cell>
          <cell r="J1421" t="str">
            <v>SEAE</v>
          </cell>
          <cell r="K1421" t="str">
            <v>07NOV96</v>
          </cell>
          <cell r="L1421" t="str">
            <v>04DEC96</v>
          </cell>
          <cell r="M1421" t="str">
            <v>27JAN97</v>
          </cell>
          <cell r="N1421" t="str">
            <v>30JAN06</v>
          </cell>
          <cell r="O1421" t="str">
            <v>15APR03</v>
          </cell>
          <cell r="P1421" t="str">
            <v>15OCT22</v>
          </cell>
          <cell r="Q1421">
            <v>26</v>
          </cell>
          <cell r="R1421">
            <v>6</v>
          </cell>
          <cell r="S1421">
            <v>0</v>
          </cell>
          <cell r="T1421" t="str">
            <v>V'ABLE</v>
          </cell>
          <cell r="U1421">
            <v>103000</v>
          </cell>
          <cell r="V1421">
            <v>18365</v>
          </cell>
          <cell r="W1421">
            <v>84635</v>
          </cell>
          <cell r="X1421">
            <v>84635</v>
          </cell>
          <cell r="Y1421">
            <v>84635</v>
          </cell>
          <cell r="Z1421">
            <v>84635</v>
          </cell>
          <cell r="AA1421">
            <v>9459</v>
          </cell>
        </row>
        <row r="1422">
          <cell r="A1422" t="str">
            <v>PRIVATE SECTOR INFRASTRUCTURE FACILITY PROJECT:ICIC</v>
          </cell>
          <cell r="B1422" t="str">
            <v>1480</v>
          </cell>
          <cell r="C1422">
            <v>1480</v>
          </cell>
          <cell r="D1422" t="str">
            <v>CLOSED</v>
          </cell>
          <cell r="E1422" t="str">
            <v>01</v>
          </cell>
          <cell r="F1422" t="str">
            <v>IND</v>
          </cell>
          <cell r="G1422">
            <v>3900</v>
          </cell>
          <cell r="H1422" t="str">
            <v>Multisector</v>
          </cell>
          <cell r="I1422">
            <v>2060</v>
          </cell>
          <cell r="J1422" t="str">
            <v>INRM</v>
          </cell>
          <cell r="K1422" t="str">
            <v>07NOV96</v>
          </cell>
          <cell r="L1422" t="str">
            <v>14AUG97</v>
          </cell>
          <cell r="M1422" t="str">
            <v>25SEP97</v>
          </cell>
          <cell r="N1422" t="str">
            <v>13NOV01</v>
          </cell>
          <cell r="O1422" t="str">
            <v>15DEC01</v>
          </cell>
          <cell r="P1422" t="str">
            <v>15JUN16</v>
          </cell>
          <cell r="Q1422">
            <v>20</v>
          </cell>
          <cell r="R1422">
            <v>5</v>
          </cell>
          <cell r="S1422">
            <v>0</v>
          </cell>
          <cell r="U1422">
            <v>150000</v>
          </cell>
          <cell r="V1422">
            <v>0</v>
          </cell>
          <cell r="W1422">
            <v>150000</v>
          </cell>
          <cell r="X1422">
            <v>150000</v>
          </cell>
          <cell r="Y1422">
            <v>150000</v>
          </cell>
          <cell r="Z1422">
            <v>150000</v>
          </cell>
          <cell r="AA1422">
            <v>48438</v>
          </cell>
        </row>
        <row r="1423">
          <cell r="A1423" t="str">
            <v>PRIVATE SECTOR INFRASTRUCTURE FACILITY PROJECT:IFCI</v>
          </cell>
          <cell r="B1423" t="str">
            <v>1481</v>
          </cell>
          <cell r="C1423">
            <v>1481</v>
          </cell>
          <cell r="D1423" t="str">
            <v>CLOSED</v>
          </cell>
          <cell r="E1423" t="str">
            <v>01</v>
          </cell>
          <cell r="F1423" t="str">
            <v>IND</v>
          </cell>
          <cell r="G1423">
            <v>3900</v>
          </cell>
          <cell r="H1423" t="str">
            <v>Multisector</v>
          </cell>
          <cell r="I1423">
            <v>2060</v>
          </cell>
          <cell r="J1423" t="str">
            <v>INRM</v>
          </cell>
          <cell r="K1423" t="str">
            <v>07NOV96</v>
          </cell>
          <cell r="L1423" t="str">
            <v>14AUG97</v>
          </cell>
          <cell r="M1423" t="str">
            <v>26SEP97</v>
          </cell>
          <cell r="N1423" t="str">
            <v>16MAY02</v>
          </cell>
          <cell r="O1423" t="str">
            <v>15DEC01</v>
          </cell>
          <cell r="P1423" t="str">
            <v>15DEC12</v>
          </cell>
          <cell r="Q1423">
            <v>20</v>
          </cell>
          <cell r="R1423">
            <v>5</v>
          </cell>
          <cell r="S1423">
            <v>0</v>
          </cell>
          <cell r="U1423">
            <v>100000</v>
          </cell>
          <cell r="V1423">
            <v>37502</v>
          </cell>
          <cell r="W1423">
            <v>62498</v>
          </cell>
          <cell r="X1423">
            <v>62498</v>
          </cell>
          <cell r="Y1423">
            <v>62498</v>
          </cell>
          <cell r="Z1423">
            <v>62498</v>
          </cell>
          <cell r="AA1423">
            <v>62498</v>
          </cell>
        </row>
        <row r="1424">
          <cell r="A1424" t="str">
            <v>PRIVATE SECTOR INFRASTRUCTURE FACILITY PROJ:SCICI LTD.</v>
          </cell>
          <cell r="B1424" t="str">
            <v>1482</v>
          </cell>
          <cell r="C1424">
            <v>1482</v>
          </cell>
          <cell r="D1424" t="str">
            <v>CLOSED</v>
          </cell>
          <cell r="E1424" t="str">
            <v>01</v>
          </cell>
          <cell r="F1424" t="str">
            <v>IND</v>
          </cell>
          <cell r="G1424">
            <v>3900</v>
          </cell>
          <cell r="H1424" t="str">
            <v>Multisector</v>
          </cell>
          <cell r="I1424">
            <v>2050</v>
          </cell>
          <cell r="J1424" t="str">
            <v>SAGF</v>
          </cell>
          <cell r="K1424" t="str">
            <v>07NOV96</v>
          </cell>
          <cell r="N1424" t="str">
            <v>09NOV00</v>
          </cell>
          <cell r="Q1424">
            <v>20</v>
          </cell>
          <cell r="R1424">
            <v>5</v>
          </cell>
          <cell r="S1424">
            <v>0</v>
          </cell>
          <cell r="U1424">
            <v>0</v>
          </cell>
          <cell r="V1424">
            <v>0</v>
          </cell>
          <cell r="W1424">
            <v>0</v>
          </cell>
          <cell r="X1424">
            <v>0</v>
          </cell>
          <cell r="Y1424">
            <v>0</v>
          </cell>
          <cell r="Z1424">
            <v>0</v>
          </cell>
          <cell r="AA1424">
            <v>0</v>
          </cell>
        </row>
        <row r="1425">
          <cell r="A1425" t="str">
            <v>SHENYANG-JINZHOU EXPRESSWAY (FORMER LIAONING EXPRESSWAY II)</v>
          </cell>
          <cell r="B1425" t="str">
            <v>1483</v>
          </cell>
          <cell r="C1425">
            <v>1483</v>
          </cell>
          <cell r="D1425" t="str">
            <v>CLOSED</v>
          </cell>
          <cell r="E1425" t="str">
            <v>01</v>
          </cell>
          <cell r="F1425" t="str">
            <v>PRC</v>
          </cell>
          <cell r="G1425">
            <v>3701</v>
          </cell>
          <cell r="H1425" t="str">
            <v>Roads &amp; Highways</v>
          </cell>
          <cell r="I1425">
            <v>4715</v>
          </cell>
          <cell r="J1425" t="str">
            <v>EATC</v>
          </cell>
          <cell r="K1425" t="str">
            <v>19NOV96</v>
          </cell>
          <cell r="L1425" t="str">
            <v>25APR97</v>
          </cell>
          <cell r="M1425" t="str">
            <v>14JUL97</v>
          </cell>
          <cell r="N1425" t="str">
            <v>22OCT01</v>
          </cell>
          <cell r="O1425" t="str">
            <v>15MAY01</v>
          </cell>
          <cell r="P1425" t="str">
            <v>15MAY02</v>
          </cell>
          <cell r="Q1425">
            <v>24</v>
          </cell>
          <cell r="R1425">
            <v>4</v>
          </cell>
          <cell r="S1425">
            <v>0</v>
          </cell>
          <cell r="T1425" t="str">
            <v>V'ABLE</v>
          </cell>
          <cell r="U1425">
            <v>200000</v>
          </cell>
          <cell r="V1425">
            <v>709</v>
          </cell>
          <cell r="W1425">
            <v>199291</v>
          </cell>
          <cell r="X1425">
            <v>199291</v>
          </cell>
          <cell r="Y1425">
            <v>199291</v>
          </cell>
          <cell r="Z1425">
            <v>199291</v>
          </cell>
          <cell r="AA1425">
            <v>199291</v>
          </cell>
        </row>
        <row r="1426">
          <cell r="A1426" t="str">
            <v>JIANGXI EXPRESSWAY PROJECT</v>
          </cell>
          <cell r="B1426" t="str">
            <v>1484</v>
          </cell>
          <cell r="C1426">
            <v>1484</v>
          </cell>
          <cell r="D1426" t="str">
            <v>CLOSED</v>
          </cell>
          <cell r="E1426" t="str">
            <v>01</v>
          </cell>
          <cell r="F1426" t="str">
            <v>PRC</v>
          </cell>
          <cell r="G1426">
            <v>3701</v>
          </cell>
          <cell r="H1426" t="str">
            <v>Roads &amp; Highways</v>
          </cell>
          <cell r="I1426">
            <v>4715</v>
          </cell>
          <cell r="J1426" t="str">
            <v>EATC</v>
          </cell>
          <cell r="K1426" t="str">
            <v>19NOV96</v>
          </cell>
          <cell r="L1426" t="str">
            <v>27DEC96</v>
          </cell>
          <cell r="M1426" t="str">
            <v>12MAR97</v>
          </cell>
          <cell r="N1426" t="str">
            <v>08APR03</v>
          </cell>
          <cell r="O1426" t="str">
            <v>15MAY02</v>
          </cell>
          <cell r="P1426" t="str">
            <v>15NOV21</v>
          </cell>
          <cell r="Q1426">
            <v>25</v>
          </cell>
          <cell r="R1426">
            <v>5</v>
          </cell>
          <cell r="S1426">
            <v>0</v>
          </cell>
          <cell r="T1426" t="str">
            <v>V'ABLE</v>
          </cell>
          <cell r="U1426">
            <v>150000</v>
          </cell>
          <cell r="V1426">
            <v>26455</v>
          </cell>
          <cell r="W1426">
            <v>123545</v>
          </cell>
          <cell r="X1426">
            <v>123545</v>
          </cell>
          <cell r="Y1426">
            <v>123545</v>
          </cell>
          <cell r="Z1426">
            <v>123545</v>
          </cell>
          <cell r="AA1426">
            <v>123545</v>
          </cell>
        </row>
        <row r="1427">
          <cell r="A1427" t="str">
            <v>FINANCIAL SECTOR PROGRAM LOAN</v>
          </cell>
          <cell r="B1427" t="str">
            <v>1485</v>
          </cell>
          <cell r="C1427">
            <v>1485</v>
          </cell>
          <cell r="D1427" t="str">
            <v>CLOSED</v>
          </cell>
          <cell r="E1427" t="str">
            <v>03</v>
          </cell>
          <cell r="F1427" t="str">
            <v>VIE</v>
          </cell>
          <cell r="G1427">
            <v>3306</v>
          </cell>
          <cell r="H1427" t="str">
            <v>Finance Sector Development</v>
          </cell>
          <cell r="I1427">
            <v>2145</v>
          </cell>
          <cell r="J1427" t="str">
            <v>SEGF</v>
          </cell>
          <cell r="K1427" t="str">
            <v>19NOV96</v>
          </cell>
          <cell r="L1427" t="str">
            <v>17DEC96</v>
          </cell>
          <cell r="M1427" t="str">
            <v>03FEB97</v>
          </cell>
          <cell r="N1427" t="str">
            <v>13DEC99</v>
          </cell>
          <cell r="O1427" t="str">
            <v>15JUN07</v>
          </cell>
          <cell r="P1427" t="str">
            <v>15DEC36</v>
          </cell>
          <cell r="Q1427">
            <v>40</v>
          </cell>
          <cell r="R1427">
            <v>10</v>
          </cell>
          <cell r="S1427">
            <v>1</v>
          </cell>
          <cell r="U1427">
            <v>86485</v>
          </cell>
          <cell r="V1427">
            <v>0</v>
          </cell>
          <cell r="W1427">
            <v>86485</v>
          </cell>
          <cell r="X1427">
            <v>86485</v>
          </cell>
          <cell r="Y1427">
            <v>86485</v>
          </cell>
          <cell r="Z1427">
            <v>86485</v>
          </cell>
          <cell r="AA1427">
            <v>3460</v>
          </cell>
        </row>
        <row r="1428">
          <cell r="A1428" t="str">
            <v>FORESTRY SECTOR PROJECT</v>
          </cell>
          <cell r="B1428" t="str">
            <v>1486</v>
          </cell>
          <cell r="C1428">
            <v>1486</v>
          </cell>
          <cell r="D1428" t="str">
            <v>CLOSED</v>
          </cell>
          <cell r="E1428" t="str">
            <v>03</v>
          </cell>
          <cell r="F1428" t="str">
            <v>BAN</v>
          </cell>
          <cell r="G1428">
            <v>3004</v>
          </cell>
          <cell r="H1428" t="str">
            <v>Forest</v>
          </cell>
          <cell r="I1428">
            <v>2055</v>
          </cell>
          <cell r="J1428" t="str">
            <v>BRM</v>
          </cell>
          <cell r="K1428" t="str">
            <v>21NOV96</v>
          </cell>
          <cell r="L1428" t="str">
            <v>09JAN97</v>
          </cell>
          <cell r="M1428" t="str">
            <v>12JAN98</v>
          </cell>
          <cell r="N1428" t="str">
            <v>06DEC06</v>
          </cell>
          <cell r="O1428" t="str">
            <v>15FEB07</v>
          </cell>
          <cell r="P1428" t="str">
            <v>15AUG36</v>
          </cell>
          <cell r="Q1428">
            <v>40</v>
          </cell>
          <cell r="R1428">
            <v>10</v>
          </cell>
          <cell r="S1428">
            <v>1</v>
          </cell>
          <cell r="U1428">
            <v>58831</v>
          </cell>
          <cell r="V1428">
            <v>15474</v>
          </cell>
          <cell r="W1428">
            <v>43357</v>
          </cell>
          <cell r="X1428">
            <v>43357</v>
          </cell>
          <cell r="Y1428">
            <v>43357</v>
          </cell>
          <cell r="Z1428">
            <v>43357</v>
          </cell>
          <cell r="AA1428">
            <v>1736</v>
          </cell>
        </row>
        <row r="1429">
          <cell r="A1429" t="str">
            <v>SECOND ROAD IMPROVEMENT PROJECT</v>
          </cell>
          <cell r="B1429" t="str">
            <v>1487</v>
          </cell>
          <cell r="C1429">
            <v>1487</v>
          </cell>
          <cell r="D1429" t="str">
            <v>CLOSED</v>
          </cell>
          <cell r="E1429" t="str">
            <v>03</v>
          </cell>
          <cell r="F1429" t="str">
            <v>VIE</v>
          </cell>
          <cell r="G1429">
            <v>3701</v>
          </cell>
          <cell r="H1429" t="str">
            <v>Roads &amp; Highways</v>
          </cell>
          <cell r="I1429">
            <v>2115</v>
          </cell>
          <cell r="J1429" t="str">
            <v>SEID</v>
          </cell>
          <cell r="K1429" t="str">
            <v>21NOV96</v>
          </cell>
          <cell r="L1429" t="str">
            <v>25MAR97</v>
          </cell>
          <cell r="M1429" t="str">
            <v>03JUL97</v>
          </cell>
          <cell r="N1429" t="str">
            <v>20MAR03</v>
          </cell>
          <cell r="O1429" t="str">
            <v>15MAR07</v>
          </cell>
          <cell r="P1429" t="str">
            <v>15SEP36</v>
          </cell>
          <cell r="Q1429">
            <v>40</v>
          </cell>
          <cell r="R1429">
            <v>10</v>
          </cell>
          <cell r="S1429">
            <v>1</v>
          </cell>
          <cell r="U1429">
            <v>109669</v>
          </cell>
          <cell r="V1429">
            <v>21325</v>
          </cell>
          <cell r="W1429">
            <v>88344</v>
          </cell>
          <cell r="X1429">
            <v>88344</v>
          </cell>
          <cell r="Y1429">
            <v>88344</v>
          </cell>
          <cell r="Z1429">
            <v>88344</v>
          </cell>
          <cell r="AA1429">
            <v>3532</v>
          </cell>
        </row>
        <row r="1430">
          <cell r="A1430" t="str">
            <v>COMMUNITY MANAGED IRRIGATION SECTOR PROJECT</v>
          </cell>
          <cell r="B1430" t="str">
            <v>1488</v>
          </cell>
          <cell r="C1430">
            <v>1488</v>
          </cell>
          <cell r="D1430" t="str">
            <v>CLOSED</v>
          </cell>
          <cell r="E1430" t="str">
            <v>03</v>
          </cell>
          <cell r="F1430" t="str">
            <v>LAO</v>
          </cell>
          <cell r="G1430">
            <v>3005</v>
          </cell>
          <cell r="H1430" t="str">
            <v>Irrigation &amp; Drainage</v>
          </cell>
          <cell r="I1430">
            <v>2125</v>
          </cell>
          <cell r="J1430" t="str">
            <v>SEAE</v>
          </cell>
          <cell r="K1430" t="str">
            <v>21NOV96</v>
          </cell>
          <cell r="L1430" t="str">
            <v>21FEB97</v>
          </cell>
          <cell r="M1430" t="str">
            <v>29OCT97</v>
          </cell>
          <cell r="N1430" t="str">
            <v>05OCT04</v>
          </cell>
          <cell r="O1430" t="str">
            <v>15APR07</v>
          </cell>
          <cell r="P1430" t="str">
            <v>15OCT36</v>
          </cell>
          <cell r="Q1430">
            <v>40</v>
          </cell>
          <cell r="R1430">
            <v>10</v>
          </cell>
          <cell r="S1430">
            <v>1</v>
          </cell>
          <cell r="U1430">
            <v>13645</v>
          </cell>
          <cell r="V1430">
            <v>627</v>
          </cell>
          <cell r="W1430">
            <v>13018</v>
          </cell>
          <cell r="X1430">
            <v>13018</v>
          </cell>
          <cell r="Y1430">
            <v>13018</v>
          </cell>
          <cell r="Z1430">
            <v>13018</v>
          </cell>
          <cell r="AA1430">
            <v>520</v>
          </cell>
        </row>
        <row r="1431">
          <cell r="A1431" t="str">
            <v>THIRD RURAL TELECOMMUNICATION (SECTOR) PROJECT</v>
          </cell>
          <cell r="B1431" t="str">
            <v>1489</v>
          </cell>
          <cell r="C1431">
            <v>1489</v>
          </cell>
          <cell r="D1431" t="str">
            <v>CLOSED</v>
          </cell>
          <cell r="E1431" t="str">
            <v>01</v>
          </cell>
          <cell r="F1431" t="str">
            <v>THA</v>
          </cell>
          <cell r="G1431">
            <v>3706</v>
          </cell>
          <cell r="H1431" t="str">
            <v>Telecommunications &amp; Communications</v>
          </cell>
          <cell r="I1431">
            <v>2115</v>
          </cell>
          <cell r="J1431" t="str">
            <v>SEID</v>
          </cell>
          <cell r="K1431" t="str">
            <v>26NOV96</v>
          </cell>
          <cell r="L1431" t="str">
            <v>30SEP97</v>
          </cell>
          <cell r="M1431" t="str">
            <v>29DEC97</v>
          </cell>
          <cell r="N1431" t="str">
            <v>02DEC02</v>
          </cell>
          <cell r="O1431" t="str">
            <v>15MAY01</v>
          </cell>
          <cell r="P1431" t="str">
            <v>15NOV20</v>
          </cell>
          <cell r="Q1431">
            <v>24</v>
          </cell>
          <cell r="R1431">
            <v>4</v>
          </cell>
          <cell r="S1431">
            <v>0</v>
          </cell>
          <cell r="T1431" t="str">
            <v>V'ABLE</v>
          </cell>
          <cell r="U1431">
            <v>100000</v>
          </cell>
          <cell r="V1431">
            <v>17805</v>
          </cell>
          <cell r="W1431">
            <v>82195</v>
          </cell>
          <cell r="X1431">
            <v>82195</v>
          </cell>
          <cell r="Y1431">
            <v>82195</v>
          </cell>
          <cell r="Z1431">
            <v>82195</v>
          </cell>
          <cell r="AA1431">
            <v>82195</v>
          </cell>
        </row>
        <row r="1432">
          <cell r="A1432" t="str">
            <v>(AEI) MUNICIPAL WASTEWATER TREATMENT PROJECT</v>
          </cell>
          <cell r="B1432" t="str">
            <v>1490</v>
          </cell>
          <cell r="C1432">
            <v>1490</v>
          </cell>
          <cell r="D1432" t="str">
            <v>CLOSED</v>
          </cell>
          <cell r="E1432" t="str">
            <v>01</v>
          </cell>
          <cell r="F1432" t="str">
            <v>PRC</v>
          </cell>
          <cell r="G1432">
            <v>3801</v>
          </cell>
          <cell r="H1432" t="str">
            <v>Water Supply &amp; Sanitation</v>
          </cell>
          <cell r="I1432">
            <v>4730</v>
          </cell>
          <cell r="J1432" t="str">
            <v>EASS</v>
          </cell>
          <cell r="K1432" t="str">
            <v>26NOV96</v>
          </cell>
          <cell r="L1432" t="str">
            <v>16JUL97</v>
          </cell>
          <cell r="M1432" t="str">
            <v>14OCT97</v>
          </cell>
          <cell r="N1432" t="str">
            <v>10MAR03</v>
          </cell>
          <cell r="O1432" t="str">
            <v>15APR02</v>
          </cell>
          <cell r="P1432" t="str">
            <v>15OCT21</v>
          </cell>
          <cell r="Q1432">
            <v>25</v>
          </cell>
          <cell r="R1432">
            <v>5</v>
          </cell>
          <cell r="S1432">
            <v>0</v>
          </cell>
          <cell r="T1432" t="str">
            <v>V'ABLE</v>
          </cell>
          <cell r="U1432">
            <v>28000</v>
          </cell>
          <cell r="V1432">
            <v>1548</v>
          </cell>
          <cell r="W1432">
            <v>26452</v>
          </cell>
          <cell r="X1432">
            <v>26452</v>
          </cell>
          <cell r="Y1432">
            <v>26452</v>
          </cell>
          <cell r="Z1432">
            <v>26452</v>
          </cell>
          <cell r="AA1432">
            <v>26452</v>
          </cell>
        </row>
        <row r="1433">
          <cell r="A1433" t="str">
            <v>(AEI) INDUSTRIAL POLLUTION ABATEMENT PROJECT</v>
          </cell>
          <cell r="B1433" t="str">
            <v>1491</v>
          </cell>
          <cell r="C1433">
            <v>1491</v>
          </cell>
          <cell r="D1433" t="str">
            <v>CLOSED</v>
          </cell>
          <cell r="E1433" t="str">
            <v>01</v>
          </cell>
          <cell r="F1433" t="str">
            <v>PRC</v>
          </cell>
          <cell r="G1433">
            <v>3002</v>
          </cell>
          <cell r="H1433" t="str">
            <v>Environment &amp; Biodiversity</v>
          </cell>
          <cell r="I1433">
            <v>4720</v>
          </cell>
          <cell r="J1433" t="str">
            <v>EAEN</v>
          </cell>
          <cell r="K1433" t="str">
            <v>26NOV96</v>
          </cell>
          <cell r="L1433" t="str">
            <v>16JUL97</v>
          </cell>
          <cell r="M1433" t="str">
            <v>14OCT97</v>
          </cell>
          <cell r="N1433" t="str">
            <v>18FEB04</v>
          </cell>
          <cell r="O1433" t="str">
            <v>15APR01</v>
          </cell>
          <cell r="P1433" t="str">
            <v>15OCT16</v>
          </cell>
          <cell r="Q1433">
            <v>20</v>
          </cell>
          <cell r="R1433">
            <v>4</v>
          </cell>
          <cell r="S1433">
            <v>0</v>
          </cell>
          <cell r="T1433" t="str">
            <v>V'ABLE</v>
          </cell>
          <cell r="U1433">
            <v>112000</v>
          </cell>
          <cell r="V1433">
            <v>3227</v>
          </cell>
          <cell r="W1433">
            <v>108773</v>
          </cell>
          <cell r="X1433">
            <v>108773</v>
          </cell>
          <cell r="Y1433">
            <v>108773</v>
          </cell>
          <cell r="Z1433">
            <v>108773</v>
          </cell>
          <cell r="AA1433">
            <v>34443</v>
          </cell>
        </row>
        <row r="1434">
          <cell r="A1434" t="str">
            <v>ENERGY CONSERVATION PROJECT</v>
          </cell>
          <cell r="B1434" t="str">
            <v>1492</v>
          </cell>
          <cell r="C1434">
            <v>1492</v>
          </cell>
          <cell r="D1434" t="str">
            <v>CLOSED</v>
          </cell>
          <cell r="E1434" t="str">
            <v>03</v>
          </cell>
          <cell r="F1434" t="str">
            <v>MON</v>
          </cell>
          <cell r="G1434">
            <v>3204</v>
          </cell>
          <cell r="H1434" t="str">
            <v>Transmission &amp; Distribution</v>
          </cell>
          <cell r="I1434">
            <v>4720</v>
          </cell>
          <cell r="J1434" t="str">
            <v>EAEN</v>
          </cell>
          <cell r="K1434" t="str">
            <v>26NOV96</v>
          </cell>
          <cell r="L1434" t="str">
            <v>11AUG97</v>
          </cell>
          <cell r="M1434" t="str">
            <v>26JAN98</v>
          </cell>
          <cell r="N1434" t="str">
            <v>31AUG01</v>
          </cell>
          <cell r="O1434" t="str">
            <v>15APR07</v>
          </cell>
          <cell r="P1434" t="str">
            <v>15OCT36</v>
          </cell>
          <cell r="Q1434">
            <v>40</v>
          </cell>
          <cell r="R1434">
            <v>10</v>
          </cell>
          <cell r="S1434">
            <v>1</v>
          </cell>
          <cell r="U1434">
            <v>9287</v>
          </cell>
          <cell r="V1434">
            <v>718</v>
          </cell>
          <cell r="W1434">
            <v>8569</v>
          </cell>
          <cell r="X1434">
            <v>8569</v>
          </cell>
          <cell r="Y1434">
            <v>8569</v>
          </cell>
          <cell r="Z1434">
            <v>8569</v>
          </cell>
          <cell r="AA1434">
            <v>360</v>
          </cell>
        </row>
        <row r="1435">
          <cell r="A1435" t="str">
            <v>SOCIAL ACTION PROGRAM (SECTOR) PROJ. II</v>
          </cell>
          <cell r="B1435" t="str">
            <v>1493</v>
          </cell>
          <cell r="C1435">
            <v>1493</v>
          </cell>
          <cell r="D1435" t="str">
            <v>CLOSED</v>
          </cell>
          <cell r="E1435" t="str">
            <v>03</v>
          </cell>
          <cell r="F1435" t="str">
            <v>PAK</v>
          </cell>
          <cell r="G1435">
            <v>3900</v>
          </cell>
          <cell r="H1435" t="str">
            <v>Multisector</v>
          </cell>
          <cell r="I1435">
            <v>4625</v>
          </cell>
          <cell r="J1435" t="str">
            <v>CWSS</v>
          </cell>
          <cell r="K1435" t="str">
            <v>28NOV96</v>
          </cell>
          <cell r="L1435" t="str">
            <v>08JAN97</v>
          </cell>
          <cell r="M1435" t="str">
            <v>25APR97</v>
          </cell>
          <cell r="N1435" t="str">
            <v>12DEC02</v>
          </cell>
          <cell r="O1435" t="str">
            <v>15MAR07</v>
          </cell>
          <cell r="P1435" t="str">
            <v>15SEP31</v>
          </cell>
          <cell r="Q1435">
            <v>35</v>
          </cell>
          <cell r="R1435">
            <v>10</v>
          </cell>
          <cell r="S1435">
            <v>1</v>
          </cell>
          <cell r="U1435">
            <v>182957</v>
          </cell>
          <cell r="V1435">
            <v>25586</v>
          </cell>
          <cell r="W1435">
            <v>157371</v>
          </cell>
          <cell r="X1435">
            <v>157371</v>
          </cell>
          <cell r="Y1435">
            <v>157371</v>
          </cell>
          <cell r="Z1435">
            <v>157371</v>
          </cell>
          <cell r="AA1435">
            <v>7868</v>
          </cell>
        </row>
        <row r="1436">
          <cell r="A1436" t="str">
            <v>SKILLS DEVELOPMENT PROJECT</v>
          </cell>
          <cell r="B1436" t="str">
            <v>1494</v>
          </cell>
          <cell r="C1436">
            <v>1494</v>
          </cell>
          <cell r="D1436" t="str">
            <v>CLOSED</v>
          </cell>
          <cell r="E1436" t="str">
            <v>01</v>
          </cell>
          <cell r="F1436" t="str">
            <v>THA</v>
          </cell>
          <cell r="G1436">
            <v>3105</v>
          </cell>
          <cell r="H1436" t="str">
            <v>Technical, Vocational Training &amp; Skills Development</v>
          </cell>
          <cell r="I1436">
            <v>2135</v>
          </cell>
          <cell r="J1436" t="str">
            <v>SESS</v>
          </cell>
          <cell r="K1436" t="str">
            <v>28NOV96</v>
          </cell>
          <cell r="L1436" t="str">
            <v>26MAR97</v>
          </cell>
          <cell r="M1436" t="str">
            <v>23JUN97</v>
          </cell>
          <cell r="N1436" t="str">
            <v>29APR03</v>
          </cell>
          <cell r="O1436" t="str">
            <v>01MAY02</v>
          </cell>
          <cell r="P1436" t="str">
            <v>01NOV21</v>
          </cell>
          <cell r="Q1436">
            <v>25</v>
          </cell>
          <cell r="R1436">
            <v>5</v>
          </cell>
          <cell r="S1436">
            <v>0</v>
          </cell>
          <cell r="T1436" t="str">
            <v>V'ABLE</v>
          </cell>
          <cell r="U1436">
            <v>80000</v>
          </cell>
          <cell r="V1436">
            <v>13662</v>
          </cell>
          <cell r="W1436">
            <v>66338</v>
          </cell>
          <cell r="X1436">
            <v>66338</v>
          </cell>
          <cell r="Y1436">
            <v>66338</v>
          </cell>
          <cell r="Z1436">
            <v>66338</v>
          </cell>
          <cell r="AA1436">
            <v>66338</v>
          </cell>
        </row>
        <row r="1437">
          <cell r="A1437" t="str">
            <v>RURAL TELECOMMUNICATIONS PROJECT</v>
          </cell>
          <cell r="B1437" t="str">
            <v>1495</v>
          </cell>
          <cell r="C1437">
            <v>1495</v>
          </cell>
          <cell r="D1437" t="str">
            <v>CLOSED</v>
          </cell>
          <cell r="E1437" t="str">
            <v>01</v>
          </cell>
          <cell r="F1437" t="str">
            <v>IND</v>
          </cell>
          <cell r="G1437">
            <v>3706</v>
          </cell>
          <cell r="H1437" t="str">
            <v>Telecommunications &amp; Communications</v>
          </cell>
          <cell r="I1437">
            <v>2015</v>
          </cell>
          <cell r="J1437" t="str">
            <v>SATC</v>
          </cell>
          <cell r="K1437" t="str">
            <v>28NOV96</v>
          </cell>
          <cell r="N1437" t="str">
            <v>06NOV98</v>
          </cell>
          <cell r="Q1437">
            <v>24</v>
          </cell>
          <cell r="R1437">
            <v>4</v>
          </cell>
          <cell r="S1437">
            <v>0</v>
          </cell>
          <cell r="T1437" t="str">
            <v>V'ABLE</v>
          </cell>
          <cell r="U1437">
            <v>0</v>
          </cell>
          <cell r="V1437">
            <v>0</v>
          </cell>
          <cell r="W1437">
            <v>0</v>
          </cell>
          <cell r="X1437">
            <v>0</v>
          </cell>
          <cell r="Y1437">
            <v>0</v>
          </cell>
          <cell r="Z1437">
            <v>0</v>
          </cell>
          <cell r="AA1437">
            <v>0</v>
          </cell>
        </row>
        <row r="1438">
          <cell r="A1438" t="str">
            <v>SECOND POWER DEVELOPMENT PROJECT</v>
          </cell>
          <cell r="B1438" t="str">
            <v>1497</v>
          </cell>
          <cell r="C1438">
            <v>1497</v>
          </cell>
          <cell r="D1438" t="str">
            <v>CLOSED</v>
          </cell>
          <cell r="E1438" t="str">
            <v>03</v>
          </cell>
          <cell r="F1438" t="str">
            <v>TON</v>
          </cell>
          <cell r="G1438">
            <v>3205</v>
          </cell>
          <cell r="H1438" t="str">
            <v>Energy Sector Development</v>
          </cell>
          <cell r="I1438">
            <v>3610</v>
          </cell>
          <cell r="J1438" t="str">
            <v>PAHQ</v>
          </cell>
          <cell r="K1438" t="str">
            <v>03DEC96</v>
          </cell>
          <cell r="L1438" t="str">
            <v>16JUL97</v>
          </cell>
          <cell r="N1438" t="str">
            <v>28OCT99</v>
          </cell>
          <cell r="Q1438">
            <v>40</v>
          </cell>
          <cell r="R1438">
            <v>10</v>
          </cell>
          <cell r="S1438">
            <v>1</v>
          </cell>
          <cell r="U1438">
            <v>0</v>
          </cell>
          <cell r="V1438">
            <v>0</v>
          </cell>
          <cell r="W1438">
            <v>0</v>
          </cell>
          <cell r="X1438">
            <v>0</v>
          </cell>
          <cell r="Y1438">
            <v>0</v>
          </cell>
          <cell r="Z1438">
            <v>0</v>
          </cell>
          <cell r="AA1438">
            <v>0</v>
          </cell>
        </row>
        <row r="1439">
          <cell r="A1439" t="str">
            <v>NORTH CHINA MARINE CULTURE &amp; COASTAL RESOURCES MANAGEMENT</v>
          </cell>
          <cell r="B1439" t="str">
            <v>1498</v>
          </cell>
          <cell r="C1439">
            <v>1498</v>
          </cell>
          <cell r="D1439" t="str">
            <v>CLOSED</v>
          </cell>
          <cell r="E1439" t="str">
            <v>01</v>
          </cell>
          <cell r="F1439" t="str">
            <v>PRC</v>
          </cell>
          <cell r="G1439">
            <v>3002</v>
          </cell>
          <cell r="H1439" t="str">
            <v>Environment &amp; Biodiversity</v>
          </cell>
          <cell r="I1439">
            <v>4725</v>
          </cell>
          <cell r="J1439" t="str">
            <v>EAAE</v>
          </cell>
          <cell r="K1439" t="str">
            <v>03DEC96</v>
          </cell>
          <cell r="N1439" t="str">
            <v>03JUN98</v>
          </cell>
          <cell r="Q1439">
            <v>15</v>
          </cell>
          <cell r="R1439">
            <v>5</v>
          </cell>
          <cell r="S1439">
            <v>0</v>
          </cell>
          <cell r="T1439" t="str">
            <v>V'ABLE</v>
          </cell>
          <cell r="U1439">
            <v>0</v>
          </cell>
          <cell r="V1439">
            <v>0</v>
          </cell>
          <cell r="W1439">
            <v>0</v>
          </cell>
          <cell r="X1439">
            <v>0</v>
          </cell>
          <cell r="Y1439">
            <v>0</v>
          </cell>
          <cell r="Z1439">
            <v>0</v>
          </cell>
          <cell r="AA1439">
            <v>0</v>
          </cell>
        </row>
        <row r="1440">
          <cell r="A1440" t="str">
            <v>KLANG RIVER BASIN ENVIRONMENTAL IMPROVEMENT &amp; FLOOD MITIGATION</v>
          </cell>
          <cell r="B1440" t="str">
            <v>1500</v>
          </cell>
          <cell r="C1440">
            <v>1500</v>
          </cell>
          <cell r="D1440" t="str">
            <v>CLOSED</v>
          </cell>
          <cell r="E1440" t="str">
            <v>01</v>
          </cell>
          <cell r="F1440" t="str">
            <v>MAL</v>
          </cell>
          <cell r="G1440">
            <v>3007</v>
          </cell>
          <cell r="H1440" t="str">
            <v>Water Resource Management</v>
          </cell>
          <cell r="I1440">
            <v>2125</v>
          </cell>
          <cell r="J1440" t="str">
            <v>SEAE</v>
          </cell>
          <cell r="K1440" t="str">
            <v>05DEC96</v>
          </cell>
          <cell r="L1440" t="str">
            <v>05NOV97</v>
          </cell>
          <cell r="M1440" t="str">
            <v>03FEB98</v>
          </cell>
          <cell r="N1440" t="str">
            <v>07FEB06</v>
          </cell>
          <cell r="O1440" t="str">
            <v>01MAY03</v>
          </cell>
          <cell r="P1440" t="str">
            <v>01NOV11</v>
          </cell>
          <cell r="Q1440">
            <v>15</v>
          </cell>
          <cell r="R1440">
            <v>6</v>
          </cell>
          <cell r="S1440">
            <v>0</v>
          </cell>
          <cell r="T1440" t="str">
            <v>V'ABLE</v>
          </cell>
          <cell r="U1440">
            <v>26300</v>
          </cell>
          <cell r="V1440">
            <v>17925</v>
          </cell>
          <cell r="W1440">
            <v>8375</v>
          </cell>
          <cell r="X1440">
            <v>8375</v>
          </cell>
          <cell r="Y1440">
            <v>8375</v>
          </cell>
          <cell r="Z1440">
            <v>8375</v>
          </cell>
          <cell r="AA1440">
            <v>4397</v>
          </cell>
        </row>
        <row r="1441">
          <cell r="A1441" t="str">
            <v>REGIONAL DEVELOPMENT ACCOUNT PROJECT</v>
          </cell>
          <cell r="B1441" t="str">
            <v>1501</v>
          </cell>
          <cell r="C1441">
            <v>1501</v>
          </cell>
          <cell r="D1441" t="str">
            <v>CLOSED</v>
          </cell>
          <cell r="E1441" t="str">
            <v>01</v>
          </cell>
          <cell r="F1441" t="str">
            <v>INO</v>
          </cell>
          <cell r="G1441">
            <v>3900</v>
          </cell>
          <cell r="H1441" t="str">
            <v>Multisector</v>
          </cell>
          <cell r="I1441">
            <v>2135</v>
          </cell>
          <cell r="J1441" t="str">
            <v>SESS</v>
          </cell>
          <cell r="K1441" t="str">
            <v>05DEC96</v>
          </cell>
          <cell r="L1441" t="str">
            <v>10JAN97</v>
          </cell>
          <cell r="M1441" t="str">
            <v>08APR97</v>
          </cell>
          <cell r="N1441" t="str">
            <v>29NOV02</v>
          </cell>
          <cell r="O1441" t="str">
            <v>01MAY02</v>
          </cell>
          <cell r="P1441" t="str">
            <v>01NOV21</v>
          </cell>
          <cell r="Q1441">
            <v>25</v>
          </cell>
          <cell r="R1441">
            <v>5</v>
          </cell>
          <cell r="S1441">
            <v>0</v>
          </cell>
          <cell r="T1441" t="str">
            <v>V'ABLE</v>
          </cell>
          <cell r="U1441">
            <v>50000</v>
          </cell>
          <cell r="V1441">
            <v>42255</v>
          </cell>
          <cell r="W1441">
            <v>7745</v>
          </cell>
          <cell r="X1441">
            <v>7745</v>
          </cell>
          <cell r="Y1441">
            <v>7745</v>
          </cell>
          <cell r="Z1441">
            <v>7745</v>
          </cell>
          <cell r="AA1441">
            <v>1389</v>
          </cell>
        </row>
        <row r="1442">
          <cell r="A1442" t="str">
            <v>SIEM REAP AIRPORT PROJECT</v>
          </cell>
          <cell r="B1442" t="str">
            <v>1503</v>
          </cell>
          <cell r="C1442">
            <v>1503</v>
          </cell>
          <cell r="D1442" t="str">
            <v>CLOSED</v>
          </cell>
          <cell r="E1442" t="str">
            <v>03</v>
          </cell>
          <cell r="F1442" t="str">
            <v>CAM</v>
          </cell>
          <cell r="G1442">
            <v>3704</v>
          </cell>
          <cell r="H1442" t="str">
            <v>Civil Aviation</v>
          </cell>
          <cell r="I1442">
            <v>2115</v>
          </cell>
          <cell r="J1442" t="str">
            <v>SEID</v>
          </cell>
          <cell r="K1442" t="str">
            <v>12DEC96</v>
          </cell>
          <cell r="L1442" t="str">
            <v>14MAR97</v>
          </cell>
          <cell r="M1442" t="str">
            <v>13JUN97</v>
          </cell>
          <cell r="N1442" t="str">
            <v>17APR03</v>
          </cell>
          <cell r="O1442" t="str">
            <v>01APR07</v>
          </cell>
          <cell r="P1442" t="str">
            <v>01OCT36</v>
          </cell>
          <cell r="Q1442">
            <v>40</v>
          </cell>
          <cell r="R1442">
            <v>10</v>
          </cell>
          <cell r="S1442">
            <v>1</v>
          </cell>
          <cell r="U1442">
            <v>13872</v>
          </cell>
          <cell r="V1442">
            <v>184</v>
          </cell>
          <cell r="W1442">
            <v>13688</v>
          </cell>
          <cell r="X1442">
            <v>13688</v>
          </cell>
          <cell r="Y1442">
            <v>13688</v>
          </cell>
          <cell r="Z1442">
            <v>13688</v>
          </cell>
          <cell r="AA1442">
            <v>548</v>
          </cell>
        </row>
        <row r="1443">
          <cell r="A1443" t="str">
            <v>RURAL ENTERPRISE DEVELOPMENT PROJECT</v>
          </cell>
          <cell r="B1443" t="str">
            <v>1504</v>
          </cell>
          <cell r="C1443">
            <v>1504</v>
          </cell>
          <cell r="D1443" t="str">
            <v>CLOSED</v>
          </cell>
          <cell r="E1443" t="str">
            <v>01</v>
          </cell>
          <cell r="F1443" t="str">
            <v>UZB</v>
          </cell>
          <cell r="G1443">
            <v>3001</v>
          </cell>
          <cell r="H1443" t="str">
            <v>Agriculture Production, Agroprocessing, &amp; Agrobusiness</v>
          </cell>
          <cell r="I1443">
            <v>4630</v>
          </cell>
          <cell r="J1443" t="str">
            <v>CWGF</v>
          </cell>
          <cell r="K1443" t="str">
            <v>17DEC96</v>
          </cell>
          <cell r="L1443" t="str">
            <v>07MAY97</v>
          </cell>
          <cell r="M1443" t="str">
            <v>13JUN97</v>
          </cell>
          <cell r="N1443" t="str">
            <v>13JUN02</v>
          </cell>
          <cell r="O1443" t="str">
            <v>15JAN00</v>
          </cell>
          <cell r="P1443" t="str">
            <v>15JUL11</v>
          </cell>
          <cell r="Q1443">
            <v>15</v>
          </cell>
          <cell r="R1443">
            <v>3</v>
          </cell>
          <cell r="S1443">
            <v>0</v>
          </cell>
          <cell r="T1443" t="str">
            <v>V'ABLE</v>
          </cell>
          <cell r="U1443">
            <v>50000</v>
          </cell>
          <cell r="V1443">
            <v>4370</v>
          </cell>
          <cell r="W1443">
            <v>45630</v>
          </cell>
          <cell r="X1443">
            <v>45630</v>
          </cell>
          <cell r="Y1443">
            <v>45630</v>
          </cell>
          <cell r="Z1443">
            <v>45630</v>
          </cell>
          <cell r="AA1443">
            <v>29206</v>
          </cell>
        </row>
        <row r="1444">
          <cell r="A1444" t="str">
            <v>NINTH POWER PROJECT</v>
          </cell>
          <cell r="B1444" t="str">
            <v>1505</v>
          </cell>
          <cell r="C1444">
            <v>1505</v>
          </cell>
          <cell r="D1444" t="str">
            <v>CLOSED</v>
          </cell>
          <cell r="E1444" t="str">
            <v>03</v>
          </cell>
          <cell r="F1444" t="str">
            <v>BAN</v>
          </cell>
          <cell r="G1444">
            <v>3204</v>
          </cell>
          <cell r="H1444" t="str">
            <v>Transmission &amp; Distribution</v>
          </cell>
          <cell r="I1444">
            <v>2055</v>
          </cell>
          <cell r="J1444" t="str">
            <v>BRM</v>
          </cell>
          <cell r="K1444" t="str">
            <v>18DEC96</v>
          </cell>
          <cell r="L1444" t="str">
            <v>09JAN97</v>
          </cell>
          <cell r="M1444" t="str">
            <v>17JUL97</v>
          </cell>
          <cell r="N1444" t="str">
            <v>12JUL04</v>
          </cell>
          <cell r="O1444" t="str">
            <v>15JUN07</v>
          </cell>
          <cell r="P1444" t="str">
            <v>15DEC36</v>
          </cell>
          <cell r="Q1444">
            <v>40</v>
          </cell>
          <cell r="R1444">
            <v>10</v>
          </cell>
          <cell r="S1444">
            <v>1</v>
          </cell>
          <cell r="U1444">
            <v>125205</v>
          </cell>
          <cell r="V1444">
            <v>37105</v>
          </cell>
          <cell r="W1444">
            <v>88100</v>
          </cell>
          <cell r="X1444">
            <v>88100</v>
          </cell>
          <cell r="Y1444">
            <v>88100</v>
          </cell>
          <cell r="Z1444">
            <v>88100</v>
          </cell>
          <cell r="AA1444">
            <v>3652</v>
          </cell>
        </row>
        <row r="1445">
          <cell r="A1445" t="str">
            <v>GUJARAT PUBLIC SECTOR RESOURCE MANAGEMENT PROGRAM</v>
          </cell>
          <cell r="B1445" t="str">
            <v>1506</v>
          </cell>
          <cell r="C1445">
            <v>1506</v>
          </cell>
          <cell r="D1445" t="str">
            <v>CLOSED</v>
          </cell>
          <cell r="E1445" t="str">
            <v>01</v>
          </cell>
          <cell r="F1445" t="str">
            <v>IND</v>
          </cell>
          <cell r="G1445">
            <v>3601</v>
          </cell>
          <cell r="H1445" t="str">
            <v>National Government Administration</v>
          </cell>
          <cell r="I1445">
            <v>2050</v>
          </cell>
          <cell r="J1445" t="str">
            <v>SAGF</v>
          </cell>
          <cell r="K1445" t="str">
            <v>18DEC96</v>
          </cell>
          <cell r="L1445" t="str">
            <v>18DEC96</v>
          </cell>
          <cell r="M1445" t="str">
            <v>20DEC96</v>
          </cell>
          <cell r="N1445" t="str">
            <v>31DEC00</v>
          </cell>
          <cell r="O1445" t="str">
            <v>15JUN00</v>
          </cell>
          <cell r="P1445" t="str">
            <v>24FEB03</v>
          </cell>
          <cell r="Q1445">
            <v>15</v>
          </cell>
          <cell r="R1445">
            <v>3</v>
          </cell>
          <cell r="S1445">
            <v>0</v>
          </cell>
          <cell r="T1445" t="str">
            <v>V'ABLE</v>
          </cell>
          <cell r="U1445">
            <v>250000</v>
          </cell>
          <cell r="V1445">
            <v>0</v>
          </cell>
          <cell r="W1445">
            <v>250000</v>
          </cell>
          <cell r="X1445">
            <v>250000</v>
          </cell>
          <cell r="Y1445">
            <v>250000</v>
          </cell>
          <cell r="Z1445">
            <v>250000</v>
          </cell>
          <cell r="AA1445">
            <v>250000</v>
          </cell>
        </row>
        <row r="1446">
          <cell r="A1446" t="str">
            <v>EDUCATION SECTOR DEV PROGRAM</v>
          </cell>
          <cell r="B1446" t="str">
            <v>1507</v>
          </cell>
          <cell r="C1446">
            <v>1507</v>
          </cell>
          <cell r="D1446" t="str">
            <v>CLOSED</v>
          </cell>
          <cell r="E1446" t="str">
            <v>03</v>
          </cell>
          <cell r="F1446" t="str">
            <v>MON</v>
          </cell>
          <cell r="G1446">
            <v>3106</v>
          </cell>
          <cell r="H1446" t="str">
            <v>Education Sector Development</v>
          </cell>
          <cell r="I1446">
            <v>4730</v>
          </cell>
          <cell r="J1446" t="str">
            <v>EASS</v>
          </cell>
          <cell r="K1446" t="str">
            <v>19DEC96</v>
          </cell>
          <cell r="L1446" t="str">
            <v>07MAR97</v>
          </cell>
          <cell r="M1446" t="str">
            <v>07MAR97</v>
          </cell>
          <cell r="N1446" t="str">
            <v>02DEC99</v>
          </cell>
          <cell r="O1446" t="str">
            <v>15APR07</v>
          </cell>
          <cell r="P1446" t="str">
            <v>15OCT36</v>
          </cell>
          <cell r="Q1446">
            <v>40</v>
          </cell>
          <cell r="R1446">
            <v>10</v>
          </cell>
          <cell r="S1446">
            <v>1</v>
          </cell>
          <cell r="U1446">
            <v>6156</v>
          </cell>
          <cell r="V1446">
            <v>0</v>
          </cell>
          <cell r="W1446">
            <v>6156</v>
          </cell>
          <cell r="X1446">
            <v>6156</v>
          </cell>
          <cell r="Y1446">
            <v>6156</v>
          </cell>
          <cell r="Z1446">
            <v>6156</v>
          </cell>
          <cell r="AA1446">
            <v>247</v>
          </cell>
        </row>
        <row r="1447">
          <cell r="A1447" t="str">
            <v>EDUCATION SECTOR DEV. PROG. (INVESTMENT LOAN)</v>
          </cell>
          <cell r="B1447" t="str">
            <v>1508</v>
          </cell>
          <cell r="C1447">
            <v>1508</v>
          </cell>
          <cell r="D1447" t="str">
            <v>CLOSED</v>
          </cell>
          <cell r="E1447" t="str">
            <v>03</v>
          </cell>
          <cell r="F1447" t="str">
            <v>MON</v>
          </cell>
          <cell r="G1447">
            <v>3106</v>
          </cell>
          <cell r="H1447" t="str">
            <v>Education Sector Development</v>
          </cell>
          <cell r="I1447">
            <v>4730</v>
          </cell>
          <cell r="J1447" t="str">
            <v>EASS</v>
          </cell>
          <cell r="K1447" t="str">
            <v>19DEC96</v>
          </cell>
          <cell r="L1447" t="str">
            <v>07MAR97</v>
          </cell>
          <cell r="M1447" t="str">
            <v>07MAR97</v>
          </cell>
          <cell r="N1447" t="str">
            <v>08NOV02</v>
          </cell>
          <cell r="O1447" t="str">
            <v>15APR07</v>
          </cell>
          <cell r="P1447" t="str">
            <v>15OCT36</v>
          </cell>
          <cell r="Q1447">
            <v>40</v>
          </cell>
          <cell r="R1447">
            <v>10</v>
          </cell>
          <cell r="S1447">
            <v>1</v>
          </cell>
          <cell r="U1447">
            <v>8241</v>
          </cell>
          <cell r="V1447">
            <v>63</v>
          </cell>
          <cell r="W1447">
            <v>8178</v>
          </cell>
          <cell r="X1447">
            <v>8178</v>
          </cell>
          <cell r="Y1447">
            <v>8178</v>
          </cell>
          <cell r="Z1447">
            <v>8178</v>
          </cell>
          <cell r="AA1447">
            <v>346</v>
          </cell>
        </row>
        <row r="1448">
          <cell r="A1448" t="str">
            <v>FINANCIAL SECTOR PROGRAM</v>
          </cell>
          <cell r="B1448" t="str">
            <v>1509</v>
          </cell>
          <cell r="C1448">
            <v>1509</v>
          </cell>
          <cell r="D1448" t="str">
            <v>CLOSED</v>
          </cell>
          <cell r="E1448" t="str">
            <v>03</v>
          </cell>
          <cell r="F1448" t="str">
            <v>MON</v>
          </cell>
          <cell r="G1448">
            <v>3301</v>
          </cell>
          <cell r="H1448" t="str">
            <v>Banking Systems</v>
          </cell>
          <cell r="I1448">
            <v>4710</v>
          </cell>
          <cell r="J1448" t="str">
            <v>EARG</v>
          </cell>
          <cell r="K1448" t="str">
            <v>19DEC96</v>
          </cell>
          <cell r="L1448" t="str">
            <v>21JAN97</v>
          </cell>
          <cell r="M1448" t="str">
            <v>21JAN97</v>
          </cell>
          <cell r="N1448" t="str">
            <v>30JUL99</v>
          </cell>
          <cell r="O1448" t="str">
            <v>01MAR07</v>
          </cell>
          <cell r="P1448" t="str">
            <v>01SEP36</v>
          </cell>
          <cell r="Q1448">
            <v>40</v>
          </cell>
          <cell r="R1448">
            <v>10</v>
          </cell>
          <cell r="S1448">
            <v>1</v>
          </cell>
          <cell r="U1448">
            <v>32955</v>
          </cell>
          <cell r="V1448">
            <v>0</v>
          </cell>
          <cell r="W1448">
            <v>32955</v>
          </cell>
          <cell r="X1448">
            <v>32955</v>
          </cell>
          <cell r="Y1448">
            <v>32955</v>
          </cell>
          <cell r="Z1448">
            <v>32955</v>
          </cell>
          <cell r="AA1448">
            <v>1320</v>
          </cell>
        </row>
        <row r="1449">
          <cell r="A1449" t="str">
            <v>UPGRADING SKILLS &amp; SYSTEMS OF COMMERCIAL BANKS</v>
          </cell>
          <cell r="B1449" t="str">
            <v>1510</v>
          </cell>
          <cell r="C1449">
            <v>1510</v>
          </cell>
          <cell r="D1449" t="str">
            <v>CLOSED</v>
          </cell>
          <cell r="E1449" t="str">
            <v>03</v>
          </cell>
          <cell r="F1449" t="str">
            <v>MON</v>
          </cell>
          <cell r="G1449">
            <v>3301</v>
          </cell>
          <cell r="H1449" t="str">
            <v>Banking Systems</v>
          </cell>
          <cell r="I1449">
            <v>4710</v>
          </cell>
          <cell r="J1449" t="str">
            <v>EARG</v>
          </cell>
          <cell r="K1449" t="str">
            <v>19DEC96</v>
          </cell>
          <cell r="L1449" t="str">
            <v>21JAN97</v>
          </cell>
          <cell r="M1449" t="str">
            <v>21JAN97</v>
          </cell>
          <cell r="N1449" t="str">
            <v>06JUN03</v>
          </cell>
          <cell r="O1449" t="str">
            <v>01MAR07</v>
          </cell>
          <cell r="P1449" t="str">
            <v>01SEP36</v>
          </cell>
          <cell r="Q1449">
            <v>40</v>
          </cell>
          <cell r="R1449">
            <v>10</v>
          </cell>
          <cell r="S1449">
            <v>1</v>
          </cell>
          <cell r="U1449">
            <v>2765</v>
          </cell>
          <cell r="V1449">
            <v>226</v>
          </cell>
          <cell r="W1449">
            <v>2539</v>
          </cell>
          <cell r="X1449">
            <v>2539</v>
          </cell>
          <cell r="Y1449">
            <v>2539</v>
          </cell>
          <cell r="Z1449">
            <v>2539</v>
          </cell>
          <cell r="AA1449">
            <v>100</v>
          </cell>
        </row>
        <row r="1450">
          <cell r="A1450" t="str">
            <v>METROPOLITAN BOGOI, TANGERANG &amp; BEKASI URBAN DEV (SECT) PROJ</v>
          </cell>
          <cell r="B1450" t="str">
            <v>1511</v>
          </cell>
          <cell r="C1450">
            <v>1511</v>
          </cell>
          <cell r="D1450" t="str">
            <v>CLOSED</v>
          </cell>
          <cell r="E1450" t="str">
            <v>01</v>
          </cell>
          <cell r="F1450" t="str">
            <v>INO</v>
          </cell>
          <cell r="G1450">
            <v>3900</v>
          </cell>
          <cell r="H1450" t="str">
            <v>Multisector</v>
          </cell>
          <cell r="I1450">
            <v>2135</v>
          </cell>
          <cell r="J1450" t="str">
            <v>SESS</v>
          </cell>
          <cell r="K1450" t="str">
            <v>19DEC96</v>
          </cell>
          <cell r="L1450" t="str">
            <v>10JAN97</v>
          </cell>
          <cell r="M1450" t="str">
            <v>13MAR97</v>
          </cell>
          <cell r="N1450" t="str">
            <v>04MAR04</v>
          </cell>
          <cell r="O1450" t="str">
            <v>01JUL02</v>
          </cell>
          <cell r="P1450" t="str">
            <v>01JAN22</v>
          </cell>
          <cell r="Q1450">
            <v>25</v>
          </cell>
          <cell r="R1450">
            <v>5</v>
          </cell>
          <cell r="S1450">
            <v>0</v>
          </cell>
          <cell r="T1450" t="str">
            <v>V'ABLE</v>
          </cell>
          <cell r="U1450">
            <v>80000</v>
          </cell>
          <cell r="V1450">
            <v>40312</v>
          </cell>
          <cell r="W1450">
            <v>39688</v>
          </cell>
          <cell r="X1450">
            <v>39688</v>
          </cell>
          <cell r="Y1450">
            <v>39688</v>
          </cell>
          <cell r="Z1450">
            <v>39688</v>
          </cell>
          <cell r="AA1450">
            <v>6477</v>
          </cell>
        </row>
        <row r="1451">
          <cell r="A1451" t="str">
            <v>TRIBHUVAN INTERNATIONAL AIRPORT IMPROVEMENT PROJECT</v>
          </cell>
          <cell r="B1451" t="str">
            <v>1512</v>
          </cell>
          <cell r="C1451">
            <v>1512</v>
          </cell>
          <cell r="D1451" t="str">
            <v>CLOSED</v>
          </cell>
          <cell r="E1451" t="str">
            <v>03</v>
          </cell>
          <cell r="F1451" t="str">
            <v>NEP</v>
          </cell>
          <cell r="G1451">
            <v>3704</v>
          </cell>
          <cell r="H1451" t="str">
            <v>Civil Aviation</v>
          </cell>
          <cell r="I1451">
            <v>2015</v>
          </cell>
          <cell r="J1451" t="str">
            <v>SATC</v>
          </cell>
          <cell r="K1451" t="str">
            <v>23JAN97</v>
          </cell>
          <cell r="L1451" t="str">
            <v>10JUN97</v>
          </cell>
          <cell r="M1451" t="str">
            <v>25JUL97</v>
          </cell>
          <cell r="N1451" t="str">
            <v>07OCT02</v>
          </cell>
          <cell r="O1451" t="str">
            <v>15SEP07</v>
          </cell>
          <cell r="P1451" t="str">
            <v>15MAR37</v>
          </cell>
          <cell r="Q1451">
            <v>40</v>
          </cell>
          <cell r="R1451">
            <v>10</v>
          </cell>
          <cell r="S1451">
            <v>1</v>
          </cell>
          <cell r="U1451">
            <v>24627</v>
          </cell>
          <cell r="V1451">
            <v>2783</v>
          </cell>
          <cell r="W1451">
            <v>21844</v>
          </cell>
          <cell r="X1451">
            <v>21844</v>
          </cell>
          <cell r="Y1451">
            <v>21844</v>
          </cell>
          <cell r="Z1451">
            <v>21844</v>
          </cell>
          <cell r="AA1451">
            <v>654</v>
          </cell>
        </row>
        <row r="1452">
          <cell r="A1452" t="str">
            <v>PUBLIC SECTOR REFORM PROGRAM</v>
          </cell>
          <cell r="B1452" t="str">
            <v>1513</v>
          </cell>
          <cell r="C1452">
            <v>1513</v>
          </cell>
          <cell r="D1452" t="str">
            <v>CLOSED</v>
          </cell>
          <cell r="E1452" t="str">
            <v>03</v>
          </cell>
          <cell r="F1452" t="str">
            <v>RMI</v>
          </cell>
          <cell r="G1452">
            <v>3604</v>
          </cell>
          <cell r="H1452" t="str">
            <v>Public Finance &amp; Expenditure Management</v>
          </cell>
          <cell r="I1452">
            <v>3610</v>
          </cell>
          <cell r="J1452" t="str">
            <v>PAHQ</v>
          </cell>
          <cell r="K1452" t="str">
            <v>30JAN97</v>
          </cell>
          <cell r="L1452" t="str">
            <v>30JAN97</v>
          </cell>
          <cell r="M1452" t="str">
            <v>06FEB97</v>
          </cell>
          <cell r="N1452" t="str">
            <v>28JUN00</v>
          </cell>
          <cell r="O1452" t="str">
            <v>01JUN07</v>
          </cell>
          <cell r="P1452" t="str">
            <v>01DEC36</v>
          </cell>
          <cell r="Q1452">
            <v>40</v>
          </cell>
          <cell r="R1452">
            <v>10</v>
          </cell>
          <cell r="S1452">
            <v>1</v>
          </cell>
          <cell r="U1452">
            <v>11290</v>
          </cell>
          <cell r="V1452">
            <v>0</v>
          </cell>
          <cell r="W1452">
            <v>11290</v>
          </cell>
          <cell r="X1452">
            <v>11290</v>
          </cell>
          <cell r="Y1452">
            <v>11290</v>
          </cell>
          <cell r="Z1452">
            <v>11290</v>
          </cell>
          <cell r="AA1452">
            <v>338</v>
          </cell>
        </row>
        <row r="1453">
          <cell r="A1453" t="str">
            <v>2ND PROVINCIAL TOWNS WATER SUPPLY AND SANITATION PROJECT</v>
          </cell>
          <cell r="B1453" t="str">
            <v>1514</v>
          </cell>
          <cell r="C1453">
            <v>1514</v>
          </cell>
          <cell r="D1453" t="str">
            <v>CLOSED</v>
          </cell>
          <cell r="E1453" t="str">
            <v>03</v>
          </cell>
          <cell r="F1453" t="str">
            <v>VIE</v>
          </cell>
          <cell r="G1453">
            <v>3801</v>
          </cell>
          <cell r="H1453" t="str">
            <v>Water Supply &amp; Sanitation</v>
          </cell>
          <cell r="I1453">
            <v>2180</v>
          </cell>
          <cell r="J1453" t="str">
            <v>VRM</v>
          </cell>
          <cell r="K1453" t="str">
            <v>27FEB97</v>
          </cell>
          <cell r="L1453" t="str">
            <v>11JUN97</v>
          </cell>
          <cell r="M1453" t="str">
            <v>17NOV97</v>
          </cell>
          <cell r="N1453" t="str">
            <v>29MAR06</v>
          </cell>
          <cell r="O1453" t="str">
            <v>15JAN07</v>
          </cell>
          <cell r="P1453" t="str">
            <v>15JUL36</v>
          </cell>
          <cell r="Q1453">
            <v>40</v>
          </cell>
          <cell r="R1453">
            <v>10</v>
          </cell>
          <cell r="S1453">
            <v>1</v>
          </cell>
          <cell r="U1453">
            <v>65750</v>
          </cell>
          <cell r="V1453">
            <v>6483</v>
          </cell>
          <cell r="W1453">
            <v>59267</v>
          </cell>
          <cell r="X1453">
            <v>59267</v>
          </cell>
          <cell r="Y1453">
            <v>59267</v>
          </cell>
          <cell r="Z1453">
            <v>59267</v>
          </cell>
          <cell r="AA1453">
            <v>2368</v>
          </cell>
        </row>
        <row r="1454">
          <cell r="A1454" t="str">
            <v>FORESTRY SECTOR PROJECT</v>
          </cell>
          <cell r="B1454" t="str">
            <v>1515</v>
          </cell>
          <cell r="C1454">
            <v>1515</v>
          </cell>
          <cell r="D1454" t="str">
            <v>CLOSED</v>
          </cell>
          <cell r="E1454" t="str">
            <v>03</v>
          </cell>
          <cell r="F1454" t="str">
            <v>VIE</v>
          </cell>
          <cell r="G1454">
            <v>3004</v>
          </cell>
          <cell r="H1454" t="str">
            <v>Forest</v>
          </cell>
          <cell r="I1454">
            <v>2125</v>
          </cell>
          <cell r="J1454" t="str">
            <v>SEAE</v>
          </cell>
          <cell r="K1454" t="str">
            <v>20MAR97</v>
          </cell>
          <cell r="L1454" t="str">
            <v>11JUN97</v>
          </cell>
          <cell r="M1454" t="str">
            <v>08OCT97</v>
          </cell>
          <cell r="N1454" t="str">
            <v>28NOV06</v>
          </cell>
          <cell r="O1454" t="str">
            <v>15MAY07</v>
          </cell>
          <cell r="P1454" t="str">
            <v>15NOV36</v>
          </cell>
          <cell r="Q1454">
            <v>40</v>
          </cell>
          <cell r="R1454">
            <v>10</v>
          </cell>
          <cell r="S1454">
            <v>1</v>
          </cell>
          <cell r="U1454">
            <v>33427</v>
          </cell>
          <cell r="V1454">
            <v>22933</v>
          </cell>
          <cell r="W1454">
            <v>10494</v>
          </cell>
          <cell r="X1454">
            <v>10494</v>
          </cell>
          <cell r="Y1454">
            <v>10494</v>
          </cell>
          <cell r="Z1454">
            <v>10494</v>
          </cell>
          <cell r="AA1454">
            <v>352</v>
          </cell>
        </row>
        <row r="1455">
          <cell r="A1455" t="str">
            <v>HEALTH SECTOR DEVELOPMENT PROJECT</v>
          </cell>
          <cell r="B1455" t="str">
            <v>1516</v>
          </cell>
          <cell r="C1455">
            <v>1516</v>
          </cell>
          <cell r="D1455" t="str">
            <v>CLOSED</v>
          </cell>
          <cell r="E1455" t="str">
            <v>01</v>
          </cell>
          <cell r="F1455" t="str">
            <v>PNG</v>
          </cell>
          <cell r="G1455">
            <v>3403</v>
          </cell>
          <cell r="H1455" t="str">
            <v>Health Systems</v>
          </cell>
          <cell r="I1455">
            <v>3610</v>
          </cell>
          <cell r="J1455" t="str">
            <v>PAHQ</v>
          </cell>
          <cell r="K1455" t="str">
            <v>20MAR97</v>
          </cell>
          <cell r="L1455" t="str">
            <v>26SEP97</v>
          </cell>
          <cell r="M1455" t="str">
            <v>23OCT97</v>
          </cell>
          <cell r="N1455" t="str">
            <v>08DEC99</v>
          </cell>
          <cell r="O1455" t="str">
            <v>15MAY02</v>
          </cell>
          <cell r="P1455" t="str">
            <v>15NOV21</v>
          </cell>
          <cell r="Q1455">
            <v>25</v>
          </cell>
          <cell r="R1455">
            <v>5</v>
          </cell>
          <cell r="S1455">
            <v>0</v>
          </cell>
          <cell r="T1455" t="str">
            <v>V'ABLE</v>
          </cell>
          <cell r="U1455">
            <v>45000</v>
          </cell>
          <cell r="V1455">
            <v>0</v>
          </cell>
          <cell r="W1455">
            <v>45000</v>
          </cell>
          <cell r="X1455">
            <v>45000</v>
          </cell>
          <cell r="Y1455">
            <v>45000</v>
          </cell>
          <cell r="Z1455">
            <v>45000</v>
          </cell>
          <cell r="AA1455">
            <v>7300</v>
          </cell>
        </row>
        <row r="1456">
          <cell r="A1456" t="str">
            <v>HEALTH SECTOR DEVELOPMENT PROGRAM</v>
          </cell>
          <cell r="B1456" t="str">
            <v>1517</v>
          </cell>
          <cell r="C1456">
            <v>1517</v>
          </cell>
          <cell r="D1456" t="str">
            <v>CLOSED</v>
          </cell>
          <cell r="E1456" t="str">
            <v>03</v>
          </cell>
          <cell r="F1456" t="str">
            <v>PNG</v>
          </cell>
          <cell r="G1456">
            <v>3403</v>
          </cell>
          <cell r="H1456" t="str">
            <v>Health Systems</v>
          </cell>
          <cell r="I1456">
            <v>3610</v>
          </cell>
          <cell r="J1456" t="str">
            <v>PAHQ</v>
          </cell>
          <cell r="K1456" t="str">
            <v>20MAR97</v>
          </cell>
          <cell r="L1456" t="str">
            <v>26SEP97</v>
          </cell>
          <cell r="M1456" t="str">
            <v>23OCT97</v>
          </cell>
          <cell r="N1456" t="str">
            <v>08DEC99</v>
          </cell>
          <cell r="O1456" t="str">
            <v>15MAY07</v>
          </cell>
          <cell r="P1456" t="str">
            <v>15NOV31</v>
          </cell>
          <cell r="Q1456">
            <v>35</v>
          </cell>
          <cell r="R1456">
            <v>10</v>
          </cell>
          <cell r="S1456">
            <v>1</v>
          </cell>
          <cell r="U1456">
            <v>4794</v>
          </cell>
          <cell r="V1456">
            <v>0</v>
          </cell>
          <cell r="W1456">
            <v>4794</v>
          </cell>
          <cell r="X1456">
            <v>4794</v>
          </cell>
          <cell r="Y1456">
            <v>4794</v>
          </cell>
          <cell r="Z1456">
            <v>4794</v>
          </cell>
          <cell r="AA1456">
            <v>251</v>
          </cell>
        </row>
        <row r="1457">
          <cell r="A1457" t="str">
            <v>HEALTH SECTOR DEV. PROJECT</v>
          </cell>
          <cell r="B1457" t="str">
            <v>1518</v>
          </cell>
          <cell r="C1457">
            <v>1518</v>
          </cell>
          <cell r="D1457" t="str">
            <v>CLOSED</v>
          </cell>
          <cell r="E1457" t="str">
            <v>03</v>
          </cell>
          <cell r="F1457" t="str">
            <v>PNG</v>
          </cell>
          <cell r="G1457">
            <v>3403</v>
          </cell>
          <cell r="H1457" t="str">
            <v>Health Systems</v>
          </cell>
          <cell r="I1457">
            <v>3610</v>
          </cell>
          <cell r="J1457" t="str">
            <v>PAHQ</v>
          </cell>
          <cell r="K1457" t="str">
            <v>20MAR97</v>
          </cell>
          <cell r="L1457" t="str">
            <v>26SEP97</v>
          </cell>
          <cell r="M1457" t="str">
            <v>23OCT97</v>
          </cell>
          <cell r="N1457" t="str">
            <v>13FEB04</v>
          </cell>
          <cell r="O1457" t="str">
            <v>15MAY07</v>
          </cell>
          <cell r="P1457" t="str">
            <v>15NOV31</v>
          </cell>
          <cell r="Q1457">
            <v>35</v>
          </cell>
          <cell r="R1457">
            <v>10</v>
          </cell>
          <cell r="S1457">
            <v>1</v>
          </cell>
          <cell r="U1457">
            <v>9797</v>
          </cell>
          <cell r="V1457">
            <v>3284</v>
          </cell>
          <cell r="W1457">
            <v>6513</v>
          </cell>
          <cell r="X1457">
            <v>6513</v>
          </cell>
          <cell r="Y1457">
            <v>6513</v>
          </cell>
          <cell r="Z1457">
            <v>6513</v>
          </cell>
          <cell r="AA1457">
            <v>336</v>
          </cell>
        </row>
        <row r="1458">
          <cell r="A1458" t="str">
            <v>DEVELOPMENT OF MADRASAH ALIYAHSPROJECT</v>
          </cell>
          <cell r="B1458" t="str">
            <v>1519</v>
          </cell>
          <cell r="C1458">
            <v>1519</v>
          </cell>
          <cell r="D1458" t="str">
            <v>CLOSED</v>
          </cell>
          <cell r="E1458" t="str">
            <v>01</v>
          </cell>
          <cell r="F1458" t="str">
            <v>INO</v>
          </cell>
          <cell r="G1458">
            <v>3103</v>
          </cell>
          <cell r="H1458" t="str">
            <v>Senior Secondary Education</v>
          </cell>
          <cell r="I1458">
            <v>2161</v>
          </cell>
          <cell r="J1458" t="str">
            <v>IRM</v>
          </cell>
          <cell r="K1458" t="str">
            <v>25MAR97</v>
          </cell>
          <cell r="L1458" t="str">
            <v>06MAY97</v>
          </cell>
          <cell r="M1458" t="str">
            <v>19JUN97</v>
          </cell>
          <cell r="N1458" t="str">
            <v>20DEC04</v>
          </cell>
          <cell r="O1458" t="str">
            <v>15AUG02</v>
          </cell>
          <cell r="P1458" t="str">
            <v>15FEB22</v>
          </cell>
          <cell r="Q1458">
            <v>25</v>
          </cell>
          <cell r="R1458">
            <v>5</v>
          </cell>
          <cell r="S1458">
            <v>0</v>
          </cell>
          <cell r="T1458" t="str">
            <v>V'ABLE</v>
          </cell>
          <cell r="U1458">
            <v>85000</v>
          </cell>
          <cell r="V1458">
            <v>6671</v>
          </cell>
          <cell r="W1458">
            <v>78329</v>
          </cell>
          <cell r="X1458">
            <v>78329</v>
          </cell>
          <cell r="Y1458">
            <v>78329</v>
          </cell>
          <cell r="Z1458">
            <v>78329</v>
          </cell>
          <cell r="AA1458">
            <v>10991</v>
          </cell>
        </row>
        <row r="1459">
          <cell r="A1459" t="str">
            <v>PUBLIC SECTOR REFORM PROGRAM</v>
          </cell>
          <cell r="B1459" t="str">
            <v>1520</v>
          </cell>
          <cell r="C1459">
            <v>1520</v>
          </cell>
          <cell r="D1459" t="str">
            <v>CLOSED</v>
          </cell>
          <cell r="E1459" t="str">
            <v>03</v>
          </cell>
          <cell r="F1459" t="str">
            <v>FSM</v>
          </cell>
          <cell r="G1459">
            <v>3604</v>
          </cell>
          <cell r="H1459" t="str">
            <v>Public Finance &amp; Expenditure Management</v>
          </cell>
          <cell r="I1459">
            <v>3610</v>
          </cell>
          <cell r="J1459" t="str">
            <v>PAHQ</v>
          </cell>
          <cell r="K1459" t="str">
            <v>29APR97</v>
          </cell>
          <cell r="L1459" t="str">
            <v>23MAY97</v>
          </cell>
          <cell r="M1459" t="str">
            <v>27JUN97</v>
          </cell>
          <cell r="N1459" t="str">
            <v>14JUN99</v>
          </cell>
          <cell r="O1459" t="str">
            <v>01FEB08</v>
          </cell>
          <cell r="P1459" t="str">
            <v>01AUG37</v>
          </cell>
          <cell r="Q1459">
            <v>40</v>
          </cell>
          <cell r="R1459">
            <v>10</v>
          </cell>
          <cell r="S1459">
            <v>1</v>
          </cell>
          <cell r="U1459">
            <v>17682</v>
          </cell>
          <cell r="V1459">
            <v>0</v>
          </cell>
          <cell r="W1459">
            <v>17682</v>
          </cell>
          <cell r="X1459">
            <v>17682</v>
          </cell>
          <cell r="Y1459">
            <v>17682</v>
          </cell>
          <cell r="Z1459">
            <v>17682</v>
          </cell>
          <cell r="AA1459">
            <v>354</v>
          </cell>
        </row>
        <row r="1460">
          <cell r="A1460" t="str">
            <v>SECOND PRIMARY EDUCATION SECTOR PROJECT</v>
          </cell>
          <cell r="B1460" t="str">
            <v>1521</v>
          </cell>
          <cell r="C1460">
            <v>1521</v>
          </cell>
          <cell r="D1460" t="str">
            <v>CLOSED</v>
          </cell>
          <cell r="E1460" t="str">
            <v>03</v>
          </cell>
          <cell r="F1460" t="str">
            <v>BAN</v>
          </cell>
          <cell r="G1460">
            <v>3101</v>
          </cell>
          <cell r="H1460" t="str">
            <v>Basic Education</v>
          </cell>
          <cell r="I1460">
            <v>2055</v>
          </cell>
          <cell r="J1460" t="str">
            <v>BRM</v>
          </cell>
          <cell r="K1460" t="str">
            <v>22MAY97</v>
          </cell>
          <cell r="L1460" t="str">
            <v>25JUL97</v>
          </cell>
          <cell r="M1460" t="str">
            <v>09DEC97</v>
          </cell>
          <cell r="N1460" t="str">
            <v>29JUL03</v>
          </cell>
          <cell r="O1460" t="str">
            <v>15JUN07</v>
          </cell>
          <cell r="P1460" t="str">
            <v>15DEC36</v>
          </cell>
          <cell r="Q1460">
            <v>40</v>
          </cell>
          <cell r="R1460">
            <v>10</v>
          </cell>
          <cell r="S1460">
            <v>1</v>
          </cell>
          <cell r="U1460">
            <v>95411</v>
          </cell>
          <cell r="V1460">
            <v>19082</v>
          </cell>
          <cell r="W1460">
            <v>76329</v>
          </cell>
          <cell r="X1460">
            <v>76329</v>
          </cell>
          <cell r="Y1460">
            <v>76329</v>
          </cell>
          <cell r="Z1460">
            <v>76329</v>
          </cell>
          <cell r="AA1460">
            <v>3185</v>
          </cell>
        </row>
        <row r="1461">
          <cell r="A1461" t="str">
            <v>INTENSIFIED COMMUNICABLE DISEASES CONTROL PROJECT</v>
          </cell>
          <cell r="B1461" t="str">
            <v>1523</v>
          </cell>
          <cell r="C1461">
            <v>1523</v>
          </cell>
          <cell r="D1461" t="str">
            <v>CLOSED</v>
          </cell>
          <cell r="E1461" t="str">
            <v>01</v>
          </cell>
          <cell r="F1461" t="str">
            <v>INO</v>
          </cell>
          <cell r="G1461">
            <v>3402</v>
          </cell>
          <cell r="H1461" t="str">
            <v>Health Programs</v>
          </cell>
          <cell r="I1461">
            <v>2161</v>
          </cell>
          <cell r="J1461" t="str">
            <v>IRM</v>
          </cell>
          <cell r="K1461" t="str">
            <v>19JUN97</v>
          </cell>
          <cell r="L1461" t="str">
            <v>16JUL97</v>
          </cell>
          <cell r="M1461" t="str">
            <v>17SEP97</v>
          </cell>
          <cell r="N1461" t="str">
            <v>02MAY05</v>
          </cell>
          <cell r="O1461" t="str">
            <v>15DEC02</v>
          </cell>
          <cell r="P1461" t="str">
            <v>15JUN22</v>
          </cell>
          <cell r="Q1461">
            <v>25</v>
          </cell>
          <cell r="R1461">
            <v>5</v>
          </cell>
          <cell r="S1461">
            <v>0</v>
          </cell>
          <cell r="T1461" t="str">
            <v>V'ABLE</v>
          </cell>
          <cell r="U1461">
            <v>87400</v>
          </cell>
          <cell r="V1461">
            <v>26268</v>
          </cell>
          <cell r="W1461">
            <v>61132</v>
          </cell>
          <cell r="X1461">
            <v>61132</v>
          </cell>
          <cell r="Y1461">
            <v>61132</v>
          </cell>
          <cell r="Z1461">
            <v>61132</v>
          </cell>
          <cell r="AA1461">
            <v>8645</v>
          </cell>
        </row>
        <row r="1462">
          <cell r="A1462" t="str">
            <v>PARTICIPATORY LIVESTOCK DEVELOPMENT PROJECT</v>
          </cell>
          <cell r="B1462" t="str">
            <v>1524</v>
          </cell>
          <cell r="C1462">
            <v>1524</v>
          </cell>
          <cell r="D1462" t="str">
            <v>CLOSED</v>
          </cell>
          <cell r="E1462" t="str">
            <v>03</v>
          </cell>
          <cell r="F1462" t="str">
            <v>BAN</v>
          </cell>
          <cell r="G1462">
            <v>3006</v>
          </cell>
          <cell r="H1462" t="str">
            <v>Livestock</v>
          </cell>
          <cell r="I1462">
            <v>2055</v>
          </cell>
          <cell r="J1462" t="str">
            <v>BRM</v>
          </cell>
          <cell r="K1462" t="str">
            <v>19JUN97</v>
          </cell>
          <cell r="L1462" t="str">
            <v>25JUL97</v>
          </cell>
          <cell r="M1462" t="str">
            <v>24DEC97</v>
          </cell>
          <cell r="N1462" t="str">
            <v>10JUL03</v>
          </cell>
          <cell r="O1462" t="str">
            <v>01DEC07</v>
          </cell>
          <cell r="P1462" t="str">
            <v>01JUN37</v>
          </cell>
          <cell r="Q1462">
            <v>40</v>
          </cell>
          <cell r="R1462">
            <v>10</v>
          </cell>
          <cell r="S1462">
            <v>1</v>
          </cell>
          <cell r="U1462">
            <v>19240</v>
          </cell>
          <cell r="V1462">
            <v>8468</v>
          </cell>
          <cell r="W1462">
            <v>10772</v>
          </cell>
          <cell r="X1462">
            <v>10772</v>
          </cell>
          <cell r="Y1462">
            <v>10772</v>
          </cell>
          <cell r="Z1462">
            <v>10772</v>
          </cell>
          <cell r="AA1462">
            <v>344</v>
          </cell>
        </row>
        <row r="1463">
          <cell r="A1463" t="str">
            <v>SECONDARY TOWNS URBAN DEV. PROJECT</v>
          </cell>
          <cell r="B1463" t="str">
            <v>1525</v>
          </cell>
          <cell r="C1463">
            <v>1525</v>
          </cell>
          <cell r="D1463" t="str">
            <v>CLOSED</v>
          </cell>
          <cell r="E1463" t="str">
            <v>03</v>
          </cell>
          <cell r="F1463" t="str">
            <v>LAO</v>
          </cell>
          <cell r="G1463">
            <v>3900</v>
          </cell>
          <cell r="H1463" t="str">
            <v>Multisector</v>
          </cell>
          <cell r="I1463">
            <v>2135</v>
          </cell>
          <cell r="J1463" t="str">
            <v>SESS</v>
          </cell>
          <cell r="K1463" t="str">
            <v>26JUN97</v>
          </cell>
          <cell r="L1463" t="str">
            <v>20NOV97</v>
          </cell>
          <cell r="M1463" t="str">
            <v>29APR98</v>
          </cell>
          <cell r="N1463" t="str">
            <v>07JUL05</v>
          </cell>
          <cell r="O1463" t="str">
            <v>15NOV07</v>
          </cell>
          <cell r="P1463" t="str">
            <v>15MAY37</v>
          </cell>
          <cell r="Q1463">
            <v>40</v>
          </cell>
          <cell r="R1463">
            <v>10</v>
          </cell>
          <cell r="S1463">
            <v>1</v>
          </cell>
          <cell r="U1463">
            <v>26280</v>
          </cell>
          <cell r="V1463">
            <v>1478</v>
          </cell>
          <cell r="W1463">
            <v>24802</v>
          </cell>
          <cell r="X1463">
            <v>24802</v>
          </cell>
          <cell r="Y1463">
            <v>24802</v>
          </cell>
          <cell r="Z1463">
            <v>24802</v>
          </cell>
          <cell r="AA1463">
            <v>744</v>
          </cell>
        </row>
        <row r="1464">
          <cell r="A1464" t="str">
            <v>PARTICIPATORY DEV OF AGRI. TECHNOLOGY</v>
          </cell>
          <cell r="B1464" t="str">
            <v>1526</v>
          </cell>
          <cell r="C1464">
            <v>1526</v>
          </cell>
          <cell r="D1464" t="str">
            <v>CLOSED</v>
          </cell>
          <cell r="E1464" t="str">
            <v>01</v>
          </cell>
          <cell r="F1464" t="str">
            <v>INO</v>
          </cell>
          <cell r="G1464">
            <v>3001</v>
          </cell>
          <cell r="H1464" t="str">
            <v>Agriculture Production, Agroprocessing, &amp; Agrobusiness</v>
          </cell>
          <cell r="I1464">
            <v>2125</v>
          </cell>
          <cell r="J1464" t="str">
            <v>SEAE</v>
          </cell>
          <cell r="K1464" t="str">
            <v>01JUL97</v>
          </cell>
          <cell r="L1464" t="str">
            <v>16JUL97</v>
          </cell>
          <cell r="M1464" t="str">
            <v>27AUG97</v>
          </cell>
          <cell r="N1464" t="str">
            <v>11SEP06</v>
          </cell>
          <cell r="O1464" t="str">
            <v>15OCT04</v>
          </cell>
          <cell r="P1464" t="str">
            <v>15APR22</v>
          </cell>
          <cell r="Q1464">
            <v>25</v>
          </cell>
          <cell r="R1464">
            <v>7</v>
          </cell>
          <cell r="S1464">
            <v>0</v>
          </cell>
          <cell r="T1464" t="str">
            <v>V'ABLE</v>
          </cell>
          <cell r="U1464">
            <v>63800</v>
          </cell>
          <cell r="V1464">
            <v>14265</v>
          </cell>
          <cell r="W1464">
            <v>49535</v>
          </cell>
          <cell r="X1464">
            <v>49535</v>
          </cell>
          <cell r="Y1464">
            <v>49535</v>
          </cell>
          <cell r="Z1464">
            <v>49535</v>
          </cell>
          <cell r="AA1464">
            <v>5433</v>
          </cell>
        </row>
        <row r="1465">
          <cell r="A1465" t="str">
            <v>CAPACITY BLDG OF WATER SUPPLY ENTERPRISE FOR WATER LOSS REDUCT</v>
          </cell>
          <cell r="B1465" t="str">
            <v>1527</v>
          </cell>
          <cell r="C1465">
            <v>1527</v>
          </cell>
          <cell r="D1465" t="str">
            <v>CLOSED</v>
          </cell>
          <cell r="E1465" t="str">
            <v>01</v>
          </cell>
          <cell r="F1465" t="str">
            <v>INO</v>
          </cell>
          <cell r="G1465">
            <v>3801</v>
          </cell>
          <cell r="H1465" t="str">
            <v>Water Supply &amp; Sanitation</v>
          </cell>
          <cell r="I1465">
            <v>2135</v>
          </cell>
          <cell r="J1465" t="str">
            <v>SESS</v>
          </cell>
          <cell r="K1465" t="str">
            <v>17JUL97</v>
          </cell>
          <cell r="L1465" t="str">
            <v>28JUL97</v>
          </cell>
          <cell r="M1465" t="str">
            <v>29SEP97</v>
          </cell>
          <cell r="N1465" t="str">
            <v>16JUL98</v>
          </cell>
          <cell r="O1465" t="str">
            <v>15MAY99</v>
          </cell>
          <cell r="P1465" t="str">
            <v>15MAY99</v>
          </cell>
          <cell r="Q1465">
            <v>25</v>
          </cell>
          <cell r="R1465">
            <v>5</v>
          </cell>
          <cell r="S1465">
            <v>0</v>
          </cell>
          <cell r="T1465" t="str">
            <v>V'ABLE</v>
          </cell>
          <cell r="U1465">
            <v>66000</v>
          </cell>
          <cell r="V1465">
            <v>65926</v>
          </cell>
          <cell r="W1465">
            <v>74</v>
          </cell>
          <cell r="X1465">
            <v>74</v>
          </cell>
          <cell r="Y1465">
            <v>74</v>
          </cell>
          <cell r="Z1465">
            <v>74</v>
          </cell>
          <cell r="AA1465">
            <v>74</v>
          </cell>
        </row>
        <row r="1466">
          <cell r="A1466" t="str">
            <v>NONG KHAI-UDON THANI WATER SUPPLY PROJECT</v>
          </cell>
          <cell r="B1466" t="str">
            <v>1528</v>
          </cell>
          <cell r="C1466">
            <v>1528</v>
          </cell>
          <cell r="D1466" t="str">
            <v>CLOSED</v>
          </cell>
          <cell r="E1466" t="str">
            <v>01</v>
          </cell>
          <cell r="F1466" t="str">
            <v>THA</v>
          </cell>
          <cell r="G1466">
            <v>3801</v>
          </cell>
          <cell r="H1466" t="str">
            <v>Water Supply &amp; Sanitation</v>
          </cell>
          <cell r="I1466">
            <v>2135</v>
          </cell>
          <cell r="J1466" t="str">
            <v>SESS</v>
          </cell>
          <cell r="K1466" t="str">
            <v>21AUG97</v>
          </cell>
          <cell r="L1466" t="str">
            <v>31JUL98</v>
          </cell>
          <cell r="M1466" t="str">
            <v>29OCT98</v>
          </cell>
          <cell r="N1466" t="str">
            <v>28DEC00</v>
          </cell>
          <cell r="O1466" t="str">
            <v>01NOV02</v>
          </cell>
          <cell r="P1466" t="str">
            <v>01NOV02</v>
          </cell>
          <cell r="Q1466">
            <v>25</v>
          </cell>
          <cell r="R1466">
            <v>5</v>
          </cell>
          <cell r="S1466">
            <v>0</v>
          </cell>
          <cell r="T1466" t="str">
            <v>V'ABLE</v>
          </cell>
          <cell r="U1466">
            <v>50000</v>
          </cell>
          <cell r="V1466">
            <v>49739</v>
          </cell>
          <cell r="W1466">
            <v>261</v>
          </cell>
          <cell r="X1466">
            <v>261</v>
          </cell>
          <cell r="Y1466">
            <v>261</v>
          </cell>
          <cell r="Z1466">
            <v>261</v>
          </cell>
          <cell r="AA1466">
            <v>261</v>
          </cell>
        </row>
        <row r="1467">
          <cell r="A1467" t="str">
            <v>RURAL FINANCIAL INSTITUTIONS PROJECTS</v>
          </cell>
          <cell r="B1467" t="str">
            <v>1529</v>
          </cell>
          <cell r="C1467">
            <v>1529</v>
          </cell>
          <cell r="D1467" t="str">
            <v>CLOSED</v>
          </cell>
          <cell r="E1467" t="str">
            <v>03</v>
          </cell>
          <cell r="F1467" t="str">
            <v>KGZ</v>
          </cell>
          <cell r="G1467">
            <v>3304</v>
          </cell>
          <cell r="H1467" t="str">
            <v>Microfinance</v>
          </cell>
          <cell r="I1467">
            <v>4665</v>
          </cell>
          <cell r="J1467" t="str">
            <v>KYRM</v>
          </cell>
          <cell r="K1467" t="str">
            <v>21AUG97</v>
          </cell>
          <cell r="L1467" t="str">
            <v>07NOV97</v>
          </cell>
          <cell r="M1467" t="str">
            <v>30APR98</v>
          </cell>
          <cell r="N1467" t="str">
            <v>27MAR07</v>
          </cell>
          <cell r="O1467" t="str">
            <v>15NOV07</v>
          </cell>
          <cell r="P1467" t="str">
            <v>15MAY37</v>
          </cell>
          <cell r="Q1467">
            <v>40</v>
          </cell>
          <cell r="R1467">
            <v>10</v>
          </cell>
          <cell r="S1467">
            <v>1</v>
          </cell>
          <cell r="U1467">
            <v>12351</v>
          </cell>
          <cell r="V1467">
            <v>2477</v>
          </cell>
          <cell r="W1467">
            <v>9874</v>
          </cell>
          <cell r="X1467">
            <v>9874</v>
          </cell>
          <cell r="Y1467">
            <v>9874</v>
          </cell>
          <cell r="Z1467">
            <v>9874</v>
          </cell>
          <cell r="AA1467">
            <v>315</v>
          </cell>
        </row>
        <row r="1468">
          <cell r="A1468" t="str">
            <v>3RD ROAD UPGRADING (SECTOR) PROJECT</v>
          </cell>
          <cell r="B1468" t="str">
            <v>1530</v>
          </cell>
          <cell r="C1468">
            <v>1530</v>
          </cell>
          <cell r="D1468" t="str">
            <v>ACTIVE</v>
          </cell>
          <cell r="E1468" t="str">
            <v>01</v>
          </cell>
          <cell r="F1468" t="str">
            <v>FIJ</v>
          </cell>
          <cell r="G1468">
            <v>3701</v>
          </cell>
          <cell r="H1468" t="str">
            <v>Roads &amp; Highways</v>
          </cell>
          <cell r="I1468">
            <v>3645</v>
          </cell>
          <cell r="J1468" t="str">
            <v>SPSO</v>
          </cell>
          <cell r="K1468" t="str">
            <v>26AUG97</v>
          </cell>
          <cell r="L1468" t="str">
            <v>17OCT97</v>
          </cell>
          <cell r="M1468" t="str">
            <v>15JAN98</v>
          </cell>
          <cell r="N1468" t="str">
            <v>30JUN09</v>
          </cell>
          <cell r="O1468" t="str">
            <v>01MAR03</v>
          </cell>
          <cell r="P1468" t="str">
            <v>01SEP22</v>
          </cell>
          <cell r="Q1468">
            <v>25</v>
          </cell>
          <cell r="R1468">
            <v>5</v>
          </cell>
          <cell r="S1468">
            <v>0</v>
          </cell>
          <cell r="T1468" t="str">
            <v>V'ABLE</v>
          </cell>
          <cell r="U1468">
            <v>40000</v>
          </cell>
          <cell r="V1468">
            <v>0</v>
          </cell>
          <cell r="W1468">
            <v>40000</v>
          </cell>
          <cell r="X1468">
            <v>40000</v>
          </cell>
          <cell r="Y1468">
            <v>39736</v>
          </cell>
          <cell r="Z1468">
            <v>38895</v>
          </cell>
          <cell r="AA1468">
            <v>3673</v>
          </cell>
        </row>
        <row r="1469">
          <cell r="A1469" t="str">
            <v>DERA GHAZI KHAN RURAL DEVELOPMENT PROJECT</v>
          </cell>
          <cell r="B1469" t="str">
            <v>1531</v>
          </cell>
          <cell r="C1469">
            <v>1531</v>
          </cell>
          <cell r="D1469" t="str">
            <v>CLOSED</v>
          </cell>
          <cell r="E1469" t="str">
            <v>03</v>
          </cell>
          <cell r="F1469" t="str">
            <v>PAK</v>
          </cell>
          <cell r="G1469">
            <v>3900</v>
          </cell>
          <cell r="H1469" t="str">
            <v>Multisector</v>
          </cell>
          <cell r="I1469">
            <v>4670</v>
          </cell>
          <cell r="J1469" t="str">
            <v>PRM</v>
          </cell>
          <cell r="K1469" t="str">
            <v>04SEP97</v>
          </cell>
          <cell r="L1469" t="str">
            <v>16OCT97</v>
          </cell>
          <cell r="M1469" t="str">
            <v>12JAN98</v>
          </cell>
          <cell r="N1469" t="str">
            <v>31MAY07</v>
          </cell>
          <cell r="O1469" t="str">
            <v>15FEB08</v>
          </cell>
          <cell r="P1469" t="str">
            <v>15AUG32</v>
          </cell>
          <cell r="Q1469">
            <v>35</v>
          </cell>
          <cell r="R1469">
            <v>10</v>
          </cell>
          <cell r="S1469">
            <v>1</v>
          </cell>
          <cell r="U1469">
            <v>37929</v>
          </cell>
          <cell r="V1469">
            <v>7087</v>
          </cell>
          <cell r="W1469">
            <v>30842</v>
          </cell>
          <cell r="X1469">
            <v>30842</v>
          </cell>
          <cell r="Y1469">
            <v>30842</v>
          </cell>
          <cell r="Z1469">
            <v>30842</v>
          </cell>
          <cell r="AA1469">
            <v>771</v>
          </cell>
        </row>
        <row r="1470">
          <cell r="A1470" t="str">
            <v>THIRD POWER SYSTEM DEVELOPMENT PROJECT</v>
          </cell>
          <cell r="B1470" t="str">
            <v>1532</v>
          </cell>
          <cell r="C1470">
            <v>1532</v>
          </cell>
          <cell r="D1470" t="str">
            <v>CLOSED</v>
          </cell>
          <cell r="E1470" t="str">
            <v>03</v>
          </cell>
          <cell r="F1470" t="str">
            <v>MLD</v>
          </cell>
          <cell r="G1470">
            <v>3204</v>
          </cell>
          <cell r="H1470" t="str">
            <v>Transmission &amp; Distribution</v>
          </cell>
          <cell r="I1470">
            <v>2025</v>
          </cell>
          <cell r="J1470" t="str">
            <v>SAEN</v>
          </cell>
          <cell r="K1470" t="str">
            <v>09SEP97</v>
          </cell>
          <cell r="L1470" t="str">
            <v>07JAN98</v>
          </cell>
          <cell r="M1470" t="str">
            <v>17APR98</v>
          </cell>
          <cell r="N1470" t="str">
            <v>09JAN04</v>
          </cell>
          <cell r="O1470" t="str">
            <v>01FEB08</v>
          </cell>
          <cell r="P1470" t="str">
            <v>01AUG37</v>
          </cell>
          <cell r="Q1470">
            <v>40</v>
          </cell>
          <cell r="R1470">
            <v>10</v>
          </cell>
          <cell r="S1470">
            <v>1</v>
          </cell>
          <cell r="U1470">
            <v>6652</v>
          </cell>
          <cell r="V1470">
            <v>175</v>
          </cell>
          <cell r="W1470">
            <v>6477</v>
          </cell>
          <cell r="X1470">
            <v>6477</v>
          </cell>
          <cell r="Y1470">
            <v>6477</v>
          </cell>
          <cell r="Z1470">
            <v>6477</v>
          </cell>
          <cell r="AA1470">
            <v>132</v>
          </cell>
        </row>
        <row r="1471">
          <cell r="A1471" t="str">
            <v>XIENG KHOUANG ROAD IMPROVEMENT PROJECT</v>
          </cell>
          <cell r="B1471" t="str">
            <v>1533</v>
          </cell>
          <cell r="C1471">
            <v>1533</v>
          </cell>
          <cell r="D1471" t="str">
            <v>CLOSED</v>
          </cell>
          <cell r="E1471" t="str">
            <v>03</v>
          </cell>
          <cell r="F1471" t="str">
            <v>LAO</v>
          </cell>
          <cell r="G1471">
            <v>3701</v>
          </cell>
          <cell r="H1471" t="str">
            <v>Roads &amp; Highways</v>
          </cell>
          <cell r="I1471">
            <v>2115</v>
          </cell>
          <cell r="J1471" t="str">
            <v>SEID</v>
          </cell>
          <cell r="K1471" t="str">
            <v>09SEP97</v>
          </cell>
          <cell r="L1471" t="str">
            <v>20NOV97</v>
          </cell>
          <cell r="M1471" t="str">
            <v>17FEB98</v>
          </cell>
          <cell r="N1471" t="str">
            <v>28APR06</v>
          </cell>
          <cell r="O1471" t="str">
            <v>15MAR08</v>
          </cell>
          <cell r="P1471" t="str">
            <v>15SEP37</v>
          </cell>
          <cell r="Q1471">
            <v>40</v>
          </cell>
          <cell r="R1471">
            <v>10</v>
          </cell>
          <cell r="S1471">
            <v>1</v>
          </cell>
          <cell r="U1471">
            <v>45570</v>
          </cell>
          <cell r="V1471">
            <v>22</v>
          </cell>
          <cell r="W1471">
            <v>45548</v>
          </cell>
          <cell r="X1471">
            <v>45548</v>
          </cell>
          <cell r="Y1471">
            <v>45548</v>
          </cell>
          <cell r="Z1471">
            <v>45548</v>
          </cell>
          <cell r="AA1471">
            <v>910</v>
          </cell>
        </row>
        <row r="1472">
          <cell r="A1472" t="str">
            <v>SECOND SCIENCE EDUCATION SECTOR PROJECT</v>
          </cell>
          <cell r="B1472" t="str">
            <v>1534</v>
          </cell>
          <cell r="C1472">
            <v>1534</v>
          </cell>
          <cell r="D1472" t="str">
            <v>CLOSED</v>
          </cell>
          <cell r="E1472" t="str">
            <v>03</v>
          </cell>
          <cell r="F1472" t="str">
            <v>PAK</v>
          </cell>
          <cell r="G1472">
            <v>3103</v>
          </cell>
          <cell r="H1472" t="str">
            <v>Senior Secondary Education</v>
          </cell>
          <cell r="I1472">
            <v>4670</v>
          </cell>
          <cell r="J1472" t="str">
            <v>PRM</v>
          </cell>
          <cell r="K1472" t="str">
            <v>11SEP97</v>
          </cell>
          <cell r="L1472" t="str">
            <v>07SEP98</v>
          </cell>
          <cell r="M1472" t="str">
            <v>01MAR99</v>
          </cell>
          <cell r="N1472" t="str">
            <v>28JUN07</v>
          </cell>
          <cell r="O1472" t="str">
            <v>01FEB08</v>
          </cell>
          <cell r="P1472" t="str">
            <v>01AUG32</v>
          </cell>
          <cell r="Q1472">
            <v>35</v>
          </cell>
          <cell r="R1472">
            <v>10</v>
          </cell>
          <cell r="S1472">
            <v>1</v>
          </cell>
          <cell r="U1472">
            <v>41908</v>
          </cell>
          <cell r="V1472">
            <v>17645</v>
          </cell>
          <cell r="W1472">
            <v>24263</v>
          </cell>
          <cell r="X1472">
            <v>24263</v>
          </cell>
          <cell r="Y1472">
            <v>24263</v>
          </cell>
          <cell r="Z1472">
            <v>24263</v>
          </cell>
          <cell r="AA1472">
            <v>606</v>
          </cell>
        </row>
        <row r="1473">
          <cell r="A1473" t="str">
            <v>SCIENCE &amp; TECHNOLOGY PERSONNEL DEVELOPMENT PROJECT</v>
          </cell>
          <cell r="B1473" t="str">
            <v>1535</v>
          </cell>
          <cell r="C1473">
            <v>1535</v>
          </cell>
          <cell r="D1473" t="str">
            <v>CLOSED</v>
          </cell>
          <cell r="E1473" t="str">
            <v>03</v>
          </cell>
          <cell r="F1473" t="str">
            <v>SRI</v>
          </cell>
          <cell r="G1473">
            <v>3104</v>
          </cell>
          <cell r="H1473" t="str">
            <v>Tertiary Education</v>
          </cell>
          <cell r="I1473">
            <v>2080</v>
          </cell>
          <cell r="J1473" t="str">
            <v>SLRM</v>
          </cell>
          <cell r="K1473" t="str">
            <v>11SEP97</v>
          </cell>
          <cell r="L1473" t="str">
            <v>03APR98</v>
          </cell>
          <cell r="M1473" t="str">
            <v>09JUN98</v>
          </cell>
          <cell r="N1473" t="str">
            <v>22SEP05</v>
          </cell>
          <cell r="O1473" t="str">
            <v>01DEC07</v>
          </cell>
          <cell r="P1473" t="str">
            <v>01JUN37</v>
          </cell>
          <cell r="Q1473">
            <v>40</v>
          </cell>
          <cell r="R1473">
            <v>10</v>
          </cell>
          <cell r="S1473">
            <v>1</v>
          </cell>
          <cell r="U1473">
            <v>19934</v>
          </cell>
          <cell r="V1473">
            <v>924</v>
          </cell>
          <cell r="W1473">
            <v>19010</v>
          </cell>
          <cell r="X1473">
            <v>19010</v>
          </cell>
          <cell r="Y1473">
            <v>19010</v>
          </cell>
          <cell r="Z1473">
            <v>19010</v>
          </cell>
          <cell r="AA1473">
            <v>606</v>
          </cell>
        </row>
        <row r="1474">
          <cell r="A1474" t="str">
            <v>THIRD AIRPORTS DEVELOPMENT PROJECT</v>
          </cell>
          <cell r="B1474" t="str">
            <v>1536</v>
          </cell>
          <cell r="C1474">
            <v>1536</v>
          </cell>
          <cell r="D1474" t="str">
            <v>CLOSED</v>
          </cell>
          <cell r="E1474" t="str">
            <v>01</v>
          </cell>
          <cell r="F1474" t="str">
            <v>PHI</v>
          </cell>
          <cell r="G1474">
            <v>3704</v>
          </cell>
          <cell r="H1474" t="str">
            <v>Civil Aviation</v>
          </cell>
          <cell r="I1474">
            <v>2115</v>
          </cell>
          <cell r="J1474" t="str">
            <v>SEID</v>
          </cell>
          <cell r="K1474" t="str">
            <v>16SEP97</v>
          </cell>
          <cell r="L1474" t="str">
            <v>21JAN98</v>
          </cell>
          <cell r="M1474" t="str">
            <v>11NOV98</v>
          </cell>
          <cell r="N1474" t="str">
            <v>05SEP05</v>
          </cell>
          <cell r="O1474" t="str">
            <v>01MAR03</v>
          </cell>
          <cell r="P1474" t="str">
            <v>01SEP22</v>
          </cell>
          <cell r="Q1474">
            <v>25</v>
          </cell>
          <cell r="R1474">
            <v>5</v>
          </cell>
          <cell r="S1474">
            <v>0</v>
          </cell>
          <cell r="T1474" t="str">
            <v>V'ABLE</v>
          </cell>
          <cell r="U1474">
            <v>93000</v>
          </cell>
          <cell r="V1474">
            <v>80842</v>
          </cell>
          <cell r="W1474">
            <v>12158</v>
          </cell>
          <cell r="X1474">
            <v>12158</v>
          </cell>
          <cell r="Y1474">
            <v>12158</v>
          </cell>
          <cell r="Z1474">
            <v>12158</v>
          </cell>
          <cell r="AA1474">
            <v>1577</v>
          </cell>
        </row>
        <row r="1475">
          <cell r="A1475" t="str">
            <v>LOWER SECONDARY EDUCATION DEVELOPMENT PROJECT</v>
          </cell>
          <cell r="B1475" t="str">
            <v>1537</v>
          </cell>
          <cell r="C1475">
            <v>1537</v>
          </cell>
          <cell r="D1475" t="str">
            <v>CLOSED</v>
          </cell>
          <cell r="E1475" t="str">
            <v>03</v>
          </cell>
          <cell r="F1475" t="str">
            <v>VIE</v>
          </cell>
          <cell r="G1475">
            <v>3101</v>
          </cell>
          <cell r="H1475" t="str">
            <v>Basic Education</v>
          </cell>
          <cell r="I1475">
            <v>2180</v>
          </cell>
          <cell r="J1475" t="str">
            <v>VRM</v>
          </cell>
          <cell r="K1475" t="str">
            <v>16SEP97</v>
          </cell>
          <cell r="L1475" t="str">
            <v>17DEC97</v>
          </cell>
          <cell r="M1475" t="str">
            <v>27MAR98</v>
          </cell>
          <cell r="N1475" t="str">
            <v>12JUN06</v>
          </cell>
          <cell r="O1475" t="str">
            <v>15SEP07</v>
          </cell>
          <cell r="P1475" t="str">
            <v>15MAR37</v>
          </cell>
          <cell r="Q1475">
            <v>40</v>
          </cell>
          <cell r="R1475">
            <v>10</v>
          </cell>
          <cell r="S1475">
            <v>1</v>
          </cell>
          <cell r="U1475">
            <v>50797</v>
          </cell>
          <cell r="V1475">
            <v>3654</v>
          </cell>
          <cell r="W1475">
            <v>47143</v>
          </cell>
          <cell r="X1475">
            <v>47143</v>
          </cell>
          <cell r="Y1475">
            <v>47143</v>
          </cell>
          <cell r="Z1475">
            <v>47143</v>
          </cell>
          <cell r="AA1475">
            <v>1413</v>
          </cell>
        </row>
        <row r="1476">
          <cell r="A1476" t="str">
            <v>URBAN PRIMARY HEALTH CARE PROJECT</v>
          </cell>
          <cell r="B1476" t="str">
            <v>1538</v>
          </cell>
          <cell r="C1476">
            <v>1538</v>
          </cell>
          <cell r="D1476" t="str">
            <v>CLOSED</v>
          </cell>
          <cell r="E1476" t="str">
            <v>03</v>
          </cell>
          <cell r="F1476" t="str">
            <v>BAN</v>
          </cell>
          <cell r="G1476">
            <v>3403</v>
          </cell>
          <cell r="H1476" t="str">
            <v>Health Systems</v>
          </cell>
          <cell r="I1476">
            <v>2055</v>
          </cell>
          <cell r="J1476" t="str">
            <v>BRM</v>
          </cell>
          <cell r="K1476" t="str">
            <v>16SEP97</v>
          </cell>
          <cell r="L1476" t="str">
            <v>23DEC97</v>
          </cell>
          <cell r="M1476" t="str">
            <v>30MAR98</v>
          </cell>
          <cell r="N1476" t="str">
            <v>30JAN06</v>
          </cell>
          <cell r="O1476" t="str">
            <v>15DEC07</v>
          </cell>
          <cell r="P1476" t="str">
            <v>15JUN37</v>
          </cell>
          <cell r="Q1476">
            <v>40</v>
          </cell>
          <cell r="R1476">
            <v>10</v>
          </cell>
          <cell r="S1476">
            <v>1</v>
          </cell>
          <cell r="U1476">
            <v>39943</v>
          </cell>
          <cell r="V1476">
            <v>15804</v>
          </cell>
          <cell r="W1476">
            <v>24139</v>
          </cell>
          <cell r="X1476">
            <v>24139</v>
          </cell>
          <cell r="Y1476">
            <v>24139</v>
          </cell>
          <cell r="Z1476">
            <v>24139</v>
          </cell>
          <cell r="AA1476">
            <v>757</v>
          </cell>
        </row>
        <row r="1477">
          <cell r="A1477" t="str">
            <v>KORANGI WASTEWATER MANAGEMENT PROJECT</v>
          </cell>
          <cell r="B1477" t="str">
            <v>1539</v>
          </cell>
          <cell r="C1477">
            <v>1539</v>
          </cell>
          <cell r="D1477" t="str">
            <v>CLOSED</v>
          </cell>
          <cell r="E1477" t="str">
            <v>03</v>
          </cell>
          <cell r="F1477" t="str">
            <v>PAK</v>
          </cell>
          <cell r="G1477">
            <v>3802</v>
          </cell>
          <cell r="H1477" t="str">
            <v>Waste Management</v>
          </cell>
          <cell r="I1477">
            <v>4625</v>
          </cell>
          <cell r="J1477" t="str">
            <v>CWSS</v>
          </cell>
          <cell r="K1477" t="str">
            <v>18SEP97</v>
          </cell>
          <cell r="L1477" t="str">
            <v>24AUG98</v>
          </cell>
          <cell r="N1477" t="str">
            <v>01SEP99</v>
          </cell>
          <cell r="Q1477">
            <v>35</v>
          </cell>
          <cell r="R1477">
            <v>10</v>
          </cell>
          <cell r="S1477">
            <v>1</v>
          </cell>
          <cell r="U1477">
            <v>0</v>
          </cell>
          <cell r="V1477">
            <v>0</v>
          </cell>
          <cell r="W1477">
            <v>0</v>
          </cell>
          <cell r="X1477">
            <v>0</v>
          </cell>
          <cell r="Y1477">
            <v>0</v>
          </cell>
          <cell r="Z1477">
            <v>0</v>
          </cell>
          <cell r="AA1477">
            <v>0</v>
          </cell>
        </row>
        <row r="1478">
          <cell r="A1478" t="str">
            <v>RURAL ENTERPRISE CREDIT PROJECT</v>
          </cell>
          <cell r="B1478" t="str">
            <v>1540</v>
          </cell>
          <cell r="C1478">
            <v>1540</v>
          </cell>
          <cell r="D1478" t="str">
            <v>CLOSED</v>
          </cell>
          <cell r="E1478" t="str">
            <v>01</v>
          </cell>
          <cell r="F1478" t="str">
            <v>THA</v>
          </cell>
          <cell r="G1478">
            <v>3304</v>
          </cell>
          <cell r="H1478" t="str">
            <v>Microfinance</v>
          </cell>
          <cell r="I1478">
            <v>2125</v>
          </cell>
          <cell r="J1478" t="str">
            <v>SEAE</v>
          </cell>
          <cell r="K1478" t="str">
            <v>18SEP97</v>
          </cell>
          <cell r="L1478" t="str">
            <v>29SEP97</v>
          </cell>
          <cell r="M1478" t="str">
            <v>26NOV97</v>
          </cell>
          <cell r="N1478" t="str">
            <v>11OCT99</v>
          </cell>
          <cell r="O1478" t="str">
            <v>15MAR02</v>
          </cell>
          <cell r="P1478" t="str">
            <v>15SEP02</v>
          </cell>
          <cell r="Q1478">
            <v>15</v>
          </cell>
          <cell r="R1478">
            <v>4</v>
          </cell>
          <cell r="S1478">
            <v>0</v>
          </cell>
          <cell r="T1478" t="str">
            <v>V'ABLE</v>
          </cell>
          <cell r="U1478">
            <v>200000</v>
          </cell>
          <cell r="V1478">
            <v>106041</v>
          </cell>
          <cell r="W1478">
            <v>93959</v>
          </cell>
          <cell r="X1478">
            <v>93959</v>
          </cell>
          <cell r="Y1478">
            <v>93959</v>
          </cell>
          <cell r="Z1478">
            <v>93959</v>
          </cell>
          <cell r="AA1478">
            <v>93959</v>
          </cell>
        </row>
        <row r="1479">
          <cell r="A1479" t="str">
            <v>BASIC EDUCATION PROJECT</v>
          </cell>
          <cell r="B1479" t="str">
            <v>1541</v>
          </cell>
          <cell r="C1479">
            <v>1541</v>
          </cell>
          <cell r="D1479" t="str">
            <v>CLOSED</v>
          </cell>
          <cell r="E1479" t="str">
            <v>01</v>
          </cell>
          <cell r="F1479" t="str">
            <v>KAZ</v>
          </cell>
          <cell r="G1479">
            <v>3101</v>
          </cell>
          <cell r="H1479" t="str">
            <v>Basic Education</v>
          </cell>
          <cell r="I1479">
            <v>4625</v>
          </cell>
          <cell r="J1479" t="str">
            <v>CWSS</v>
          </cell>
          <cell r="K1479" t="str">
            <v>24SEP97</v>
          </cell>
          <cell r="L1479" t="str">
            <v>23FEB98</v>
          </cell>
          <cell r="M1479" t="str">
            <v>05AUG98</v>
          </cell>
          <cell r="N1479" t="str">
            <v>19SEP03</v>
          </cell>
          <cell r="O1479" t="str">
            <v>01APR03</v>
          </cell>
          <cell r="P1479" t="str">
            <v>01OCT22</v>
          </cell>
          <cell r="Q1479">
            <v>25</v>
          </cell>
          <cell r="R1479">
            <v>5</v>
          </cell>
          <cell r="S1479">
            <v>0</v>
          </cell>
          <cell r="T1479" t="str">
            <v>V'ABLE</v>
          </cell>
          <cell r="U1479">
            <v>35000</v>
          </cell>
          <cell r="V1479">
            <v>10297</v>
          </cell>
          <cell r="W1479">
            <v>24703</v>
          </cell>
          <cell r="X1479">
            <v>24703</v>
          </cell>
          <cell r="Y1479">
            <v>24703</v>
          </cell>
          <cell r="Z1479">
            <v>24703</v>
          </cell>
          <cell r="AA1479">
            <v>24703</v>
          </cell>
        </row>
        <row r="1480">
          <cell r="A1480" t="str">
            <v>BASIC EDUCATION PROJECT</v>
          </cell>
          <cell r="B1480" t="str">
            <v>1542</v>
          </cell>
          <cell r="C1480">
            <v>1542</v>
          </cell>
          <cell r="D1480" t="str">
            <v>CLOSED</v>
          </cell>
          <cell r="E1480" t="str">
            <v>03</v>
          </cell>
          <cell r="F1480" t="str">
            <v>KAZ</v>
          </cell>
          <cell r="G1480">
            <v>3101</v>
          </cell>
          <cell r="H1480" t="str">
            <v>Basic Education</v>
          </cell>
          <cell r="I1480">
            <v>4625</v>
          </cell>
          <cell r="J1480" t="str">
            <v>CWSS</v>
          </cell>
          <cell r="K1480" t="str">
            <v>24SEP97</v>
          </cell>
          <cell r="L1480" t="str">
            <v>23FEB98</v>
          </cell>
          <cell r="M1480" t="str">
            <v>05AUG98</v>
          </cell>
          <cell r="N1480" t="str">
            <v>30JAN04</v>
          </cell>
          <cell r="O1480" t="str">
            <v>01APR08</v>
          </cell>
          <cell r="P1480" t="str">
            <v>01OCT32</v>
          </cell>
          <cell r="Q1480">
            <v>35</v>
          </cell>
          <cell r="R1480">
            <v>10</v>
          </cell>
          <cell r="S1480">
            <v>1</v>
          </cell>
          <cell r="U1480">
            <v>9847</v>
          </cell>
          <cell r="V1480">
            <v>352</v>
          </cell>
          <cell r="W1480">
            <v>9495</v>
          </cell>
          <cell r="X1480">
            <v>9495</v>
          </cell>
          <cell r="Y1480">
            <v>9495</v>
          </cell>
          <cell r="Z1480">
            <v>9495</v>
          </cell>
          <cell r="AA1480">
            <v>9495</v>
          </cell>
        </row>
        <row r="1481">
          <cell r="A1481" t="str">
            <v>XI'AN-XIANYANG-TONGCHUAN ENVIRONMENT IMPROVEMENT PROJECT</v>
          </cell>
          <cell r="B1481" t="str">
            <v>1543</v>
          </cell>
          <cell r="C1481">
            <v>1543</v>
          </cell>
          <cell r="D1481" t="str">
            <v>CLOSED</v>
          </cell>
          <cell r="E1481" t="str">
            <v>01</v>
          </cell>
          <cell r="F1481" t="str">
            <v>PRC</v>
          </cell>
          <cell r="G1481">
            <v>3205</v>
          </cell>
          <cell r="H1481" t="str">
            <v>Energy Sector Development</v>
          </cell>
          <cell r="I1481">
            <v>4720</v>
          </cell>
          <cell r="J1481" t="str">
            <v>EAEN</v>
          </cell>
          <cell r="K1481" t="str">
            <v>24SEP97</v>
          </cell>
          <cell r="L1481" t="str">
            <v>05DEC97</v>
          </cell>
          <cell r="M1481" t="str">
            <v>16MAR98</v>
          </cell>
          <cell r="N1481" t="str">
            <v>05JAN04</v>
          </cell>
          <cell r="O1481" t="str">
            <v>15MAR02</v>
          </cell>
          <cell r="P1481" t="str">
            <v>15SEP17</v>
          </cell>
          <cell r="Q1481">
            <v>20</v>
          </cell>
          <cell r="R1481">
            <v>4</v>
          </cell>
          <cell r="S1481">
            <v>0</v>
          </cell>
          <cell r="T1481" t="str">
            <v>V'ABLE</v>
          </cell>
          <cell r="U1481">
            <v>156000</v>
          </cell>
          <cell r="V1481">
            <v>87236</v>
          </cell>
          <cell r="W1481">
            <v>68764</v>
          </cell>
          <cell r="X1481">
            <v>68764</v>
          </cell>
          <cell r="Y1481">
            <v>68764</v>
          </cell>
          <cell r="Z1481">
            <v>68764</v>
          </cell>
          <cell r="AA1481">
            <v>18087</v>
          </cell>
        </row>
        <row r="1482">
          <cell r="A1482" t="str">
            <v>ZHEJIANG-SHANXI WATER SUPPLY PROJECT (PHASE I)</v>
          </cell>
          <cell r="B1482" t="str">
            <v>1544</v>
          </cell>
          <cell r="C1482">
            <v>1544</v>
          </cell>
          <cell r="D1482" t="str">
            <v>CLOSED</v>
          </cell>
          <cell r="E1482" t="str">
            <v>01</v>
          </cell>
          <cell r="F1482" t="str">
            <v>PRC</v>
          </cell>
          <cell r="G1482">
            <v>3801</v>
          </cell>
          <cell r="H1482" t="str">
            <v>Water Supply &amp; Sanitation</v>
          </cell>
          <cell r="I1482">
            <v>4730</v>
          </cell>
          <cell r="J1482" t="str">
            <v>EASS</v>
          </cell>
          <cell r="K1482" t="str">
            <v>24SEP97</v>
          </cell>
          <cell r="L1482" t="str">
            <v>20JUL98</v>
          </cell>
          <cell r="M1482" t="str">
            <v>17FEB99</v>
          </cell>
          <cell r="N1482" t="str">
            <v>10JUL03</v>
          </cell>
          <cell r="O1482" t="str">
            <v>15SEP02</v>
          </cell>
          <cell r="P1482" t="str">
            <v>15MAR22</v>
          </cell>
          <cell r="Q1482">
            <v>24</v>
          </cell>
          <cell r="R1482">
            <v>4</v>
          </cell>
          <cell r="S1482">
            <v>0</v>
          </cell>
          <cell r="T1482" t="str">
            <v>V'ABLE</v>
          </cell>
          <cell r="U1482">
            <v>100000</v>
          </cell>
          <cell r="V1482">
            <v>63029</v>
          </cell>
          <cell r="W1482">
            <v>36971</v>
          </cell>
          <cell r="X1482">
            <v>36971</v>
          </cell>
          <cell r="Y1482">
            <v>36971</v>
          </cell>
          <cell r="Z1482">
            <v>36971</v>
          </cell>
          <cell r="AA1482">
            <v>5663</v>
          </cell>
        </row>
        <row r="1483">
          <cell r="A1483" t="str">
            <v>UPPER WATERSHED MANAGEMENT PROJECT</v>
          </cell>
          <cell r="B1483" t="str">
            <v>1545</v>
          </cell>
          <cell r="C1483">
            <v>1545</v>
          </cell>
          <cell r="D1483" t="str">
            <v>CLOSED</v>
          </cell>
          <cell r="E1483" t="str">
            <v>03</v>
          </cell>
          <cell r="F1483" t="str">
            <v>SRI</v>
          </cell>
          <cell r="G1483">
            <v>3007</v>
          </cell>
          <cell r="H1483" t="str">
            <v>Water Resource Management</v>
          </cell>
          <cell r="I1483">
            <v>2080</v>
          </cell>
          <cell r="J1483" t="str">
            <v>SLRM</v>
          </cell>
          <cell r="K1483" t="str">
            <v>24SEP97</v>
          </cell>
          <cell r="L1483" t="str">
            <v>19JAN98</v>
          </cell>
          <cell r="M1483" t="str">
            <v>05MAY98</v>
          </cell>
          <cell r="N1483" t="str">
            <v>10APR07</v>
          </cell>
          <cell r="O1483" t="str">
            <v>01SEP07</v>
          </cell>
          <cell r="P1483" t="str">
            <v>01MAR37</v>
          </cell>
          <cell r="Q1483">
            <v>40</v>
          </cell>
          <cell r="R1483">
            <v>10</v>
          </cell>
          <cell r="S1483">
            <v>1</v>
          </cell>
          <cell r="U1483">
            <v>17480</v>
          </cell>
          <cell r="V1483">
            <v>6004</v>
          </cell>
          <cell r="W1483">
            <v>11476</v>
          </cell>
          <cell r="X1483">
            <v>11476</v>
          </cell>
          <cell r="Y1483">
            <v>11476</v>
          </cell>
          <cell r="Z1483">
            <v>11476</v>
          </cell>
          <cell r="AA1483">
            <v>345</v>
          </cell>
        </row>
        <row r="1484">
          <cell r="A1484" t="str">
            <v>CORPORATE GOVERNANCE &amp; ENTERPRISE REFORM PROGRAM</v>
          </cell>
          <cell r="B1484" t="str">
            <v>1546</v>
          </cell>
          <cell r="C1484">
            <v>1546</v>
          </cell>
          <cell r="D1484" t="str">
            <v>CLOSED</v>
          </cell>
          <cell r="E1484" t="str">
            <v>03</v>
          </cell>
          <cell r="F1484" t="str">
            <v>KGZ</v>
          </cell>
          <cell r="G1484">
            <v>3602</v>
          </cell>
          <cell r="H1484" t="str">
            <v>Economic Management</v>
          </cell>
          <cell r="I1484">
            <v>4630</v>
          </cell>
          <cell r="J1484" t="str">
            <v>CWGF</v>
          </cell>
          <cell r="K1484" t="str">
            <v>25SEP97</v>
          </cell>
          <cell r="L1484" t="str">
            <v>08DEC97</v>
          </cell>
          <cell r="M1484" t="str">
            <v>09DEC97</v>
          </cell>
          <cell r="N1484" t="str">
            <v>26NOV99</v>
          </cell>
          <cell r="O1484" t="str">
            <v>01MAY08</v>
          </cell>
          <cell r="P1484" t="str">
            <v>01NOV37</v>
          </cell>
          <cell r="Q1484">
            <v>40</v>
          </cell>
          <cell r="R1484">
            <v>10</v>
          </cell>
          <cell r="S1484">
            <v>1</v>
          </cell>
          <cell r="U1484">
            <v>38992</v>
          </cell>
          <cell r="V1484">
            <v>0</v>
          </cell>
          <cell r="W1484">
            <v>38992</v>
          </cell>
          <cell r="X1484">
            <v>38992</v>
          </cell>
          <cell r="Y1484">
            <v>38992</v>
          </cell>
          <cell r="Z1484">
            <v>38992</v>
          </cell>
          <cell r="AA1484">
            <v>830</v>
          </cell>
        </row>
        <row r="1485">
          <cell r="A1485" t="str">
            <v>CAPACITY BLDG IN CORPORATE GOVERNANCE &amp; INSOLVENCY PROCEDURE</v>
          </cell>
          <cell r="B1485" t="str">
            <v>1547</v>
          </cell>
          <cell r="C1485">
            <v>1547</v>
          </cell>
          <cell r="D1485" t="str">
            <v>CLOSED</v>
          </cell>
          <cell r="E1485" t="str">
            <v>03</v>
          </cell>
          <cell r="F1485" t="str">
            <v>KGZ</v>
          </cell>
          <cell r="G1485">
            <v>3602</v>
          </cell>
          <cell r="H1485" t="str">
            <v>Economic Management</v>
          </cell>
          <cell r="I1485">
            <v>4630</v>
          </cell>
          <cell r="J1485" t="str">
            <v>CWGF</v>
          </cell>
          <cell r="K1485" t="str">
            <v>25SEP97</v>
          </cell>
          <cell r="L1485" t="str">
            <v>08DEC97</v>
          </cell>
          <cell r="M1485" t="str">
            <v>09DEC97</v>
          </cell>
          <cell r="N1485" t="str">
            <v>29MAR06</v>
          </cell>
          <cell r="O1485" t="str">
            <v>01MAY08</v>
          </cell>
          <cell r="P1485" t="str">
            <v>01NOV37</v>
          </cell>
          <cell r="Q1485">
            <v>40</v>
          </cell>
          <cell r="R1485">
            <v>10</v>
          </cell>
          <cell r="S1485">
            <v>1</v>
          </cell>
          <cell r="U1485">
            <v>3948</v>
          </cell>
          <cell r="V1485">
            <v>641</v>
          </cell>
          <cell r="W1485">
            <v>3307</v>
          </cell>
          <cell r="X1485">
            <v>3307</v>
          </cell>
          <cell r="Y1485">
            <v>3307</v>
          </cell>
          <cell r="Z1485">
            <v>3307</v>
          </cell>
          <cell r="AA1485">
            <v>74</v>
          </cell>
        </row>
        <row r="1486">
          <cell r="A1486" t="str">
            <v>ULAANBAATAR HEAT EFFICIENCY PROJECT</v>
          </cell>
          <cell r="B1486" t="str">
            <v>1548</v>
          </cell>
          <cell r="C1486">
            <v>1548</v>
          </cell>
          <cell r="D1486" t="str">
            <v>CLOSED</v>
          </cell>
          <cell r="E1486" t="str">
            <v>03</v>
          </cell>
          <cell r="F1486" t="str">
            <v>MON</v>
          </cell>
          <cell r="G1486">
            <v>3204</v>
          </cell>
          <cell r="H1486" t="str">
            <v>Transmission &amp; Distribution</v>
          </cell>
          <cell r="I1486">
            <v>4720</v>
          </cell>
          <cell r="J1486" t="str">
            <v>EAEN</v>
          </cell>
          <cell r="K1486" t="str">
            <v>25SEP97</v>
          </cell>
          <cell r="L1486" t="str">
            <v>09DEC97</v>
          </cell>
          <cell r="M1486" t="str">
            <v>24NOV98</v>
          </cell>
          <cell r="N1486" t="str">
            <v>01MAR07</v>
          </cell>
          <cell r="O1486" t="str">
            <v>15OCT07</v>
          </cell>
          <cell r="P1486" t="str">
            <v>15APR37</v>
          </cell>
          <cell r="Q1486">
            <v>40</v>
          </cell>
          <cell r="R1486">
            <v>10</v>
          </cell>
          <cell r="S1486">
            <v>1</v>
          </cell>
          <cell r="U1486">
            <v>41697</v>
          </cell>
          <cell r="V1486">
            <v>704</v>
          </cell>
          <cell r="W1486">
            <v>40993</v>
          </cell>
          <cell r="X1486">
            <v>40993</v>
          </cell>
          <cell r="Y1486">
            <v>40993</v>
          </cell>
          <cell r="Z1486">
            <v>40993</v>
          </cell>
          <cell r="AA1486">
            <v>1297</v>
          </cell>
        </row>
        <row r="1487">
          <cell r="A1487" t="str">
            <v>HOUSING FINANCE PROJECT (NHB)</v>
          </cell>
          <cell r="B1487" t="str">
            <v>1549</v>
          </cell>
          <cell r="C1487">
            <v>1549</v>
          </cell>
          <cell r="D1487" t="str">
            <v>CLOSED</v>
          </cell>
          <cell r="E1487" t="str">
            <v>01</v>
          </cell>
          <cell r="F1487" t="str">
            <v>IND</v>
          </cell>
          <cell r="G1487">
            <v>3303</v>
          </cell>
          <cell r="H1487" t="str">
            <v>Housing Finance</v>
          </cell>
          <cell r="I1487">
            <v>2060</v>
          </cell>
          <cell r="J1487" t="str">
            <v>INRM</v>
          </cell>
          <cell r="K1487" t="str">
            <v>25SEP97</v>
          </cell>
          <cell r="L1487" t="str">
            <v>06NOV97</v>
          </cell>
          <cell r="M1487" t="str">
            <v>12DEC97</v>
          </cell>
          <cell r="N1487" t="str">
            <v>23DEC99</v>
          </cell>
          <cell r="O1487" t="str">
            <v>15DEC02</v>
          </cell>
          <cell r="P1487" t="str">
            <v>15JUN22</v>
          </cell>
          <cell r="Q1487">
            <v>25</v>
          </cell>
          <cell r="R1487">
            <v>5</v>
          </cell>
          <cell r="S1487">
            <v>0</v>
          </cell>
          <cell r="U1487">
            <v>100000</v>
          </cell>
          <cell r="V1487">
            <v>0</v>
          </cell>
          <cell r="W1487">
            <v>100000</v>
          </cell>
          <cell r="X1487">
            <v>100000</v>
          </cell>
          <cell r="Y1487">
            <v>100000</v>
          </cell>
          <cell r="Z1487">
            <v>100000</v>
          </cell>
          <cell r="AA1487">
            <v>20308</v>
          </cell>
        </row>
        <row r="1488">
          <cell r="A1488" t="str">
            <v>HOUSING FIN: HOUSING &amp; URBAN DEV COPR (HUDCO)</v>
          </cell>
          <cell r="B1488" t="str">
            <v>1550</v>
          </cell>
          <cell r="C1488">
            <v>1550</v>
          </cell>
          <cell r="D1488" t="str">
            <v>CLOSED</v>
          </cell>
          <cell r="E1488" t="str">
            <v>01</v>
          </cell>
          <cell r="F1488" t="str">
            <v>IND</v>
          </cell>
          <cell r="G1488">
            <v>3303</v>
          </cell>
          <cell r="H1488" t="str">
            <v>Housing Finance</v>
          </cell>
          <cell r="I1488">
            <v>2060</v>
          </cell>
          <cell r="J1488" t="str">
            <v>INRM</v>
          </cell>
          <cell r="K1488" t="str">
            <v>25SEP97</v>
          </cell>
          <cell r="L1488" t="str">
            <v>06NOV97</v>
          </cell>
          <cell r="M1488" t="str">
            <v>11DEC97</v>
          </cell>
          <cell r="N1488" t="str">
            <v>06DEC99</v>
          </cell>
          <cell r="O1488" t="str">
            <v>15DEC02</v>
          </cell>
          <cell r="P1488" t="str">
            <v>15JUN22</v>
          </cell>
          <cell r="Q1488">
            <v>25</v>
          </cell>
          <cell r="R1488">
            <v>5</v>
          </cell>
          <cell r="S1488">
            <v>0</v>
          </cell>
          <cell r="U1488">
            <v>100000</v>
          </cell>
          <cell r="V1488">
            <v>0</v>
          </cell>
          <cell r="W1488">
            <v>100000</v>
          </cell>
          <cell r="X1488">
            <v>100000</v>
          </cell>
          <cell r="Y1488">
            <v>100000</v>
          </cell>
          <cell r="Z1488">
            <v>100000</v>
          </cell>
          <cell r="AA1488">
            <v>20308</v>
          </cell>
        </row>
        <row r="1489">
          <cell r="A1489" t="str">
            <v>HOUSING FIN: HOUSING DEV FIN CORP (HDFC)</v>
          </cell>
          <cell r="B1489" t="str">
            <v>1551</v>
          </cell>
          <cell r="C1489">
            <v>1551</v>
          </cell>
          <cell r="D1489" t="str">
            <v>CLOSED</v>
          </cell>
          <cell r="E1489" t="str">
            <v>01</v>
          </cell>
          <cell r="F1489" t="str">
            <v>IND</v>
          </cell>
          <cell r="G1489">
            <v>3303</v>
          </cell>
          <cell r="H1489" t="str">
            <v>Housing Finance</v>
          </cell>
          <cell r="I1489">
            <v>2060</v>
          </cell>
          <cell r="J1489" t="str">
            <v>INRM</v>
          </cell>
          <cell r="K1489" t="str">
            <v>25SEP97</v>
          </cell>
          <cell r="L1489" t="str">
            <v>06NOV97</v>
          </cell>
          <cell r="M1489" t="str">
            <v>11DEC97</v>
          </cell>
          <cell r="N1489" t="str">
            <v>26JAN01</v>
          </cell>
          <cell r="O1489" t="str">
            <v>15DEC02</v>
          </cell>
          <cell r="P1489" t="str">
            <v>15JUN22</v>
          </cell>
          <cell r="Q1489">
            <v>25</v>
          </cell>
          <cell r="R1489">
            <v>5</v>
          </cell>
          <cell r="S1489">
            <v>0</v>
          </cell>
          <cell r="U1489">
            <v>100000</v>
          </cell>
          <cell r="V1489">
            <v>0</v>
          </cell>
          <cell r="W1489">
            <v>100000</v>
          </cell>
          <cell r="X1489">
            <v>100000</v>
          </cell>
          <cell r="Y1489">
            <v>100000</v>
          </cell>
          <cell r="Z1489">
            <v>100000</v>
          </cell>
          <cell r="AA1489">
            <v>20308</v>
          </cell>
        </row>
        <row r="1490">
          <cell r="A1490" t="str">
            <v>2ND PERENNIAL CROPS DEVELOPMENT PROJECT</v>
          </cell>
          <cell r="B1490" t="str">
            <v>1552</v>
          </cell>
          <cell r="C1490">
            <v>1552</v>
          </cell>
          <cell r="D1490" t="str">
            <v>CLOSED</v>
          </cell>
          <cell r="E1490" t="str">
            <v>03</v>
          </cell>
          <cell r="F1490" t="str">
            <v>SRI</v>
          </cell>
          <cell r="G1490">
            <v>3001</v>
          </cell>
          <cell r="H1490" t="str">
            <v>Agriculture Production, Agroprocessing, &amp; Agrobusiness</v>
          </cell>
          <cell r="I1490">
            <v>2035</v>
          </cell>
          <cell r="J1490" t="str">
            <v>SANS</v>
          </cell>
          <cell r="K1490" t="str">
            <v>25SEP97</v>
          </cell>
          <cell r="L1490" t="str">
            <v>03APR98</v>
          </cell>
          <cell r="M1490" t="str">
            <v>28AUG98</v>
          </cell>
          <cell r="N1490" t="str">
            <v>10APR07</v>
          </cell>
          <cell r="O1490" t="str">
            <v>15JAN08</v>
          </cell>
          <cell r="P1490" t="str">
            <v>15JUL37</v>
          </cell>
          <cell r="Q1490">
            <v>40</v>
          </cell>
          <cell r="R1490">
            <v>10</v>
          </cell>
          <cell r="S1490">
            <v>1</v>
          </cell>
          <cell r="U1490">
            <v>20479</v>
          </cell>
          <cell r="V1490">
            <v>1644</v>
          </cell>
          <cell r="W1490">
            <v>18835</v>
          </cell>
          <cell r="X1490">
            <v>18835</v>
          </cell>
          <cell r="Y1490">
            <v>18835</v>
          </cell>
          <cell r="Z1490">
            <v>18835</v>
          </cell>
          <cell r="AA1490">
            <v>378</v>
          </cell>
        </row>
        <row r="1491">
          <cell r="A1491" t="str">
            <v>SHENMU-YANAN RAILWAY PROJECT</v>
          </cell>
          <cell r="B1491" t="str">
            <v>1553</v>
          </cell>
          <cell r="C1491">
            <v>1553</v>
          </cell>
          <cell r="D1491" t="str">
            <v>CLOSED</v>
          </cell>
          <cell r="E1491" t="str">
            <v>01</v>
          </cell>
          <cell r="F1491" t="str">
            <v>PRC</v>
          </cell>
          <cell r="G1491">
            <v>3703</v>
          </cell>
          <cell r="H1491" t="str">
            <v>Railways</v>
          </cell>
          <cell r="I1491">
            <v>4715</v>
          </cell>
          <cell r="J1491" t="str">
            <v>EATC</v>
          </cell>
          <cell r="K1491" t="str">
            <v>29SEP97</v>
          </cell>
          <cell r="L1491" t="str">
            <v>24SEP98</v>
          </cell>
          <cell r="M1491" t="str">
            <v>01MAR99</v>
          </cell>
          <cell r="N1491" t="str">
            <v>30JUN03</v>
          </cell>
          <cell r="O1491" t="str">
            <v>15MAR03</v>
          </cell>
          <cell r="P1491" t="str">
            <v>15SEP22</v>
          </cell>
          <cell r="Q1491">
            <v>25</v>
          </cell>
          <cell r="R1491">
            <v>5</v>
          </cell>
          <cell r="S1491">
            <v>0</v>
          </cell>
          <cell r="T1491" t="str">
            <v>V'ABLE</v>
          </cell>
          <cell r="U1491">
            <v>200000</v>
          </cell>
          <cell r="V1491">
            <v>58201</v>
          </cell>
          <cell r="W1491">
            <v>141799</v>
          </cell>
          <cell r="X1491">
            <v>141799</v>
          </cell>
          <cell r="Y1491">
            <v>141799</v>
          </cell>
          <cell r="Z1491">
            <v>141799</v>
          </cell>
          <cell r="AA1491">
            <v>141799</v>
          </cell>
        </row>
        <row r="1492">
          <cell r="A1492" t="str">
            <v>EDUCATION SECTOR DEVELOPMENT PROGRAM</v>
          </cell>
          <cell r="B1492" t="str">
            <v>1554</v>
          </cell>
          <cell r="C1492">
            <v>1554</v>
          </cell>
          <cell r="D1492" t="str">
            <v>CLOSED</v>
          </cell>
          <cell r="E1492" t="str">
            <v>03</v>
          </cell>
          <cell r="F1492" t="str">
            <v>KGZ</v>
          </cell>
          <cell r="G1492">
            <v>3106</v>
          </cell>
          <cell r="H1492" t="str">
            <v>Education Sector Development</v>
          </cell>
          <cell r="I1492">
            <v>4625</v>
          </cell>
          <cell r="J1492" t="str">
            <v>CWSS</v>
          </cell>
          <cell r="K1492" t="str">
            <v>29SEP97</v>
          </cell>
          <cell r="L1492" t="str">
            <v>07JAN98</v>
          </cell>
          <cell r="M1492" t="str">
            <v>20MAR98</v>
          </cell>
          <cell r="N1492" t="str">
            <v>21DEC99</v>
          </cell>
          <cell r="O1492" t="str">
            <v>01MAY08</v>
          </cell>
          <cell r="P1492" t="str">
            <v>01NOV37</v>
          </cell>
          <cell r="Q1492">
            <v>40</v>
          </cell>
          <cell r="R1492">
            <v>10</v>
          </cell>
          <cell r="S1492">
            <v>1</v>
          </cell>
          <cell r="U1492">
            <v>19000</v>
          </cell>
          <cell r="V1492">
            <v>0</v>
          </cell>
          <cell r="W1492">
            <v>19000</v>
          </cell>
          <cell r="X1492">
            <v>19000</v>
          </cell>
          <cell r="Y1492">
            <v>19000</v>
          </cell>
          <cell r="Z1492">
            <v>19000</v>
          </cell>
          <cell r="AA1492">
            <v>422</v>
          </cell>
        </row>
        <row r="1493">
          <cell r="A1493" t="str">
            <v>EDUCATION SECTOR DEVELOPMENT PROJECT</v>
          </cell>
          <cell r="B1493" t="str">
            <v>1555</v>
          </cell>
          <cell r="C1493">
            <v>1555</v>
          </cell>
          <cell r="D1493" t="str">
            <v>CLOSED</v>
          </cell>
          <cell r="E1493" t="str">
            <v>03</v>
          </cell>
          <cell r="F1493" t="str">
            <v>KGZ</v>
          </cell>
          <cell r="G1493">
            <v>3106</v>
          </cell>
          <cell r="H1493" t="str">
            <v>Education Sector Development</v>
          </cell>
          <cell r="I1493">
            <v>4625</v>
          </cell>
          <cell r="J1493" t="str">
            <v>CWSS</v>
          </cell>
          <cell r="K1493" t="str">
            <v>29SEP97</v>
          </cell>
          <cell r="L1493" t="str">
            <v>07JAN98</v>
          </cell>
          <cell r="M1493" t="str">
            <v>20MAR98</v>
          </cell>
          <cell r="N1493" t="str">
            <v>07OCT04</v>
          </cell>
          <cell r="O1493" t="str">
            <v>01MAY08</v>
          </cell>
          <cell r="P1493" t="str">
            <v>01NOV37</v>
          </cell>
          <cell r="Q1493">
            <v>40</v>
          </cell>
          <cell r="R1493">
            <v>10</v>
          </cell>
          <cell r="S1493">
            <v>1</v>
          </cell>
          <cell r="U1493">
            <v>13968</v>
          </cell>
          <cell r="V1493">
            <v>2089</v>
          </cell>
          <cell r="W1493">
            <v>11879</v>
          </cell>
          <cell r="X1493">
            <v>11879</v>
          </cell>
          <cell r="Y1493">
            <v>11879</v>
          </cell>
          <cell r="Z1493">
            <v>11879</v>
          </cell>
          <cell r="AA1493">
            <v>251</v>
          </cell>
        </row>
        <row r="1494">
          <cell r="A1494" t="str">
            <v>MUMBAI PORT PROJECTS</v>
          </cell>
          <cell r="B1494" t="str">
            <v>1556</v>
          </cell>
          <cell r="C1494">
            <v>1556</v>
          </cell>
          <cell r="D1494" t="str">
            <v>CLOSED</v>
          </cell>
          <cell r="E1494" t="str">
            <v>01</v>
          </cell>
          <cell r="F1494" t="str">
            <v>IND</v>
          </cell>
          <cell r="G1494">
            <v>3702</v>
          </cell>
          <cell r="H1494" t="str">
            <v>Ports, Waterways, &amp; Shipping</v>
          </cell>
          <cell r="I1494">
            <v>2060</v>
          </cell>
          <cell r="J1494" t="str">
            <v>INRM</v>
          </cell>
          <cell r="K1494" t="str">
            <v>29SEP97</v>
          </cell>
          <cell r="L1494" t="str">
            <v>25SEP98</v>
          </cell>
          <cell r="M1494" t="str">
            <v>06JAN99</v>
          </cell>
          <cell r="N1494" t="str">
            <v>01JUN01</v>
          </cell>
          <cell r="Q1494">
            <v>25</v>
          </cell>
          <cell r="R1494">
            <v>5</v>
          </cell>
          <cell r="S1494">
            <v>0</v>
          </cell>
          <cell r="T1494" t="str">
            <v>V'ABLE</v>
          </cell>
          <cell r="U1494">
            <v>97800</v>
          </cell>
          <cell r="V1494">
            <v>54383</v>
          </cell>
          <cell r="W1494">
            <v>43417</v>
          </cell>
          <cell r="X1494">
            <v>43417</v>
          </cell>
          <cell r="Y1494">
            <v>43417</v>
          </cell>
          <cell r="Z1494">
            <v>43417</v>
          </cell>
          <cell r="AA1494">
            <v>43417</v>
          </cell>
        </row>
        <row r="1495">
          <cell r="A1495" t="str">
            <v>CHENNAI PORTS PROJECT</v>
          </cell>
          <cell r="B1495" t="str">
            <v>1557</v>
          </cell>
          <cell r="C1495">
            <v>1557</v>
          </cell>
          <cell r="D1495" t="str">
            <v>CLOSED</v>
          </cell>
          <cell r="E1495" t="str">
            <v>01</v>
          </cell>
          <cell r="F1495" t="str">
            <v>IND</v>
          </cell>
          <cell r="G1495">
            <v>3702</v>
          </cell>
          <cell r="H1495" t="str">
            <v>Ports, Waterways, &amp; Shipping</v>
          </cell>
          <cell r="I1495">
            <v>2060</v>
          </cell>
          <cell r="J1495" t="str">
            <v>INRM</v>
          </cell>
          <cell r="K1495" t="str">
            <v>29SEP97</v>
          </cell>
          <cell r="L1495" t="str">
            <v>25SEP98</v>
          </cell>
          <cell r="M1495" t="str">
            <v>23FEB99</v>
          </cell>
          <cell r="N1495" t="str">
            <v>11SEP02</v>
          </cell>
          <cell r="Q1495">
            <v>25</v>
          </cell>
          <cell r="R1495">
            <v>5</v>
          </cell>
          <cell r="S1495">
            <v>0</v>
          </cell>
          <cell r="T1495" t="str">
            <v>V'ABLE</v>
          </cell>
          <cell r="U1495">
            <v>15200</v>
          </cell>
          <cell r="V1495">
            <v>10688</v>
          </cell>
          <cell r="W1495">
            <v>4512</v>
          </cell>
          <cell r="X1495">
            <v>4512</v>
          </cell>
          <cell r="Y1495">
            <v>4512</v>
          </cell>
          <cell r="Z1495">
            <v>4512</v>
          </cell>
          <cell r="AA1495">
            <v>4512</v>
          </cell>
        </row>
        <row r="1496">
          <cell r="A1496" t="str">
            <v>POWER TRANSMISSION &amp; DISTRIBUTION PROJECT</v>
          </cell>
          <cell r="B1496" t="str">
            <v>1558</v>
          </cell>
          <cell r="C1496">
            <v>1558</v>
          </cell>
          <cell r="D1496" t="str">
            <v>CLOSED</v>
          </cell>
          <cell r="E1496" t="str">
            <v>03</v>
          </cell>
          <cell r="F1496" t="str">
            <v>LAO</v>
          </cell>
          <cell r="G1496">
            <v>3204</v>
          </cell>
          <cell r="H1496" t="str">
            <v>Transmission &amp; Distribution</v>
          </cell>
          <cell r="I1496">
            <v>2115</v>
          </cell>
          <cell r="J1496" t="str">
            <v>SEID</v>
          </cell>
          <cell r="K1496" t="str">
            <v>30SEP97</v>
          </cell>
          <cell r="L1496" t="str">
            <v>22JAN98</v>
          </cell>
          <cell r="M1496" t="str">
            <v>27MAR98</v>
          </cell>
          <cell r="N1496" t="str">
            <v>01JUN04</v>
          </cell>
          <cell r="O1496" t="str">
            <v>15OCT07</v>
          </cell>
          <cell r="P1496" t="str">
            <v>15APR37</v>
          </cell>
          <cell r="Q1496">
            <v>40</v>
          </cell>
          <cell r="R1496">
            <v>10</v>
          </cell>
          <cell r="S1496">
            <v>1</v>
          </cell>
          <cell r="U1496">
            <v>29106</v>
          </cell>
          <cell r="V1496">
            <v>375</v>
          </cell>
          <cell r="W1496">
            <v>28731</v>
          </cell>
          <cell r="X1496">
            <v>28731</v>
          </cell>
          <cell r="Y1496">
            <v>28731</v>
          </cell>
          <cell r="Z1496">
            <v>28731</v>
          </cell>
          <cell r="AA1496">
            <v>861</v>
          </cell>
        </row>
        <row r="1497">
          <cell r="A1497" t="str">
            <v>BELAWAN, BANJARMASIN &amp; BALIKPAPAN PORTS PROJECT</v>
          </cell>
          <cell r="B1497" t="str">
            <v>1559</v>
          </cell>
          <cell r="C1497">
            <v>1559</v>
          </cell>
          <cell r="D1497" t="str">
            <v>CLOSED</v>
          </cell>
          <cell r="E1497" t="str">
            <v>01</v>
          </cell>
          <cell r="F1497" t="str">
            <v>INO</v>
          </cell>
          <cell r="G1497">
            <v>3702</v>
          </cell>
          <cell r="H1497" t="str">
            <v>Ports, Waterways, &amp; Shipping</v>
          </cell>
          <cell r="I1497">
            <v>2115</v>
          </cell>
          <cell r="J1497" t="str">
            <v>SEID</v>
          </cell>
          <cell r="K1497" t="str">
            <v>30SEP97</v>
          </cell>
          <cell r="L1497" t="str">
            <v>04DEC97</v>
          </cell>
          <cell r="M1497" t="str">
            <v>03AUG98</v>
          </cell>
          <cell r="N1497" t="str">
            <v>27MAY99</v>
          </cell>
          <cell r="O1497" t="str">
            <v>15JUL99</v>
          </cell>
          <cell r="P1497" t="str">
            <v>15JUL99</v>
          </cell>
          <cell r="Q1497">
            <v>20</v>
          </cell>
          <cell r="R1497">
            <v>5</v>
          </cell>
          <cell r="S1497">
            <v>0</v>
          </cell>
          <cell r="T1497" t="str">
            <v>V'ABLE</v>
          </cell>
          <cell r="U1497">
            <v>100000</v>
          </cell>
          <cell r="V1497">
            <v>99914</v>
          </cell>
          <cell r="W1497">
            <v>86</v>
          </cell>
          <cell r="X1497">
            <v>86</v>
          </cell>
          <cell r="Y1497">
            <v>86</v>
          </cell>
          <cell r="Z1497">
            <v>86</v>
          </cell>
          <cell r="AA1497">
            <v>86</v>
          </cell>
        </row>
        <row r="1498">
          <cell r="A1498" t="str">
            <v>PROVINCIAL TOWNS BASIC URBAN SERVICES PROJECT</v>
          </cell>
          <cell r="B1498" t="str">
            <v>1560</v>
          </cell>
          <cell r="C1498">
            <v>1560</v>
          </cell>
          <cell r="D1498" t="str">
            <v>CLOSED</v>
          </cell>
          <cell r="E1498" t="str">
            <v>03</v>
          </cell>
          <cell r="F1498" t="str">
            <v>MON</v>
          </cell>
          <cell r="G1498">
            <v>3803</v>
          </cell>
          <cell r="H1498" t="str">
            <v>Integrated</v>
          </cell>
          <cell r="I1498">
            <v>4730</v>
          </cell>
          <cell r="J1498" t="str">
            <v>EASS</v>
          </cell>
          <cell r="K1498" t="str">
            <v>30SEP97</v>
          </cell>
          <cell r="L1498" t="str">
            <v>17FEB98</v>
          </cell>
          <cell r="M1498" t="str">
            <v>18AUG98</v>
          </cell>
          <cell r="N1498" t="str">
            <v>06JAN03</v>
          </cell>
          <cell r="O1498" t="str">
            <v>15DEC07</v>
          </cell>
          <cell r="P1498" t="str">
            <v>15JUN37</v>
          </cell>
          <cell r="Q1498">
            <v>40</v>
          </cell>
          <cell r="R1498">
            <v>10</v>
          </cell>
          <cell r="S1498">
            <v>1</v>
          </cell>
          <cell r="U1498">
            <v>6499</v>
          </cell>
          <cell r="V1498">
            <v>186</v>
          </cell>
          <cell r="W1498">
            <v>6313</v>
          </cell>
          <cell r="X1498">
            <v>6313</v>
          </cell>
          <cell r="Y1498">
            <v>6313</v>
          </cell>
          <cell r="Z1498">
            <v>6313</v>
          </cell>
          <cell r="AA1498">
            <v>203</v>
          </cell>
        </row>
        <row r="1499">
          <cell r="A1499" t="str">
            <v>JAMUNA BRIDGE RAILWAY LINK PROJECT</v>
          </cell>
          <cell r="B1499" t="str">
            <v>1561</v>
          </cell>
          <cell r="C1499">
            <v>1561</v>
          </cell>
          <cell r="D1499" t="str">
            <v>CLOSED</v>
          </cell>
          <cell r="E1499" t="str">
            <v>03</v>
          </cell>
          <cell r="F1499" t="str">
            <v>BAN</v>
          </cell>
          <cell r="G1499">
            <v>3703</v>
          </cell>
          <cell r="H1499" t="str">
            <v>Railways</v>
          </cell>
          <cell r="I1499">
            <v>2055</v>
          </cell>
          <cell r="J1499" t="str">
            <v>BRM</v>
          </cell>
          <cell r="K1499" t="str">
            <v>02OCT97</v>
          </cell>
          <cell r="L1499" t="str">
            <v>19JAN98</v>
          </cell>
          <cell r="M1499" t="str">
            <v>06MAR98</v>
          </cell>
          <cell r="N1499" t="str">
            <v>18DEC03</v>
          </cell>
          <cell r="O1499" t="str">
            <v>15DEC07</v>
          </cell>
          <cell r="P1499" t="str">
            <v>15JUN37</v>
          </cell>
          <cell r="Q1499">
            <v>40</v>
          </cell>
          <cell r="R1499">
            <v>10</v>
          </cell>
          <cell r="S1499">
            <v>1</v>
          </cell>
          <cell r="U1499">
            <v>106293</v>
          </cell>
          <cell r="V1499">
            <v>351</v>
          </cell>
          <cell r="W1499">
            <v>105942</v>
          </cell>
          <cell r="X1499">
            <v>105942</v>
          </cell>
          <cell r="Y1499">
            <v>105942</v>
          </cell>
          <cell r="Z1499">
            <v>105942</v>
          </cell>
          <cell r="AA1499">
            <v>3407</v>
          </cell>
        </row>
        <row r="1500">
          <cell r="A1500" t="str">
            <v>FISHERIES RESOURCE MANAGEMENT PROJECT</v>
          </cell>
          <cell r="B1500" t="str">
            <v>1562</v>
          </cell>
          <cell r="C1500">
            <v>1562</v>
          </cell>
          <cell r="D1500" t="str">
            <v>CLOSED</v>
          </cell>
          <cell r="E1500" t="str">
            <v>03</v>
          </cell>
          <cell r="F1500" t="str">
            <v>PHI</v>
          </cell>
          <cell r="G1500">
            <v>3003</v>
          </cell>
          <cell r="H1500" t="str">
            <v>Fishery</v>
          </cell>
          <cell r="I1500">
            <v>2125</v>
          </cell>
          <cell r="J1500" t="str">
            <v>SEAE</v>
          </cell>
          <cell r="K1500" t="str">
            <v>16OCT97</v>
          </cell>
          <cell r="L1500" t="str">
            <v>21JAN98</v>
          </cell>
          <cell r="M1500" t="str">
            <v>07SEP98</v>
          </cell>
          <cell r="N1500" t="str">
            <v>13NOV06</v>
          </cell>
          <cell r="O1500" t="str">
            <v>01MAR08</v>
          </cell>
          <cell r="P1500" t="str">
            <v>01SEP32</v>
          </cell>
          <cell r="Q1500">
            <v>35</v>
          </cell>
          <cell r="R1500">
            <v>10</v>
          </cell>
          <cell r="S1500">
            <v>1</v>
          </cell>
          <cell r="U1500">
            <v>15555</v>
          </cell>
          <cell r="V1500">
            <v>2685</v>
          </cell>
          <cell r="W1500">
            <v>12870</v>
          </cell>
          <cell r="X1500">
            <v>12870</v>
          </cell>
          <cell r="Y1500">
            <v>12870</v>
          </cell>
          <cell r="Z1500">
            <v>12870</v>
          </cell>
          <cell r="AA1500">
            <v>322</v>
          </cell>
        </row>
        <row r="1501">
          <cell r="A1501" t="str">
            <v>FISHERIES RESOURCE MANAGEMENT PROJECT</v>
          </cell>
          <cell r="B1501" t="str">
            <v>1563</v>
          </cell>
          <cell r="C1501">
            <v>1563</v>
          </cell>
          <cell r="D1501" t="str">
            <v>CLOSED</v>
          </cell>
          <cell r="E1501" t="str">
            <v>01</v>
          </cell>
          <cell r="F1501" t="str">
            <v>PHI</v>
          </cell>
          <cell r="G1501">
            <v>3003</v>
          </cell>
          <cell r="H1501" t="str">
            <v>Fishery</v>
          </cell>
          <cell r="I1501">
            <v>2125</v>
          </cell>
          <cell r="J1501" t="str">
            <v>SEAE</v>
          </cell>
          <cell r="K1501" t="str">
            <v>16OCT97</v>
          </cell>
          <cell r="L1501" t="str">
            <v>21JAN98</v>
          </cell>
          <cell r="M1501" t="str">
            <v>07SEP98</v>
          </cell>
          <cell r="N1501" t="str">
            <v>20NOV06</v>
          </cell>
          <cell r="O1501" t="str">
            <v>01MAR03</v>
          </cell>
          <cell r="P1501" t="str">
            <v>01SEP22</v>
          </cell>
          <cell r="Q1501">
            <v>25</v>
          </cell>
          <cell r="R1501">
            <v>5</v>
          </cell>
          <cell r="S1501">
            <v>0</v>
          </cell>
          <cell r="T1501" t="str">
            <v>V'ABLE</v>
          </cell>
          <cell r="U1501">
            <v>20222</v>
          </cell>
          <cell r="V1501">
            <v>12015</v>
          </cell>
          <cell r="W1501">
            <v>8207</v>
          </cell>
          <cell r="X1501">
            <v>8207</v>
          </cell>
          <cell r="Y1501">
            <v>8207</v>
          </cell>
          <cell r="Z1501">
            <v>8207</v>
          </cell>
          <cell r="AA1501">
            <v>1009</v>
          </cell>
        </row>
        <row r="1502">
          <cell r="A1502" t="str">
            <v>RURAL INFRASTRUCTURE SECTOR PROJECT</v>
          </cell>
          <cell r="B1502" t="str">
            <v>1564</v>
          </cell>
          <cell r="C1502">
            <v>1564</v>
          </cell>
          <cell r="D1502" t="str">
            <v>CLOSED</v>
          </cell>
          <cell r="E1502" t="str">
            <v>03</v>
          </cell>
          <cell r="F1502" t="str">
            <v>VIE</v>
          </cell>
          <cell r="G1502">
            <v>3900</v>
          </cell>
          <cell r="H1502" t="str">
            <v>Multisector</v>
          </cell>
          <cell r="I1502">
            <v>2180</v>
          </cell>
          <cell r="J1502" t="str">
            <v>VRM</v>
          </cell>
          <cell r="K1502" t="str">
            <v>23OCT97</v>
          </cell>
          <cell r="L1502" t="str">
            <v>23JAN98</v>
          </cell>
          <cell r="M1502" t="str">
            <v>30APR98</v>
          </cell>
          <cell r="N1502" t="str">
            <v>28SEP05</v>
          </cell>
          <cell r="O1502" t="str">
            <v>15NOV07</v>
          </cell>
          <cell r="P1502" t="str">
            <v>15MAY37</v>
          </cell>
          <cell r="Q1502">
            <v>40</v>
          </cell>
          <cell r="R1502">
            <v>10</v>
          </cell>
          <cell r="S1502">
            <v>1</v>
          </cell>
          <cell r="U1502">
            <v>105632</v>
          </cell>
          <cell r="V1502">
            <v>8949</v>
          </cell>
          <cell r="W1502">
            <v>96683</v>
          </cell>
          <cell r="X1502">
            <v>96683</v>
          </cell>
          <cell r="Y1502">
            <v>96683</v>
          </cell>
          <cell r="Z1502">
            <v>96683</v>
          </cell>
          <cell r="AA1502">
            <v>2901</v>
          </cell>
        </row>
        <row r="1503">
          <cell r="A1503" t="str">
            <v>FINANCIAL SECTOR DEVELOPMENT PROGRAM</v>
          </cell>
          <cell r="B1503" t="str">
            <v>1565</v>
          </cell>
          <cell r="C1503">
            <v>1565</v>
          </cell>
          <cell r="D1503" t="str">
            <v>CLOSED</v>
          </cell>
          <cell r="E1503" t="str">
            <v>03</v>
          </cell>
          <cell r="F1503" t="str">
            <v>BHU</v>
          </cell>
          <cell r="G1503">
            <v>3306</v>
          </cell>
          <cell r="H1503" t="str">
            <v>Finance Sector Development</v>
          </cell>
          <cell r="I1503">
            <v>2050</v>
          </cell>
          <cell r="J1503" t="str">
            <v>SAGF</v>
          </cell>
          <cell r="K1503" t="str">
            <v>23OCT97</v>
          </cell>
          <cell r="L1503" t="str">
            <v>20APR98</v>
          </cell>
          <cell r="M1503" t="str">
            <v>20APR98</v>
          </cell>
          <cell r="N1503" t="str">
            <v>23DEC02</v>
          </cell>
          <cell r="O1503" t="str">
            <v>15FEB08</v>
          </cell>
          <cell r="P1503" t="str">
            <v>15AUG37</v>
          </cell>
          <cell r="Q1503">
            <v>40</v>
          </cell>
          <cell r="R1503">
            <v>10</v>
          </cell>
          <cell r="S1503">
            <v>1</v>
          </cell>
          <cell r="U1503">
            <v>3909</v>
          </cell>
          <cell r="V1503">
            <v>0</v>
          </cell>
          <cell r="W1503">
            <v>3909</v>
          </cell>
          <cell r="X1503">
            <v>3909</v>
          </cell>
          <cell r="Y1503">
            <v>3909</v>
          </cell>
          <cell r="Z1503">
            <v>3909</v>
          </cell>
          <cell r="AA1503">
            <v>78</v>
          </cell>
        </row>
        <row r="1504">
          <cell r="A1504" t="str">
            <v>DEVELOPMENT FINANCE LOAN PROJECT</v>
          </cell>
          <cell r="B1504" t="str">
            <v>1566</v>
          </cell>
          <cell r="C1504">
            <v>1566</v>
          </cell>
          <cell r="D1504" t="str">
            <v>CLOSED</v>
          </cell>
          <cell r="E1504" t="str">
            <v>03</v>
          </cell>
          <cell r="F1504" t="str">
            <v>BHU</v>
          </cell>
          <cell r="G1504">
            <v>3306</v>
          </cell>
          <cell r="H1504" t="str">
            <v>Finance Sector Development</v>
          </cell>
          <cell r="I1504">
            <v>2050</v>
          </cell>
          <cell r="J1504" t="str">
            <v>SAGF</v>
          </cell>
          <cell r="K1504" t="str">
            <v>23OCT97</v>
          </cell>
          <cell r="L1504" t="str">
            <v>20APR98</v>
          </cell>
          <cell r="M1504" t="str">
            <v>24JUL98</v>
          </cell>
          <cell r="N1504" t="str">
            <v>09JAN03</v>
          </cell>
          <cell r="O1504" t="str">
            <v>15FEB08</v>
          </cell>
          <cell r="P1504" t="str">
            <v>15AUG37</v>
          </cell>
          <cell r="Q1504">
            <v>40</v>
          </cell>
          <cell r="R1504">
            <v>10</v>
          </cell>
          <cell r="S1504">
            <v>1</v>
          </cell>
          <cell r="U1504">
            <v>3834</v>
          </cell>
          <cell r="V1504">
            <v>9</v>
          </cell>
          <cell r="W1504">
            <v>3825</v>
          </cell>
          <cell r="X1504">
            <v>3825</v>
          </cell>
          <cell r="Y1504">
            <v>3825</v>
          </cell>
          <cell r="Z1504">
            <v>3825</v>
          </cell>
          <cell r="AA1504">
            <v>76</v>
          </cell>
        </row>
        <row r="1505">
          <cell r="A1505" t="str">
            <v>SOUTHERN PROVINCIAL ROADS IMPROVEMENT PROJECT</v>
          </cell>
          <cell r="B1505" t="str">
            <v>1567</v>
          </cell>
          <cell r="C1505">
            <v>1567</v>
          </cell>
          <cell r="D1505" t="str">
            <v>CLOSED</v>
          </cell>
          <cell r="E1505" t="str">
            <v>03</v>
          </cell>
          <cell r="F1505" t="str">
            <v>SRI</v>
          </cell>
          <cell r="G1505">
            <v>3701</v>
          </cell>
          <cell r="H1505" t="str">
            <v>Roads &amp; Highways</v>
          </cell>
          <cell r="I1505">
            <v>2080</v>
          </cell>
          <cell r="J1505" t="str">
            <v>SLRM</v>
          </cell>
          <cell r="K1505" t="str">
            <v>30OCT97</v>
          </cell>
          <cell r="L1505" t="str">
            <v>19JAN98</v>
          </cell>
          <cell r="M1505" t="str">
            <v>30APR98</v>
          </cell>
          <cell r="N1505" t="str">
            <v>27OCT05</v>
          </cell>
          <cell r="O1505" t="str">
            <v>01MAR08</v>
          </cell>
          <cell r="P1505" t="str">
            <v>01SEP37</v>
          </cell>
          <cell r="Q1505">
            <v>40</v>
          </cell>
          <cell r="R1505">
            <v>10</v>
          </cell>
          <cell r="S1505">
            <v>1</v>
          </cell>
          <cell r="U1505">
            <v>29387</v>
          </cell>
          <cell r="V1505">
            <v>395</v>
          </cell>
          <cell r="W1505">
            <v>28992</v>
          </cell>
          <cell r="X1505">
            <v>28992</v>
          </cell>
          <cell r="Y1505">
            <v>28992</v>
          </cell>
          <cell r="Z1505">
            <v>28992</v>
          </cell>
          <cell r="AA1505">
            <v>580</v>
          </cell>
        </row>
        <row r="1506">
          <cell r="A1506" t="str">
            <v>HEALTH SECTOR DEV'T PROGRAM (POLICY LOAN)</v>
          </cell>
          <cell r="B1506" t="str">
            <v>1568</v>
          </cell>
          <cell r="C1506">
            <v>1568</v>
          </cell>
          <cell r="D1506" t="str">
            <v>CLOSED</v>
          </cell>
          <cell r="E1506" t="str">
            <v>03</v>
          </cell>
          <cell r="F1506" t="str">
            <v>MON</v>
          </cell>
          <cell r="G1506">
            <v>3403</v>
          </cell>
          <cell r="H1506" t="str">
            <v>Health Systems</v>
          </cell>
          <cell r="I1506">
            <v>4730</v>
          </cell>
          <cell r="J1506" t="str">
            <v>EASS</v>
          </cell>
          <cell r="K1506" t="str">
            <v>04NOV97</v>
          </cell>
          <cell r="L1506" t="str">
            <v>12FEB98</v>
          </cell>
          <cell r="M1506" t="str">
            <v>20APR98</v>
          </cell>
          <cell r="N1506" t="str">
            <v>18JUN01</v>
          </cell>
          <cell r="O1506" t="str">
            <v>15NOV07</v>
          </cell>
          <cell r="P1506" t="str">
            <v>15MAY37</v>
          </cell>
          <cell r="Q1506">
            <v>40</v>
          </cell>
          <cell r="R1506">
            <v>10</v>
          </cell>
          <cell r="S1506">
            <v>1</v>
          </cell>
          <cell r="U1506">
            <v>3844</v>
          </cell>
          <cell r="V1506">
            <v>0</v>
          </cell>
          <cell r="W1506">
            <v>3844</v>
          </cell>
          <cell r="X1506">
            <v>3844</v>
          </cell>
          <cell r="Y1506">
            <v>3844</v>
          </cell>
          <cell r="Z1506">
            <v>3844</v>
          </cell>
          <cell r="AA1506">
            <v>121</v>
          </cell>
        </row>
        <row r="1507">
          <cell r="A1507" t="str">
            <v>HEALTH SECTOR DEV'T PROJECT</v>
          </cell>
          <cell r="B1507" t="str">
            <v>1569</v>
          </cell>
          <cell r="C1507">
            <v>1569</v>
          </cell>
          <cell r="D1507" t="str">
            <v>CLOSED</v>
          </cell>
          <cell r="E1507" t="str">
            <v>03</v>
          </cell>
          <cell r="F1507" t="str">
            <v>MON</v>
          </cell>
          <cell r="G1507">
            <v>3403</v>
          </cell>
          <cell r="H1507" t="str">
            <v>Health Systems</v>
          </cell>
          <cell r="I1507">
            <v>4730</v>
          </cell>
          <cell r="J1507" t="str">
            <v>EASS</v>
          </cell>
          <cell r="K1507" t="str">
            <v>04NOV97</v>
          </cell>
          <cell r="L1507" t="str">
            <v>12FEB98</v>
          </cell>
          <cell r="M1507" t="str">
            <v>20APR98</v>
          </cell>
          <cell r="N1507" t="str">
            <v>18DEC03</v>
          </cell>
          <cell r="O1507" t="str">
            <v>15NOV07</v>
          </cell>
          <cell r="P1507" t="str">
            <v>15MAY37</v>
          </cell>
          <cell r="Q1507">
            <v>40</v>
          </cell>
          <cell r="R1507">
            <v>10</v>
          </cell>
          <cell r="S1507">
            <v>1</v>
          </cell>
          <cell r="U1507">
            <v>11502</v>
          </cell>
          <cell r="V1507">
            <v>288</v>
          </cell>
          <cell r="W1507">
            <v>11214</v>
          </cell>
          <cell r="X1507">
            <v>11214</v>
          </cell>
          <cell r="Y1507">
            <v>11214</v>
          </cell>
          <cell r="Z1507">
            <v>11214</v>
          </cell>
          <cell r="AA1507">
            <v>358</v>
          </cell>
        </row>
        <row r="1508">
          <cell r="A1508" t="str">
            <v>COASTAL COMMTY DEV &amp; FISHERIES RESOURCE MGMNT PROJ</v>
          </cell>
          <cell r="B1508" t="str">
            <v>1570</v>
          </cell>
          <cell r="C1508">
            <v>1570</v>
          </cell>
          <cell r="D1508" t="str">
            <v>CLOSED</v>
          </cell>
          <cell r="E1508" t="str">
            <v>01</v>
          </cell>
          <cell r="F1508" t="str">
            <v>INO</v>
          </cell>
          <cell r="G1508">
            <v>3003</v>
          </cell>
          <cell r="H1508" t="str">
            <v>Fishery</v>
          </cell>
          <cell r="I1508">
            <v>2125</v>
          </cell>
          <cell r="J1508" t="str">
            <v>SEAE</v>
          </cell>
          <cell r="K1508" t="str">
            <v>04NOV97</v>
          </cell>
          <cell r="L1508" t="str">
            <v>03FEB98</v>
          </cell>
          <cell r="M1508" t="str">
            <v>21APR98</v>
          </cell>
          <cell r="N1508" t="str">
            <v>30MAY06</v>
          </cell>
          <cell r="O1508" t="str">
            <v>15FEB04</v>
          </cell>
          <cell r="P1508" t="str">
            <v>15AUG22</v>
          </cell>
          <cell r="Q1508">
            <v>25</v>
          </cell>
          <cell r="R1508">
            <v>6</v>
          </cell>
          <cell r="S1508">
            <v>0</v>
          </cell>
          <cell r="T1508" t="str">
            <v>V'ABLE</v>
          </cell>
          <cell r="U1508">
            <v>26000</v>
          </cell>
          <cell r="V1508">
            <v>10823</v>
          </cell>
          <cell r="W1508">
            <v>15177</v>
          </cell>
          <cell r="X1508">
            <v>15177</v>
          </cell>
          <cell r="Y1508">
            <v>15177</v>
          </cell>
          <cell r="Z1508">
            <v>15177</v>
          </cell>
          <cell r="AA1508">
            <v>1670</v>
          </cell>
        </row>
        <row r="1509">
          <cell r="A1509" t="str">
            <v>COASTAL COMMTY DEV &amp; FISHERIES RESOURCE MGMNT PROJ</v>
          </cell>
          <cell r="B1509" t="str">
            <v>1571</v>
          </cell>
          <cell r="C1509">
            <v>1571</v>
          </cell>
          <cell r="D1509" t="str">
            <v>CLOSED</v>
          </cell>
          <cell r="E1509" t="str">
            <v>03</v>
          </cell>
          <cell r="F1509" t="str">
            <v>INO</v>
          </cell>
          <cell r="G1509">
            <v>3003</v>
          </cell>
          <cell r="H1509" t="str">
            <v>Fishery</v>
          </cell>
          <cell r="I1509">
            <v>2125</v>
          </cell>
          <cell r="J1509" t="str">
            <v>SEAE</v>
          </cell>
          <cell r="K1509" t="str">
            <v>04NOV97</v>
          </cell>
          <cell r="L1509" t="str">
            <v>03FEB98</v>
          </cell>
          <cell r="M1509" t="str">
            <v>21APR98</v>
          </cell>
          <cell r="N1509" t="str">
            <v>17MAY06</v>
          </cell>
          <cell r="O1509" t="str">
            <v>15FEB08</v>
          </cell>
          <cell r="P1509" t="str">
            <v>15AUG32</v>
          </cell>
          <cell r="Q1509">
            <v>35</v>
          </cell>
          <cell r="R1509">
            <v>10</v>
          </cell>
          <cell r="S1509">
            <v>1</v>
          </cell>
          <cell r="U1509">
            <v>15737</v>
          </cell>
          <cell r="V1509">
            <v>3233</v>
          </cell>
          <cell r="W1509">
            <v>12504</v>
          </cell>
          <cell r="X1509">
            <v>12504</v>
          </cell>
          <cell r="Y1509">
            <v>12504</v>
          </cell>
          <cell r="Z1509">
            <v>12504</v>
          </cell>
          <cell r="AA1509">
            <v>312</v>
          </cell>
        </row>
        <row r="1510">
          <cell r="A1510" t="str">
            <v>CAPACITY BUILDING IN URBAN INFRASTRUCTURE MGMNT PROJECT</v>
          </cell>
          <cell r="B1510" t="str">
            <v>1572</v>
          </cell>
          <cell r="C1510">
            <v>1572</v>
          </cell>
          <cell r="D1510" t="str">
            <v>CLOSED</v>
          </cell>
          <cell r="E1510" t="str">
            <v>01</v>
          </cell>
          <cell r="F1510" t="str">
            <v>INO</v>
          </cell>
          <cell r="G1510">
            <v>3601</v>
          </cell>
          <cell r="H1510" t="str">
            <v>National Government Administration</v>
          </cell>
          <cell r="I1510">
            <v>2161</v>
          </cell>
          <cell r="J1510" t="str">
            <v>IRM</v>
          </cell>
          <cell r="K1510" t="str">
            <v>04NOV97</v>
          </cell>
          <cell r="L1510" t="str">
            <v>05DEC97</v>
          </cell>
          <cell r="M1510" t="str">
            <v>04MAR98</v>
          </cell>
          <cell r="N1510" t="str">
            <v>02NOV04</v>
          </cell>
          <cell r="O1510" t="str">
            <v>01MAY02</v>
          </cell>
          <cell r="P1510" t="str">
            <v>01NOV22</v>
          </cell>
          <cell r="Q1510">
            <v>25</v>
          </cell>
          <cell r="R1510">
            <v>4</v>
          </cell>
          <cell r="S1510">
            <v>0</v>
          </cell>
          <cell r="T1510" t="str">
            <v>V'ABLE</v>
          </cell>
          <cell r="U1510">
            <v>42000</v>
          </cell>
          <cell r="V1510">
            <v>16414</v>
          </cell>
          <cell r="W1510">
            <v>25586</v>
          </cell>
          <cell r="X1510">
            <v>25586</v>
          </cell>
          <cell r="Y1510">
            <v>25586</v>
          </cell>
          <cell r="Z1510">
            <v>25586</v>
          </cell>
          <cell r="AA1510">
            <v>3668</v>
          </cell>
        </row>
        <row r="1511">
          <cell r="A1511" t="str">
            <v>2ND JR. SECONDARY EDUCATION PROJECT</v>
          </cell>
          <cell r="B1511" t="str">
            <v>1573</v>
          </cell>
          <cell r="C1511">
            <v>1573</v>
          </cell>
          <cell r="D1511" t="str">
            <v>CLOSED</v>
          </cell>
          <cell r="E1511" t="str">
            <v>01</v>
          </cell>
          <cell r="F1511" t="str">
            <v>INO</v>
          </cell>
          <cell r="G1511">
            <v>3101</v>
          </cell>
          <cell r="H1511" t="str">
            <v>Basic Education</v>
          </cell>
          <cell r="I1511">
            <v>2135</v>
          </cell>
          <cell r="J1511" t="str">
            <v>SESS</v>
          </cell>
          <cell r="K1511" t="str">
            <v>06NOV97</v>
          </cell>
          <cell r="L1511" t="str">
            <v>03FEB98</v>
          </cell>
          <cell r="M1511" t="str">
            <v>11JUN98</v>
          </cell>
          <cell r="N1511" t="str">
            <v>28JUL04</v>
          </cell>
          <cell r="O1511" t="str">
            <v>15MAY03</v>
          </cell>
          <cell r="P1511" t="str">
            <v>15NOV22</v>
          </cell>
          <cell r="Q1511">
            <v>25</v>
          </cell>
          <cell r="R1511">
            <v>5</v>
          </cell>
          <cell r="S1511">
            <v>0</v>
          </cell>
          <cell r="T1511" t="str">
            <v>V'ABLE</v>
          </cell>
          <cell r="U1511">
            <v>160000</v>
          </cell>
          <cell r="V1511">
            <v>30231</v>
          </cell>
          <cell r="W1511">
            <v>129769</v>
          </cell>
          <cell r="X1511">
            <v>129769</v>
          </cell>
          <cell r="Y1511">
            <v>129769</v>
          </cell>
          <cell r="Z1511">
            <v>129769</v>
          </cell>
          <cell r="AA1511">
            <v>16649</v>
          </cell>
        </row>
        <row r="1512">
          <cell r="A1512" t="str">
            <v>2ND JR. SECONDARY EDUCATION PROJECT</v>
          </cell>
          <cell r="B1512" t="str">
            <v>1574</v>
          </cell>
          <cell r="C1512">
            <v>1574</v>
          </cell>
          <cell r="D1512" t="str">
            <v>CLOSED</v>
          </cell>
          <cell r="E1512" t="str">
            <v>03</v>
          </cell>
          <cell r="F1512" t="str">
            <v>INO</v>
          </cell>
          <cell r="G1512">
            <v>3101</v>
          </cell>
          <cell r="H1512" t="str">
            <v>Basic Education</v>
          </cell>
          <cell r="I1512">
            <v>2135</v>
          </cell>
          <cell r="J1512" t="str">
            <v>SESS</v>
          </cell>
          <cell r="K1512" t="str">
            <v>06NOV97</v>
          </cell>
          <cell r="L1512" t="str">
            <v>03FEB98</v>
          </cell>
          <cell r="M1512" t="str">
            <v>11JUN98</v>
          </cell>
          <cell r="N1512" t="str">
            <v>28JUL04</v>
          </cell>
          <cell r="O1512" t="str">
            <v>15MAY08</v>
          </cell>
          <cell r="P1512" t="str">
            <v>15NOV32</v>
          </cell>
          <cell r="Q1512">
            <v>35</v>
          </cell>
          <cell r="R1512">
            <v>10</v>
          </cell>
          <cell r="S1512">
            <v>1</v>
          </cell>
          <cell r="U1512">
            <v>15296</v>
          </cell>
          <cell r="V1512">
            <v>720</v>
          </cell>
          <cell r="W1512">
            <v>14576</v>
          </cell>
          <cell r="X1512">
            <v>14576</v>
          </cell>
          <cell r="Y1512">
            <v>14576</v>
          </cell>
          <cell r="Z1512">
            <v>14576</v>
          </cell>
          <cell r="AA1512">
            <v>364</v>
          </cell>
        </row>
        <row r="1513">
          <cell r="A1513" t="str">
            <v>THIRD WATER SUPPLY &amp; SANITATION SECTOR PROJECT</v>
          </cell>
          <cell r="B1513" t="str">
            <v>1575</v>
          </cell>
          <cell r="C1513">
            <v>1575</v>
          </cell>
          <cell r="D1513" t="str">
            <v>CLOSED</v>
          </cell>
          <cell r="E1513" t="str">
            <v>03</v>
          </cell>
          <cell r="F1513" t="str">
            <v>SRI</v>
          </cell>
          <cell r="G1513">
            <v>3801</v>
          </cell>
          <cell r="H1513" t="str">
            <v>Water Supply &amp; Sanitation</v>
          </cell>
          <cell r="I1513">
            <v>2045</v>
          </cell>
          <cell r="J1513" t="str">
            <v>SAUD</v>
          </cell>
          <cell r="K1513" t="str">
            <v>06NOV97</v>
          </cell>
          <cell r="L1513" t="str">
            <v>19JAN98</v>
          </cell>
          <cell r="M1513" t="str">
            <v>17JUL98</v>
          </cell>
          <cell r="N1513" t="str">
            <v>19AUG08</v>
          </cell>
          <cell r="O1513" t="str">
            <v>01MAR08</v>
          </cell>
          <cell r="P1513" t="str">
            <v>01SEP37</v>
          </cell>
          <cell r="Q1513">
            <v>40</v>
          </cell>
          <cell r="R1513">
            <v>10</v>
          </cell>
          <cell r="S1513">
            <v>1</v>
          </cell>
          <cell r="U1513">
            <v>83208</v>
          </cell>
          <cell r="V1513">
            <v>59</v>
          </cell>
          <cell r="W1513">
            <v>83149</v>
          </cell>
          <cell r="X1513">
            <v>83149</v>
          </cell>
          <cell r="Y1513">
            <v>83149</v>
          </cell>
          <cell r="Z1513">
            <v>83149</v>
          </cell>
          <cell r="AA1513">
            <v>1664</v>
          </cell>
        </row>
        <row r="1514">
          <cell r="A1514" t="str">
            <v>CAPITAL MARKET DEVELOPMENT PROGRAM</v>
          </cell>
          <cell r="B1514" t="str">
            <v>1576</v>
          </cell>
          <cell r="C1514">
            <v>1576</v>
          </cell>
          <cell r="D1514" t="str">
            <v>CLOSED</v>
          </cell>
          <cell r="E1514" t="str">
            <v>01</v>
          </cell>
          <cell r="F1514" t="str">
            <v>PAK</v>
          </cell>
          <cell r="G1514">
            <v>3302</v>
          </cell>
          <cell r="H1514" t="str">
            <v>Capital Markets &amp; Funds</v>
          </cell>
          <cell r="I1514">
            <v>4630</v>
          </cell>
          <cell r="J1514" t="str">
            <v>CWGF</v>
          </cell>
          <cell r="K1514" t="str">
            <v>06NOV97</v>
          </cell>
          <cell r="L1514" t="str">
            <v>05JAN98</v>
          </cell>
          <cell r="M1514" t="str">
            <v>05JAN98</v>
          </cell>
          <cell r="N1514" t="str">
            <v>31OCT01</v>
          </cell>
          <cell r="O1514" t="str">
            <v>01FEB01</v>
          </cell>
          <cell r="P1514" t="str">
            <v>01AUG12</v>
          </cell>
          <cell r="Q1514">
            <v>15</v>
          </cell>
          <cell r="R1514">
            <v>3</v>
          </cell>
          <cell r="S1514">
            <v>0</v>
          </cell>
          <cell r="T1514" t="str">
            <v>V'ABLE</v>
          </cell>
          <cell r="U1514">
            <v>250000</v>
          </cell>
          <cell r="V1514">
            <v>0</v>
          </cell>
          <cell r="W1514">
            <v>250000</v>
          </cell>
          <cell r="X1514">
            <v>250000</v>
          </cell>
          <cell r="Y1514">
            <v>250000</v>
          </cell>
          <cell r="Z1514">
            <v>250000</v>
          </cell>
          <cell r="AA1514">
            <v>250000</v>
          </cell>
        </row>
        <row r="1515">
          <cell r="A1515" t="str">
            <v>CAPACITY BUILDING OF SECURITIES MARKET</v>
          </cell>
          <cell r="B1515" t="str">
            <v>1577</v>
          </cell>
          <cell r="C1515">
            <v>1577</v>
          </cell>
          <cell r="D1515" t="str">
            <v>CLOSED</v>
          </cell>
          <cell r="E1515" t="str">
            <v>03</v>
          </cell>
          <cell r="F1515" t="str">
            <v>PAK</v>
          </cell>
          <cell r="G1515">
            <v>3302</v>
          </cell>
          <cell r="H1515" t="str">
            <v>Capital Markets &amp; Funds</v>
          </cell>
          <cell r="I1515">
            <v>4630</v>
          </cell>
          <cell r="J1515" t="str">
            <v>CWGF</v>
          </cell>
          <cell r="K1515" t="str">
            <v>06NOV97</v>
          </cell>
          <cell r="L1515" t="str">
            <v>05JAN98</v>
          </cell>
          <cell r="M1515" t="str">
            <v>05JAN98</v>
          </cell>
          <cell r="N1515" t="str">
            <v>30JUL02</v>
          </cell>
          <cell r="O1515" t="str">
            <v>01FEB08</v>
          </cell>
          <cell r="P1515" t="str">
            <v>01AUG32</v>
          </cell>
          <cell r="Q1515">
            <v>35</v>
          </cell>
          <cell r="R1515">
            <v>10</v>
          </cell>
          <cell r="S1515">
            <v>1</v>
          </cell>
          <cell r="U1515">
            <v>4796</v>
          </cell>
          <cell r="V1515">
            <v>1245</v>
          </cell>
          <cell r="W1515">
            <v>3551</v>
          </cell>
          <cell r="X1515">
            <v>3551</v>
          </cell>
          <cell r="Y1515">
            <v>3551</v>
          </cell>
          <cell r="Z1515">
            <v>3551</v>
          </cell>
          <cell r="AA1515">
            <v>88</v>
          </cell>
        </row>
        <row r="1516">
          <cell r="A1516" t="str">
            <v>SECOND FLOOD PROTECTION SECTOR</v>
          </cell>
          <cell r="B1516" t="str">
            <v>1578</v>
          </cell>
          <cell r="C1516">
            <v>1578</v>
          </cell>
          <cell r="D1516" t="str">
            <v>CLOSED</v>
          </cell>
          <cell r="E1516" t="str">
            <v>03</v>
          </cell>
          <cell r="F1516" t="str">
            <v>PAK</v>
          </cell>
          <cell r="G1516">
            <v>3007</v>
          </cell>
          <cell r="H1516" t="str">
            <v>Water Resource Management</v>
          </cell>
          <cell r="I1516">
            <v>4670</v>
          </cell>
          <cell r="J1516" t="str">
            <v>PRM</v>
          </cell>
          <cell r="K1516" t="str">
            <v>13NOV97</v>
          </cell>
          <cell r="L1516" t="str">
            <v>10FEB99</v>
          </cell>
          <cell r="M1516" t="str">
            <v>01OCT99</v>
          </cell>
          <cell r="N1516" t="str">
            <v>25MAY07</v>
          </cell>
          <cell r="O1516" t="str">
            <v>15MAR08</v>
          </cell>
          <cell r="P1516" t="str">
            <v>15SEP32</v>
          </cell>
          <cell r="Q1516">
            <v>35</v>
          </cell>
          <cell r="R1516">
            <v>10</v>
          </cell>
          <cell r="S1516">
            <v>1</v>
          </cell>
          <cell r="U1516">
            <v>107756</v>
          </cell>
          <cell r="V1516">
            <v>59562</v>
          </cell>
          <cell r="W1516">
            <v>48194</v>
          </cell>
          <cell r="X1516">
            <v>48194</v>
          </cell>
          <cell r="Y1516">
            <v>48194</v>
          </cell>
          <cell r="Z1516">
            <v>48194</v>
          </cell>
          <cell r="AA1516">
            <v>1204</v>
          </cell>
        </row>
        <row r="1517">
          <cell r="A1517" t="str">
            <v>NORTHERN SUMATRA IRRIGATED AGRI SECT PROJ</v>
          </cell>
          <cell r="B1517" t="str">
            <v>1579</v>
          </cell>
          <cell r="C1517">
            <v>1579</v>
          </cell>
          <cell r="D1517" t="str">
            <v>CLOSED</v>
          </cell>
          <cell r="E1517" t="str">
            <v>01</v>
          </cell>
          <cell r="F1517" t="str">
            <v>INO</v>
          </cell>
          <cell r="G1517">
            <v>3005</v>
          </cell>
          <cell r="H1517" t="str">
            <v>Irrigation &amp; Drainage</v>
          </cell>
          <cell r="I1517">
            <v>2161</v>
          </cell>
          <cell r="J1517" t="str">
            <v>IRM</v>
          </cell>
          <cell r="K1517" t="str">
            <v>13NOV97</v>
          </cell>
          <cell r="L1517" t="str">
            <v>05DEC97</v>
          </cell>
          <cell r="M1517" t="str">
            <v>23FEB98</v>
          </cell>
          <cell r="N1517" t="str">
            <v>08SEP06</v>
          </cell>
          <cell r="O1517" t="str">
            <v>15MAY04</v>
          </cell>
          <cell r="P1517" t="str">
            <v>15NOV23</v>
          </cell>
          <cell r="Q1517">
            <v>26</v>
          </cell>
          <cell r="R1517">
            <v>6</v>
          </cell>
          <cell r="S1517">
            <v>0</v>
          </cell>
          <cell r="T1517" t="str">
            <v>V'ABLE</v>
          </cell>
          <cell r="U1517">
            <v>130000</v>
          </cell>
          <cell r="V1517">
            <v>64620</v>
          </cell>
          <cell r="W1517">
            <v>65380</v>
          </cell>
          <cell r="X1517">
            <v>65380</v>
          </cell>
          <cell r="Y1517">
            <v>65380</v>
          </cell>
          <cell r="Z1517">
            <v>65380</v>
          </cell>
          <cell r="AA1517">
            <v>5803</v>
          </cell>
        </row>
        <row r="1518">
          <cell r="A1518" t="str">
            <v>CAPITAL MARKET DEVELOPMENT PROGRAM</v>
          </cell>
          <cell r="B1518" t="str">
            <v>1580</v>
          </cell>
          <cell r="C1518">
            <v>1580</v>
          </cell>
          <cell r="D1518" t="str">
            <v>CLOSED</v>
          </cell>
          <cell r="E1518" t="str">
            <v>03</v>
          </cell>
          <cell r="F1518" t="str">
            <v>BAN</v>
          </cell>
          <cell r="G1518">
            <v>3302</v>
          </cell>
          <cell r="H1518" t="str">
            <v>Capital Markets &amp; Funds</v>
          </cell>
          <cell r="I1518">
            <v>2055</v>
          </cell>
          <cell r="J1518" t="str">
            <v>BRM</v>
          </cell>
          <cell r="K1518" t="str">
            <v>20NOV97</v>
          </cell>
          <cell r="L1518" t="str">
            <v>12JAN98</v>
          </cell>
          <cell r="M1518" t="str">
            <v>27JAN98</v>
          </cell>
          <cell r="N1518" t="str">
            <v>22DEC00</v>
          </cell>
          <cell r="O1518" t="str">
            <v>15DEC07</v>
          </cell>
          <cell r="P1518" t="str">
            <v>15JUN37</v>
          </cell>
          <cell r="Q1518">
            <v>40</v>
          </cell>
          <cell r="R1518">
            <v>10</v>
          </cell>
          <cell r="S1518">
            <v>1</v>
          </cell>
          <cell r="U1518">
            <v>77195</v>
          </cell>
          <cell r="V1518">
            <v>0</v>
          </cell>
          <cell r="W1518">
            <v>77195</v>
          </cell>
          <cell r="X1518">
            <v>77195</v>
          </cell>
          <cell r="Y1518">
            <v>77195</v>
          </cell>
          <cell r="Z1518">
            <v>77195</v>
          </cell>
          <cell r="AA1518">
            <v>2701</v>
          </cell>
        </row>
        <row r="1519">
          <cell r="A1519" t="str">
            <v>3RD RURAL INFRASTRUCTURE DEVELOPMENT</v>
          </cell>
          <cell r="B1519" t="str">
            <v>1581</v>
          </cell>
          <cell r="C1519">
            <v>1581</v>
          </cell>
          <cell r="D1519" t="str">
            <v>CLOSED</v>
          </cell>
          <cell r="E1519" t="str">
            <v>03</v>
          </cell>
          <cell r="F1519" t="str">
            <v>BAN</v>
          </cell>
          <cell r="G1519">
            <v>3900</v>
          </cell>
          <cell r="H1519" t="str">
            <v>Multisector</v>
          </cell>
          <cell r="I1519">
            <v>2055</v>
          </cell>
          <cell r="J1519" t="str">
            <v>BRM</v>
          </cell>
          <cell r="K1519" t="str">
            <v>20NOV97</v>
          </cell>
          <cell r="L1519" t="str">
            <v>10MAR98</v>
          </cell>
          <cell r="M1519" t="str">
            <v>01JUL98</v>
          </cell>
          <cell r="N1519" t="str">
            <v>01JUL05</v>
          </cell>
          <cell r="O1519" t="str">
            <v>01JAN08</v>
          </cell>
          <cell r="P1519" t="str">
            <v>01JUL37</v>
          </cell>
          <cell r="Q1519">
            <v>40</v>
          </cell>
          <cell r="R1519">
            <v>10</v>
          </cell>
          <cell r="S1519">
            <v>1</v>
          </cell>
          <cell r="U1519">
            <v>69784</v>
          </cell>
          <cell r="V1519">
            <v>7324</v>
          </cell>
          <cell r="W1519">
            <v>62460</v>
          </cell>
          <cell r="X1519">
            <v>62460</v>
          </cell>
          <cell r="Y1519">
            <v>62460</v>
          </cell>
          <cell r="Z1519">
            <v>62460</v>
          </cell>
          <cell r="AA1519">
            <v>1993</v>
          </cell>
        </row>
        <row r="1520">
          <cell r="A1520" t="str">
            <v>NORTHEAST POWER TRANSMISSION</v>
          </cell>
          <cell r="B1520" t="str">
            <v>1582</v>
          </cell>
          <cell r="C1520">
            <v>1582</v>
          </cell>
          <cell r="D1520" t="str">
            <v>CLOSED</v>
          </cell>
          <cell r="E1520" t="str">
            <v>01</v>
          </cell>
          <cell r="F1520" t="str">
            <v>PRC</v>
          </cell>
          <cell r="G1520">
            <v>3204</v>
          </cell>
          <cell r="H1520" t="str">
            <v>Transmission &amp; Distribution</v>
          </cell>
          <cell r="I1520">
            <v>4720</v>
          </cell>
          <cell r="J1520" t="str">
            <v>EAEN</v>
          </cell>
          <cell r="K1520" t="str">
            <v>25NOV97</v>
          </cell>
          <cell r="L1520" t="str">
            <v>12FEB98</v>
          </cell>
          <cell r="M1520" t="str">
            <v>12MAY98</v>
          </cell>
          <cell r="N1520" t="str">
            <v>17DEC01</v>
          </cell>
          <cell r="O1520" t="str">
            <v>15APR01</v>
          </cell>
          <cell r="P1520" t="str">
            <v>15APR02</v>
          </cell>
          <cell r="Q1520">
            <v>23</v>
          </cell>
          <cell r="R1520">
            <v>3</v>
          </cell>
          <cell r="S1520">
            <v>0</v>
          </cell>
          <cell r="T1520" t="str">
            <v>V'ABLE</v>
          </cell>
          <cell r="U1520">
            <v>150000</v>
          </cell>
          <cell r="V1520">
            <v>98687</v>
          </cell>
          <cell r="W1520">
            <v>51313</v>
          </cell>
          <cell r="X1520">
            <v>51313</v>
          </cell>
          <cell r="Y1520">
            <v>51313</v>
          </cell>
          <cell r="Z1520">
            <v>51313</v>
          </cell>
          <cell r="AA1520">
            <v>51313</v>
          </cell>
        </row>
        <row r="1521">
          <cell r="A1521" t="str">
            <v>RURAL INCOME GENERATION</v>
          </cell>
          <cell r="B1521" t="str">
            <v>1583</v>
          </cell>
          <cell r="C1521">
            <v>1583</v>
          </cell>
          <cell r="D1521" t="str">
            <v>CLOSED</v>
          </cell>
          <cell r="E1521" t="str">
            <v>01</v>
          </cell>
          <cell r="F1521" t="str">
            <v>INO</v>
          </cell>
          <cell r="G1521">
            <v>3900</v>
          </cell>
          <cell r="H1521" t="str">
            <v>Multisector</v>
          </cell>
          <cell r="I1521">
            <v>9999</v>
          </cell>
          <cell r="J1521" t="e">
            <v>#N/A</v>
          </cell>
          <cell r="K1521" t="str">
            <v>25NOV97</v>
          </cell>
          <cell r="L1521" t="str">
            <v>18DEC97</v>
          </cell>
          <cell r="M1521" t="str">
            <v>18JUN98</v>
          </cell>
          <cell r="N1521" t="str">
            <v>14NOV08</v>
          </cell>
          <cell r="O1521" t="str">
            <v>15MAY05</v>
          </cell>
          <cell r="P1521" t="str">
            <v>15NOV22</v>
          </cell>
          <cell r="Q1521">
            <v>25</v>
          </cell>
          <cell r="R1521">
            <v>7</v>
          </cell>
          <cell r="S1521">
            <v>0</v>
          </cell>
          <cell r="T1521" t="str">
            <v>V'ABLE</v>
          </cell>
          <cell r="U1521">
            <v>78600</v>
          </cell>
          <cell r="V1521">
            <v>29325</v>
          </cell>
          <cell r="W1521">
            <v>49275</v>
          </cell>
          <cell r="X1521">
            <v>49275</v>
          </cell>
          <cell r="Y1521">
            <v>49275</v>
          </cell>
          <cell r="Z1521">
            <v>49275</v>
          </cell>
          <cell r="AA1521">
            <v>4770</v>
          </cell>
        </row>
        <row r="1522">
          <cell r="A1522" t="str">
            <v>XIAMEN PORT PROJECT</v>
          </cell>
          <cell r="B1522" t="str">
            <v>1584</v>
          </cell>
          <cell r="C1522">
            <v>1584</v>
          </cell>
          <cell r="D1522" t="str">
            <v>CLOSED</v>
          </cell>
          <cell r="E1522" t="str">
            <v>01</v>
          </cell>
          <cell r="F1522" t="str">
            <v>PRC</v>
          </cell>
          <cell r="G1522">
            <v>3702</v>
          </cell>
          <cell r="H1522" t="str">
            <v>Ports, Waterways, &amp; Shipping</v>
          </cell>
          <cell r="I1522">
            <v>4715</v>
          </cell>
          <cell r="J1522" t="str">
            <v>EATC</v>
          </cell>
          <cell r="K1522" t="str">
            <v>27NOV97</v>
          </cell>
          <cell r="L1522" t="str">
            <v>12FEB98</v>
          </cell>
          <cell r="M1522" t="str">
            <v>12MAY98</v>
          </cell>
          <cell r="N1522" t="str">
            <v>30JUN03</v>
          </cell>
          <cell r="O1522" t="str">
            <v>15APR02</v>
          </cell>
          <cell r="P1522" t="str">
            <v>15OCT21</v>
          </cell>
          <cell r="Q1522">
            <v>24</v>
          </cell>
          <cell r="R1522">
            <v>4</v>
          </cell>
          <cell r="S1522">
            <v>0</v>
          </cell>
          <cell r="T1522" t="str">
            <v>V'ABLE</v>
          </cell>
          <cell r="U1522">
            <v>50000</v>
          </cell>
          <cell r="V1522">
            <v>9582</v>
          </cell>
          <cell r="W1522">
            <v>40418</v>
          </cell>
          <cell r="X1522">
            <v>40418</v>
          </cell>
          <cell r="Y1522">
            <v>40418</v>
          </cell>
          <cell r="Z1522">
            <v>40418</v>
          </cell>
          <cell r="AA1522">
            <v>28548</v>
          </cell>
        </row>
        <row r="1523">
          <cell r="A1523" t="str">
            <v>CENTRAL &amp; SOUTHERN VIETNAM POWER DISTRIB PROJECT</v>
          </cell>
          <cell r="B1523" t="str">
            <v>1585</v>
          </cell>
          <cell r="C1523">
            <v>1585</v>
          </cell>
          <cell r="D1523" t="str">
            <v>CLOSED</v>
          </cell>
          <cell r="E1523" t="str">
            <v>03</v>
          </cell>
          <cell r="F1523" t="str">
            <v>VIE</v>
          </cell>
          <cell r="G1523">
            <v>3204</v>
          </cell>
          <cell r="H1523" t="str">
            <v>Transmission &amp; Distribution</v>
          </cell>
          <cell r="I1523">
            <v>2115</v>
          </cell>
          <cell r="J1523" t="str">
            <v>SEID</v>
          </cell>
          <cell r="K1523" t="str">
            <v>27NOV97</v>
          </cell>
          <cell r="L1523" t="str">
            <v>25NOV98</v>
          </cell>
          <cell r="M1523" t="str">
            <v>25FEB99</v>
          </cell>
          <cell r="N1523" t="str">
            <v>30MAY05</v>
          </cell>
          <cell r="O1523" t="str">
            <v>15JAN08</v>
          </cell>
          <cell r="P1523" t="str">
            <v>15JUL37</v>
          </cell>
          <cell r="Q1523">
            <v>40</v>
          </cell>
          <cell r="R1523">
            <v>10</v>
          </cell>
          <cell r="S1523">
            <v>1</v>
          </cell>
          <cell r="U1523">
            <v>99976</v>
          </cell>
          <cell r="V1523">
            <v>50737</v>
          </cell>
          <cell r="W1523">
            <v>49239</v>
          </cell>
          <cell r="X1523">
            <v>49239</v>
          </cell>
          <cell r="Y1523">
            <v>49239</v>
          </cell>
          <cell r="Z1523">
            <v>49239</v>
          </cell>
          <cell r="AA1523">
            <v>984</v>
          </cell>
        </row>
        <row r="1524">
          <cell r="A1524" t="str">
            <v>EASTERN ISLANDS AIR TRANSPORT DEVELOPMENT</v>
          </cell>
          <cell r="B1524" t="str">
            <v>1586</v>
          </cell>
          <cell r="C1524">
            <v>1586</v>
          </cell>
          <cell r="D1524" t="str">
            <v>CLOSED</v>
          </cell>
          <cell r="E1524" t="str">
            <v>01</v>
          </cell>
          <cell r="F1524" t="str">
            <v>INO</v>
          </cell>
          <cell r="G1524">
            <v>3704</v>
          </cell>
          <cell r="H1524" t="str">
            <v>Civil Aviation</v>
          </cell>
          <cell r="I1524">
            <v>2115</v>
          </cell>
          <cell r="J1524" t="str">
            <v>SEID</v>
          </cell>
          <cell r="K1524" t="str">
            <v>08DEC97</v>
          </cell>
          <cell r="L1524" t="str">
            <v>01SEP98</v>
          </cell>
          <cell r="M1524" t="str">
            <v>25NOV98</v>
          </cell>
          <cell r="N1524" t="str">
            <v>11JUN03</v>
          </cell>
          <cell r="O1524" t="str">
            <v>15APR03</v>
          </cell>
          <cell r="P1524" t="str">
            <v>15OCT22</v>
          </cell>
          <cell r="Q1524">
            <v>25</v>
          </cell>
          <cell r="R1524">
            <v>5</v>
          </cell>
          <cell r="S1524">
            <v>0</v>
          </cell>
          <cell r="T1524" t="str">
            <v>V'ABLE</v>
          </cell>
          <cell r="U1524">
            <v>124000</v>
          </cell>
          <cell r="V1524">
            <v>117407</v>
          </cell>
          <cell r="W1524">
            <v>6593</v>
          </cell>
          <cell r="X1524">
            <v>6593</v>
          </cell>
          <cell r="Y1524">
            <v>6593</v>
          </cell>
          <cell r="Z1524">
            <v>6593</v>
          </cell>
          <cell r="AA1524">
            <v>868</v>
          </cell>
        </row>
        <row r="1525">
          <cell r="A1525" t="str">
            <v>METROPOLITAN MEDAN URBAN DEVELOPMENT PROJECT</v>
          </cell>
          <cell r="B1525" t="str">
            <v>1587</v>
          </cell>
          <cell r="C1525">
            <v>1587</v>
          </cell>
          <cell r="D1525" t="str">
            <v>CLOSED</v>
          </cell>
          <cell r="E1525" t="str">
            <v>01</v>
          </cell>
          <cell r="F1525" t="str">
            <v>INO</v>
          </cell>
          <cell r="G1525">
            <v>3900</v>
          </cell>
          <cell r="H1525" t="str">
            <v>Multisector</v>
          </cell>
          <cell r="I1525">
            <v>2161</v>
          </cell>
          <cell r="J1525" t="str">
            <v>IRM</v>
          </cell>
          <cell r="K1525" t="str">
            <v>08DEC97</v>
          </cell>
          <cell r="L1525" t="str">
            <v>03FEB98</v>
          </cell>
          <cell r="M1525" t="str">
            <v>30MAR98</v>
          </cell>
          <cell r="N1525" t="str">
            <v>02APR07</v>
          </cell>
          <cell r="O1525" t="str">
            <v>01MAY03</v>
          </cell>
          <cell r="P1525" t="str">
            <v>01NOV22</v>
          </cell>
          <cell r="Q1525">
            <v>25</v>
          </cell>
          <cell r="R1525">
            <v>5</v>
          </cell>
          <cell r="S1525">
            <v>0</v>
          </cell>
          <cell r="T1525" t="str">
            <v>V'ABLE</v>
          </cell>
          <cell r="U1525">
            <v>116000</v>
          </cell>
          <cell r="V1525">
            <v>41464</v>
          </cell>
          <cell r="W1525">
            <v>74536</v>
          </cell>
          <cell r="X1525">
            <v>74536</v>
          </cell>
          <cell r="Y1525">
            <v>74536</v>
          </cell>
          <cell r="Z1525">
            <v>74536</v>
          </cell>
          <cell r="AA1525">
            <v>7207</v>
          </cell>
        </row>
        <row r="1526">
          <cell r="A1526" t="str">
            <v>CYCLONE EMERGENCY REHABILITATION PROJECT</v>
          </cell>
          <cell r="B1526" t="str">
            <v>1588</v>
          </cell>
          <cell r="C1526">
            <v>1588</v>
          </cell>
          <cell r="D1526" t="str">
            <v>CLOSED</v>
          </cell>
          <cell r="E1526" t="str">
            <v>03</v>
          </cell>
          <cell r="F1526" t="str">
            <v>COO</v>
          </cell>
          <cell r="G1526">
            <v>3900</v>
          </cell>
          <cell r="H1526" t="str">
            <v>Multisector</v>
          </cell>
          <cell r="I1526">
            <v>3610</v>
          </cell>
          <cell r="J1526" t="str">
            <v>PAHQ</v>
          </cell>
          <cell r="K1526" t="str">
            <v>08DEC97</v>
          </cell>
          <cell r="L1526" t="str">
            <v>09DEC97</v>
          </cell>
          <cell r="M1526" t="str">
            <v>06JAN98</v>
          </cell>
          <cell r="N1526" t="str">
            <v>16JUN00</v>
          </cell>
          <cell r="O1526" t="str">
            <v>15JUL08</v>
          </cell>
          <cell r="P1526" t="str">
            <v>15JAN38</v>
          </cell>
          <cell r="Q1526">
            <v>40</v>
          </cell>
          <cell r="R1526">
            <v>10</v>
          </cell>
          <cell r="S1526">
            <v>1</v>
          </cell>
          <cell r="U1526">
            <v>782</v>
          </cell>
          <cell r="V1526">
            <v>146</v>
          </cell>
          <cell r="W1526">
            <v>636</v>
          </cell>
          <cell r="X1526">
            <v>636</v>
          </cell>
          <cell r="Y1526">
            <v>636</v>
          </cell>
          <cell r="Z1526">
            <v>636</v>
          </cell>
          <cell r="AA1526">
            <v>6</v>
          </cell>
        </row>
        <row r="1527">
          <cell r="A1527" t="str">
            <v>PENSION REFORM PROGRAM</v>
          </cell>
          <cell r="B1527" t="str">
            <v>1589</v>
          </cell>
          <cell r="C1527">
            <v>1589</v>
          </cell>
          <cell r="D1527" t="str">
            <v>CLOSED</v>
          </cell>
          <cell r="E1527" t="str">
            <v>01</v>
          </cell>
          <cell r="F1527" t="str">
            <v>KAZ</v>
          </cell>
          <cell r="G1527">
            <v>3305</v>
          </cell>
          <cell r="H1527" t="str">
            <v>Pensions, Insurance, Social Security &amp; Contractual Savings</v>
          </cell>
          <cell r="I1527">
            <v>4630</v>
          </cell>
          <cell r="J1527" t="str">
            <v>CWGF</v>
          </cell>
          <cell r="K1527" t="str">
            <v>16DEC97</v>
          </cell>
          <cell r="L1527" t="str">
            <v>03FEB98</v>
          </cell>
          <cell r="M1527" t="str">
            <v>23MAR98</v>
          </cell>
          <cell r="N1527" t="str">
            <v>30JUN99</v>
          </cell>
          <cell r="O1527" t="str">
            <v>15JUN01</v>
          </cell>
          <cell r="P1527" t="str">
            <v>15DEC12</v>
          </cell>
          <cell r="Q1527">
            <v>15</v>
          </cell>
          <cell r="R1527">
            <v>3</v>
          </cell>
          <cell r="S1527">
            <v>0</v>
          </cell>
          <cell r="T1527" t="str">
            <v>V'ABLE</v>
          </cell>
          <cell r="U1527">
            <v>100000</v>
          </cell>
          <cell r="V1527">
            <v>0</v>
          </cell>
          <cell r="W1527">
            <v>100000</v>
          </cell>
          <cell r="X1527">
            <v>100000</v>
          </cell>
          <cell r="Y1527">
            <v>100000</v>
          </cell>
          <cell r="Z1527">
            <v>100000</v>
          </cell>
          <cell r="AA1527">
            <v>100000</v>
          </cell>
        </row>
        <row r="1528">
          <cell r="A1528" t="str">
            <v>POWER TRANSMISSION REINFORCEMENT PROJECT</v>
          </cell>
          <cell r="B1528" t="str">
            <v>1590</v>
          </cell>
          <cell r="C1528">
            <v>1590</v>
          </cell>
          <cell r="D1528" t="str">
            <v>CLOSED</v>
          </cell>
          <cell r="E1528" t="str">
            <v>01</v>
          </cell>
          <cell r="F1528" t="str">
            <v>PHI</v>
          </cell>
          <cell r="G1528">
            <v>3204</v>
          </cell>
          <cell r="H1528" t="str">
            <v>Transmission &amp; Distribution</v>
          </cell>
          <cell r="I1528">
            <v>2115</v>
          </cell>
          <cell r="J1528" t="str">
            <v>SEID</v>
          </cell>
          <cell r="K1528" t="str">
            <v>16DEC97</v>
          </cell>
          <cell r="L1528" t="str">
            <v>21JAN98</v>
          </cell>
          <cell r="M1528" t="str">
            <v>03APR98</v>
          </cell>
          <cell r="N1528" t="str">
            <v>01APR05</v>
          </cell>
          <cell r="O1528" t="str">
            <v>01MAY02</v>
          </cell>
          <cell r="P1528" t="str">
            <v>01NOV17</v>
          </cell>
          <cell r="Q1528">
            <v>20</v>
          </cell>
          <cell r="R1528">
            <v>4</v>
          </cell>
          <cell r="S1528">
            <v>0</v>
          </cell>
          <cell r="T1528" t="str">
            <v>V'ABLE</v>
          </cell>
          <cell r="U1528">
            <v>191400</v>
          </cell>
          <cell r="V1528">
            <v>148105</v>
          </cell>
          <cell r="W1528">
            <v>43295</v>
          </cell>
          <cell r="X1528">
            <v>43295</v>
          </cell>
          <cell r="Y1528">
            <v>43295</v>
          </cell>
          <cell r="Z1528">
            <v>43295</v>
          </cell>
          <cell r="AA1528">
            <v>12645</v>
          </cell>
        </row>
        <row r="1529">
          <cell r="A1529" t="str">
            <v>LPG PIPELINE PROJECT</v>
          </cell>
          <cell r="B1529" t="str">
            <v>1591</v>
          </cell>
          <cell r="C1529">
            <v>1591</v>
          </cell>
          <cell r="D1529" t="str">
            <v>CLOSED</v>
          </cell>
          <cell r="E1529" t="str">
            <v>01</v>
          </cell>
          <cell r="F1529" t="str">
            <v>IND</v>
          </cell>
          <cell r="G1529">
            <v>3201</v>
          </cell>
          <cell r="H1529" t="str">
            <v>Conventional Energy Generation (other than hydropower)</v>
          </cell>
          <cell r="I1529">
            <v>2060</v>
          </cell>
          <cell r="J1529" t="str">
            <v>INRM</v>
          </cell>
          <cell r="K1529" t="str">
            <v>16DEC97</v>
          </cell>
          <cell r="L1529" t="str">
            <v>11DEC98</v>
          </cell>
          <cell r="M1529" t="str">
            <v>04MAY99</v>
          </cell>
          <cell r="N1529" t="str">
            <v>01MAR02</v>
          </cell>
          <cell r="O1529" t="str">
            <v>15SEP02</v>
          </cell>
          <cell r="P1529" t="str">
            <v>29MAR04</v>
          </cell>
          <cell r="Q1529">
            <v>15</v>
          </cell>
          <cell r="R1529">
            <v>4</v>
          </cell>
          <cell r="S1529">
            <v>0</v>
          </cell>
          <cell r="T1529" t="str">
            <v>V'ABLE</v>
          </cell>
          <cell r="U1529">
            <v>150000</v>
          </cell>
          <cell r="V1529">
            <v>51810</v>
          </cell>
          <cell r="W1529">
            <v>98190</v>
          </cell>
          <cell r="X1529">
            <v>98190</v>
          </cell>
          <cell r="Y1529">
            <v>98190</v>
          </cell>
          <cell r="Z1529">
            <v>98190</v>
          </cell>
          <cell r="AA1529">
            <v>98190</v>
          </cell>
        </row>
        <row r="1530">
          <cell r="A1530" t="str">
            <v>WATER RESOURCES MANAGEMENT AND LAND IMPROVEMENT PROJECT</v>
          </cell>
          <cell r="B1530" t="str">
            <v>1592</v>
          </cell>
          <cell r="C1530">
            <v>1592</v>
          </cell>
          <cell r="D1530" t="str">
            <v>ACTIVE</v>
          </cell>
          <cell r="E1530" t="str">
            <v>01</v>
          </cell>
          <cell r="F1530" t="str">
            <v>KAZ</v>
          </cell>
          <cell r="G1530">
            <v>3005</v>
          </cell>
          <cell r="H1530" t="str">
            <v>Irrigation &amp; Drainage</v>
          </cell>
          <cell r="I1530">
            <v>4620</v>
          </cell>
          <cell r="J1530" t="str">
            <v>CWAE</v>
          </cell>
          <cell r="K1530" t="str">
            <v>17DEC97</v>
          </cell>
          <cell r="L1530" t="str">
            <v>25MAR98</v>
          </cell>
          <cell r="M1530" t="str">
            <v>11AUG98</v>
          </cell>
          <cell r="N1530" t="str">
            <v>31DEC06</v>
          </cell>
          <cell r="O1530" t="str">
            <v>15JUN05</v>
          </cell>
          <cell r="P1530" t="str">
            <v>15DEC24</v>
          </cell>
          <cell r="Q1530">
            <v>27</v>
          </cell>
          <cell r="R1530">
            <v>7</v>
          </cell>
          <cell r="S1530">
            <v>0</v>
          </cell>
          <cell r="T1530" t="str">
            <v>V'ABLE</v>
          </cell>
          <cell r="U1530">
            <v>30000</v>
          </cell>
          <cell r="V1530">
            <v>4200</v>
          </cell>
          <cell r="W1530">
            <v>25800</v>
          </cell>
          <cell r="X1530">
            <v>25800</v>
          </cell>
          <cell r="Y1530">
            <v>23964</v>
          </cell>
          <cell r="Z1530">
            <v>24282</v>
          </cell>
          <cell r="AA1530">
            <v>2040</v>
          </cell>
        </row>
        <row r="1531">
          <cell r="A1531" t="str">
            <v>WATER RESOURCES MANAGEMENT AND LAND IMPROVEMENT PROJECT</v>
          </cell>
          <cell r="B1531" t="str">
            <v>1593</v>
          </cell>
          <cell r="C1531">
            <v>1593</v>
          </cell>
          <cell r="D1531" t="str">
            <v>ACTIVE</v>
          </cell>
          <cell r="E1531" t="str">
            <v>03</v>
          </cell>
          <cell r="F1531" t="str">
            <v>KAZ</v>
          </cell>
          <cell r="G1531">
            <v>3005</v>
          </cell>
          <cell r="H1531" t="str">
            <v>Irrigation &amp; Drainage</v>
          </cell>
          <cell r="I1531">
            <v>4620</v>
          </cell>
          <cell r="J1531" t="str">
            <v>CWAE</v>
          </cell>
          <cell r="K1531" t="str">
            <v>17DEC97</v>
          </cell>
          <cell r="L1531" t="str">
            <v>25MAR98</v>
          </cell>
          <cell r="M1531" t="str">
            <v>11AUG98</v>
          </cell>
          <cell r="N1531" t="str">
            <v>31DEC06</v>
          </cell>
          <cell r="O1531" t="str">
            <v>15JUN08</v>
          </cell>
          <cell r="P1531" t="str">
            <v>15DEC32</v>
          </cell>
          <cell r="Q1531">
            <v>35</v>
          </cell>
          <cell r="R1531">
            <v>10</v>
          </cell>
          <cell r="S1531">
            <v>1</v>
          </cell>
          <cell r="U1531">
            <v>10011</v>
          </cell>
          <cell r="V1531">
            <v>3368</v>
          </cell>
          <cell r="W1531">
            <v>6643</v>
          </cell>
          <cell r="X1531">
            <v>6643</v>
          </cell>
          <cell r="Y1531">
            <v>6026</v>
          </cell>
          <cell r="Z1531">
            <v>6118</v>
          </cell>
          <cell r="AA1531">
            <v>165</v>
          </cell>
        </row>
        <row r="1532">
          <cell r="A1532" t="str">
            <v>BASIC EDUCATION TEXTBOOK DEVELOPMENT PROJECT</v>
          </cell>
          <cell r="B1532" t="str">
            <v>1594</v>
          </cell>
          <cell r="C1532">
            <v>1594</v>
          </cell>
          <cell r="D1532" t="str">
            <v>CLOSED</v>
          </cell>
          <cell r="E1532" t="str">
            <v>01</v>
          </cell>
          <cell r="F1532" t="str">
            <v>UZB</v>
          </cell>
          <cell r="G1532">
            <v>3101</v>
          </cell>
          <cell r="H1532" t="str">
            <v>Basic Education</v>
          </cell>
          <cell r="I1532">
            <v>4625</v>
          </cell>
          <cell r="J1532" t="str">
            <v>CWSS</v>
          </cell>
          <cell r="K1532" t="str">
            <v>17DEC97</v>
          </cell>
          <cell r="L1532" t="str">
            <v>23JUN98</v>
          </cell>
          <cell r="M1532" t="str">
            <v>14AUG98</v>
          </cell>
          <cell r="N1532" t="str">
            <v>30JUN03</v>
          </cell>
          <cell r="O1532" t="str">
            <v>15JUL03</v>
          </cell>
          <cell r="P1532" t="str">
            <v>15JAN23</v>
          </cell>
          <cell r="Q1532">
            <v>25</v>
          </cell>
          <cell r="R1532">
            <v>5</v>
          </cell>
          <cell r="S1532">
            <v>0</v>
          </cell>
          <cell r="T1532" t="str">
            <v>V'ABLE</v>
          </cell>
          <cell r="U1532">
            <v>20000</v>
          </cell>
          <cell r="V1532">
            <v>489</v>
          </cell>
          <cell r="W1532">
            <v>19511</v>
          </cell>
          <cell r="X1532">
            <v>19511</v>
          </cell>
          <cell r="Y1532">
            <v>19511</v>
          </cell>
          <cell r="Z1532">
            <v>19511</v>
          </cell>
          <cell r="AA1532">
            <v>2287</v>
          </cell>
        </row>
        <row r="1533">
          <cell r="A1533" t="str">
            <v>BASIC EDUCATION TEXTBOOK DEVELOPMENT PROJECT</v>
          </cell>
          <cell r="B1533" t="str">
            <v>1595</v>
          </cell>
          <cell r="C1533">
            <v>1595</v>
          </cell>
          <cell r="D1533" t="str">
            <v>CLOSED</v>
          </cell>
          <cell r="E1533" t="str">
            <v>03</v>
          </cell>
          <cell r="F1533" t="str">
            <v>UZB</v>
          </cell>
          <cell r="G1533">
            <v>3101</v>
          </cell>
          <cell r="H1533" t="str">
            <v>Basic Education</v>
          </cell>
          <cell r="I1533">
            <v>4625</v>
          </cell>
          <cell r="J1533" t="str">
            <v>CWSS</v>
          </cell>
          <cell r="K1533" t="str">
            <v>17DEC97</v>
          </cell>
          <cell r="L1533" t="str">
            <v>23JUN98</v>
          </cell>
          <cell r="M1533" t="str">
            <v>14AUG98</v>
          </cell>
          <cell r="N1533" t="str">
            <v>19NOV04</v>
          </cell>
          <cell r="O1533" t="str">
            <v>15JUL08</v>
          </cell>
          <cell r="P1533" t="str">
            <v>15JAN33</v>
          </cell>
          <cell r="Q1533">
            <v>35</v>
          </cell>
          <cell r="R1533">
            <v>10</v>
          </cell>
          <cell r="S1533">
            <v>1</v>
          </cell>
          <cell r="U1533">
            <v>19435</v>
          </cell>
          <cell r="V1533">
            <v>519</v>
          </cell>
          <cell r="W1533">
            <v>18916</v>
          </cell>
          <cell r="X1533">
            <v>18916</v>
          </cell>
          <cell r="Y1533">
            <v>18916</v>
          </cell>
          <cell r="Z1533">
            <v>18916</v>
          </cell>
          <cell r="AA1533">
            <v>237</v>
          </cell>
        </row>
        <row r="1534">
          <cell r="A1534" t="str">
            <v>TECHNICAL EDUCATION PROJECT</v>
          </cell>
          <cell r="B1534" t="str">
            <v>1596</v>
          </cell>
          <cell r="C1534">
            <v>1596</v>
          </cell>
          <cell r="D1534" t="str">
            <v>CLOSED</v>
          </cell>
          <cell r="E1534" t="str">
            <v>01</v>
          </cell>
          <cell r="F1534" t="str">
            <v>MAL</v>
          </cell>
          <cell r="G1534">
            <v>3105</v>
          </cell>
          <cell r="H1534" t="str">
            <v>Technical, Vocational Training &amp; Skills Development</v>
          </cell>
          <cell r="I1534">
            <v>2135</v>
          </cell>
          <cell r="J1534" t="str">
            <v>SESS</v>
          </cell>
          <cell r="K1534" t="str">
            <v>17DEC97</v>
          </cell>
          <cell r="L1534" t="str">
            <v>28AUG98</v>
          </cell>
          <cell r="M1534" t="str">
            <v>06NOV98</v>
          </cell>
          <cell r="N1534" t="str">
            <v>21OCT05</v>
          </cell>
          <cell r="O1534" t="str">
            <v>15JUN03</v>
          </cell>
          <cell r="P1534" t="str">
            <v>15DEC17</v>
          </cell>
          <cell r="Q1534">
            <v>20</v>
          </cell>
          <cell r="R1534">
            <v>5</v>
          </cell>
          <cell r="S1534">
            <v>0</v>
          </cell>
          <cell r="T1534" t="str">
            <v>V'ABLE</v>
          </cell>
          <cell r="U1534">
            <v>40000</v>
          </cell>
          <cell r="V1534">
            <v>7123</v>
          </cell>
          <cell r="W1534">
            <v>32877</v>
          </cell>
          <cell r="X1534">
            <v>32877</v>
          </cell>
          <cell r="Y1534">
            <v>32877</v>
          </cell>
          <cell r="Z1534">
            <v>32877</v>
          </cell>
          <cell r="AA1534">
            <v>7214</v>
          </cell>
        </row>
        <row r="1535">
          <cell r="A1535" t="str">
            <v>PHUOC HOA MULTIPURPOSE WATER RESOURCES (ENGINEERING) PROJECT</v>
          </cell>
          <cell r="B1535" t="str">
            <v>1598</v>
          </cell>
          <cell r="C1535">
            <v>1598</v>
          </cell>
          <cell r="D1535" t="str">
            <v>CLOSED</v>
          </cell>
          <cell r="E1535" t="str">
            <v>03</v>
          </cell>
          <cell r="F1535" t="str">
            <v>VIE</v>
          </cell>
          <cell r="G1535">
            <v>3900</v>
          </cell>
          <cell r="H1535" t="str">
            <v>Multisector</v>
          </cell>
          <cell r="I1535">
            <v>2125</v>
          </cell>
          <cell r="J1535" t="str">
            <v>SEAE</v>
          </cell>
          <cell r="K1535" t="str">
            <v>18DEC97</v>
          </cell>
          <cell r="L1535" t="str">
            <v>04MAY98</v>
          </cell>
          <cell r="M1535" t="str">
            <v>22JUL98</v>
          </cell>
          <cell r="N1535" t="str">
            <v>26NOV01</v>
          </cell>
          <cell r="O1535" t="str">
            <v>15JAN08</v>
          </cell>
          <cell r="P1535" t="str">
            <v>15JUL37</v>
          </cell>
          <cell r="Q1535">
            <v>40</v>
          </cell>
          <cell r="R1535">
            <v>10</v>
          </cell>
          <cell r="S1535">
            <v>1</v>
          </cell>
          <cell r="U1535">
            <v>2497</v>
          </cell>
          <cell r="V1535">
            <v>474</v>
          </cell>
          <cell r="W1535">
            <v>2023</v>
          </cell>
          <cell r="X1535">
            <v>2023</v>
          </cell>
          <cell r="Y1535">
            <v>2023</v>
          </cell>
          <cell r="Z1535">
            <v>2023</v>
          </cell>
          <cell r="AA1535">
            <v>40</v>
          </cell>
        </row>
        <row r="1536">
          <cell r="A1536" t="str">
            <v>SUBIC BAY AREA MUNICIPAL DEVELOPMENT PROJECT</v>
          </cell>
          <cell r="B1536" t="str">
            <v>1599</v>
          </cell>
          <cell r="C1536">
            <v>1599</v>
          </cell>
          <cell r="D1536" t="str">
            <v>CLOSED</v>
          </cell>
          <cell r="E1536" t="str">
            <v>01</v>
          </cell>
          <cell r="F1536" t="str">
            <v>PHI</v>
          </cell>
          <cell r="G1536">
            <v>3900</v>
          </cell>
          <cell r="H1536" t="str">
            <v>Multisector</v>
          </cell>
          <cell r="I1536">
            <v>2135</v>
          </cell>
          <cell r="J1536" t="str">
            <v>SESS</v>
          </cell>
          <cell r="K1536" t="str">
            <v>19DEC97</v>
          </cell>
          <cell r="L1536" t="str">
            <v>21JAN98</v>
          </cell>
          <cell r="M1536" t="str">
            <v>08SEP98</v>
          </cell>
          <cell r="N1536" t="str">
            <v>30APR04</v>
          </cell>
          <cell r="O1536" t="str">
            <v>15MAY03</v>
          </cell>
          <cell r="P1536" t="str">
            <v>15NOV22</v>
          </cell>
          <cell r="Q1536">
            <v>25</v>
          </cell>
          <cell r="R1536">
            <v>5</v>
          </cell>
          <cell r="S1536">
            <v>0</v>
          </cell>
          <cell r="T1536" t="str">
            <v>V'ABLE</v>
          </cell>
          <cell r="U1536">
            <v>22000</v>
          </cell>
          <cell r="V1536">
            <v>20828</v>
          </cell>
          <cell r="W1536">
            <v>1172</v>
          </cell>
          <cell r="X1536">
            <v>1172</v>
          </cell>
          <cell r="Y1536">
            <v>1172</v>
          </cell>
          <cell r="Z1536">
            <v>1172</v>
          </cell>
          <cell r="AA1536">
            <v>186</v>
          </cell>
        </row>
        <row r="1537">
          <cell r="A1537" t="str">
            <v>FINANCIAL MARKETS REFORM PROGRAM</v>
          </cell>
          <cell r="B1537" t="str">
            <v>1600</v>
          </cell>
          <cell r="C1537">
            <v>1600</v>
          </cell>
          <cell r="D1537" t="str">
            <v>CLOSED</v>
          </cell>
          <cell r="E1537" t="str">
            <v>01</v>
          </cell>
          <cell r="F1537" t="str">
            <v>THA</v>
          </cell>
          <cell r="G1537">
            <v>3306</v>
          </cell>
          <cell r="H1537" t="str">
            <v>Finance Sector Development</v>
          </cell>
          <cell r="I1537">
            <v>2145</v>
          </cell>
          <cell r="J1537" t="str">
            <v>SEGF</v>
          </cell>
          <cell r="K1537" t="str">
            <v>19DEC97</v>
          </cell>
          <cell r="L1537" t="str">
            <v>19DEC97</v>
          </cell>
          <cell r="M1537" t="str">
            <v>22DEC97</v>
          </cell>
          <cell r="N1537" t="str">
            <v>30JUN00</v>
          </cell>
          <cell r="O1537" t="str">
            <v>15JAN01</v>
          </cell>
          <cell r="P1537" t="str">
            <v>15JUL02</v>
          </cell>
          <cell r="Q1537">
            <v>15</v>
          </cell>
          <cell r="R1537">
            <v>3</v>
          </cell>
          <cell r="S1537">
            <v>0</v>
          </cell>
          <cell r="T1537" t="str">
            <v>V'ABLE</v>
          </cell>
          <cell r="U1537">
            <v>300000</v>
          </cell>
          <cell r="V1537">
            <v>0</v>
          </cell>
          <cell r="W1537">
            <v>300000</v>
          </cell>
          <cell r="X1537">
            <v>300000</v>
          </cell>
          <cell r="Y1537">
            <v>300000</v>
          </cell>
          <cell r="Z1537">
            <v>300000</v>
          </cell>
          <cell r="AA1537">
            <v>300000</v>
          </cell>
        </row>
        <row r="1538">
          <cell r="A1538" t="str">
            <v>FINANCIAL SECTOR PROGRAM</v>
          </cell>
          <cell r="B1538" t="str">
            <v>1601</v>
          </cell>
          <cell r="C1538">
            <v>1601</v>
          </cell>
          <cell r="D1538" t="str">
            <v>CLOSED</v>
          </cell>
          <cell r="E1538" t="str">
            <v>01</v>
          </cell>
          <cell r="F1538" t="str">
            <v>KOR</v>
          </cell>
          <cell r="G1538">
            <v>3306</v>
          </cell>
          <cell r="H1538" t="str">
            <v>Finance Sector Development</v>
          </cell>
          <cell r="I1538">
            <v>4710</v>
          </cell>
          <cell r="J1538" t="str">
            <v>EARG</v>
          </cell>
          <cell r="K1538" t="str">
            <v>19DEC97</v>
          </cell>
          <cell r="L1538" t="str">
            <v>23DEC97</v>
          </cell>
          <cell r="M1538" t="str">
            <v>23DEC97</v>
          </cell>
          <cell r="N1538" t="str">
            <v>07DEC99</v>
          </cell>
          <cell r="Q1538">
            <v>7</v>
          </cell>
          <cell r="R1538">
            <v>7</v>
          </cell>
          <cell r="S1538">
            <v>0</v>
          </cell>
          <cell r="U1538">
            <v>4000000</v>
          </cell>
          <cell r="V1538">
            <v>300000</v>
          </cell>
          <cell r="W1538">
            <v>3700000</v>
          </cell>
          <cell r="X1538">
            <v>3700000</v>
          </cell>
          <cell r="Y1538">
            <v>3700000</v>
          </cell>
          <cell r="Z1538">
            <v>3700000</v>
          </cell>
          <cell r="AA1538">
            <v>3700000</v>
          </cell>
        </row>
        <row r="1539">
          <cell r="A1539" t="str">
            <v>INSTIT'L STRENGTHENING OF THE FINAN'L SECTOR</v>
          </cell>
          <cell r="B1539" t="str">
            <v>1602</v>
          </cell>
          <cell r="C1539">
            <v>1602</v>
          </cell>
          <cell r="D1539" t="str">
            <v>CLOSED</v>
          </cell>
          <cell r="E1539" t="str">
            <v>01</v>
          </cell>
          <cell r="F1539" t="str">
            <v>KOR</v>
          </cell>
          <cell r="G1539">
            <v>3306</v>
          </cell>
          <cell r="H1539" t="str">
            <v>Finance Sector Development</v>
          </cell>
          <cell r="I1539">
            <v>4710</v>
          </cell>
          <cell r="J1539" t="str">
            <v>EARG</v>
          </cell>
          <cell r="K1539" t="str">
            <v>19DEC97</v>
          </cell>
          <cell r="L1539" t="str">
            <v>23DEC97</v>
          </cell>
          <cell r="M1539" t="str">
            <v>23DEC97</v>
          </cell>
          <cell r="N1539" t="str">
            <v>31OCT02</v>
          </cell>
          <cell r="O1539" t="str">
            <v>15MAR01</v>
          </cell>
          <cell r="P1539" t="str">
            <v>15SEP12</v>
          </cell>
          <cell r="Q1539">
            <v>15</v>
          </cell>
          <cell r="R1539">
            <v>3</v>
          </cell>
          <cell r="S1539">
            <v>0</v>
          </cell>
          <cell r="T1539" t="str">
            <v>V'ABLE</v>
          </cell>
          <cell r="U1539">
            <v>15000</v>
          </cell>
          <cell r="V1539">
            <v>7130</v>
          </cell>
          <cell r="W1539">
            <v>7870</v>
          </cell>
          <cell r="X1539">
            <v>7870</v>
          </cell>
          <cell r="Y1539">
            <v>7870</v>
          </cell>
          <cell r="Z1539">
            <v>7870</v>
          </cell>
          <cell r="AA1539">
            <v>7870</v>
          </cell>
        </row>
        <row r="1540">
          <cell r="A1540" t="str">
            <v>SECOND AGRICULTURE PROGRAM</v>
          </cell>
          <cell r="B1540" t="str">
            <v>1604</v>
          </cell>
          <cell r="C1540">
            <v>1604</v>
          </cell>
          <cell r="D1540" t="str">
            <v>CLOSED</v>
          </cell>
          <cell r="E1540" t="str">
            <v>03</v>
          </cell>
          <cell r="F1540" t="str">
            <v>NEP</v>
          </cell>
          <cell r="G1540">
            <v>3900</v>
          </cell>
          <cell r="H1540" t="str">
            <v>Multisector</v>
          </cell>
          <cell r="I1540">
            <v>2035</v>
          </cell>
          <cell r="J1540" t="str">
            <v>SANS</v>
          </cell>
          <cell r="K1540" t="str">
            <v>22JAN98</v>
          </cell>
          <cell r="L1540" t="str">
            <v>16FEB98</v>
          </cell>
          <cell r="M1540" t="str">
            <v>09MAR98</v>
          </cell>
          <cell r="N1540" t="str">
            <v>31DEC00</v>
          </cell>
          <cell r="O1540" t="str">
            <v>15JUN08</v>
          </cell>
          <cell r="P1540" t="str">
            <v>15DEC37</v>
          </cell>
          <cell r="Q1540">
            <v>40</v>
          </cell>
          <cell r="R1540">
            <v>10</v>
          </cell>
          <cell r="S1540">
            <v>1</v>
          </cell>
          <cell r="U1540">
            <v>48881</v>
          </cell>
          <cell r="V1540">
            <v>0</v>
          </cell>
          <cell r="W1540">
            <v>48881</v>
          </cell>
          <cell r="X1540">
            <v>48881</v>
          </cell>
          <cell r="Y1540">
            <v>48881</v>
          </cell>
          <cell r="Z1540">
            <v>48881</v>
          </cell>
          <cell r="AA1540">
            <v>977</v>
          </cell>
        </row>
        <row r="1541">
          <cell r="A1541" t="str">
            <v>CENTRAL SULAWESI INT'GRATD AREA DEV &amp; CNSERVTN PROJECT</v>
          </cell>
          <cell r="B1541" t="str">
            <v>1605</v>
          </cell>
          <cell r="C1541">
            <v>1605</v>
          </cell>
          <cell r="D1541" t="str">
            <v>CLOSED</v>
          </cell>
          <cell r="E1541" t="str">
            <v>01</v>
          </cell>
          <cell r="F1541" t="str">
            <v>INO</v>
          </cell>
          <cell r="G1541">
            <v>3008</v>
          </cell>
          <cell r="H1541" t="str">
            <v>Agriculture Sector Development</v>
          </cell>
          <cell r="I1541">
            <v>2125</v>
          </cell>
          <cell r="J1541" t="str">
            <v>SEAE</v>
          </cell>
          <cell r="K1541" t="str">
            <v>27JAN98</v>
          </cell>
          <cell r="L1541" t="str">
            <v>04MAR98</v>
          </cell>
          <cell r="M1541" t="str">
            <v>15MAY98</v>
          </cell>
          <cell r="N1541" t="str">
            <v>16JUN06</v>
          </cell>
          <cell r="O1541" t="str">
            <v>15MAY05</v>
          </cell>
          <cell r="P1541" t="str">
            <v>15NOV22</v>
          </cell>
          <cell r="Q1541">
            <v>25</v>
          </cell>
          <cell r="R1541">
            <v>7</v>
          </cell>
          <cell r="S1541">
            <v>0</v>
          </cell>
          <cell r="T1541" t="str">
            <v>V'ABLE</v>
          </cell>
          <cell r="U1541">
            <v>32000</v>
          </cell>
          <cell r="V1541">
            <v>10292</v>
          </cell>
          <cell r="W1541">
            <v>21708</v>
          </cell>
          <cell r="X1541">
            <v>21708</v>
          </cell>
          <cell r="Y1541">
            <v>21708</v>
          </cell>
          <cell r="Z1541">
            <v>21708</v>
          </cell>
          <cell r="AA1541">
            <v>2084</v>
          </cell>
        </row>
        <row r="1542">
          <cell r="A1542" t="str">
            <v>EARLY CHILDHOOD DEVELOPMENT PROJECT</v>
          </cell>
          <cell r="B1542" t="str">
            <v>1606</v>
          </cell>
          <cell r="C1542">
            <v>1606</v>
          </cell>
          <cell r="D1542" t="str">
            <v>CLOSED</v>
          </cell>
          <cell r="E1542" t="str">
            <v>01</v>
          </cell>
          <cell r="F1542" t="str">
            <v>PHI</v>
          </cell>
          <cell r="G1542">
            <v>3401</v>
          </cell>
          <cell r="H1542" t="str">
            <v>Early Childhood Development</v>
          </cell>
          <cell r="I1542">
            <v>2135</v>
          </cell>
          <cell r="J1542" t="str">
            <v>SESS</v>
          </cell>
          <cell r="K1542" t="str">
            <v>27JAN98</v>
          </cell>
          <cell r="L1542" t="str">
            <v>15APR98</v>
          </cell>
          <cell r="M1542" t="str">
            <v>28SEP98</v>
          </cell>
          <cell r="N1542" t="str">
            <v>02JUL07</v>
          </cell>
          <cell r="O1542" t="str">
            <v>15MAY03</v>
          </cell>
          <cell r="P1542" t="str">
            <v>15NOV22</v>
          </cell>
          <cell r="Q1542">
            <v>25</v>
          </cell>
          <cell r="R1542">
            <v>5</v>
          </cell>
          <cell r="S1542">
            <v>0</v>
          </cell>
          <cell r="T1542" t="str">
            <v>V'ABLE</v>
          </cell>
          <cell r="U1542">
            <v>15700</v>
          </cell>
          <cell r="V1542">
            <v>2272</v>
          </cell>
          <cell r="W1542">
            <v>13428</v>
          </cell>
          <cell r="X1542">
            <v>13428</v>
          </cell>
          <cell r="Y1542">
            <v>13428</v>
          </cell>
          <cell r="Z1542">
            <v>13428</v>
          </cell>
          <cell r="AA1542">
            <v>1530</v>
          </cell>
        </row>
        <row r="1543">
          <cell r="A1543" t="str">
            <v>EARLY CHILDHOOD DEVELOPMENT PROJECT</v>
          </cell>
          <cell r="B1543" t="str">
            <v>1607</v>
          </cell>
          <cell r="C1543">
            <v>1607</v>
          </cell>
          <cell r="D1543" t="str">
            <v>CLOSED</v>
          </cell>
          <cell r="E1543" t="str">
            <v>03</v>
          </cell>
          <cell r="F1543" t="str">
            <v>PHI</v>
          </cell>
          <cell r="G1543">
            <v>3401</v>
          </cell>
          <cell r="H1543" t="str">
            <v>Early Childhood Development</v>
          </cell>
          <cell r="I1543">
            <v>2135</v>
          </cell>
          <cell r="J1543" t="str">
            <v>SESS</v>
          </cell>
          <cell r="K1543" t="str">
            <v>27JAN98</v>
          </cell>
          <cell r="L1543" t="str">
            <v>15APR98</v>
          </cell>
          <cell r="M1543" t="str">
            <v>28SEP98</v>
          </cell>
          <cell r="N1543" t="str">
            <v>15NOV05</v>
          </cell>
          <cell r="O1543" t="str">
            <v>15MAY08</v>
          </cell>
          <cell r="P1543" t="str">
            <v>15NOV32</v>
          </cell>
          <cell r="Q1543">
            <v>35</v>
          </cell>
          <cell r="R1543">
            <v>10</v>
          </cell>
          <cell r="S1543">
            <v>1</v>
          </cell>
          <cell r="U1543">
            <v>9016</v>
          </cell>
          <cell r="V1543">
            <v>1420</v>
          </cell>
          <cell r="W1543">
            <v>7596</v>
          </cell>
          <cell r="X1543">
            <v>7596</v>
          </cell>
          <cell r="Y1543">
            <v>7596</v>
          </cell>
          <cell r="Z1543">
            <v>7596</v>
          </cell>
          <cell r="AA1543">
            <v>190</v>
          </cell>
        </row>
        <row r="1544">
          <cell r="A1544" t="str">
            <v>FINANCIAL SECTOR PROGRAM</v>
          </cell>
          <cell r="B1544" t="str">
            <v>1608</v>
          </cell>
          <cell r="C1544">
            <v>1608</v>
          </cell>
          <cell r="D1544" t="str">
            <v>CLOSED</v>
          </cell>
          <cell r="E1544" t="str">
            <v>03</v>
          </cell>
          <cell r="F1544" t="str">
            <v>SAM</v>
          </cell>
          <cell r="G1544">
            <v>3306</v>
          </cell>
          <cell r="H1544" t="str">
            <v>Finance Sector Development</v>
          </cell>
          <cell r="I1544">
            <v>3610</v>
          </cell>
          <cell r="J1544" t="str">
            <v>PAHQ</v>
          </cell>
          <cell r="K1544" t="str">
            <v>19FEB98</v>
          </cell>
          <cell r="L1544" t="str">
            <v>24MAR98</v>
          </cell>
          <cell r="M1544" t="str">
            <v>01JUN98</v>
          </cell>
          <cell r="N1544" t="str">
            <v>16NOV01</v>
          </cell>
          <cell r="O1544" t="str">
            <v>01AUG08</v>
          </cell>
          <cell r="P1544" t="str">
            <v>01FEB38</v>
          </cell>
          <cell r="Q1544">
            <v>40</v>
          </cell>
          <cell r="R1544">
            <v>10</v>
          </cell>
          <cell r="S1544">
            <v>1</v>
          </cell>
          <cell r="U1544">
            <v>7283</v>
          </cell>
          <cell r="V1544">
            <v>0</v>
          </cell>
          <cell r="W1544">
            <v>7283</v>
          </cell>
          <cell r="X1544">
            <v>7283</v>
          </cell>
          <cell r="Y1544">
            <v>7283</v>
          </cell>
          <cell r="Z1544">
            <v>7283</v>
          </cell>
          <cell r="AA1544">
            <v>73</v>
          </cell>
        </row>
        <row r="1545">
          <cell r="A1545" t="str">
            <v>COMMUNITY GROUNDWATER IRRIGATION SECTOR PROJECT</v>
          </cell>
          <cell r="B1545" t="str">
            <v>1609</v>
          </cell>
          <cell r="C1545">
            <v>1609</v>
          </cell>
          <cell r="D1545" t="str">
            <v>CLOSED</v>
          </cell>
          <cell r="E1545" t="str">
            <v>03</v>
          </cell>
          <cell r="F1545" t="str">
            <v>NEP</v>
          </cell>
          <cell r="G1545">
            <v>3005</v>
          </cell>
          <cell r="H1545" t="str">
            <v>Irrigation &amp; Drainage</v>
          </cell>
          <cell r="I1545">
            <v>2070</v>
          </cell>
          <cell r="J1545" t="str">
            <v>NRM</v>
          </cell>
          <cell r="K1545" t="str">
            <v>26FEB98</v>
          </cell>
          <cell r="L1545" t="str">
            <v>17NOV98</v>
          </cell>
          <cell r="M1545" t="str">
            <v>03MAR99</v>
          </cell>
          <cell r="N1545" t="str">
            <v>21JAN08</v>
          </cell>
          <cell r="O1545" t="str">
            <v>15JUN08</v>
          </cell>
          <cell r="P1545" t="str">
            <v>15DEC37</v>
          </cell>
          <cell r="Q1545">
            <v>40</v>
          </cell>
          <cell r="R1545">
            <v>10</v>
          </cell>
          <cell r="S1545">
            <v>1</v>
          </cell>
          <cell r="U1545">
            <v>31942</v>
          </cell>
          <cell r="V1545">
            <v>21780</v>
          </cell>
          <cell r="W1545">
            <v>10162</v>
          </cell>
          <cell r="X1545">
            <v>10162</v>
          </cell>
          <cell r="Y1545">
            <v>10162</v>
          </cell>
          <cell r="Z1545">
            <v>10162</v>
          </cell>
          <cell r="AA1545">
            <v>204</v>
          </cell>
        </row>
        <row r="1546">
          <cell r="A1546" t="str">
            <v>SOCIAL SECTOR PROGRAM</v>
          </cell>
          <cell r="B1546" t="str">
            <v>1611</v>
          </cell>
          <cell r="C1546">
            <v>1611</v>
          </cell>
          <cell r="D1546" t="str">
            <v>CLOSED</v>
          </cell>
          <cell r="E1546" t="str">
            <v>01</v>
          </cell>
          <cell r="F1546" t="str">
            <v>THA</v>
          </cell>
          <cell r="G1546">
            <v>3405</v>
          </cell>
          <cell r="H1546" t="str">
            <v>Social Protection</v>
          </cell>
          <cell r="I1546">
            <v>2135</v>
          </cell>
          <cell r="J1546" t="str">
            <v>SESS</v>
          </cell>
          <cell r="K1546" t="str">
            <v>12MAR98</v>
          </cell>
          <cell r="L1546" t="str">
            <v>13MAR98</v>
          </cell>
          <cell r="M1546" t="str">
            <v>17MAR98</v>
          </cell>
          <cell r="N1546" t="str">
            <v>31MAR00</v>
          </cell>
          <cell r="O1546" t="str">
            <v>15MAR01</v>
          </cell>
          <cell r="P1546" t="str">
            <v>15SEP02</v>
          </cell>
          <cell r="Q1546">
            <v>15</v>
          </cell>
          <cell r="R1546">
            <v>3</v>
          </cell>
          <cell r="S1546">
            <v>0</v>
          </cell>
          <cell r="T1546" t="str">
            <v>V'ABLE</v>
          </cell>
          <cell r="U1546">
            <v>500000</v>
          </cell>
          <cell r="V1546">
            <v>0</v>
          </cell>
          <cell r="W1546">
            <v>500000</v>
          </cell>
          <cell r="X1546">
            <v>500000</v>
          </cell>
          <cell r="Y1546">
            <v>500000</v>
          </cell>
          <cell r="Z1546">
            <v>500000</v>
          </cell>
          <cell r="AA1546">
            <v>500000</v>
          </cell>
        </row>
        <row r="1547">
          <cell r="A1547" t="str">
            <v>EXPORT FINANCING FACILITY</v>
          </cell>
          <cell r="B1547" t="str">
            <v>1612</v>
          </cell>
          <cell r="C1547">
            <v>1612</v>
          </cell>
          <cell r="D1547" t="str">
            <v>CLOSED</v>
          </cell>
          <cell r="E1547" t="str">
            <v>01</v>
          </cell>
          <cell r="F1547" t="str">
            <v>THA</v>
          </cell>
          <cell r="G1547">
            <v>3504</v>
          </cell>
          <cell r="H1547" t="str">
            <v>Trade</v>
          </cell>
          <cell r="I1547">
            <v>2145</v>
          </cell>
          <cell r="J1547" t="str">
            <v>SEGF</v>
          </cell>
          <cell r="K1547" t="str">
            <v>26MAR98</v>
          </cell>
          <cell r="L1547" t="str">
            <v>01APR98</v>
          </cell>
          <cell r="M1547" t="str">
            <v>30JUN98</v>
          </cell>
          <cell r="N1547" t="str">
            <v>31MAY99</v>
          </cell>
          <cell r="O1547" t="str">
            <v>01APR99</v>
          </cell>
          <cell r="P1547" t="str">
            <v>01APR99</v>
          </cell>
          <cell r="Q1547">
            <v>5</v>
          </cell>
          <cell r="R1547">
            <v>1</v>
          </cell>
          <cell r="S1547">
            <v>0</v>
          </cell>
          <cell r="T1547" t="str">
            <v>V'ABLE</v>
          </cell>
          <cell r="U1547">
            <v>50000</v>
          </cell>
          <cell r="V1547">
            <v>0</v>
          </cell>
          <cell r="W1547">
            <v>50000</v>
          </cell>
          <cell r="X1547">
            <v>50000</v>
          </cell>
          <cell r="Y1547">
            <v>50000</v>
          </cell>
          <cell r="Z1547">
            <v>50000</v>
          </cell>
          <cell r="AA1547">
            <v>50000</v>
          </cell>
        </row>
        <row r="1548">
          <cell r="A1548" t="str">
            <v>CORAL REEF REHABILITATION &amp; MANAGEMENT</v>
          </cell>
          <cell r="B1548" t="str">
            <v>1613</v>
          </cell>
          <cell r="C1548">
            <v>1613</v>
          </cell>
          <cell r="D1548" t="str">
            <v>CLOSED</v>
          </cell>
          <cell r="E1548" t="str">
            <v>01</v>
          </cell>
          <cell r="F1548" t="str">
            <v>INO</v>
          </cell>
          <cell r="G1548">
            <v>3002</v>
          </cell>
          <cell r="H1548" t="str">
            <v>Environment &amp; Biodiversity</v>
          </cell>
          <cell r="I1548">
            <v>2125</v>
          </cell>
          <cell r="J1548" t="str">
            <v>SEAE</v>
          </cell>
          <cell r="K1548" t="str">
            <v>26MAR98</v>
          </cell>
          <cell r="L1548" t="str">
            <v>15MAY98</v>
          </cell>
          <cell r="M1548" t="str">
            <v>06AUG98</v>
          </cell>
          <cell r="N1548" t="str">
            <v>22DEC03</v>
          </cell>
          <cell r="O1548" t="str">
            <v>01OCT01</v>
          </cell>
          <cell r="P1548" t="str">
            <v>01APR13</v>
          </cell>
          <cell r="Q1548">
            <v>15</v>
          </cell>
          <cell r="R1548">
            <v>3</v>
          </cell>
          <cell r="S1548">
            <v>0</v>
          </cell>
          <cell r="T1548" t="str">
            <v>V'ABLE</v>
          </cell>
          <cell r="U1548">
            <v>7000</v>
          </cell>
          <cell r="V1548">
            <v>383</v>
          </cell>
          <cell r="W1548">
            <v>6617</v>
          </cell>
          <cell r="X1548">
            <v>6617</v>
          </cell>
          <cell r="Y1548">
            <v>6617</v>
          </cell>
          <cell r="Z1548">
            <v>6617</v>
          </cell>
          <cell r="AA1548">
            <v>3170</v>
          </cell>
        </row>
        <row r="1549">
          <cell r="A1549" t="str">
            <v>HEBEI ROADS DEVELOPMENT PROJECT</v>
          </cell>
          <cell r="B1549" t="str">
            <v>1617</v>
          </cell>
          <cell r="C1549">
            <v>1617</v>
          </cell>
          <cell r="D1549" t="str">
            <v>CLOSED</v>
          </cell>
          <cell r="E1549" t="str">
            <v>01</v>
          </cell>
          <cell r="F1549" t="str">
            <v>PRC</v>
          </cell>
          <cell r="G1549">
            <v>3701</v>
          </cell>
          <cell r="H1549" t="str">
            <v>Roads &amp; Highways</v>
          </cell>
          <cell r="I1549">
            <v>4715</v>
          </cell>
          <cell r="J1549" t="str">
            <v>EATC</v>
          </cell>
          <cell r="K1549" t="str">
            <v>18JUN98</v>
          </cell>
          <cell r="L1549" t="str">
            <v>06OCT98</v>
          </cell>
          <cell r="M1549" t="str">
            <v>18FEB99</v>
          </cell>
          <cell r="N1549" t="str">
            <v>02APR04</v>
          </cell>
          <cell r="O1549" t="str">
            <v>15SEP02</v>
          </cell>
          <cell r="P1549" t="str">
            <v>15MAR22</v>
          </cell>
          <cell r="Q1549">
            <v>24</v>
          </cell>
          <cell r="R1549">
            <v>4</v>
          </cell>
          <cell r="S1549">
            <v>0</v>
          </cell>
          <cell r="T1549" t="str">
            <v>V'ABLE</v>
          </cell>
          <cell r="U1549">
            <v>180000</v>
          </cell>
          <cell r="V1549">
            <v>12931</v>
          </cell>
          <cell r="W1549">
            <v>167069</v>
          </cell>
          <cell r="X1549">
            <v>167069</v>
          </cell>
          <cell r="Y1549">
            <v>167069</v>
          </cell>
          <cell r="Z1549">
            <v>167069</v>
          </cell>
          <cell r="AA1549">
            <v>23876</v>
          </cell>
        </row>
        <row r="1550">
          <cell r="A1550" t="str">
            <v>FINANCIAL GOVERNANCE REFORMS: SECTOR DEV. PROGRAM</v>
          </cell>
          <cell r="B1550" t="str">
            <v>1618</v>
          </cell>
          <cell r="C1550">
            <v>1618</v>
          </cell>
          <cell r="D1550" t="str">
            <v>CLOSED</v>
          </cell>
          <cell r="E1550" t="str">
            <v>01</v>
          </cell>
          <cell r="F1550" t="str">
            <v>INO</v>
          </cell>
          <cell r="G1550">
            <v>3306</v>
          </cell>
          <cell r="H1550" t="str">
            <v>Finance Sector Development</v>
          </cell>
          <cell r="I1550">
            <v>2145</v>
          </cell>
          <cell r="J1550" t="str">
            <v>SEGF</v>
          </cell>
          <cell r="K1550" t="str">
            <v>25JUN98</v>
          </cell>
          <cell r="L1550" t="str">
            <v>26JUN98</v>
          </cell>
          <cell r="M1550" t="str">
            <v>26JUN98</v>
          </cell>
          <cell r="N1550" t="str">
            <v>05JUL02</v>
          </cell>
          <cell r="O1550" t="str">
            <v>15JAN02</v>
          </cell>
          <cell r="P1550" t="str">
            <v>15JUL13</v>
          </cell>
          <cell r="Q1550">
            <v>15</v>
          </cell>
          <cell r="R1550">
            <v>3</v>
          </cell>
          <cell r="S1550">
            <v>0</v>
          </cell>
          <cell r="T1550" t="str">
            <v>V'ABLE</v>
          </cell>
          <cell r="U1550">
            <v>1400000</v>
          </cell>
          <cell r="V1550">
            <v>0</v>
          </cell>
          <cell r="W1550">
            <v>1400000</v>
          </cell>
          <cell r="X1550">
            <v>1400000</v>
          </cell>
          <cell r="Y1550">
            <v>1400000</v>
          </cell>
          <cell r="Z1550">
            <v>1400000</v>
          </cell>
          <cell r="AA1550">
            <v>616600</v>
          </cell>
        </row>
        <row r="1551">
          <cell r="A1551" t="str">
            <v>FINANCIAL GOVERNANCE REFORM-SUPPORT PROGRAM</v>
          </cell>
          <cell r="B1551" t="str">
            <v>1619</v>
          </cell>
          <cell r="C1551">
            <v>1619</v>
          </cell>
          <cell r="D1551" t="str">
            <v>CLOSED</v>
          </cell>
          <cell r="E1551" t="str">
            <v>01</v>
          </cell>
          <cell r="F1551" t="str">
            <v>INO</v>
          </cell>
          <cell r="G1551">
            <v>3306</v>
          </cell>
          <cell r="H1551" t="str">
            <v>Finance Sector Development</v>
          </cell>
          <cell r="I1551">
            <v>2145</v>
          </cell>
          <cell r="J1551" t="str">
            <v>SEGF</v>
          </cell>
          <cell r="K1551" t="str">
            <v>25JUN98</v>
          </cell>
          <cell r="L1551" t="str">
            <v>26JUN98</v>
          </cell>
          <cell r="M1551" t="str">
            <v>26JUN98</v>
          </cell>
          <cell r="N1551" t="str">
            <v>18OCT01</v>
          </cell>
          <cell r="Q1551">
            <v>15</v>
          </cell>
          <cell r="R1551">
            <v>3</v>
          </cell>
          <cell r="S1551">
            <v>0</v>
          </cell>
          <cell r="T1551" t="str">
            <v>V'ABLE</v>
          </cell>
          <cell r="U1551">
            <v>47000</v>
          </cell>
          <cell r="V1551">
            <v>47000</v>
          </cell>
          <cell r="W1551">
            <v>0</v>
          </cell>
          <cell r="X1551">
            <v>0</v>
          </cell>
          <cell r="Y1551">
            <v>0</v>
          </cell>
          <cell r="Z1551">
            <v>0</v>
          </cell>
          <cell r="AA1551">
            <v>0</v>
          </cell>
        </row>
        <row r="1552">
          <cell r="A1552" t="str">
            <v>CAPACITY BUILDING FOR FINANCIAL GOVERNANCE</v>
          </cell>
          <cell r="B1552" t="str">
            <v>1620</v>
          </cell>
          <cell r="C1552">
            <v>1620</v>
          </cell>
          <cell r="D1552" t="str">
            <v>CLOSED</v>
          </cell>
          <cell r="E1552" t="str">
            <v>01</v>
          </cell>
          <cell r="F1552" t="str">
            <v>INO</v>
          </cell>
          <cell r="G1552">
            <v>3306</v>
          </cell>
          <cell r="H1552" t="str">
            <v>Finance Sector Development</v>
          </cell>
          <cell r="I1552">
            <v>2145</v>
          </cell>
          <cell r="J1552" t="str">
            <v>SEGF</v>
          </cell>
          <cell r="K1552" t="str">
            <v>25JUN98</v>
          </cell>
          <cell r="L1552" t="str">
            <v>26JUN98</v>
          </cell>
          <cell r="M1552" t="str">
            <v>26JUN98</v>
          </cell>
          <cell r="N1552" t="str">
            <v>16MAY05</v>
          </cell>
          <cell r="O1552" t="str">
            <v>15JAN02</v>
          </cell>
          <cell r="P1552" t="str">
            <v>15JUL13</v>
          </cell>
          <cell r="Q1552">
            <v>15</v>
          </cell>
          <cell r="R1552">
            <v>3</v>
          </cell>
          <cell r="S1552">
            <v>0</v>
          </cell>
          <cell r="T1552" t="str">
            <v>V'ABLE</v>
          </cell>
          <cell r="U1552">
            <v>50000</v>
          </cell>
          <cell r="V1552">
            <v>13317</v>
          </cell>
          <cell r="W1552">
            <v>36683</v>
          </cell>
          <cell r="X1552">
            <v>36683</v>
          </cell>
          <cell r="Y1552">
            <v>36683</v>
          </cell>
          <cell r="Z1552">
            <v>36683</v>
          </cell>
          <cell r="AA1552">
            <v>16461</v>
          </cell>
        </row>
        <row r="1553">
          <cell r="A1553" t="str">
            <v>BASIC EDUCATION (GIRLS) PROJECT</v>
          </cell>
          <cell r="B1553" t="str">
            <v>1621</v>
          </cell>
          <cell r="C1553">
            <v>1621</v>
          </cell>
          <cell r="D1553" t="str">
            <v>CLOSED</v>
          </cell>
          <cell r="E1553" t="str">
            <v>03</v>
          </cell>
          <cell r="F1553" t="str">
            <v>LAO</v>
          </cell>
          <cell r="G1553">
            <v>3101</v>
          </cell>
          <cell r="H1553" t="str">
            <v>Basic Education</v>
          </cell>
          <cell r="I1553">
            <v>2165</v>
          </cell>
          <cell r="J1553" t="str">
            <v>LRM</v>
          </cell>
          <cell r="K1553" t="str">
            <v>25JUN98</v>
          </cell>
          <cell r="L1553" t="str">
            <v>15DEC98</v>
          </cell>
          <cell r="M1553" t="str">
            <v>31MAY99</v>
          </cell>
          <cell r="N1553" t="str">
            <v>28JAN08</v>
          </cell>
          <cell r="O1553" t="str">
            <v>01AUG08</v>
          </cell>
          <cell r="P1553" t="str">
            <v>01FEB38</v>
          </cell>
          <cell r="Q1553">
            <v>40</v>
          </cell>
          <cell r="R1553">
            <v>10</v>
          </cell>
          <cell r="S1553">
            <v>1</v>
          </cell>
          <cell r="U1553">
            <v>21580</v>
          </cell>
          <cell r="V1553">
            <v>975</v>
          </cell>
          <cell r="W1553">
            <v>20605</v>
          </cell>
          <cell r="X1553">
            <v>20605</v>
          </cell>
          <cell r="Y1553">
            <v>20605</v>
          </cell>
          <cell r="Z1553">
            <v>20605</v>
          </cell>
          <cell r="AA1553">
            <v>206</v>
          </cell>
        </row>
        <row r="1554">
          <cell r="A1554" t="str">
            <v>SOCIAL PROTECTION SECTOR DEVELOPMENT PROGRAM(SPSDP)</v>
          </cell>
          <cell r="B1554" t="str">
            <v>1622</v>
          </cell>
          <cell r="C1554">
            <v>1622</v>
          </cell>
          <cell r="D1554" t="str">
            <v>CLOSED</v>
          </cell>
          <cell r="E1554" t="str">
            <v>01</v>
          </cell>
          <cell r="F1554" t="str">
            <v>INO</v>
          </cell>
          <cell r="G1554">
            <v>3405</v>
          </cell>
          <cell r="H1554" t="str">
            <v>Social Protection</v>
          </cell>
          <cell r="I1554">
            <v>2135</v>
          </cell>
          <cell r="J1554" t="str">
            <v>SESS</v>
          </cell>
          <cell r="K1554" t="str">
            <v>09JUL98</v>
          </cell>
          <cell r="L1554" t="str">
            <v>10JUL98</v>
          </cell>
          <cell r="M1554" t="str">
            <v>14JUL98</v>
          </cell>
          <cell r="N1554" t="str">
            <v>18FEB00</v>
          </cell>
          <cell r="O1554" t="str">
            <v>15OCT01</v>
          </cell>
          <cell r="P1554" t="str">
            <v>15APR13</v>
          </cell>
          <cell r="Q1554">
            <v>15</v>
          </cell>
          <cell r="R1554">
            <v>3</v>
          </cell>
          <cell r="S1554">
            <v>0</v>
          </cell>
          <cell r="T1554" t="str">
            <v>V'ABLE</v>
          </cell>
          <cell r="U1554">
            <v>100000</v>
          </cell>
          <cell r="V1554">
            <v>0</v>
          </cell>
          <cell r="W1554">
            <v>100000</v>
          </cell>
          <cell r="X1554">
            <v>100000</v>
          </cell>
          <cell r="Y1554">
            <v>100000</v>
          </cell>
          <cell r="Z1554">
            <v>100000</v>
          </cell>
          <cell r="AA1554">
            <v>48488</v>
          </cell>
        </row>
        <row r="1555">
          <cell r="A1555" t="str">
            <v>SOCIAL PROTECTION SECTOR DEVELOPMENT PROJECT</v>
          </cell>
          <cell r="B1555" t="str">
            <v>1623</v>
          </cell>
          <cell r="C1555">
            <v>1623</v>
          </cell>
          <cell r="D1555" t="str">
            <v>CLOSED</v>
          </cell>
          <cell r="E1555" t="str">
            <v>01</v>
          </cell>
          <cell r="F1555" t="str">
            <v>INO</v>
          </cell>
          <cell r="G1555">
            <v>3405</v>
          </cell>
          <cell r="H1555" t="str">
            <v>Social Protection</v>
          </cell>
          <cell r="I1555">
            <v>2135</v>
          </cell>
          <cell r="J1555" t="str">
            <v>SESS</v>
          </cell>
          <cell r="K1555" t="str">
            <v>09JUL98</v>
          </cell>
          <cell r="L1555" t="str">
            <v>10JUL98</v>
          </cell>
          <cell r="M1555" t="str">
            <v>14JUL98</v>
          </cell>
          <cell r="N1555" t="str">
            <v>20NOV01</v>
          </cell>
          <cell r="O1555" t="str">
            <v>15OCT00</v>
          </cell>
          <cell r="P1555" t="str">
            <v>15APR20</v>
          </cell>
          <cell r="Q1555">
            <v>22</v>
          </cell>
          <cell r="R1555">
            <v>2</v>
          </cell>
          <cell r="S1555">
            <v>0</v>
          </cell>
          <cell r="T1555" t="str">
            <v>V'ABLE</v>
          </cell>
          <cell r="U1555">
            <v>200000</v>
          </cell>
          <cell r="V1555">
            <v>12484</v>
          </cell>
          <cell r="W1555">
            <v>187516</v>
          </cell>
          <cell r="X1555">
            <v>187516</v>
          </cell>
          <cell r="Y1555">
            <v>187516</v>
          </cell>
          <cell r="Z1555">
            <v>187516</v>
          </cell>
          <cell r="AA1555">
            <v>40374</v>
          </cell>
        </row>
        <row r="1556">
          <cell r="A1556" t="str">
            <v>COMPREHENSIVE REFORM PROGRAM</v>
          </cell>
          <cell r="B1556" t="str">
            <v>1624</v>
          </cell>
          <cell r="C1556">
            <v>1624</v>
          </cell>
          <cell r="D1556" t="str">
            <v>CLOSED</v>
          </cell>
          <cell r="E1556" t="str">
            <v>03</v>
          </cell>
          <cell r="F1556" t="str">
            <v>VAN</v>
          </cell>
          <cell r="G1556">
            <v>3601</v>
          </cell>
          <cell r="H1556" t="str">
            <v>National Government Administration</v>
          </cell>
          <cell r="I1556">
            <v>3610</v>
          </cell>
          <cell r="J1556" t="str">
            <v>PAHQ</v>
          </cell>
          <cell r="K1556" t="str">
            <v>16JUL98</v>
          </cell>
          <cell r="L1556" t="str">
            <v>06AUG98</v>
          </cell>
          <cell r="M1556" t="str">
            <v>06AUG98</v>
          </cell>
          <cell r="N1556" t="str">
            <v>14DEC00</v>
          </cell>
          <cell r="O1556" t="str">
            <v>15SEP08</v>
          </cell>
          <cell r="P1556" t="str">
            <v>15MAR38</v>
          </cell>
          <cell r="Q1556">
            <v>40</v>
          </cell>
          <cell r="R1556">
            <v>10</v>
          </cell>
          <cell r="S1556">
            <v>1</v>
          </cell>
          <cell r="U1556">
            <v>19947</v>
          </cell>
          <cell r="V1556">
            <v>0</v>
          </cell>
          <cell r="W1556">
            <v>19947</v>
          </cell>
          <cell r="X1556">
            <v>19947</v>
          </cell>
          <cell r="Y1556">
            <v>19947</v>
          </cell>
          <cell r="Z1556">
            <v>19947</v>
          </cell>
          <cell r="AA1556">
            <v>200</v>
          </cell>
        </row>
        <row r="1557">
          <cell r="A1557" t="str">
            <v>URBAN INFRASTRUCTURE IMPROVEMENT PROJECT</v>
          </cell>
          <cell r="B1557" t="str">
            <v>1625</v>
          </cell>
          <cell r="C1557">
            <v>1625</v>
          </cell>
          <cell r="D1557" t="str">
            <v>CLOSED</v>
          </cell>
          <cell r="E1557" t="str">
            <v>03</v>
          </cell>
          <cell r="F1557" t="str">
            <v>BHU</v>
          </cell>
          <cell r="G1557">
            <v>3900</v>
          </cell>
          <cell r="H1557" t="str">
            <v>Multisector</v>
          </cell>
          <cell r="I1557">
            <v>2045</v>
          </cell>
          <cell r="J1557" t="str">
            <v>SAUD</v>
          </cell>
          <cell r="K1557" t="str">
            <v>30JUL98</v>
          </cell>
          <cell r="L1557" t="str">
            <v>20NOV98</v>
          </cell>
          <cell r="M1557" t="str">
            <v>17MAR99</v>
          </cell>
          <cell r="N1557" t="str">
            <v>25AUG05</v>
          </cell>
          <cell r="O1557" t="str">
            <v>15AUG08</v>
          </cell>
          <cell r="P1557" t="str">
            <v>15FEB38</v>
          </cell>
          <cell r="Q1557">
            <v>40</v>
          </cell>
          <cell r="R1557">
            <v>10</v>
          </cell>
          <cell r="S1557">
            <v>1</v>
          </cell>
          <cell r="U1557">
            <v>5934</v>
          </cell>
          <cell r="V1557">
            <v>96</v>
          </cell>
          <cell r="W1557">
            <v>5838</v>
          </cell>
          <cell r="X1557">
            <v>5838</v>
          </cell>
          <cell r="Y1557">
            <v>5838</v>
          </cell>
          <cell r="Z1557">
            <v>5838</v>
          </cell>
          <cell r="AA1557">
            <v>58</v>
          </cell>
        </row>
        <row r="1558">
          <cell r="A1558" t="str">
            <v>GUIZHOU SHUIBAI RAILWAY PROJECT</v>
          </cell>
          <cell r="B1558" t="str">
            <v>1626</v>
          </cell>
          <cell r="C1558">
            <v>1626</v>
          </cell>
          <cell r="D1558" t="str">
            <v>CLOSED</v>
          </cell>
          <cell r="E1558" t="str">
            <v>01</v>
          </cell>
          <cell r="F1558" t="str">
            <v>PRC</v>
          </cell>
          <cell r="G1558">
            <v>3703</v>
          </cell>
          <cell r="H1558" t="str">
            <v>Railways</v>
          </cell>
          <cell r="I1558">
            <v>4715</v>
          </cell>
          <cell r="J1558" t="str">
            <v>EATC</v>
          </cell>
          <cell r="K1558" t="str">
            <v>18AUG98</v>
          </cell>
          <cell r="L1558" t="str">
            <v>23FEB99</v>
          </cell>
          <cell r="M1558" t="str">
            <v>24MAY99</v>
          </cell>
          <cell r="N1558" t="str">
            <v>15MAR04</v>
          </cell>
          <cell r="O1558" t="str">
            <v>15MAR04</v>
          </cell>
          <cell r="P1558" t="str">
            <v>15SEP23</v>
          </cell>
          <cell r="Q1558">
            <v>25</v>
          </cell>
          <cell r="R1558">
            <v>5</v>
          </cell>
          <cell r="S1558">
            <v>0</v>
          </cell>
          <cell r="T1558" t="str">
            <v>V'ABLE</v>
          </cell>
          <cell r="U1558">
            <v>140000</v>
          </cell>
          <cell r="V1558">
            <v>35000</v>
          </cell>
          <cell r="W1558">
            <v>105000</v>
          </cell>
          <cell r="X1558">
            <v>105000</v>
          </cell>
          <cell r="Y1558">
            <v>105000</v>
          </cell>
          <cell r="Z1558">
            <v>105000</v>
          </cell>
          <cell r="AA1558">
            <v>10932</v>
          </cell>
        </row>
        <row r="1559">
          <cell r="A1559" t="str">
            <v>PUBLIC SECTOR REFORM PROGRAM</v>
          </cell>
          <cell r="B1559" t="str">
            <v>1627</v>
          </cell>
          <cell r="C1559">
            <v>1627</v>
          </cell>
          <cell r="D1559" t="str">
            <v>CLOSED</v>
          </cell>
          <cell r="E1559" t="str">
            <v>03</v>
          </cell>
          <cell r="F1559" t="str">
            <v>SOL</v>
          </cell>
          <cell r="G1559">
            <v>3601</v>
          </cell>
          <cell r="H1559" t="str">
            <v>National Government Administration</v>
          </cell>
          <cell r="I1559">
            <v>3610</v>
          </cell>
          <cell r="J1559" t="str">
            <v>PAHQ</v>
          </cell>
          <cell r="K1559" t="str">
            <v>27AUG98</v>
          </cell>
          <cell r="L1559" t="str">
            <v>11NOV98</v>
          </cell>
          <cell r="M1559" t="str">
            <v>24NOV98</v>
          </cell>
          <cell r="N1559" t="str">
            <v>27OCT00</v>
          </cell>
          <cell r="O1559" t="str">
            <v>15JAN09</v>
          </cell>
          <cell r="P1559" t="str">
            <v>15JUL38</v>
          </cell>
          <cell r="Q1559">
            <v>40</v>
          </cell>
          <cell r="R1559">
            <v>10</v>
          </cell>
          <cell r="S1559">
            <v>1</v>
          </cell>
          <cell r="U1559">
            <v>25407</v>
          </cell>
          <cell r="V1559">
            <v>9734</v>
          </cell>
          <cell r="W1559">
            <v>15673</v>
          </cell>
          <cell r="X1559">
            <v>15673</v>
          </cell>
          <cell r="Y1559">
            <v>15673</v>
          </cell>
          <cell r="Z1559">
            <v>15673</v>
          </cell>
          <cell r="AA1559">
            <v>0</v>
          </cell>
        </row>
        <row r="1560">
          <cell r="A1560" t="str">
            <v>PRIVATIZATION OF STATE-OWNED ENTERPRISES</v>
          </cell>
          <cell r="B1560" t="str">
            <v>1628</v>
          </cell>
          <cell r="C1560">
            <v>1628</v>
          </cell>
          <cell r="D1560" t="str">
            <v>CLOSED</v>
          </cell>
          <cell r="E1560" t="str">
            <v>03</v>
          </cell>
          <cell r="F1560" t="str">
            <v>SOL</v>
          </cell>
          <cell r="G1560">
            <v>3601</v>
          </cell>
          <cell r="H1560" t="str">
            <v>National Government Administration</v>
          </cell>
          <cell r="I1560">
            <v>3610</v>
          </cell>
          <cell r="J1560" t="str">
            <v>PAHQ</v>
          </cell>
          <cell r="K1560" t="str">
            <v>27AUG98</v>
          </cell>
          <cell r="L1560" t="str">
            <v>11NOV98</v>
          </cell>
          <cell r="M1560" t="str">
            <v>24NOV98</v>
          </cell>
          <cell r="N1560" t="str">
            <v>07JUN05</v>
          </cell>
          <cell r="O1560" t="str">
            <v>15JAN09</v>
          </cell>
          <cell r="P1560" t="str">
            <v>15JUL38</v>
          </cell>
          <cell r="Q1560">
            <v>40</v>
          </cell>
          <cell r="R1560">
            <v>10</v>
          </cell>
          <cell r="S1560">
            <v>1</v>
          </cell>
          <cell r="U1560">
            <v>1032</v>
          </cell>
          <cell r="V1560">
            <v>62</v>
          </cell>
          <cell r="W1560">
            <v>970</v>
          </cell>
          <cell r="X1560">
            <v>970</v>
          </cell>
          <cell r="Y1560">
            <v>970</v>
          </cell>
          <cell r="Z1560">
            <v>970</v>
          </cell>
          <cell r="AA1560">
            <v>0</v>
          </cell>
        </row>
        <row r="1561">
          <cell r="A1561" t="str">
            <v>SECOND ROAD REHABILITATION PROJECT</v>
          </cell>
          <cell r="B1561" t="str">
            <v>1630</v>
          </cell>
          <cell r="C1561">
            <v>1630</v>
          </cell>
          <cell r="D1561" t="str">
            <v>CLOSED</v>
          </cell>
          <cell r="E1561" t="str">
            <v>03</v>
          </cell>
          <cell r="F1561" t="str">
            <v>KGZ</v>
          </cell>
          <cell r="G1561">
            <v>3701</v>
          </cell>
          <cell r="H1561" t="str">
            <v>Roads &amp; Highways</v>
          </cell>
          <cell r="I1561">
            <v>4615</v>
          </cell>
          <cell r="J1561" t="str">
            <v>CWID</v>
          </cell>
          <cell r="K1561" t="str">
            <v>10SEP98</v>
          </cell>
          <cell r="L1561" t="str">
            <v>23DEC98</v>
          </cell>
          <cell r="M1561" t="str">
            <v>10MAR99</v>
          </cell>
          <cell r="N1561" t="str">
            <v>18FEB05</v>
          </cell>
          <cell r="O1561" t="str">
            <v>15JAN09</v>
          </cell>
          <cell r="P1561" t="str">
            <v>15JUL38</v>
          </cell>
          <cell r="Q1561">
            <v>40</v>
          </cell>
          <cell r="R1561">
            <v>10</v>
          </cell>
          <cell r="S1561">
            <v>1</v>
          </cell>
          <cell r="U1561">
            <v>49773</v>
          </cell>
          <cell r="V1561">
            <v>410</v>
          </cell>
          <cell r="W1561">
            <v>49363</v>
          </cell>
          <cell r="X1561">
            <v>49363</v>
          </cell>
          <cell r="Y1561">
            <v>49363</v>
          </cell>
          <cell r="Z1561">
            <v>49363</v>
          </cell>
          <cell r="AA1561">
            <v>0</v>
          </cell>
        </row>
        <row r="1562">
          <cell r="A1562" t="str">
            <v>RAILWAY REHABILITATION PROJECT</v>
          </cell>
          <cell r="B1562" t="str">
            <v>1631</v>
          </cell>
          <cell r="C1562">
            <v>1631</v>
          </cell>
          <cell r="D1562" t="str">
            <v>CLOSED</v>
          </cell>
          <cell r="E1562" t="str">
            <v>01</v>
          </cell>
          <cell r="F1562" t="str">
            <v>UZB</v>
          </cell>
          <cell r="G1562">
            <v>3703</v>
          </cell>
          <cell r="H1562" t="str">
            <v>Railways</v>
          </cell>
          <cell r="I1562">
            <v>4680</v>
          </cell>
          <cell r="J1562" t="str">
            <v>URM</v>
          </cell>
          <cell r="K1562" t="str">
            <v>15SEP98</v>
          </cell>
          <cell r="L1562" t="str">
            <v>09DEC98</v>
          </cell>
          <cell r="M1562" t="str">
            <v>23FEB99</v>
          </cell>
          <cell r="N1562" t="str">
            <v>13APR05</v>
          </cell>
          <cell r="O1562" t="str">
            <v>15MAR04</v>
          </cell>
          <cell r="P1562" t="str">
            <v>15SEP23</v>
          </cell>
          <cell r="Q1562">
            <v>25</v>
          </cell>
          <cell r="R1562">
            <v>5</v>
          </cell>
          <cell r="S1562">
            <v>0</v>
          </cell>
          <cell r="T1562" t="str">
            <v>V'ABLE</v>
          </cell>
          <cell r="U1562">
            <v>70000</v>
          </cell>
          <cell r="V1562">
            <v>7390</v>
          </cell>
          <cell r="W1562">
            <v>62610</v>
          </cell>
          <cell r="X1562">
            <v>62610</v>
          </cell>
          <cell r="Y1562">
            <v>62610</v>
          </cell>
          <cell r="Z1562">
            <v>62610</v>
          </cell>
          <cell r="AA1562">
            <v>6764</v>
          </cell>
        </row>
        <row r="1563">
          <cell r="A1563" t="str">
            <v>URBAN DEVELOPMENT &amp; LOW INCOME HOUSING (SECTION) PROJECT</v>
          </cell>
          <cell r="B1563" t="str">
            <v>1632</v>
          </cell>
          <cell r="C1563">
            <v>1632</v>
          </cell>
          <cell r="D1563" t="str">
            <v>CLOSED</v>
          </cell>
          <cell r="E1563" t="str">
            <v>03</v>
          </cell>
          <cell r="F1563" t="str">
            <v>SRI</v>
          </cell>
          <cell r="G1563">
            <v>3900</v>
          </cell>
          <cell r="H1563" t="str">
            <v>Multisector</v>
          </cell>
          <cell r="I1563">
            <v>2045</v>
          </cell>
          <cell r="J1563" t="str">
            <v>SAUD</v>
          </cell>
          <cell r="K1563" t="str">
            <v>24SEP98</v>
          </cell>
          <cell r="L1563" t="str">
            <v>18NOV98</v>
          </cell>
          <cell r="M1563" t="str">
            <v>02MAR99</v>
          </cell>
          <cell r="N1563" t="str">
            <v>26DEC07</v>
          </cell>
          <cell r="O1563" t="str">
            <v>01DEC08</v>
          </cell>
          <cell r="P1563" t="str">
            <v>01JUN38</v>
          </cell>
          <cell r="Q1563">
            <v>40</v>
          </cell>
          <cell r="R1563">
            <v>10</v>
          </cell>
          <cell r="S1563">
            <v>1</v>
          </cell>
          <cell r="U1563">
            <v>72410</v>
          </cell>
          <cell r="V1563">
            <v>5488</v>
          </cell>
          <cell r="W1563">
            <v>66922</v>
          </cell>
          <cell r="X1563">
            <v>66922</v>
          </cell>
          <cell r="Y1563">
            <v>66922</v>
          </cell>
          <cell r="Z1563">
            <v>66922</v>
          </cell>
          <cell r="AA1563">
            <v>762</v>
          </cell>
        </row>
        <row r="1564">
          <cell r="A1564" t="str">
            <v>FLOOD EMERGENCY REHABILITATION PROJECT</v>
          </cell>
          <cell r="B1564" t="str">
            <v>1633</v>
          </cell>
          <cell r="C1564">
            <v>1633</v>
          </cell>
          <cell r="D1564" t="str">
            <v>CLOSED</v>
          </cell>
          <cell r="E1564" t="str">
            <v>03</v>
          </cell>
          <cell r="F1564" t="str">
            <v>KGZ</v>
          </cell>
          <cell r="G1564">
            <v>3900</v>
          </cell>
          <cell r="H1564" t="str">
            <v>Multisector</v>
          </cell>
          <cell r="I1564">
            <v>4625</v>
          </cell>
          <cell r="J1564" t="str">
            <v>CWSS</v>
          </cell>
          <cell r="K1564" t="str">
            <v>24SEP98</v>
          </cell>
          <cell r="L1564" t="str">
            <v>10NOV98</v>
          </cell>
          <cell r="M1564" t="str">
            <v>26NOV98</v>
          </cell>
          <cell r="N1564" t="str">
            <v>02APR03</v>
          </cell>
          <cell r="O1564" t="str">
            <v>15FEB09</v>
          </cell>
          <cell r="P1564" t="str">
            <v>15AUG38</v>
          </cell>
          <cell r="Q1564">
            <v>40</v>
          </cell>
          <cell r="R1564">
            <v>10</v>
          </cell>
          <cell r="S1564">
            <v>1</v>
          </cell>
          <cell r="U1564">
            <v>4941</v>
          </cell>
          <cell r="V1564">
            <v>20</v>
          </cell>
          <cell r="W1564">
            <v>4921</v>
          </cell>
          <cell r="X1564">
            <v>4921</v>
          </cell>
          <cell r="Y1564">
            <v>4921</v>
          </cell>
          <cell r="Z1564">
            <v>4921</v>
          </cell>
          <cell r="AA1564">
            <v>0</v>
          </cell>
        </row>
        <row r="1565">
          <cell r="A1565" t="str">
            <v>RURAL LIVELIHOOD PROJECT</v>
          </cell>
          <cell r="B1565" t="str">
            <v>1634</v>
          </cell>
          <cell r="C1565">
            <v>1634</v>
          </cell>
          <cell r="D1565" t="str">
            <v>CLOSED</v>
          </cell>
          <cell r="E1565" t="str">
            <v>03</v>
          </cell>
          <cell r="F1565" t="str">
            <v>BAN</v>
          </cell>
          <cell r="G1565">
            <v>3304</v>
          </cell>
          <cell r="H1565" t="str">
            <v>Microfinance</v>
          </cell>
          <cell r="I1565">
            <v>2050</v>
          </cell>
          <cell r="J1565" t="str">
            <v>SAGF</v>
          </cell>
          <cell r="K1565" t="str">
            <v>29SEP98</v>
          </cell>
          <cell r="L1565" t="str">
            <v>19NOV98</v>
          </cell>
          <cell r="M1565" t="str">
            <v>22MAR99</v>
          </cell>
          <cell r="N1565" t="str">
            <v>22NOV07</v>
          </cell>
          <cell r="O1565" t="str">
            <v>01FEB09</v>
          </cell>
          <cell r="P1565" t="str">
            <v>01AUG38</v>
          </cell>
          <cell r="Q1565">
            <v>40</v>
          </cell>
          <cell r="R1565">
            <v>10</v>
          </cell>
          <cell r="S1565">
            <v>1</v>
          </cell>
          <cell r="U1565">
            <v>45919</v>
          </cell>
          <cell r="V1565">
            <v>12500</v>
          </cell>
          <cell r="W1565">
            <v>33419</v>
          </cell>
          <cell r="X1565">
            <v>33419</v>
          </cell>
          <cell r="Y1565">
            <v>33419</v>
          </cell>
          <cell r="Z1565">
            <v>33419</v>
          </cell>
          <cell r="AA1565">
            <v>0</v>
          </cell>
        </row>
        <row r="1566">
          <cell r="A1566" t="str">
            <v>FUZHOU WATER SUPPLY &amp; WASTEWATE TREATMENT PROJECT</v>
          </cell>
          <cell r="B1566" t="str">
            <v>1636</v>
          </cell>
          <cell r="C1566">
            <v>1636</v>
          </cell>
          <cell r="D1566" t="str">
            <v>CLOSED</v>
          </cell>
          <cell r="E1566" t="str">
            <v>01</v>
          </cell>
          <cell r="F1566" t="str">
            <v>PRC</v>
          </cell>
          <cell r="G1566">
            <v>3803</v>
          </cell>
          <cell r="H1566" t="str">
            <v>Integrated</v>
          </cell>
          <cell r="I1566">
            <v>4750</v>
          </cell>
          <cell r="J1566" t="str">
            <v>PRCM</v>
          </cell>
          <cell r="K1566" t="str">
            <v>30SEP98</v>
          </cell>
          <cell r="L1566" t="str">
            <v>23FEB99</v>
          </cell>
          <cell r="M1566" t="str">
            <v>24NOV99</v>
          </cell>
          <cell r="N1566" t="str">
            <v>23APR04</v>
          </cell>
          <cell r="O1566" t="str">
            <v>15DEC02</v>
          </cell>
          <cell r="P1566" t="str">
            <v>15JUN22</v>
          </cell>
          <cell r="Q1566">
            <v>24</v>
          </cell>
          <cell r="R1566">
            <v>4</v>
          </cell>
          <cell r="S1566">
            <v>0</v>
          </cell>
          <cell r="T1566" t="str">
            <v>V'ABLE</v>
          </cell>
          <cell r="U1566">
            <v>102000</v>
          </cell>
          <cell r="V1566">
            <v>30520</v>
          </cell>
          <cell r="W1566">
            <v>71480</v>
          </cell>
          <cell r="X1566">
            <v>71480</v>
          </cell>
          <cell r="Y1566">
            <v>71480</v>
          </cell>
          <cell r="Z1566">
            <v>71480</v>
          </cell>
          <cell r="AA1566">
            <v>27133</v>
          </cell>
        </row>
        <row r="1567">
          <cell r="A1567" t="str">
            <v>POSTSECONDARY EDUCATION DEVELOPMENT PROJECT</v>
          </cell>
          <cell r="B1567" t="str">
            <v>1637</v>
          </cell>
          <cell r="C1567">
            <v>1637</v>
          </cell>
          <cell r="D1567" t="str">
            <v>ACTIVE</v>
          </cell>
          <cell r="E1567" t="str">
            <v>03</v>
          </cell>
          <cell r="F1567" t="str">
            <v>MLD</v>
          </cell>
          <cell r="G1567">
            <v>3104</v>
          </cell>
          <cell r="H1567" t="str">
            <v>Tertiary Education</v>
          </cell>
          <cell r="I1567">
            <v>2035</v>
          </cell>
          <cell r="J1567" t="str">
            <v>SANS</v>
          </cell>
          <cell r="K1567" t="str">
            <v>30SEP98</v>
          </cell>
          <cell r="L1567" t="str">
            <v>19FEB99</v>
          </cell>
          <cell r="M1567" t="str">
            <v>20MAY99</v>
          </cell>
          <cell r="N1567" t="str">
            <v>31JUL07</v>
          </cell>
          <cell r="O1567" t="str">
            <v>01FEB09</v>
          </cell>
          <cell r="P1567" t="str">
            <v>01AUG38</v>
          </cell>
          <cell r="Q1567">
            <v>40</v>
          </cell>
          <cell r="R1567">
            <v>10</v>
          </cell>
          <cell r="S1567">
            <v>1</v>
          </cell>
          <cell r="U1567">
            <v>6663</v>
          </cell>
          <cell r="V1567">
            <v>200</v>
          </cell>
          <cell r="W1567">
            <v>6463</v>
          </cell>
          <cell r="X1567">
            <v>6463</v>
          </cell>
          <cell r="Y1567">
            <v>6357</v>
          </cell>
          <cell r="Z1567">
            <v>6462</v>
          </cell>
          <cell r="AA1567">
            <v>0</v>
          </cell>
        </row>
        <row r="1568">
          <cell r="A1568" t="str">
            <v>CHENGDU-NANCHONG EXPRESSWAY PROJECT</v>
          </cell>
          <cell r="B1568" t="str">
            <v>1638</v>
          </cell>
          <cell r="C1568">
            <v>1638</v>
          </cell>
          <cell r="D1568" t="str">
            <v>CLOSED</v>
          </cell>
          <cell r="E1568" t="str">
            <v>01</v>
          </cell>
          <cell r="F1568" t="str">
            <v>PRC</v>
          </cell>
          <cell r="G1568">
            <v>3701</v>
          </cell>
          <cell r="H1568" t="str">
            <v>Roads &amp; Highways</v>
          </cell>
          <cell r="I1568">
            <v>4750</v>
          </cell>
          <cell r="J1568" t="str">
            <v>PRCM</v>
          </cell>
          <cell r="K1568" t="str">
            <v>10NOV98</v>
          </cell>
          <cell r="L1568" t="str">
            <v>23FEB99</v>
          </cell>
          <cell r="M1568" t="str">
            <v>24AUG99</v>
          </cell>
          <cell r="N1568" t="str">
            <v>24AUG04</v>
          </cell>
          <cell r="O1568" t="str">
            <v>15OCT03</v>
          </cell>
          <cell r="P1568" t="str">
            <v>15OCT22</v>
          </cell>
          <cell r="Q1568">
            <v>24</v>
          </cell>
          <cell r="R1568">
            <v>4</v>
          </cell>
          <cell r="S1568">
            <v>0</v>
          </cell>
          <cell r="T1568" t="str">
            <v>V'ABLE</v>
          </cell>
          <cell r="U1568">
            <v>250000</v>
          </cell>
          <cell r="V1568">
            <v>0</v>
          </cell>
          <cell r="W1568">
            <v>250000</v>
          </cell>
          <cell r="X1568">
            <v>250000</v>
          </cell>
          <cell r="Y1568">
            <v>250000</v>
          </cell>
          <cell r="Z1568">
            <v>250000</v>
          </cell>
          <cell r="AA1568">
            <v>30825</v>
          </cell>
        </row>
        <row r="1569">
          <cell r="A1569" t="str">
            <v>TEA DEVELOPMENT PROJECT</v>
          </cell>
          <cell r="B1569" t="str">
            <v>1639</v>
          </cell>
          <cell r="C1569">
            <v>1639</v>
          </cell>
          <cell r="D1569" t="str">
            <v>CLOSED</v>
          </cell>
          <cell r="E1569" t="str">
            <v>03</v>
          </cell>
          <cell r="F1569" t="str">
            <v>SRI</v>
          </cell>
          <cell r="G1569">
            <v>3001</v>
          </cell>
          <cell r="H1569" t="str">
            <v>Agriculture Production, Agroprocessing, &amp; Agrobusiness</v>
          </cell>
          <cell r="I1569">
            <v>2035</v>
          </cell>
          <cell r="J1569" t="str">
            <v>SANS</v>
          </cell>
          <cell r="K1569" t="str">
            <v>10NOV98</v>
          </cell>
          <cell r="L1569" t="str">
            <v>28JAN99</v>
          </cell>
          <cell r="M1569" t="str">
            <v>10JUN99</v>
          </cell>
          <cell r="N1569" t="str">
            <v>10APR07</v>
          </cell>
          <cell r="O1569" t="str">
            <v>01OCT08</v>
          </cell>
          <cell r="P1569" t="str">
            <v>01APR38</v>
          </cell>
          <cell r="Q1569">
            <v>40</v>
          </cell>
          <cell r="R1569">
            <v>10</v>
          </cell>
          <cell r="S1569">
            <v>1</v>
          </cell>
          <cell r="U1569">
            <v>36250</v>
          </cell>
          <cell r="V1569">
            <v>2017</v>
          </cell>
          <cell r="W1569">
            <v>34233</v>
          </cell>
          <cell r="X1569">
            <v>34233</v>
          </cell>
          <cell r="Y1569">
            <v>34233</v>
          </cell>
          <cell r="Z1569">
            <v>34233</v>
          </cell>
          <cell r="AA1569">
            <v>342</v>
          </cell>
        </row>
        <row r="1570">
          <cell r="A1570" t="str">
            <v>MELAMCHI WATER SUPPLY (ENGINEERING) PROJECT</v>
          </cell>
          <cell r="B1570" t="str">
            <v>1640</v>
          </cell>
          <cell r="C1570">
            <v>1640</v>
          </cell>
          <cell r="D1570" t="str">
            <v>CLOSED</v>
          </cell>
          <cell r="E1570" t="str">
            <v>03</v>
          </cell>
          <cell r="F1570" t="str">
            <v>NEP</v>
          </cell>
          <cell r="G1570">
            <v>3801</v>
          </cell>
          <cell r="H1570" t="str">
            <v>Water Supply &amp; Sanitation</v>
          </cell>
          <cell r="I1570">
            <v>2045</v>
          </cell>
          <cell r="J1570" t="str">
            <v>SAUD</v>
          </cell>
          <cell r="K1570" t="str">
            <v>10NOV98</v>
          </cell>
          <cell r="L1570" t="str">
            <v>21FEB99</v>
          </cell>
          <cell r="M1570" t="str">
            <v>13APR99</v>
          </cell>
          <cell r="N1570" t="str">
            <v>18JUL02</v>
          </cell>
          <cell r="O1570" t="str">
            <v>15MAY09</v>
          </cell>
          <cell r="P1570" t="str">
            <v>15NOV38</v>
          </cell>
          <cell r="Q1570">
            <v>40</v>
          </cell>
          <cell r="R1570">
            <v>10</v>
          </cell>
          <cell r="S1570">
            <v>1</v>
          </cell>
          <cell r="U1570">
            <v>4816</v>
          </cell>
          <cell r="V1570">
            <v>379</v>
          </cell>
          <cell r="W1570">
            <v>4437</v>
          </cell>
          <cell r="X1570">
            <v>4437</v>
          </cell>
          <cell r="Y1570">
            <v>4437</v>
          </cell>
          <cell r="Z1570">
            <v>4437</v>
          </cell>
          <cell r="AA1570">
            <v>0</v>
          </cell>
        </row>
        <row r="1571">
          <cell r="A1571" t="str">
            <v>CHANGCHUN HARBIN EXPRESSWAY PROJ-HASHUANG EXPRESSWAY</v>
          </cell>
          <cell r="B1571" t="str">
            <v>1641</v>
          </cell>
          <cell r="C1571">
            <v>1641</v>
          </cell>
          <cell r="D1571" t="str">
            <v>CLOSED</v>
          </cell>
          <cell r="E1571" t="str">
            <v>01</v>
          </cell>
          <cell r="F1571" t="str">
            <v>PRC</v>
          </cell>
          <cell r="G1571">
            <v>3701</v>
          </cell>
          <cell r="H1571" t="str">
            <v>Roads &amp; Highways</v>
          </cell>
          <cell r="I1571">
            <v>4715</v>
          </cell>
          <cell r="J1571" t="str">
            <v>EATC</v>
          </cell>
          <cell r="K1571" t="str">
            <v>27NOV98</v>
          </cell>
          <cell r="L1571" t="str">
            <v>29MAR99</v>
          </cell>
          <cell r="M1571" t="str">
            <v>16AUG99</v>
          </cell>
          <cell r="N1571" t="str">
            <v>22JAN03</v>
          </cell>
          <cell r="O1571" t="str">
            <v>15MAY03</v>
          </cell>
          <cell r="P1571" t="str">
            <v>15NOV22</v>
          </cell>
          <cell r="Q1571">
            <v>24</v>
          </cell>
          <cell r="R1571">
            <v>4</v>
          </cell>
          <cell r="S1571">
            <v>0</v>
          </cell>
          <cell r="T1571" t="str">
            <v>V'ABLE</v>
          </cell>
          <cell r="U1571">
            <v>170000</v>
          </cell>
          <cell r="V1571">
            <v>27882</v>
          </cell>
          <cell r="W1571">
            <v>142118</v>
          </cell>
          <cell r="X1571">
            <v>142118</v>
          </cell>
          <cell r="Y1571">
            <v>142118</v>
          </cell>
          <cell r="Z1571">
            <v>142118</v>
          </cell>
          <cell r="AA1571">
            <v>142118</v>
          </cell>
        </row>
        <row r="1572">
          <cell r="A1572" t="str">
            <v>CHANGCHUN HARBIN EXPRESSWAY PROJ-CHANGYU EXPRESSWAY</v>
          </cell>
          <cell r="B1572" t="str">
            <v>1642</v>
          </cell>
          <cell r="C1572">
            <v>1642</v>
          </cell>
          <cell r="D1572" t="str">
            <v>CLOSED</v>
          </cell>
          <cell r="E1572" t="str">
            <v>01</v>
          </cell>
          <cell r="F1572" t="str">
            <v>PRC</v>
          </cell>
          <cell r="G1572">
            <v>3701</v>
          </cell>
          <cell r="H1572" t="str">
            <v>Roads &amp; Highways</v>
          </cell>
          <cell r="I1572">
            <v>4715</v>
          </cell>
          <cell r="J1572" t="str">
            <v>EATC</v>
          </cell>
          <cell r="K1572" t="str">
            <v>27NOV98</v>
          </cell>
          <cell r="L1572" t="str">
            <v>14JAN99</v>
          </cell>
          <cell r="M1572" t="str">
            <v>16AUG99</v>
          </cell>
          <cell r="N1572" t="str">
            <v>05MAR03</v>
          </cell>
          <cell r="O1572" t="str">
            <v>15MAY03</v>
          </cell>
          <cell r="P1572" t="str">
            <v>15NOV22</v>
          </cell>
          <cell r="Q1572">
            <v>24</v>
          </cell>
          <cell r="R1572">
            <v>4</v>
          </cell>
          <cell r="S1572">
            <v>0</v>
          </cell>
          <cell r="T1572" t="str">
            <v>V'ABLE</v>
          </cell>
          <cell r="U1572">
            <v>220000</v>
          </cell>
          <cell r="V1572">
            <v>128830</v>
          </cell>
          <cell r="W1572">
            <v>91170</v>
          </cell>
          <cell r="X1572">
            <v>91170</v>
          </cell>
          <cell r="Y1572">
            <v>91170</v>
          </cell>
          <cell r="Z1572">
            <v>91170</v>
          </cell>
          <cell r="AA1572">
            <v>91170</v>
          </cell>
        </row>
        <row r="1573">
          <cell r="A1573" t="str">
            <v>SUNDARBANS BIODIVERSITY CONSERVATION PROJECT</v>
          </cell>
          <cell r="B1573" t="str">
            <v>1643</v>
          </cell>
          <cell r="C1573">
            <v>1643</v>
          </cell>
          <cell r="D1573" t="str">
            <v>CLOSED</v>
          </cell>
          <cell r="E1573" t="str">
            <v>03</v>
          </cell>
          <cell r="F1573" t="str">
            <v>BAN</v>
          </cell>
          <cell r="G1573">
            <v>3002</v>
          </cell>
          <cell r="H1573" t="str">
            <v>Environment &amp; Biodiversity</v>
          </cell>
          <cell r="I1573">
            <v>2035</v>
          </cell>
          <cell r="J1573" t="str">
            <v>SANS</v>
          </cell>
          <cell r="K1573" t="str">
            <v>27NOV98</v>
          </cell>
          <cell r="L1573" t="str">
            <v>20JAN99</v>
          </cell>
          <cell r="M1573" t="str">
            <v>06AUG99</v>
          </cell>
          <cell r="N1573" t="str">
            <v>19DEC07</v>
          </cell>
          <cell r="O1573" t="str">
            <v>15DEC08</v>
          </cell>
          <cell r="P1573" t="str">
            <v>15JUN38</v>
          </cell>
          <cell r="Q1573">
            <v>40</v>
          </cell>
          <cell r="R1573">
            <v>10</v>
          </cell>
          <cell r="S1573">
            <v>1</v>
          </cell>
          <cell r="U1573">
            <v>36527</v>
          </cell>
          <cell r="V1573">
            <v>28828</v>
          </cell>
          <cell r="W1573">
            <v>7699</v>
          </cell>
          <cell r="X1573">
            <v>7699</v>
          </cell>
          <cell r="Y1573">
            <v>7699</v>
          </cell>
          <cell r="Z1573">
            <v>7699</v>
          </cell>
          <cell r="AA1573">
            <v>89</v>
          </cell>
        </row>
        <row r="1574">
          <cell r="A1574" t="str">
            <v>YUNNAN DACHOASHAN POWER TRANSMISSION PROJECT</v>
          </cell>
          <cell r="B1574" t="str">
            <v>1644</v>
          </cell>
          <cell r="C1574">
            <v>1644</v>
          </cell>
          <cell r="D1574" t="str">
            <v>CLOSED</v>
          </cell>
          <cell r="E1574" t="str">
            <v>01</v>
          </cell>
          <cell r="F1574" t="str">
            <v>PRC</v>
          </cell>
          <cell r="G1574">
            <v>3204</v>
          </cell>
          <cell r="H1574" t="str">
            <v>Transmission &amp; Distribution</v>
          </cell>
          <cell r="I1574">
            <v>4720</v>
          </cell>
          <cell r="J1574" t="str">
            <v>EAEN</v>
          </cell>
          <cell r="K1574" t="str">
            <v>27NOV98</v>
          </cell>
          <cell r="L1574" t="str">
            <v>29MAR99</v>
          </cell>
          <cell r="M1574" t="str">
            <v>27AUG99</v>
          </cell>
          <cell r="N1574" t="str">
            <v>14JAN04</v>
          </cell>
          <cell r="O1574" t="str">
            <v>15MAY03</v>
          </cell>
          <cell r="P1574" t="str">
            <v>15NOV22</v>
          </cell>
          <cell r="Q1574">
            <v>24</v>
          </cell>
          <cell r="R1574">
            <v>4</v>
          </cell>
          <cell r="S1574">
            <v>0</v>
          </cell>
          <cell r="T1574" t="str">
            <v>V'ABLE</v>
          </cell>
          <cell r="U1574">
            <v>100000</v>
          </cell>
          <cell r="V1574">
            <v>49192</v>
          </cell>
          <cell r="W1574">
            <v>50808</v>
          </cell>
          <cell r="X1574">
            <v>50808</v>
          </cell>
          <cell r="Y1574">
            <v>50808</v>
          </cell>
          <cell r="Z1574">
            <v>50808</v>
          </cell>
          <cell r="AA1574">
            <v>6769</v>
          </cell>
        </row>
        <row r="1575">
          <cell r="A1575" t="str">
            <v>SOCIAL SERVICES DELIVERY &amp; FINANCE PROJECT</v>
          </cell>
          <cell r="B1575" t="str">
            <v>1645</v>
          </cell>
          <cell r="C1575">
            <v>1645</v>
          </cell>
          <cell r="D1575" t="str">
            <v>CLOSED</v>
          </cell>
          <cell r="E1575" t="str">
            <v>03</v>
          </cell>
          <cell r="F1575" t="str">
            <v>KGZ</v>
          </cell>
          <cell r="G1575">
            <v>3900</v>
          </cell>
          <cell r="H1575" t="str">
            <v>Multisector</v>
          </cell>
          <cell r="I1575">
            <v>4625</v>
          </cell>
          <cell r="J1575" t="str">
            <v>CWSS</v>
          </cell>
          <cell r="K1575" t="str">
            <v>27NOV98</v>
          </cell>
          <cell r="L1575" t="str">
            <v>06MAY99</v>
          </cell>
          <cell r="M1575" t="str">
            <v>28JUL99</v>
          </cell>
          <cell r="N1575" t="str">
            <v>01JUL05</v>
          </cell>
          <cell r="O1575" t="str">
            <v>01APR09</v>
          </cell>
          <cell r="P1575" t="str">
            <v>01OCT38</v>
          </cell>
          <cell r="Q1575">
            <v>40</v>
          </cell>
          <cell r="R1575">
            <v>10</v>
          </cell>
          <cell r="S1575">
            <v>1</v>
          </cell>
          <cell r="U1575">
            <v>9999</v>
          </cell>
          <cell r="V1575">
            <v>73</v>
          </cell>
          <cell r="W1575">
            <v>9926</v>
          </cell>
          <cell r="X1575">
            <v>9926</v>
          </cell>
          <cell r="Y1575">
            <v>9926</v>
          </cell>
          <cell r="Z1575">
            <v>9926</v>
          </cell>
          <cell r="AA1575">
            <v>0</v>
          </cell>
        </row>
        <row r="1576">
          <cell r="A1576" t="str">
            <v>SAMUT PRAKARN WASTEWATER MANAGEMENT PROJECT-SUPPLEMENTARY</v>
          </cell>
          <cell r="B1576" t="str">
            <v>1646</v>
          </cell>
          <cell r="C1576">
            <v>1646</v>
          </cell>
          <cell r="D1576" t="str">
            <v>CLOSED</v>
          </cell>
          <cell r="E1576" t="str">
            <v>01</v>
          </cell>
          <cell r="F1576" t="str">
            <v>THA</v>
          </cell>
          <cell r="G1576">
            <v>3802</v>
          </cell>
          <cell r="H1576" t="str">
            <v>Waste Management</v>
          </cell>
          <cell r="I1576">
            <v>2135</v>
          </cell>
          <cell r="J1576" t="str">
            <v>SESS</v>
          </cell>
          <cell r="K1576" t="str">
            <v>03DEC98</v>
          </cell>
          <cell r="L1576" t="str">
            <v>28SEP99</v>
          </cell>
          <cell r="M1576" t="str">
            <v>25NOV99</v>
          </cell>
          <cell r="N1576" t="str">
            <v>31JUL02</v>
          </cell>
          <cell r="O1576" t="str">
            <v>15MAY04</v>
          </cell>
          <cell r="P1576" t="str">
            <v>15NOV20</v>
          </cell>
          <cell r="Q1576">
            <v>22</v>
          </cell>
          <cell r="R1576">
            <v>5</v>
          </cell>
          <cell r="S1576">
            <v>0</v>
          </cell>
          <cell r="T1576" t="str">
            <v>V'ABLE</v>
          </cell>
          <cell r="U1576">
            <v>80000</v>
          </cell>
          <cell r="V1576">
            <v>0</v>
          </cell>
          <cell r="W1576">
            <v>80000</v>
          </cell>
          <cell r="X1576">
            <v>80000</v>
          </cell>
          <cell r="Y1576">
            <v>80000</v>
          </cell>
          <cell r="Z1576">
            <v>80000</v>
          </cell>
          <cell r="AA1576">
            <v>80000</v>
          </cell>
        </row>
        <row r="1577">
          <cell r="A1577" t="str">
            <v>RAJASTHAN URBAN INFRASTRUCTURE DEVELOPMENT PROJECT</v>
          </cell>
          <cell r="B1577" t="str">
            <v>1647</v>
          </cell>
          <cell r="C1577">
            <v>1647</v>
          </cell>
          <cell r="D1577" t="str">
            <v>ACTIVE</v>
          </cell>
          <cell r="E1577" t="str">
            <v>01</v>
          </cell>
          <cell r="F1577" t="str">
            <v>IND</v>
          </cell>
          <cell r="G1577">
            <v>3900</v>
          </cell>
          <cell r="H1577" t="str">
            <v>Multisector</v>
          </cell>
          <cell r="I1577">
            <v>2060</v>
          </cell>
          <cell r="J1577" t="str">
            <v>INRM</v>
          </cell>
          <cell r="K1577" t="str">
            <v>03DEC98</v>
          </cell>
          <cell r="L1577" t="str">
            <v>01DEC99</v>
          </cell>
          <cell r="M1577" t="str">
            <v>18JAN00</v>
          </cell>
          <cell r="N1577" t="str">
            <v>31MAR09</v>
          </cell>
          <cell r="O1577" t="str">
            <v>01JUN04</v>
          </cell>
          <cell r="P1577" t="str">
            <v>01DEC23</v>
          </cell>
          <cell r="Q1577">
            <v>25</v>
          </cell>
          <cell r="R1577">
            <v>5</v>
          </cell>
          <cell r="S1577">
            <v>0</v>
          </cell>
          <cell r="T1577" t="str">
            <v>V'ABLE</v>
          </cell>
          <cell r="U1577">
            <v>250000</v>
          </cell>
          <cell r="V1577">
            <v>0</v>
          </cell>
          <cell r="W1577">
            <v>250000</v>
          </cell>
          <cell r="X1577">
            <v>250000</v>
          </cell>
          <cell r="Y1577">
            <v>232356</v>
          </cell>
          <cell r="Z1577">
            <v>235120</v>
          </cell>
          <cell r="AA1577">
            <v>18053</v>
          </cell>
        </row>
        <row r="1578">
          <cell r="A1578" t="str">
            <v>SANITATION,PUBLIC HEALTH &amp; ENVIRONMENT IMPROVEMENT</v>
          </cell>
          <cell r="B1578" t="str">
            <v>1648</v>
          </cell>
          <cell r="C1578">
            <v>1648</v>
          </cell>
          <cell r="D1578" t="str">
            <v>CLOSED</v>
          </cell>
          <cell r="E1578" t="str">
            <v>03</v>
          </cell>
          <cell r="F1578" t="str">
            <v>KIR</v>
          </cell>
          <cell r="G1578">
            <v>3803</v>
          </cell>
          <cell r="H1578" t="str">
            <v>Integrated</v>
          </cell>
          <cell r="I1578">
            <v>3645</v>
          </cell>
          <cell r="J1578" t="str">
            <v>SPSO</v>
          </cell>
          <cell r="K1578" t="str">
            <v>08DEC98</v>
          </cell>
          <cell r="L1578" t="str">
            <v>28APR99</v>
          </cell>
          <cell r="M1578" t="str">
            <v>15SEP99</v>
          </cell>
          <cell r="N1578" t="str">
            <v>09APR08</v>
          </cell>
          <cell r="O1578" t="str">
            <v>01JUN09</v>
          </cell>
          <cell r="P1578" t="str">
            <v>01DEC38</v>
          </cell>
          <cell r="Q1578">
            <v>40</v>
          </cell>
          <cell r="R1578">
            <v>10</v>
          </cell>
          <cell r="S1578">
            <v>1</v>
          </cell>
          <cell r="U1578">
            <v>10201</v>
          </cell>
          <cell r="V1578">
            <v>263</v>
          </cell>
          <cell r="W1578">
            <v>9938</v>
          </cell>
          <cell r="X1578">
            <v>9938</v>
          </cell>
          <cell r="Y1578">
            <v>9938</v>
          </cell>
          <cell r="Z1578">
            <v>9938</v>
          </cell>
          <cell r="AA1578">
            <v>0</v>
          </cell>
        </row>
        <row r="1579">
          <cell r="A1579" t="str">
            <v>ROAD NETWORK IMPROVEMENT PROJECT</v>
          </cell>
          <cell r="B1579" t="str">
            <v>1649</v>
          </cell>
          <cell r="C1579">
            <v>1649</v>
          </cell>
          <cell r="D1579" t="str">
            <v>ACTIVE</v>
          </cell>
          <cell r="E1579" t="str">
            <v>03</v>
          </cell>
          <cell r="F1579" t="str">
            <v>SRI</v>
          </cell>
          <cell r="G1579">
            <v>3701</v>
          </cell>
          <cell r="H1579" t="str">
            <v>Roads &amp; Highways</v>
          </cell>
          <cell r="I1579">
            <v>2080</v>
          </cell>
          <cell r="J1579" t="str">
            <v>SLRM</v>
          </cell>
          <cell r="K1579" t="str">
            <v>08DEC98</v>
          </cell>
          <cell r="L1579" t="str">
            <v>28JAN99</v>
          </cell>
          <cell r="M1579" t="str">
            <v>26FEB99</v>
          </cell>
          <cell r="N1579" t="str">
            <v>31DEC08</v>
          </cell>
          <cell r="O1579" t="str">
            <v>01FEB09</v>
          </cell>
          <cell r="P1579" t="str">
            <v>01AUG38</v>
          </cell>
          <cell r="Q1579">
            <v>40</v>
          </cell>
          <cell r="R1579">
            <v>10</v>
          </cell>
          <cell r="S1579">
            <v>1</v>
          </cell>
          <cell r="U1579">
            <v>94768</v>
          </cell>
          <cell r="V1579">
            <v>0</v>
          </cell>
          <cell r="W1579">
            <v>94768</v>
          </cell>
          <cell r="X1579">
            <v>94768</v>
          </cell>
          <cell r="Y1579">
            <v>91562</v>
          </cell>
          <cell r="Z1579">
            <v>94009</v>
          </cell>
          <cell r="AA1579">
            <v>0</v>
          </cell>
        </row>
        <row r="1580">
          <cell r="A1580" t="str">
            <v>RURAL MICROFINANCE PROJECT</v>
          </cell>
          <cell r="B1580" t="str">
            <v>1650</v>
          </cell>
          <cell r="C1580">
            <v>1650</v>
          </cell>
          <cell r="D1580" t="str">
            <v>CLOSED</v>
          </cell>
          <cell r="E1580" t="str">
            <v>03</v>
          </cell>
          <cell r="F1580" t="str">
            <v>NEP</v>
          </cell>
          <cell r="G1580">
            <v>3008</v>
          </cell>
          <cell r="H1580" t="str">
            <v>Agriculture Sector Development</v>
          </cell>
          <cell r="I1580">
            <v>2070</v>
          </cell>
          <cell r="J1580" t="str">
            <v>NRM</v>
          </cell>
          <cell r="K1580" t="str">
            <v>08DEC98</v>
          </cell>
          <cell r="L1580" t="str">
            <v>21FEB99</v>
          </cell>
          <cell r="M1580" t="str">
            <v>20MAY99</v>
          </cell>
          <cell r="N1580" t="str">
            <v>15AUG07</v>
          </cell>
          <cell r="O1580" t="str">
            <v>15APR09</v>
          </cell>
          <cell r="P1580" t="str">
            <v>15OCT38</v>
          </cell>
          <cell r="Q1580">
            <v>40</v>
          </cell>
          <cell r="R1580">
            <v>10</v>
          </cell>
          <cell r="S1580">
            <v>1</v>
          </cell>
          <cell r="U1580">
            <v>20660</v>
          </cell>
          <cell r="V1580">
            <v>2500</v>
          </cell>
          <cell r="W1580">
            <v>18160</v>
          </cell>
          <cell r="X1580">
            <v>18160</v>
          </cell>
          <cell r="Y1580">
            <v>18160</v>
          </cell>
          <cell r="Z1580">
            <v>18160</v>
          </cell>
          <cell r="AA1580">
            <v>0</v>
          </cell>
        </row>
        <row r="1581">
          <cell r="A1581" t="str">
            <v>POSTCONFLICT INFRASTRUCTURE PROGRAM</v>
          </cell>
          <cell r="B1581" t="str">
            <v>1651</v>
          </cell>
          <cell r="C1581">
            <v>1651</v>
          </cell>
          <cell r="D1581" t="str">
            <v>CLOSED</v>
          </cell>
          <cell r="E1581" t="str">
            <v>03</v>
          </cell>
          <cell r="F1581" t="str">
            <v>TAJ</v>
          </cell>
          <cell r="G1581">
            <v>3900</v>
          </cell>
          <cell r="H1581" t="str">
            <v>Multisector</v>
          </cell>
          <cell r="I1581">
            <v>4615</v>
          </cell>
          <cell r="J1581" t="str">
            <v>CWID</v>
          </cell>
          <cell r="K1581" t="str">
            <v>10DEC98</v>
          </cell>
          <cell r="L1581" t="str">
            <v>27JAN99</v>
          </cell>
          <cell r="M1581" t="str">
            <v>08FEB99</v>
          </cell>
          <cell r="N1581" t="str">
            <v>22DEC00</v>
          </cell>
          <cell r="O1581" t="str">
            <v>15JUN09</v>
          </cell>
          <cell r="P1581" t="str">
            <v>15DEC38</v>
          </cell>
          <cell r="Q1581">
            <v>40</v>
          </cell>
          <cell r="R1581">
            <v>10</v>
          </cell>
          <cell r="S1581">
            <v>1</v>
          </cell>
          <cell r="U1581">
            <v>19023</v>
          </cell>
          <cell r="V1581">
            <v>0</v>
          </cell>
          <cell r="W1581">
            <v>19023</v>
          </cell>
          <cell r="X1581">
            <v>19023</v>
          </cell>
          <cell r="Y1581">
            <v>19023</v>
          </cell>
          <cell r="Z1581">
            <v>19023</v>
          </cell>
          <cell r="AA1581">
            <v>0</v>
          </cell>
        </row>
        <row r="1582">
          <cell r="A1582" t="str">
            <v>SMALLHOLDER SUPPORT SERVICES PILOT PROJECT</v>
          </cell>
          <cell r="B1582" t="str">
            <v>1652</v>
          </cell>
          <cell r="C1582">
            <v>1652</v>
          </cell>
          <cell r="D1582" t="str">
            <v>ACTIVE</v>
          </cell>
          <cell r="E1582" t="str">
            <v>01</v>
          </cell>
          <cell r="F1582" t="str">
            <v>PNG</v>
          </cell>
          <cell r="G1582">
            <v>3001</v>
          </cell>
          <cell r="H1582" t="str">
            <v>Agriculture Production, Agroprocessing, &amp; Agrobusiness</v>
          </cell>
          <cell r="I1582">
            <v>3635</v>
          </cell>
          <cell r="J1582" t="str">
            <v>PNRM</v>
          </cell>
          <cell r="K1582" t="str">
            <v>10DEC98</v>
          </cell>
          <cell r="L1582" t="str">
            <v>05MAY99</v>
          </cell>
          <cell r="M1582" t="str">
            <v>21DEC99</v>
          </cell>
          <cell r="N1582" t="str">
            <v>31DEC07</v>
          </cell>
          <cell r="O1582" t="str">
            <v>15APR04</v>
          </cell>
          <cell r="P1582" t="str">
            <v>15OCT23</v>
          </cell>
          <cell r="Q1582">
            <v>25</v>
          </cell>
          <cell r="R1582">
            <v>5</v>
          </cell>
          <cell r="S1582">
            <v>0</v>
          </cell>
          <cell r="T1582" t="str">
            <v>V'ABLE</v>
          </cell>
          <cell r="U1582">
            <v>7600</v>
          </cell>
          <cell r="V1582">
            <v>2000</v>
          </cell>
          <cell r="W1582">
            <v>5600</v>
          </cell>
          <cell r="X1582">
            <v>5600</v>
          </cell>
          <cell r="Y1582">
            <v>4385</v>
          </cell>
          <cell r="Z1582">
            <v>5407</v>
          </cell>
          <cell r="AA1582">
            <v>2269</v>
          </cell>
        </row>
        <row r="1583">
          <cell r="A1583" t="str">
            <v>THIRD ROAD IMPROVEMENT PROJECT</v>
          </cell>
          <cell r="B1583" t="str">
            <v>1653</v>
          </cell>
          <cell r="C1583">
            <v>1653</v>
          </cell>
          <cell r="D1583" t="str">
            <v>CLOSED</v>
          </cell>
          <cell r="E1583" t="str">
            <v>03</v>
          </cell>
          <cell r="F1583" t="str">
            <v>VIE</v>
          </cell>
          <cell r="G1583">
            <v>3701</v>
          </cell>
          <cell r="H1583" t="str">
            <v>Roads &amp; Highways</v>
          </cell>
          <cell r="I1583">
            <v>9999</v>
          </cell>
          <cell r="J1583" t="e">
            <v>#N/A</v>
          </cell>
          <cell r="K1583" t="str">
            <v>10DEC98</v>
          </cell>
          <cell r="L1583" t="str">
            <v>13APR99</v>
          </cell>
          <cell r="M1583" t="str">
            <v>20SEP99</v>
          </cell>
          <cell r="N1583" t="str">
            <v>27APR06</v>
          </cell>
          <cell r="O1583" t="str">
            <v>15DEC08</v>
          </cell>
          <cell r="P1583" t="str">
            <v>15JUN38</v>
          </cell>
          <cell r="Q1583">
            <v>40</v>
          </cell>
          <cell r="R1583">
            <v>10</v>
          </cell>
          <cell r="S1583">
            <v>1</v>
          </cell>
          <cell r="U1583">
            <v>179545</v>
          </cell>
          <cell r="V1583">
            <v>14486</v>
          </cell>
          <cell r="W1583">
            <v>165059</v>
          </cell>
          <cell r="X1583">
            <v>165059</v>
          </cell>
          <cell r="Y1583">
            <v>165059</v>
          </cell>
          <cell r="Z1583">
            <v>165059</v>
          </cell>
          <cell r="AA1583">
            <v>1651</v>
          </cell>
        </row>
        <row r="1584">
          <cell r="A1584" t="str">
            <v>SECONDARY EDUCATION DEVELOPMENT &amp; IMPROVEMENT  PROJECT</v>
          </cell>
          <cell r="B1584" t="str">
            <v>1654</v>
          </cell>
          <cell r="C1584">
            <v>1654</v>
          </cell>
          <cell r="D1584" t="str">
            <v>CLOSED</v>
          </cell>
          <cell r="E1584" t="str">
            <v>01</v>
          </cell>
          <cell r="F1584" t="str">
            <v>PHI</v>
          </cell>
          <cell r="G1584">
            <v>3101</v>
          </cell>
          <cell r="H1584" t="str">
            <v>Basic Education</v>
          </cell>
          <cell r="I1584">
            <v>2135</v>
          </cell>
          <cell r="J1584" t="str">
            <v>SESS</v>
          </cell>
          <cell r="K1584" t="str">
            <v>11DEC98</v>
          </cell>
          <cell r="L1584" t="str">
            <v>01MAR99</v>
          </cell>
          <cell r="M1584" t="str">
            <v>19MAY99</v>
          </cell>
          <cell r="N1584" t="str">
            <v>14OCT08</v>
          </cell>
          <cell r="O1584" t="str">
            <v>01APR06</v>
          </cell>
          <cell r="P1584" t="str">
            <v>01OCT25</v>
          </cell>
          <cell r="Q1584">
            <v>27</v>
          </cell>
          <cell r="R1584">
            <v>7</v>
          </cell>
          <cell r="S1584">
            <v>0</v>
          </cell>
          <cell r="T1584" t="str">
            <v>V'ABLE</v>
          </cell>
          <cell r="U1584">
            <v>53000</v>
          </cell>
          <cell r="V1584">
            <v>20881</v>
          </cell>
          <cell r="W1584">
            <v>32119</v>
          </cell>
          <cell r="X1584">
            <v>32119</v>
          </cell>
          <cell r="Y1584">
            <v>32119</v>
          </cell>
          <cell r="Z1584">
            <v>32119</v>
          </cell>
          <cell r="AA1584">
            <v>1268</v>
          </cell>
        </row>
        <row r="1585">
          <cell r="A1585" t="str">
            <v>VOCATIONAL &amp; TECHNICAL EDUCATION PROJECT</v>
          </cell>
          <cell r="B1585" t="str">
            <v>1655</v>
          </cell>
          <cell r="C1585">
            <v>1655</v>
          </cell>
          <cell r="D1585" t="str">
            <v>CLOSED</v>
          </cell>
          <cell r="E1585" t="str">
            <v>03</v>
          </cell>
          <cell r="F1585" t="str">
            <v>VIE</v>
          </cell>
          <cell r="G1585">
            <v>3105</v>
          </cell>
          <cell r="H1585" t="str">
            <v>Technical, Vocational Training &amp; Skills Development</v>
          </cell>
          <cell r="I1585">
            <v>2135</v>
          </cell>
          <cell r="J1585" t="str">
            <v>SESS</v>
          </cell>
          <cell r="K1585" t="str">
            <v>11DEC98</v>
          </cell>
          <cell r="L1585" t="str">
            <v>10SEP99</v>
          </cell>
          <cell r="M1585" t="str">
            <v>17DEC99</v>
          </cell>
          <cell r="N1585" t="str">
            <v>23OCT08</v>
          </cell>
          <cell r="O1585" t="str">
            <v>01JUN09</v>
          </cell>
          <cell r="P1585" t="str">
            <v>01DEC38</v>
          </cell>
          <cell r="Q1585">
            <v>40</v>
          </cell>
          <cell r="R1585">
            <v>10</v>
          </cell>
          <cell r="S1585">
            <v>1</v>
          </cell>
          <cell r="U1585">
            <v>56073</v>
          </cell>
          <cell r="V1585">
            <v>23502</v>
          </cell>
          <cell r="W1585">
            <v>32571</v>
          </cell>
          <cell r="X1585">
            <v>32571</v>
          </cell>
          <cell r="Y1585">
            <v>32571</v>
          </cell>
          <cell r="Z1585">
            <v>32571</v>
          </cell>
          <cell r="AA1585">
            <v>0</v>
          </cell>
        </row>
        <row r="1586">
          <cell r="A1586" t="str">
            <v>FISHERIES DEVELOPMENT PROJECT</v>
          </cell>
          <cell r="B1586" t="str">
            <v>1656</v>
          </cell>
          <cell r="C1586">
            <v>1656</v>
          </cell>
          <cell r="D1586" t="str">
            <v>CLOSED</v>
          </cell>
          <cell r="E1586" t="str">
            <v>01</v>
          </cell>
          <cell r="F1586" t="str">
            <v>PNG</v>
          </cell>
          <cell r="G1586">
            <v>3003</v>
          </cell>
          <cell r="H1586" t="str">
            <v>Fishery</v>
          </cell>
          <cell r="I1586">
            <v>3610</v>
          </cell>
          <cell r="J1586" t="str">
            <v>PAHQ</v>
          </cell>
          <cell r="K1586" t="str">
            <v>11DEC98</v>
          </cell>
          <cell r="L1586" t="str">
            <v>05MAY99</v>
          </cell>
          <cell r="M1586" t="str">
            <v>18JUN99</v>
          </cell>
          <cell r="N1586" t="str">
            <v>12DEC03</v>
          </cell>
          <cell r="O1586" t="str">
            <v>01JUN04</v>
          </cell>
          <cell r="P1586" t="str">
            <v>01DEC23</v>
          </cell>
          <cell r="Q1586">
            <v>25</v>
          </cell>
          <cell r="R1586">
            <v>5</v>
          </cell>
          <cell r="S1586">
            <v>0</v>
          </cell>
          <cell r="T1586" t="str">
            <v>V'ABLE</v>
          </cell>
          <cell r="U1586">
            <v>6514</v>
          </cell>
          <cell r="V1586">
            <v>408</v>
          </cell>
          <cell r="W1586">
            <v>6106</v>
          </cell>
          <cell r="X1586">
            <v>6106</v>
          </cell>
          <cell r="Y1586">
            <v>6106</v>
          </cell>
          <cell r="Z1586">
            <v>6106</v>
          </cell>
          <cell r="AA1586">
            <v>6106</v>
          </cell>
        </row>
        <row r="1587">
          <cell r="A1587" t="str">
            <v>ROAD REHABILITATION PROJECT</v>
          </cell>
          <cell r="B1587" t="str">
            <v>1657</v>
          </cell>
          <cell r="C1587">
            <v>1657</v>
          </cell>
          <cell r="D1587" t="str">
            <v>CLOSED</v>
          </cell>
          <cell r="E1587" t="str">
            <v>01</v>
          </cell>
          <cell r="F1587" t="str">
            <v>UZB</v>
          </cell>
          <cell r="G1587">
            <v>3701</v>
          </cell>
          <cell r="H1587" t="str">
            <v>Roads &amp; Highways</v>
          </cell>
          <cell r="I1587">
            <v>4680</v>
          </cell>
          <cell r="J1587" t="str">
            <v>URM</v>
          </cell>
          <cell r="K1587" t="str">
            <v>15DEC98</v>
          </cell>
          <cell r="L1587" t="str">
            <v>18MAR99</v>
          </cell>
          <cell r="M1587" t="str">
            <v>21APR99</v>
          </cell>
          <cell r="N1587" t="str">
            <v>16AUG02</v>
          </cell>
          <cell r="O1587" t="str">
            <v>15JUN03</v>
          </cell>
          <cell r="P1587" t="str">
            <v>15DEC22</v>
          </cell>
          <cell r="Q1587">
            <v>24</v>
          </cell>
          <cell r="R1587">
            <v>4</v>
          </cell>
          <cell r="S1587">
            <v>0</v>
          </cell>
          <cell r="T1587" t="str">
            <v>V'ABLE</v>
          </cell>
          <cell r="U1587">
            <v>50000</v>
          </cell>
          <cell r="V1587">
            <v>49399</v>
          </cell>
          <cell r="W1587">
            <v>601</v>
          </cell>
          <cell r="X1587">
            <v>601</v>
          </cell>
          <cell r="Y1587">
            <v>601</v>
          </cell>
          <cell r="Z1587">
            <v>601</v>
          </cell>
          <cell r="AA1587">
            <v>601</v>
          </cell>
        </row>
        <row r="1588">
          <cell r="A1588" t="str">
            <v>CLARK AREA MUNICIPAL DEVELOPMENT PROJECT</v>
          </cell>
          <cell r="B1588" t="str">
            <v>1658</v>
          </cell>
          <cell r="C1588">
            <v>1658</v>
          </cell>
          <cell r="D1588" t="str">
            <v>CLOSED</v>
          </cell>
          <cell r="E1588" t="str">
            <v>01</v>
          </cell>
          <cell r="F1588" t="str">
            <v>PHI</v>
          </cell>
          <cell r="G1588">
            <v>3900</v>
          </cell>
          <cell r="H1588" t="str">
            <v>Multisector</v>
          </cell>
          <cell r="I1588">
            <v>2135</v>
          </cell>
          <cell r="J1588" t="str">
            <v>SESS</v>
          </cell>
          <cell r="K1588" t="str">
            <v>15DEC98</v>
          </cell>
          <cell r="L1588" t="str">
            <v>01MAR99</v>
          </cell>
          <cell r="M1588" t="str">
            <v>28JUN99</v>
          </cell>
          <cell r="N1588" t="str">
            <v>08NOV05</v>
          </cell>
          <cell r="O1588" t="str">
            <v>01JUN04</v>
          </cell>
          <cell r="P1588" t="str">
            <v>01DEC23</v>
          </cell>
          <cell r="Q1588">
            <v>25</v>
          </cell>
          <cell r="R1588">
            <v>5</v>
          </cell>
          <cell r="S1588">
            <v>0</v>
          </cell>
          <cell r="T1588" t="str">
            <v>V'ABLE</v>
          </cell>
          <cell r="U1588">
            <v>24300</v>
          </cell>
          <cell r="V1588">
            <v>20968</v>
          </cell>
          <cell r="W1588">
            <v>3332</v>
          </cell>
          <cell r="X1588">
            <v>3332</v>
          </cell>
          <cell r="Y1588">
            <v>3332</v>
          </cell>
          <cell r="Z1588">
            <v>3332</v>
          </cell>
          <cell r="AA1588">
            <v>333</v>
          </cell>
        </row>
        <row r="1589">
          <cell r="A1589" t="str">
            <v>GMS:PHNOM PENH TO HO CHI MINH CITY HIGHWAY PROJECT</v>
          </cell>
          <cell r="B1589" t="str">
            <v>1659</v>
          </cell>
          <cell r="C1589">
            <v>1659</v>
          </cell>
          <cell r="D1589" t="str">
            <v>CLOSED</v>
          </cell>
          <cell r="E1589" t="str">
            <v>03</v>
          </cell>
          <cell r="F1589" t="str">
            <v>CAM</v>
          </cell>
          <cell r="G1589">
            <v>3701</v>
          </cell>
          <cell r="H1589" t="str">
            <v>Roads &amp; Highways</v>
          </cell>
          <cell r="I1589">
            <v>2155</v>
          </cell>
          <cell r="J1589" t="str">
            <v>CARM</v>
          </cell>
          <cell r="K1589" t="str">
            <v>15DEC98</v>
          </cell>
          <cell r="L1589" t="str">
            <v>20MAR99</v>
          </cell>
          <cell r="M1589" t="str">
            <v>09NOV99</v>
          </cell>
          <cell r="N1589" t="str">
            <v>20JUL06</v>
          </cell>
          <cell r="O1589" t="str">
            <v>15MAR09</v>
          </cell>
          <cell r="P1589" t="str">
            <v>15SEP38</v>
          </cell>
          <cell r="Q1589">
            <v>40</v>
          </cell>
          <cell r="R1589">
            <v>10</v>
          </cell>
          <cell r="S1589">
            <v>1</v>
          </cell>
          <cell r="U1589">
            <v>39466</v>
          </cell>
          <cell r="V1589">
            <v>1318</v>
          </cell>
          <cell r="W1589">
            <v>38148</v>
          </cell>
          <cell r="X1589">
            <v>38148</v>
          </cell>
          <cell r="Y1589">
            <v>38148</v>
          </cell>
          <cell r="Z1589">
            <v>38148</v>
          </cell>
          <cell r="AA1589">
            <v>0</v>
          </cell>
        </row>
        <row r="1590">
          <cell r="A1590" t="str">
            <v>GMS:PHNOM PENH TO HO CHI MINH CITY HIGHWAY PROJECT</v>
          </cell>
          <cell r="B1590" t="str">
            <v>1660</v>
          </cell>
          <cell r="C1590">
            <v>1660</v>
          </cell>
          <cell r="D1590" t="str">
            <v>CLOSED</v>
          </cell>
          <cell r="E1590" t="str">
            <v>03</v>
          </cell>
          <cell r="F1590" t="str">
            <v>VIE</v>
          </cell>
          <cell r="G1590">
            <v>3701</v>
          </cell>
          <cell r="H1590" t="str">
            <v>Roads &amp; Highways</v>
          </cell>
          <cell r="I1590">
            <v>2180</v>
          </cell>
          <cell r="J1590" t="str">
            <v>VRM</v>
          </cell>
          <cell r="K1590" t="str">
            <v>15DEC98</v>
          </cell>
          <cell r="L1590" t="str">
            <v>20MAR99</v>
          </cell>
          <cell r="M1590" t="str">
            <v>09NOV99</v>
          </cell>
          <cell r="N1590" t="str">
            <v>12MAY06</v>
          </cell>
          <cell r="O1590" t="str">
            <v>15MAR09</v>
          </cell>
          <cell r="P1590" t="str">
            <v>15SEP38</v>
          </cell>
          <cell r="Q1590">
            <v>40</v>
          </cell>
          <cell r="R1590">
            <v>10</v>
          </cell>
          <cell r="S1590">
            <v>1</v>
          </cell>
          <cell r="U1590">
            <v>99128</v>
          </cell>
          <cell r="V1590">
            <v>8235</v>
          </cell>
          <cell r="W1590">
            <v>90893</v>
          </cell>
          <cell r="X1590">
            <v>90893</v>
          </cell>
          <cell r="Y1590">
            <v>90893</v>
          </cell>
          <cell r="Z1590">
            <v>90893</v>
          </cell>
          <cell r="AA1590">
            <v>0</v>
          </cell>
        </row>
        <row r="1591">
          <cell r="A1591" t="str">
            <v>FISCAL &amp; FINANCIAL REFORM PROGRAM</v>
          </cell>
          <cell r="B1591" t="str">
            <v>1661</v>
          </cell>
          <cell r="C1591">
            <v>1661</v>
          </cell>
          <cell r="D1591" t="str">
            <v>CLOSED</v>
          </cell>
          <cell r="E1591" t="str">
            <v>01</v>
          </cell>
          <cell r="F1591" t="str">
            <v>NAU</v>
          </cell>
          <cell r="G1591">
            <v>3306</v>
          </cell>
          <cell r="H1591" t="str">
            <v>Finance Sector Development</v>
          </cell>
          <cell r="I1591">
            <v>3610</v>
          </cell>
          <cell r="J1591" t="str">
            <v>PAHQ</v>
          </cell>
          <cell r="K1591" t="str">
            <v>16DEC98</v>
          </cell>
          <cell r="L1591" t="str">
            <v>29JAN99</v>
          </cell>
          <cell r="M1591" t="str">
            <v>19FEB99</v>
          </cell>
          <cell r="N1591" t="str">
            <v>02OCT02</v>
          </cell>
          <cell r="O1591" t="str">
            <v>15JUN02</v>
          </cell>
          <cell r="P1591" t="str">
            <v>15DEC13</v>
          </cell>
          <cell r="Q1591">
            <v>15</v>
          </cell>
          <cell r="R1591">
            <v>3</v>
          </cell>
          <cell r="S1591">
            <v>0</v>
          </cell>
          <cell r="T1591" t="str">
            <v>V'ABLE</v>
          </cell>
          <cell r="U1591">
            <v>5000</v>
          </cell>
          <cell r="V1591">
            <v>2700</v>
          </cell>
          <cell r="W1591">
            <v>2300</v>
          </cell>
          <cell r="X1591">
            <v>2300</v>
          </cell>
          <cell r="Y1591">
            <v>2300</v>
          </cell>
          <cell r="Z1591">
            <v>2300</v>
          </cell>
          <cell r="AA1591">
            <v>1086</v>
          </cell>
        </row>
        <row r="1592">
          <cell r="A1592" t="str">
            <v>POWER SECTOR RESTRUCTURING PROGRAM</v>
          </cell>
          <cell r="B1592" t="str">
            <v>1662</v>
          </cell>
          <cell r="C1592">
            <v>1662</v>
          </cell>
          <cell r="D1592" t="str">
            <v>CLOSED</v>
          </cell>
          <cell r="E1592" t="str">
            <v>01</v>
          </cell>
          <cell r="F1592" t="str">
            <v>PHI</v>
          </cell>
          <cell r="G1592">
            <v>3205</v>
          </cell>
          <cell r="H1592" t="str">
            <v>Energy Sector Development</v>
          </cell>
          <cell r="I1592">
            <v>2115</v>
          </cell>
          <cell r="J1592" t="str">
            <v>SEID</v>
          </cell>
          <cell r="K1592" t="str">
            <v>16DEC98</v>
          </cell>
          <cell r="L1592" t="str">
            <v>21DEC98</v>
          </cell>
          <cell r="M1592" t="str">
            <v>24DEC98</v>
          </cell>
          <cell r="N1592" t="str">
            <v>29NOV02</v>
          </cell>
          <cell r="O1592" t="str">
            <v>15FEB02</v>
          </cell>
          <cell r="P1592" t="str">
            <v>15AUG13</v>
          </cell>
          <cell r="Q1592">
            <v>15</v>
          </cell>
          <cell r="R1592">
            <v>3</v>
          </cell>
          <cell r="S1592">
            <v>0</v>
          </cell>
          <cell r="T1592" t="str">
            <v>V'ABLE</v>
          </cell>
          <cell r="U1592">
            <v>300000</v>
          </cell>
          <cell r="V1592">
            <v>0</v>
          </cell>
          <cell r="W1592">
            <v>300000</v>
          </cell>
          <cell r="X1592">
            <v>300000</v>
          </cell>
          <cell r="Y1592">
            <v>300000</v>
          </cell>
          <cell r="Z1592">
            <v>300000</v>
          </cell>
          <cell r="AA1592">
            <v>132129</v>
          </cell>
        </row>
        <row r="1593">
          <cell r="A1593" t="str">
            <v>METRO MANILA AIR QUALITY IMPROVEMENT SECTOR DEV PROGRAM</v>
          </cell>
          <cell r="B1593" t="str">
            <v>1663</v>
          </cell>
          <cell r="C1593">
            <v>1663</v>
          </cell>
          <cell r="D1593" t="str">
            <v>CLOSED</v>
          </cell>
          <cell r="E1593" t="str">
            <v>01</v>
          </cell>
          <cell r="F1593" t="str">
            <v>PHI</v>
          </cell>
          <cell r="G1593">
            <v>3900</v>
          </cell>
          <cell r="H1593" t="str">
            <v>Multisector</v>
          </cell>
          <cell r="I1593">
            <v>2115</v>
          </cell>
          <cell r="J1593" t="str">
            <v>SEID</v>
          </cell>
          <cell r="K1593" t="str">
            <v>16DEC98</v>
          </cell>
          <cell r="L1593" t="str">
            <v>21DEC98</v>
          </cell>
          <cell r="M1593" t="str">
            <v>29DEC98</v>
          </cell>
          <cell r="N1593" t="str">
            <v>12DEC03</v>
          </cell>
          <cell r="O1593" t="str">
            <v>01FEB02</v>
          </cell>
          <cell r="P1593" t="str">
            <v>01AUG13</v>
          </cell>
          <cell r="Q1593">
            <v>15</v>
          </cell>
          <cell r="R1593">
            <v>3</v>
          </cell>
          <cell r="S1593">
            <v>0</v>
          </cell>
          <cell r="T1593" t="str">
            <v>V'ABLE</v>
          </cell>
          <cell r="U1593">
            <v>200000</v>
          </cell>
          <cell r="V1593">
            <v>0</v>
          </cell>
          <cell r="W1593">
            <v>200000</v>
          </cell>
          <cell r="X1593">
            <v>200000</v>
          </cell>
          <cell r="Y1593">
            <v>200000</v>
          </cell>
          <cell r="Z1593">
            <v>200000</v>
          </cell>
          <cell r="AA1593">
            <v>84423</v>
          </cell>
        </row>
        <row r="1594">
          <cell r="A1594" t="str">
            <v>METRO MANILA AIR QUALITY IMPROVEMENT SECT DEV PROGRAM</v>
          </cell>
          <cell r="B1594" t="str">
            <v>1664</v>
          </cell>
          <cell r="C1594">
            <v>1664</v>
          </cell>
          <cell r="D1594" t="str">
            <v>CLOSED</v>
          </cell>
          <cell r="E1594" t="str">
            <v>01</v>
          </cell>
          <cell r="F1594" t="str">
            <v>PHI</v>
          </cell>
          <cell r="G1594">
            <v>3900</v>
          </cell>
          <cell r="H1594" t="str">
            <v>Multisector</v>
          </cell>
          <cell r="I1594">
            <v>2115</v>
          </cell>
          <cell r="J1594" t="str">
            <v>SEID</v>
          </cell>
          <cell r="K1594" t="str">
            <v>16DEC98</v>
          </cell>
          <cell r="L1594" t="str">
            <v>21DEC98</v>
          </cell>
          <cell r="M1594" t="str">
            <v>29DEC98</v>
          </cell>
          <cell r="N1594" t="str">
            <v>29DEC03</v>
          </cell>
          <cell r="O1594" t="str">
            <v>15DEC02</v>
          </cell>
          <cell r="P1594" t="str">
            <v>15JUN13</v>
          </cell>
          <cell r="Q1594">
            <v>15</v>
          </cell>
          <cell r="R1594">
            <v>4</v>
          </cell>
          <cell r="S1594">
            <v>0</v>
          </cell>
          <cell r="U1594">
            <v>27262</v>
          </cell>
          <cell r="V1594">
            <v>21345</v>
          </cell>
          <cell r="W1594">
            <v>5917</v>
          </cell>
          <cell r="X1594">
            <v>5917</v>
          </cell>
          <cell r="Y1594">
            <v>5917</v>
          </cell>
          <cell r="Z1594">
            <v>5917</v>
          </cell>
          <cell r="AA1594">
            <v>2688</v>
          </cell>
        </row>
        <row r="1595">
          <cell r="A1595" t="str">
            <v>METRO MANILA AIR QUALITY IMPROVEMENT SECT DEV PROGRAM</v>
          </cell>
          <cell r="B1595" t="str">
            <v>1665</v>
          </cell>
          <cell r="C1595">
            <v>1665</v>
          </cell>
          <cell r="D1595" t="str">
            <v>CLOSED</v>
          </cell>
          <cell r="E1595" t="str">
            <v>01</v>
          </cell>
          <cell r="F1595" t="str">
            <v>PHI</v>
          </cell>
          <cell r="G1595">
            <v>3900</v>
          </cell>
          <cell r="H1595" t="str">
            <v>Multisector</v>
          </cell>
          <cell r="I1595">
            <v>2115</v>
          </cell>
          <cell r="J1595" t="str">
            <v>SEID</v>
          </cell>
          <cell r="K1595" t="str">
            <v>16DEC98</v>
          </cell>
          <cell r="L1595" t="str">
            <v>21DEC98</v>
          </cell>
          <cell r="M1595" t="str">
            <v>29DEC98</v>
          </cell>
          <cell r="N1595" t="str">
            <v>17NOV08</v>
          </cell>
          <cell r="O1595" t="str">
            <v>01FEB03</v>
          </cell>
          <cell r="P1595" t="str">
            <v>01AUG22</v>
          </cell>
          <cell r="Q1595">
            <v>24</v>
          </cell>
          <cell r="R1595">
            <v>4</v>
          </cell>
          <cell r="S1595">
            <v>0</v>
          </cell>
          <cell r="T1595" t="str">
            <v>V'ABLE</v>
          </cell>
          <cell r="U1595">
            <v>71000</v>
          </cell>
          <cell r="V1595">
            <v>42961</v>
          </cell>
          <cell r="W1595">
            <v>28039</v>
          </cell>
          <cell r="X1595">
            <v>28039</v>
          </cell>
          <cell r="Y1595">
            <v>28039</v>
          </cell>
          <cell r="Z1595">
            <v>28039</v>
          </cell>
          <cell r="AA1595">
            <v>3186</v>
          </cell>
        </row>
        <row r="1596">
          <cell r="A1596" t="str">
            <v>FLOOD DAMAGE REHABILITATION PROJECT</v>
          </cell>
          <cell r="B1596" t="str">
            <v>1666</v>
          </cell>
          <cell r="C1596">
            <v>1666</v>
          </cell>
          <cell r="D1596" t="str">
            <v>CLOSED</v>
          </cell>
          <cell r="E1596" t="str">
            <v>03</v>
          </cell>
          <cell r="F1596" t="str">
            <v>BAN</v>
          </cell>
          <cell r="G1596">
            <v>3900</v>
          </cell>
          <cell r="H1596" t="str">
            <v>Multisector</v>
          </cell>
          <cell r="I1596">
            <v>2055</v>
          </cell>
          <cell r="J1596" t="str">
            <v>BRM</v>
          </cell>
          <cell r="K1596" t="str">
            <v>18DEC98</v>
          </cell>
          <cell r="L1596" t="str">
            <v>22DEC98</v>
          </cell>
          <cell r="M1596" t="str">
            <v>01FEB99</v>
          </cell>
          <cell r="N1596" t="str">
            <v>29JAN02</v>
          </cell>
          <cell r="O1596" t="str">
            <v>15APR09</v>
          </cell>
          <cell r="P1596" t="str">
            <v>15OCT38</v>
          </cell>
          <cell r="Q1596">
            <v>40</v>
          </cell>
          <cell r="R1596">
            <v>10</v>
          </cell>
          <cell r="S1596">
            <v>1</v>
          </cell>
          <cell r="U1596">
            <v>99512</v>
          </cell>
          <cell r="V1596">
            <v>4108</v>
          </cell>
          <cell r="W1596">
            <v>95404</v>
          </cell>
          <cell r="X1596">
            <v>95404</v>
          </cell>
          <cell r="Y1596">
            <v>95404</v>
          </cell>
          <cell r="Z1596">
            <v>95404</v>
          </cell>
          <cell r="AA1596">
            <v>0</v>
          </cell>
        </row>
        <row r="1597">
          <cell r="A1597" t="str">
            <v>AGRARIAN REFORM COMMUNITIES</v>
          </cell>
          <cell r="B1597" t="str">
            <v>1667</v>
          </cell>
          <cell r="C1597">
            <v>1667</v>
          </cell>
          <cell r="D1597" t="str">
            <v>CLOSED</v>
          </cell>
          <cell r="E1597" t="str">
            <v>01</v>
          </cell>
          <cell r="F1597" t="str">
            <v>PHI</v>
          </cell>
          <cell r="G1597">
            <v>3900</v>
          </cell>
          <cell r="H1597" t="str">
            <v>Multisector</v>
          </cell>
          <cell r="I1597">
            <v>2125</v>
          </cell>
          <cell r="J1597" t="str">
            <v>SEAE</v>
          </cell>
          <cell r="K1597" t="str">
            <v>18DEC98</v>
          </cell>
          <cell r="L1597" t="str">
            <v>01MAR99</v>
          </cell>
          <cell r="M1597" t="str">
            <v>31JUL99</v>
          </cell>
          <cell r="N1597" t="str">
            <v>26DEC08</v>
          </cell>
          <cell r="O1597" t="str">
            <v>15JUN05</v>
          </cell>
          <cell r="P1597" t="str">
            <v>15DEC23</v>
          </cell>
          <cell r="Q1597">
            <v>25</v>
          </cell>
          <cell r="R1597">
            <v>6</v>
          </cell>
          <cell r="S1597">
            <v>0</v>
          </cell>
          <cell r="T1597" t="str">
            <v>V'ABLE</v>
          </cell>
          <cell r="U1597">
            <v>93162</v>
          </cell>
          <cell r="V1597">
            <v>20566</v>
          </cell>
          <cell r="W1597">
            <v>72596</v>
          </cell>
          <cell r="X1597">
            <v>72596</v>
          </cell>
          <cell r="Y1597">
            <v>72596</v>
          </cell>
          <cell r="Z1597">
            <v>72596</v>
          </cell>
          <cell r="AA1597">
            <v>5398</v>
          </cell>
        </row>
        <row r="1598">
          <cell r="A1598" t="str">
            <v>SOUTHERN PHILIPPINES IRRIGATION SECTOR PROJECT</v>
          </cell>
          <cell r="B1598" t="str">
            <v>1668</v>
          </cell>
          <cell r="C1598">
            <v>1668</v>
          </cell>
          <cell r="D1598" t="str">
            <v>ACTIVE</v>
          </cell>
          <cell r="E1598" t="str">
            <v>01</v>
          </cell>
          <cell r="F1598" t="str">
            <v>PHI</v>
          </cell>
          <cell r="G1598">
            <v>3005</v>
          </cell>
          <cell r="H1598" t="str">
            <v>Irrigation &amp; Drainage</v>
          </cell>
          <cell r="I1598">
            <v>2125</v>
          </cell>
          <cell r="J1598" t="str">
            <v>SEAE</v>
          </cell>
          <cell r="K1598" t="str">
            <v>18DEC98</v>
          </cell>
          <cell r="L1598" t="str">
            <v>01MAR99</v>
          </cell>
          <cell r="M1598" t="str">
            <v>29OCT99</v>
          </cell>
          <cell r="N1598" t="str">
            <v>30JUN10</v>
          </cell>
          <cell r="O1598" t="str">
            <v>15FEB06</v>
          </cell>
          <cell r="P1598" t="str">
            <v>15AUG23</v>
          </cell>
          <cell r="Q1598">
            <v>25</v>
          </cell>
          <cell r="R1598">
            <v>7</v>
          </cell>
          <cell r="S1598">
            <v>0</v>
          </cell>
          <cell r="T1598" t="str">
            <v>V'ABLE</v>
          </cell>
          <cell r="U1598">
            <v>60000</v>
          </cell>
          <cell r="V1598">
            <v>0</v>
          </cell>
          <cell r="W1598">
            <v>60000</v>
          </cell>
          <cell r="X1598">
            <v>60000</v>
          </cell>
          <cell r="Y1598">
            <v>30851</v>
          </cell>
          <cell r="Z1598">
            <v>41096</v>
          </cell>
          <cell r="AA1598">
            <v>2043</v>
          </cell>
        </row>
        <row r="1599">
          <cell r="A1599" t="str">
            <v>WOMEN'S HEALTH PROJECT</v>
          </cell>
          <cell r="B1599" t="str">
            <v>1671</v>
          </cell>
          <cell r="C1599">
            <v>1671</v>
          </cell>
          <cell r="D1599" t="str">
            <v>CLOSED</v>
          </cell>
          <cell r="E1599" t="str">
            <v>03</v>
          </cell>
          <cell r="F1599" t="str">
            <v>PAK</v>
          </cell>
          <cell r="G1599">
            <v>3402</v>
          </cell>
          <cell r="H1599" t="str">
            <v>Health Programs</v>
          </cell>
          <cell r="I1599">
            <v>4670</v>
          </cell>
          <cell r="J1599" t="str">
            <v>PRM</v>
          </cell>
          <cell r="K1599" t="str">
            <v>16MAR99</v>
          </cell>
          <cell r="L1599" t="str">
            <v>21JAN00</v>
          </cell>
          <cell r="M1599" t="str">
            <v>23JUN00</v>
          </cell>
          <cell r="N1599" t="str">
            <v>31OCT07</v>
          </cell>
          <cell r="O1599" t="str">
            <v>15APR07</v>
          </cell>
          <cell r="P1599" t="str">
            <v>15OCT30</v>
          </cell>
          <cell r="Q1599">
            <v>32</v>
          </cell>
          <cell r="R1599">
            <v>8</v>
          </cell>
          <cell r="S1599">
            <v>0</v>
          </cell>
          <cell r="U1599">
            <v>48957</v>
          </cell>
          <cell r="V1599">
            <v>9671</v>
          </cell>
          <cell r="W1599">
            <v>39286</v>
          </cell>
          <cell r="X1599">
            <v>39286</v>
          </cell>
          <cell r="Y1599">
            <v>39286</v>
          </cell>
          <cell r="Z1599">
            <v>39286</v>
          </cell>
          <cell r="AA1599">
            <v>3426</v>
          </cell>
        </row>
        <row r="1600">
          <cell r="A1600" t="str">
            <v>MALAKAND RURAL DEVELOPMENT PROJECT</v>
          </cell>
          <cell r="B1600" t="str">
            <v>1672</v>
          </cell>
          <cell r="C1600">
            <v>1672</v>
          </cell>
          <cell r="D1600" t="str">
            <v>CLOSED</v>
          </cell>
          <cell r="E1600" t="str">
            <v>03</v>
          </cell>
          <cell r="F1600" t="str">
            <v>PAK</v>
          </cell>
          <cell r="G1600">
            <v>3900</v>
          </cell>
          <cell r="H1600" t="str">
            <v>Multisector</v>
          </cell>
          <cell r="I1600">
            <v>4670</v>
          </cell>
          <cell r="J1600" t="str">
            <v>PRM</v>
          </cell>
          <cell r="K1600" t="str">
            <v>18MAR99</v>
          </cell>
          <cell r="L1600" t="str">
            <v>23APR99</v>
          </cell>
          <cell r="M1600" t="str">
            <v>20JUL99</v>
          </cell>
          <cell r="N1600" t="str">
            <v>01JUL08</v>
          </cell>
          <cell r="O1600" t="str">
            <v>01SEP08</v>
          </cell>
          <cell r="P1600" t="str">
            <v>01MAR33</v>
          </cell>
          <cell r="Q1600">
            <v>35</v>
          </cell>
          <cell r="R1600">
            <v>10</v>
          </cell>
          <cell r="S1600">
            <v>1</v>
          </cell>
          <cell r="U1600">
            <v>47554</v>
          </cell>
          <cell r="V1600">
            <v>21851</v>
          </cell>
          <cell r="W1600">
            <v>25703</v>
          </cell>
          <cell r="X1600">
            <v>25703</v>
          </cell>
          <cell r="Y1600">
            <v>25703</v>
          </cell>
          <cell r="Z1600">
            <v>25703</v>
          </cell>
          <cell r="AA1600">
            <v>321</v>
          </cell>
        </row>
        <row r="1601">
          <cell r="A1601" t="str">
            <v>POWER SECTOR RESTRUCTURING PROGRAM</v>
          </cell>
          <cell r="B1601" t="str">
            <v>1673</v>
          </cell>
          <cell r="C1601">
            <v>1673</v>
          </cell>
          <cell r="D1601" t="str">
            <v>CLOSED</v>
          </cell>
          <cell r="E1601" t="str">
            <v>01</v>
          </cell>
          <cell r="F1601" t="str">
            <v>INO</v>
          </cell>
          <cell r="G1601">
            <v>3205</v>
          </cell>
          <cell r="H1601" t="str">
            <v>Energy Sector Development</v>
          </cell>
          <cell r="I1601">
            <v>2115</v>
          </cell>
          <cell r="J1601" t="str">
            <v>SEID</v>
          </cell>
          <cell r="K1601" t="str">
            <v>23MAR99</v>
          </cell>
          <cell r="L1601" t="str">
            <v>23MAR99</v>
          </cell>
          <cell r="M1601" t="str">
            <v>23MAR99</v>
          </cell>
          <cell r="N1601" t="str">
            <v>11DEC02</v>
          </cell>
          <cell r="O1601" t="str">
            <v>15JUN02</v>
          </cell>
          <cell r="P1601" t="str">
            <v>15DEC13</v>
          </cell>
          <cell r="Q1601">
            <v>15</v>
          </cell>
          <cell r="R1601">
            <v>3</v>
          </cell>
          <cell r="S1601">
            <v>0</v>
          </cell>
          <cell r="T1601" t="str">
            <v>V'ABLE</v>
          </cell>
          <cell r="U1601">
            <v>380000</v>
          </cell>
          <cell r="V1601">
            <v>0</v>
          </cell>
          <cell r="W1601">
            <v>380000</v>
          </cell>
          <cell r="X1601">
            <v>380000</v>
          </cell>
          <cell r="Y1601">
            <v>380000</v>
          </cell>
          <cell r="Z1601">
            <v>380000</v>
          </cell>
          <cell r="AA1601">
            <v>167366</v>
          </cell>
        </row>
        <row r="1602">
          <cell r="A1602" t="str">
            <v>CAPACITY BLDG FOR ESTABLISHMENT OF A COMPETITIVE ELCTRCTY MKRT</v>
          </cell>
          <cell r="B1602" t="str">
            <v>1674</v>
          </cell>
          <cell r="C1602">
            <v>1674</v>
          </cell>
          <cell r="D1602" t="str">
            <v>CLOSED</v>
          </cell>
          <cell r="E1602" t="str">
            <v>01</v>
          </cell>
          <cell r="F1602" t="str">
            <v>INO</v>
          </cell>
          <cell r="G1602">
            <v>3205</v>
          </cell>
          <cell r="H1602" t="str">
            <v>Energy Sector Development</v>
          </cell>
          <cell r="I1602">
            <v>2115</v>
          </cell>
          <cell r="J1602" t="str">
            <v>SEID</v>
          </cell>
          <cell r="K1602" t="str">
            <v>23MAR99</v>
          </cell>
          <cell r="L1602" t="str">
            <v>23MAR99</v>
          </cell>
          <cell r="M1602" t="str">
            <v>23MAR99</v>
          </cell>
          <cell r="N1602" t="str">
            <v>22DEC04</v>
          </cell>
          <cell r="O1602" t="str">
            <v>15JUN02</v>
          </cell>
          <cell r="P1602" t="str">
            <v>15DEC13</v>
          </cell>
          <cell r="Q1602">
            <v>15</v>
          </cell>
          <cell r="R1602">
            <v>3</v>
          </cell>
          <cell r="S1602">
            <v>0</v>
          </cell>
          <cell r="T1602" t="str">
            <v>V'ABLE</v>
          </cell>
          <cell r="U1602">
            <v>20000</v>
          </cell>
          <cell r="V1602">
            <v>12185</v>
          </cell>
          <cell r="W1602">
            <v>7815</v>
          </cell>
          <cell r="X1602">
            <v>7815</v>
          </cell>
          <cell r="Y1602">
            <v>7815</v>
          </cell>
          <cell r="Z1602">
            <v>7815</v>
          </cell>
          <cell r="AA1602">
            <v>3433</v>
          </cell>
        </row>
        <row r="1603">
          <cell r="A1603" t="str">
            <v>HEALTH &amp; NURTRITION SECTOR DEVELOPMENT PROGRAM</v>
          </cell>
          <cell r="B1603" t="str">
            <v>1675</v>
          </cell>
          <cell r="C1603">
            <v>1675</v>
          </cell>
          <cell r="D1603" t="str">
            <v>CLOSED</v>
          </cell>
          <cell r="E1603" t="str">
            <v>01</v>
          </cell>
          <cell r="F1603" t="str">
            <v>INO</v>
          </cell>
          <cell r="G1603">
            <v>3403</v>
          </cell>
          <cell r="H1603" t="str">
            <v>Health Systems</v>
          </cell>
          <cell r="I1603">
            <v>2135</v>
          </cell>
          <cell r="J1603" t="str">
            <v>SESS</v>
          </cell>
          <cell r="K1603" t="str">
            <v>25MAR99</v>
          </cell>
          <cell r="L1603" t="str">
            <v>25MAR99</v>
          </cell>
          <cell r="M1603" t="str">
            <v>25MAR99</v>
          </cell>
          <cell r="N1603" t="str">
            <v>22DEC00</v>
          </cell>
          <cell r="O1603" t="str">
            <v>15JUN02</v>
          </cell>
          <cell r="P1603" t="str">
            <v>15DEC13</v>
          </cell>
          <cell r="Q1603">
            <v>15</v>
          </cell>
          <cell r="R1603">
            <v>3</v>
          </cell>
          <cell r="S1603">
            <v>0</v>
          </cell>
          <cell r="T1603" t="str">
            <v>V'ABLE</v>
          </cell>
          <cell r="U1603">
            <v>100000</v>
          </cell>
          <cell r="V1603">
            <v>0</v>
          </cell>
          <cell r="W1603">
            <v>100000</v>
          </cell>
          <cell r="X1603">
            <v>100000</v>
          </cell>
          <cell r="Y1603">
            <v>100000</v>
          </cell>
          <cell r="Z1603">
            <v>100000</v>
          </cell>
          <cell r="AA1603">
            <v>44039</v>
          </cell>
        </row>
        <row r="1604">
          <cell r="A1604" t="str">
            <v>HEALTH &amp; NUTRITION SECTOR DEVELOPMENT PROGRAM</v>
          </cell>
          <cell r="B1604" t="str">
            <v>1676</v>
          </cell>
          <cell r="C1604">
            <v>1676</v>
          </cell>
          <cell r="D1604" t="str">
            <v>CLOSED</v>
          </cell>
          <cell r="E1604" t="str">
            <v>01</v>
          </cell>
          <cell r="F1604" t="str">
            <v>INO</v>
          </cell>
          <cell r="G1604">
            <v>3403</v>
          </cell>
          <cell r="H1604" t="str">
            <v>Health Systems</v>
          </cell>
          <cell r="I1604">
            <v>2135</v>
          </cell>
          <cell r="J1604" t="str">
            <v>SESS</v>
          </cell>
          <cell r="K1604" t="str">
            <v>25MAR99</v>
          </cell>
          <cell r="L1604" t="str">
            <v>25MAR99</v>
          </cell>
          <cell r="M1604" t="str">
            <v>25MAR99</v>
          </cell>
          <cell r="N1604" t="str">
            <v>28JUL04</v>
          </cell>
          <cell r="O1604" t="str">
            <v>15JUN02</v>
          </cell>
          <cell r="P1604" t="str">
            <v>15DEC21</v>
          </cell>
          <cell r="Q1604">
            <v>23</v>
          </cell>
          <cell r="R1604">
            <v>3</v>
          </cell>
          <cell r="S1604">
            <v>0</v>
          </cell>
          <cell r="T1604" t="str">
            <v>V'ABLE</v>
          </cell>
          <cell r="U1604">
            <v>200000</v>
          </cell>
          <cell r="V1604">
            <v>39786</v>
          </cell>
          <cell r="W1604">
            <v>160214</v>
          </cell>
          <cell r="X1604">
            <v>160214</v>
          </cell>
          <cell r="Y1604">
            <v>160214</v>
          </cell>
          <cell r="Z1604">
            <v>160214</v>
          </cell>
          <cell r="AA1604">
            <v>26401</v>
          </cell>
        </row>
        <row r="1605">
          <cell r="A1605" t="str">
            <v>CMMTY &amp; LOCAL GOV'T SUPPRT SECTOR DEV PROG (CLGSSDP)</v>
          </cell>
          <cell r="B1605" t="str">
            <v>1677</v>
          </cell>
          <cell r="C1605">
            <v>1677</v>
          </cell>
          <cell r="D1605" t="str">
            <v>CLOSED</v>
          </cell>
          <cell r="E1605" t="str">
            <v>01</v>
          </cell>
          <cell r="F1605" t="str">
            <v>INO</v>
          </cell>
          <cell r="G1605">
            <v>3605</v>
          </cell>
          <cell r="H1605" t="str">
            <v>Subnational Government Administration</v>
          </cell>
          <cell r="I1605">
            <v>2135</v>
          </cell>
          <cell r="J1605" t="str">
            <v>SESS</v>
          </cell>
          <cell r="K1605" t="str">
            <v>25MAR99</v>
          </cell>
          <cell r="L1605" t="str">
            <v>25MAR99</v>
          </cell>
          <cell r="M1605" t="str">
            <v>25MAR99</v>
          </cell>
          <cell r="N1605" t="str">
            <v>21DEC01</v>
          </cell>
          <cell r="O1605" t="str">
            <v>15JUN02</v>
          </cell>
          <cell r="P1605" t="str">
            <v>15DEC13</v>
          </cell>
          <cell r="Q1605">
            <v>15</v>
          </cell>
          <cell r="R1605">
            <v>3</v>
          </cell>
          <cell r="S1605">
            <v>0</v>
          </cell>
          <cell r="T1605" t="str">
            <v>V'ABLE</v>
          </cell>
          <cell r="U1605">
            <v>200000</v>
          </cell>
          <cell r="V1605">
            <v>0</v>
          </cell>
          <cell r="W1605">
            <v>200000</v>
          </cell>
          <cell r="X1605">
            <v>200000</v>
          </cell>
          <cell r="Y1605">
            <v>200000</v>
          </cell>
          <cell r="Z1605">
            <v>200000</v>
          </cell>
          <cell r="AA1605">
            <v>88080</v>
          </cell>
        </row>
        <row r="1606">
          <cell r="A1606" t="str">
            <v>COMMTY &amp; LOCAL GOV'T SUPPORT SECT DEV PROGRAM (CLGSSDP)</v>
          </cell>
          <cell r="B1606" t="str">
            <v>1678</v>
          </cell>
          <cell r="C1606">
            <v>1678</v>
          </cell>
          <cell r="D1606" t="str">
            <v>CLOSED</v>
          </cell>
          <cell r="E1606" t="str">
            <v>01</v>
          </cell>
          <cell r="F1606" t="str">
            <v>INO</v>
          </cell>
          <cell r="G1606">
            <v>3605</v>
          </cell>
          <cell r="H1606" t="str">
            <v>Subnational Government Administration</v>
          </cell>
          <cell r="I1606">
            <v>2135</v>
          </cell>
          <cell r="J1606" t="str">
            <v>SESS</v>
          </cell>
          <cell r="K1606" t="str">
            <v>25MAR99</v>
          </cell>
          <cell r="L1606" t="str">
            <v>25MAR99</v>
          </cell>
          <cell r="M1606" t="str">
            <v>25MAR99</v>
          </cell>
          <cell r="N1606" t="str">
            <v>31JUL07</v>
          </cell>
          <cell r="O1606" t="str">
            <v>15JUN03</v>
          </cell>
          <cell r="P1606" t="str">
            <v>15DEC22</v>
          </cell>
          <cell r="Q1606">
            <v>24</v>
          </cell>
          <cell r="R1606">
            <v>4</v>
          </cell>
          <cell r="S1606">
            <v>0</v>
          </cell>
          <cell r="T1606" t="str">
            <v>V'ABLE</v>
          </cell>
          <cell r="U1606">
            <v>120000</v>
          </cell>
          <cell r="V1606">
            <v>37674</v>
          </cell>
          <cell r="W1606">
            <v>82326</v>
          </cell>
          <cell r="X1606">
            <v>82326</v>
          </cell>
          <cell r="Y1606">
            <v>82326</v>
          </cell>
          <cell r="Z1606">
            <v>82326</v>
          </cell>
          <cell r="AA1606">
            <v>10104</v>
          </cell>
        </row>
        <row r="1607">
          <cell r="A1607" t="str">
            <v>PUNJAB-FARMER MANAGED IRRIGATION PROJECT</v>
          </cell>
          <cell r="B1607" t="str">
            <v>1679</v>
          </cell>
          <cell r="C1607">
            <v>1679</v>
          </cell>
          <cell r="D1607" t="str">
            <v>CLOSED</v>
          </cell>
          <cell r="E1607" t="str">
            <v>03</v>
          </cell>
          <cell r="F1607" t="str">
            <v>PAK</v>
          </cell>
          <cell r="G1607">
            <v>3005</v>
          </cell>
          <cell r="H1607" t="str">
            <v>Irrigation &amp; Drainage</v>
          </cell>
          <cell r="I1607">
            <v>4670</v>
          </cell>
          <cell r="J1607" t="str">
            <v>PRM</v>
          </cell>
          <cell r="K1607" t="str">
            <v>25MAR99</v>
          </cell>
          <cell r="L1607" t="str">
            <v>21JAN00</v>
          </cell>
          <cell r="M1607" t="str">
            <v>28APR00</v>
          </cell>
          <cell r="N1607" t="str">
            <v>16DEC02</v>
          </cell>
          <cell r="Q1607">
            <v>32</v>
          </cell>
          <cell r="R1607">
            <v>8</v>
          </cell>
          <cell r="S1607">
            <v>1</v>
          </cell>
          <cell r="U1607">
            <v>7795</v>
          </cell>
          <cell r="V1607">
            <v>7795</v>
          </cell>
          <cell r="W1607">
            <v>0</v>
          </cell>
          <cell r="X1607">
            <v>0</v>
          </cell>
          <cell r="Y1607">
            <v>0</v>
          </cell>
          <cell r="Z1607">
            <v>0</v>
          </cell>
          <cell r="AA1607">
            <v>0</v>
          </cell>
        </row>
        <row r="1608">
          <cell r="A1608" t="str">
            <v>TRADE, EXPORT, PROMOTION &amp; INDUSTRY PROGRAM (TEPI)</v>
          </cell>
          <cell r="B1608" t="str">
            <v>1680</v>
          </cell>
          <cell r="C1608">
            <v>1680</v>
          </cell>
          <cell r="D1608" t="str">
            <v>CLOSED</v>
          </cell>
          <cell r="E1608" t="str">
            <v>01</v>
          </cell>
          <cell r="F1608" t="str">
            <v>PAK</v>
          </cell>
          <cell r="G1608">
            <v>3504</v>
          </cell>
          <cell r="H1608" t="str">
            <v>Trade</v>
          </cell>
          <cell r="I1608">
            <v>4630</v>
          </cell>
          <cell r="J1608" t="str">
            <v>CWGF</v>
          </cell>
          <cell r="K1608" t="str">
            <v>31MAR99</v>
          </cell>
          <cell r="L1608" t="str">
            <v>31MAR99</v>
          </cell>
          <cell r="M1608" t="str">
            <v>31MAR99</v>
          </cell>
          <cell r="N1608" t="str">
            <v>27DEC01</v>
          </cell>
          <cell r="O1608" t="str">
            <v>01AUG02</v>
          </cell>
          <cell r="P1608" t="str">
            <v>29JAN04</v>
          </cell>
          <cell r="Q1608">
            <v>15</v>
          </cell>
          <cell r="R1608">
            <v>3</v>
          </cell>
          <cell r="S1608">
            <v>0</v>
          </cell>
          <cell r="T1608" t="str">
            <v>V'ABLE</v>
          </cell>
          <cell r="U1608">
            <v>300000</v>
          </cell>
          <cell r="V1608">
            <v>0</v>
          </cell>
          <cell r="W1608">
            <v>300000</v>
          </cell>
          <cell r="X1608">
            <v>300000</v>
          </cell>
          <cell r="Y1608">
            <v>300000</v>
          </cell>
          <cell r="Z1608">
            <v>300000</v>
          </cell>
          <cell r="AA1608">
            <v>300000</v>
          </cell>
        </row>
        <row r="1609">
          <cell r="A1609" t="str">
            <v>MDRNZTN OF CUSTOMS ADMINISTRATION TECH ASSISTANCE PROJECT</v>
          </cell>
          <cell r="B1609" t="str">
            <v>1681</v>
          </cell>
          <cell r="C1609">
            <v>1681</v>
          </cell>
          <cell r="D1609" t="str">
            <v>CLOSED</v>
          </cell>
          <cell r="E1609" t="str">
            <v>01</v>
          </cell>
          <cell r="F1609" t="str">
            <v>PAK</v>
          </cell>
          <cell r="G1609">
            <v>3504</v>
          </cell>
          <cell r="H1609" t="str">
            <v>Trade</v>
          </cell>
          <cell r="I1609">
            <v>4630</v>
          </cell>
          <cell r="J1609" t="str">
            <v>CWGF</v>
          </cell>
          <cell r="K1609" t="str">
            <v>31MAR99</v>
          </cell>
          <cell r="L1609" t="str">
            <v>31MAR99</v>
          </cell>
          <cell r="M1609" t="str">
            <v>31MAR99</v>
          </cell>
          <cell r="N1609" t="str">
            <v>06MAY03</v>
          </cell>
          <cell r="O1609" t="str">
            <v>01AUG02</v>
          </cell>
          <cell r="P1609" t="str">
            <v>29JAN04</v>
          </cell>
          <cell r="Q1609">
            <v>15</v>
          </cell>
          <cell r="R1609">
            <v>3</v>
          </cell>
          <cell r="S1609">
            <v>0</v>
          </cell>
          <cell r="T1609" t="str">
            <v>V'ABLE</v>
          </cell>
          <cell r="U1609">
            <v>3000</v>
          </cell>
          <cell r="V1609">
            <v>362</v>
          </cell>
          <cell r="W1609">
            <v>2638</v>
          </cell>
          <cell r="X1609">
            <v>2638</v>
          </cell>
          <cell r="Y1609">
            <v>2638</v>
          </cell>
          <cell r="Z1609">
            <v>2638</v>
          </cell>
          <cell r="AA1609">
            <v>2638</v>
          </cell>
        </row>
        <row r="1610">
          <cell r="A1610" t="str">
            <v>INSTITUTIONAL SUPPORT FOR TRADE REGIME TA PROJECT</v>
          </cell>
          <cell r="B1610" t="str">
            <v>1682</v>
          </cell>
          <cell r="C1610">
            <v>1682</v>
          </cell>
          <cell r="D1610" t="str">
            <v>CLOSED</v>
          </cell>
          <cell r="E1610" t="str">
            <v>01</v>
          </cell>
          <cell r="F1610" t="str">
            <v>PAK</v>
          </cell>
          <cell r="G1610">
            <v>3504</v>
          </cell>
          <cell r="H1610" t="str">
            <v>Trade</v>
          </cell>
          <cell r="I1610">
            <v>4630</v>
          </cell>
          <cell r="J1610" t="str">
            <v>CWGF</v>
          </cell>
          <cell r="K1610" t="str">
            <v>31MAR99</v>
          </cell>
          <cell r="L1610" t="str">
            <v>31MAR99</v>
          </cell>
          <cell r="M1610" t="str">
            <v>31MAR99</v>
          </cell>
          <cell r="N1610" t="str">
            <v>23JAN04</v>
          </cell>
          <cell r="O1610" t="str">
            <v>01AUG02</v>
          </cell>
          <cell r="P1610" t="str">
            <v>29JAN04</v>
          </cell>
          <cell r="Q1610">
            <v>15</v>
          </cell>
          <cell r="R1610">
            <v>3</v>
          </cell>
          <cell r="S1610">
            <v>0</v>
          </cell>
          <cell r="T1610" t="str">
            <v>V'ABLE</v>
          </cell>
          <cell r="U1610">
            <v>3000</v>
          </cell>
          <cell r="V1610">
            <v>951</v>
          </cell>
          <cell r="W1610">
            <v>2049</v>
          </cell>
          <cell r="X1610">
            <v>2049</v>
          </cell>
          <cell r="Y1610">
            <v>2049</v>
          </cell>
          <cell r="Z1610">
            <v>2049</v>
          </cell>
          <cell r="AA1610">
            <v>2049</v>
          </cell>
        </row>
        <row r="1611">
          <cell r="A1611" t="str">
            <v>INSTITUTIONAL STRENGTHENING OF THE BOARD OF INVESTMENT</v>
          </cell>
          <cell r="B1611" t="str">
            <v>1683</v>
          </cell>
          <cell r="C1611">
            <v>1683</v>
          </cell>
          <cell r="D1611" t="str">
            <v>CLOSED</v>
          </cell>
          <cell r="E1611" t="str">
            <v>01</v>
          </cell>
          <cell r="F1611" t="str">
            <v>PAK</v>
          </cell>
          <cell r="G1611">
            <v>3504</v>
          </cell>
          <cell r="H1611" t="str">
            <v>Trade</v>
          </cell>
          <cell r="I1611">
            <v>4630</v>
          </cell>
          <cell r="J1611" t="str">
            <v>CWGF</v>
          </cell>
          <cell r="K1611" t="str">
            <v>31MAR99</v>
          </cell>
          <cell r="L1611" t="str">
            <v>31MAR99</v>
          </cell>
          <cell r="M1611" t="str">
            <v>31MAR99</v>
          </cell>
          <cell r="N1611" t="str">
            <v>02JUN03</v>
          </cell>
          <cell r="O1611" t="str">
            <v>01AUG02</v>
          </cell>
          <cell r="P1611" t="str">
            <v>29JAN04</v>
          </cell>
          <cell r="Q1611">
            <v>15</v>
          </cell>
          <cell r="R1611">
            <v>3</v>
          </cell>
          <cell r="S1611">
            <v>0</v>
          </cell>
          <cell r="T1611" t="str">
            <v>V'ABLE</v>
          </cell>
          <cell r="U1611">
            <v>1000</v>
          </cell>
          <cell r="V1611">
            <v>207</v>
          </cell>
          <cell r="W1611">
            <v>793</v>
          </cell>
          <cell r="X1611">
            <v>793</v>
          </cell>
          <cell r="Y1611">
            <v>793</v>
          </cell>
          <cell r="Z1611">
            <v>793</v>
          </cell>
          <cell r="AA1611">
            <v>793</v>
          </cell>
        </row>
        <row r="1612">
          <cell r="A1612" t="str">
            <v>THE CYCLONE EMERGENCY REHABILITATION PROJECT</v>
          </cell>
          <cell r="B1612" t="str">
            <v>1684</v>
          </cell>
          <cell r="C1612">
            <v>1684</v>
          </cell>
          <cell r="D1612" t="str">
            <v>CLOSED</v>
          </cell>
          <cell r="E1612" t="str">
            <v>03</v>
          </cell>
          <cell r="F1612" t="str">
            <v>VAN</v>
          </cell>
          <cell r="G1612">
            <v>3900</v>
          </cell>
          <cell r="H1612" t="str">
            <v>Multisector</v>
          </cell>
          <cell r="I1612">
            <v>3610</v>
          </cell>
          <cell r="J1612" t="str">
            <v>PAHQ</v>
          </cell>
          <cell r="K1612" t="str">
            <v>20APR99</v>
          </cell>
          <cell r="L1612" t="str">
            <v>10MAY99</v>
          </cell>
          <cell r="M1612" t="str">
            <v>05AUG99</v>
          </cell>
          <cell r="N1612" t="str">
            <v>19DEC00</v>
          </cell>
          <cell r="O1612" t="str">
            <v>01SEP07</v>
          </cell>
          <cell r="P1612" t="str">
            <v>01MAR31</v>
          </cell>
          <cell r="Q1612">
            <v>32</v>
          </cell>
          <cell r="R1612">
            <v>8</v>
          </cell>
          <cell r="S1612">
            <v>0</v>
          </cell>
          <cell r="U1612">
            <v>1957</v>
          </cell>
          <cell r="V1612">
            <v>31</v>
          </cell>
          <cell r="W1612">
            <v>1926</v>
          </cell>
          <cell r="X1612">
            <v>1926</v>
          </cell>
          <cell r="Y1612">
            <v>1926</v>
          </cell>
          <cell r="Z1612">
            <v>1926</v>
          </cell>
          <cell r="AA1612">
            <v>120</v>
          </cell>
        </row>
        <row r="1613">
          <cell r="A1613" t="str">
            <v>NORTHEAST FLOOD DAMAGE REHABILITATION PROJECT</v>
          </cell>
          <cell r="B1613" t="str">
            <v>1685</v>
          </cell>
          <cell r="C1613">
            <v>1685</v>
          </cell>
          <cell r="D1613" t="str">
            <v>CLOSED</v>
          </cell>
          <cell r="E1613" t="str">
            <v>01</v>
          </cell>
          <cell r="F1613" t="str">
            <v>PRC</v>
          </cell>
          <cell r="G1613">
            <v>3900</v>
          </cell>
          <cell r="H1613" t="str">
            <v>Multisector</v>
          </cell>
          <cell r="I1613">
            <v>4725</v>
          </cell>
          <cell r="J1613" t="str">
            <v>EAAE</v>
          </cell>
          <cell r="K1613" t="str">
            <v>22APR99</v>
          </cell>
          <cell r="L1613" t="str">
            <v>19MAY99</v>
          </cell>
          <cell r="M1613" t="str">
            <v>27AUG99</v>
          </cell>
          <cell r="N1613" t="str">
            <v>28NOV03</v>
          </cell>
          <cell r="O1613" t="str">
            <v>15MAY06</v>
          </cell>
          <cell r="P1613" t="str">
            <v>15NOV28</v>
          </cell>
          <cell r="Q1613">
            <v>30</v>
          </cell>
          <cell r="R1613">
            <v>7</v>
          </cell>
          <cell r="S1613">
            <v>0</v>
          </cell>
          <cell r="T1613" t="str">
            <v>V'ABLE</v>
          </cell>
          <cell r="U1613">
            <v>110000</v>
          </cell>
          <cell r="V1613">
            <v>0</v>
          </cell>
          <cell r="W1613">
            <v>110000</v>
          </cell>
          <cell r="X1613">
            <v>110000</v>
          </cell>
          <cell r="Y1613">
            <v>110000</v>
          </cell>
          <cell r="Z1613">
            <v>110000</v>
          </cell>
          <cell r="AA1613">
            <v>4436</v>
          </cell>
        </row>
        <row r="1614">
          <cell r="A1614" t="str">
            <v>NORTHEAST FLOOD DAMAGE REHABILITATION PROJECT</v>
          </cell>
          <cell r="B1614" t="str">
            <v>1686</v>
          </cell>
          <cell r="C1614">
            <v>1686</v>
          </cell>
          <cell r="D1614" t="str">
            <v>CLOSED</v>
          </cell>
          <cell r="E1614" t="str">
            <v>01</v>
          </cell>
          <cell r="F1614" t="str">
            <v>PRC</v>
          </cell>
          <cell r="G1614">
            <v>3900</v>
          </cell>
          <cell r="H1614" t="str">
            <v>Multisector</v>
          </cell>
          <cell r="I1614">
            <v>4725</v>
          </cell>
          <cell r="J1614" t="str">
            <v>EAAE</v>
          </cell>
          <cell r="K1614" t="str">
            <v>22APR99</v>
          </cell>
          <cell r="L1614" t="str">
            <v>19MAY99</v>
          </cell>
          <cell r="M1614" t="str">
            <v>27AUG99</v>
          </cell>
          <cell r="N1614" t="str">
            <v>30JUL03</v>
          </cell>
          <cell r="O1614" t="str">
            <v>15MAY06</v>
          </cell>
          <cell r="P1614" t="str">
            <v>15NOV28</v>
          </cell>
          <cell r="Q1614">
            <v>30</v>
          </cell>
          <cell r="R1614">
            <v>7</v>
          </cell>
          <cell r="S1614">
            <v>0</v>
          </cell>
          <cell r="T1614" t="str">
            <v>V'ABLE</v>
          </cell>
          <cell r="U1614">
            <v>110000</v>
          </cell>
          <cell r="V1614">
            <v>0</v>
          </cell>
          <cell r="W1614">
            <v>110000</v>
          </cell>
          <cell r="X1614">
            <v>110000</v>
          </cell>
          <cell r="Y1614">
            <v>110000</v>
          </cell>
          <cell r="Z1614">
            <v>110000</v>
          </cell>
          <cell r="AA1614">
            <v>4436</v>
          </cell>
        </row>
        <row r="1615">
          <cell r="A1615" t="str">
            <v>NORTHEAST FLOOD DAMAGE REHABILITATION PROJECT</v>
          </cell>
          <cell r="B1615" t="str">
            <v>1687</v>
          </cell>
          <cell r="C1615">
            <v>1687</v>
          </cell>
          <cell r="D1615" t="str">
            <v>CLOSED</v>
          </cell>
          <cell r="E1615" t="str">
            <v>01</v>
          </cell>
          <cell r="F1615" t="str">
            <v>PRC</v>
          </cell>
          <cell r="G1615">
            <v>3900</v>
          </cell>
          <cell r="H1615" t="str">
            <v>Multisector</v>
          </cell>
          <cell r="I1615">
            <v>4725</v>
          </cell>
          <cell r="J1615" t="str">
            <v>EAAE</v>
          </cell>
          <cell r="K1615" t="str">
            <v>22APR99</v>
          </cell>
          <cell r="L1615" t="str">
            <v>19MAY99</v>
          </cell>
          <cell r="M1615" t="str">
            <v>27AUG99</v>
          </cell>
          <cell r="N1615" t="str">
            <v>21FEB03</v>
          </cell>
          <cell r="O1615" t="str">
            <v>15MAY06</v>
          </cell>
          <cell r="P1615" t="str">
            <v>15NOV28</v>
          </cell>
          <cell r="Q1615">
            <v>30</v>
          </cell>
          <cell r="R1615">
            <v>7</v>
          </cell>
          <cell r="S1615">
            <v>0</v>
          </cell>
          <cell r="T1615" t="str">
            <v>V'ABLE</v>
          </cell>
          <cell r="U1615">
            <v>110000</v>
          </cell>
          <cell r="V1615">
            <v>0</v>
          </cell>
          <cell r="W1615">
            <v>110000</v>
          </cell>
          <cell r="X1615">
            <v>110000</v>
          </cell>
          <cell r="Y1615">
            <v>110000</v>
          </cell>
          <cell r="Z1615">
            <v>110000</v>
          </cell>
          <cell r="AA1615">
            <v>4436</v>
          </cell>
        </row>
        <row r="1616">
          <cell r="A1616" t="str">
            <v>SHIFTING CULTIVATION STABILIZATION PILOT PROJECT</v>
          </cell>
          <cell r="B1616" t="str">
            <v>1688</v>
          </cell>
          <cell r="C1616">
            <v>1688</v>
          </cell>
          <cell r="D1616" t="str">
            <v>CLOSED</v>
          </cell>
          <cell r="E1616" t="str">
            <v>03</v>
          </cell>
          <cell r="F1616" t="str">
            <v>LAO</v>
          </cell>
          <cell r="G1616">
            <v>3900</v>
          </cell>
          <cell r="H1616" t="str">
            <v>Multisector</v>
          </cell>
          <cell r="I1616">
            <v>2165</v>
          </cell>
          <cell r="J1616" t="str">
            <v>LRM</v>
          </cell>
          <cell r="K1616" t="str">
            <v>11MAY99</v>
          </cell>
          <cell r="L1616" t="str">
            <v>15JUL99</v>
          </cell>
          <cell r="M1616" t="str">
            <v>11NOV99</v>
          </cell>
          <cell r="N1616" t="str">
            <v>04MAY07</v>
          </cell>
          <cell r="O1616" t="str">
            <v>15SEP07</v>
          </cell>
          <cell r="P1616" t="str">
            <v>15MAR31</v>
          </cell>
          <cell r="Q1616">
            <v>32</v>
          </cell>
          <cell r="R1616">
            <v>8</v>
          </cell>
          <cell r="S1616">
            <v>0</v>
          </cell>
          <cell r="U1616">
            <v>5643</v>
          </cell>
          <cell r="V1616">
            <v>6</v>
          </cell>
          <cell r="W1616">
            <v>5637</v>
          </cell>
          <cell r="X1616">
            <v>5637</v>
          </cell>
          <cell r="Y1616">
            <v>5637</v>
          </cell>
          <cell r="Z1616">
            <v>5637</v>
          </cell>
          <cell r="AA1616">
            <v>351</v>
          </cell>
        </row>
        <row r="1617">
          <cell r="A1617" t="str">
            <v>SECONDARY EDUCATION SECTOR IMPROVEMENT PROJECT</v>
          </cell>
          <cell r="B1617" t="str">
            <v>1690</v>
          </cell>
          <cell r="C1617">
            <v>1690</v>
          </cell>
          <cell r="D1617" t="str">
            <v>CLOSED</v>
          </cell>
          <cell r="E1617" t="str">
            <v>03</v>
          </cell>
          <cell r="F1617" t="str">
            <v>BAN</v>
          </cell>
          <cell r="G1617">
            <v>3101</v>
          </cell>
          <cell r="H1617" t="str">
            <v>Basic Education</v>
          </cell>
          <cell r="I1617">
            <v>2055</v>
          </cell>
          <cell r="J1617" t="str">
            <v>BRM</v>
          </cell>
          <cell r="K1617" t="str">
            <v>22JUN99</v>
          </cell>
          <cell r="L1617" t="str">
            <v>24JUN99</v>
          </cell>
          <cell r="M1617" t="str">
            <v>03DEC99</v>
          </cell>
          <cell r="N1617" t="str">
            <v>25APR07</v>
          </cell>
          <cell r="O1617" t="str">
            <v>15DEC07</v>
          </cell>
          <cell r="P1617" t="str">
            <v>15JUN31</v>
          </cell>
          <cell r="Q1617">
            <v>32</v>
          </cell>
          <cell r="R1617">
            <v>8</v>
          </cell>
          <cell r="S1617">
            <v>0</v>
          </cell>
          <cell r="U1617">
            <v>62545</v>
          </cell>
          <cell r="V1617">
            <v>4892</v>
          </cell>
          <cell r="W1617">
            <v>57653</v>
          </cell>
          <cell r="X1617">
            <v>57653</v>
          </cell>
          <cell r="Y1617">
            <v>57653</v>
          </cell>
          <cell r="Z1617">
            <v>57653</v>
          </cell>
          <cell r="AA1617">
            <v>3706</v>
          </cell>
        </row>
        <row r="1618">
          <cell r="A1618" t="str">
            <v>SOUTHERN YUNNAN ROAD DEVELOPMENT PROJECT</v>
          </cell>
          <cell r="B1618" t="str">
            <v>1691</v>
          </cell>
          <cell r="C1618">
            <v>1691</v>
          </cell>
          <cell r="D1618" t="str">
            <v>CLOSED</v>
          </cell>
          <cell r="E1618" t="str">
            <v>01</v>
          </cell>
          <cell r="F1618" t="str">
            <v>PRC</v>
          </cell>
          <cell r="G1618">
            <v>3701</v>
          </cell>
          <cell r="H1618" t="str">
            <v>Roads &amp; Highways</v>
          </cell>
          <cell r="I1618">
            <v>4715</v>
          </cell>
          <cell r="J1618" t="str">
            <v>EATC</v>
          </cell>
          <cell r="K1618" t="str">
            <v>24JUN99</v>
          </cell>
          <cell r="L1618" t="str">
            <v>24JAN00</v>
          </cell>
          <cell r="M1618" t="str">
            <v>18MAY00</v>
          </cell>
          <cell r="N1618" t="str">
            <v>05JAN05</v>
          </cell>
          <cell r="O1618" t="str">
            <v>15DEC03</v>
          </cell>
          <cell r="P1618" t="str">
            <v>15JUN23</v>
          </cell>
          <cell r="Q1618">
            <v>24</v>
          </cell>
          <cell r="R1618">
            <v>4</v>
          </cell>
          <cell r="S1618">
            <v>0</v>
          </cell>
          <cell r="T1618" t="str">
            <v>V'ABLE</v>
          </cell>
          <cell r="U1618">
            <v>250000</v>
          </cell>
          <cell r="V1618">
            <v>0</v>
          </cell>
          <cell r="W1618">
            <v>250000</v>
          </cell>
          <cell r="X1618">
            <v>250000</v>
          </cell>
          <cell r="Y1618">
            <v>250000</v>
          </cell>
          <cell r="Z1618">
            <v>250000</v>
          </cell>
          <cell r="AA1618">
            <v>28721</v>
          </cell>
        </row>
        <row r="1619">
          <cell r="A1619" t="str">
            <v>SUZHOU CREEK REHABILITATION PROJECT</v>
          </cell>
          <cell r="B1619" t="str">
            <v>1692</v>
          </cell>
          <cell r="C1619">
            <v>1692</v>
          </cell>
          <cell r="D1619" t="str">
            <v>CLOSED</v>
          </cell>
          <cell r="E1619" t="str">
            <v>01</v>
          </cell>
          <cell r="F1619" t="str">
            <v>PRC</v>
          </cell>
          <cell r="G1619">
            <v>3802</v>
          </cell>
          <cell r="H1619" t="str">
            <v>Waste Management</v>
          </cell>
          <cell r="I1619">
            <v>4730</v>
          </cell>
          <cell r="J1619" t="str">
            <v>EASS</v>
          </cell>
          <cell r="K1619" t="str">
            <v>29JUN99</v>
          </cell>
          <cell r="L1619" t="str">
            <v>18AUG99</v>
          </cell>
          <cell r="M1619" t="str">
            <v>01FEB00</v>
          </cell>
          <cell r="N1619" t="str">
            <v>11OCT05</v>
          </cell>
          <cell r="O1619" t="str">
            <v>01DEC04</v>
          </cell>
          <cell r="P1619" t="str">
            <v>01JUN24</v>
          </cell>
          <cell r="Q1619">
            <v>25</v>
          </cell>
          <cell r="R1619">
            <v>5</v>
          </cell>
          <cell r="S1619">
            <v>0</v>
          </cell>
          <cell r="T1619" t="str">
            <v>V'ABLE</v>
          </cell>
          <cell r="U1619">
            <v>300000</v>
          </cell>
          <cell r="V1619">
            <v>138464</v>
          </cell>
          <cell r="W1619">
            <v>161536</v>
          </cell>
          <cell r="X1619">
            <v>161536</v>
          </cell>
          <cell r="Y1619">
            <v>161536</v>
          </cell>
          <cell r="Z1619">
            <v>161536</v>
          </cell>
          <cell r="AA1619">
            <v>14463</v>
          </cell>
        </row>
        <row r="1620">
          <cell r="A1620" t="str">
            <v>ISLAND DEVELOPMENT PROGRAM</v>
          </cell>
          <cell r="B1620" t="str">
            <v>1693</v>
          </cell>
          <cell r="C1620">
            <v>1693</v>
          </cell>
          <cell r="D1620" t="str">
            <v>CLOSED</v>
          </cell>
          <cell r="E1620" t="str">
            <v>03</v>
          </cell>
          <cell r="F1620" t="str">
            <v>TUV</v>
          </cell>
          <cell r="G1620">
            <v>3601</v>
          </cell>
          <cell r="H1620" t="str">
            <v>National Government Administration</v>
          </cell>
          <cell r="I1620">
            <v>3610</v>
          </cell>
          <cell r="J1620" t="str">
            <v>PAHQ</v>
          </cell>
          <cell r="K1620" t="str">
            <v>13JUL99</v>
          </cell>
          <cell r="L1620" t="str">
            <v>06SEP99</v>
          </cell>
          <cell r="M1620" t="str">
            <v>19NOV99</v>
          </cell>
          <cell r="N1620" t="str">
            <v>19JUL01</v>
          </cell>
          <cell r="O1620" t="str">
            <v>15FEB08</v>
          </cell>
          <cell r="P1620" t="str">
            <v>15AUG23</v>
          </cell>
          <cell r="Q1620">
            <v>24</v>
          </cell>
          <cell r="R1620">
            <v>8</v>
          </cell>
          <cell r="S1620">
            <v>0</v>
          </cell>
          <cell r="U1620">
            <v>3972</v>
          </cell>
          <cell r="V1620">
            <v>0</v>
          </cell>
          <cell r="W1620">
            <v>3972</v>
          </cell>
          <cell r="X1620">
            <v>3972</v>
          </cell>
          <cell r="Y1620">
            <v>3972</v>
          </cell>
          <cell r="Z1620">
            <v>3972</v>
          </cell>
          <cell r="AA1620">
            <v>248</v>
          </cell>
        </row>
        <row r="1621">
          <cell r="A1621" t="str">
            <v>EBEYE HEALTH AND INFRASTRUCTURE PROJECT</v>
          </cell>
          <cell r="B1621" t="str">
            <v>1694</v>
          </cell>
          <cell r="C1621">
            <v>1694</v>
          </cell>
          <cell r="D1621" t="str">
            <v>CLOSED</v>
          </cell>
          <cell r="E1621" t="str">
            <v>03</v>
          </cell>
          <cell r="F1621" t="str">
            <v>RMI</v>
          </cell>
          <cell r="G1621">
            <v>3900</v>
          </cell>
          <cell r="H1621" t="str">
            <v>Multisector</v>
          </cell>
          <cell r="I1621">
            <v>3610</v>
          </cell>
          <cell r="J1621" t="str">
            <v>PAHQ</v>
          </cell>
          <cell r="K1621" t="str">
            <v>12AUG99</v>
          </cell>
          <cell r="L1621" t="str">
            <v>08OCT99</v>
          </cell>
          <cell r="M1621" t="str">
            <v>15DEC99</v>
          </cell>
          <cell r="N1621" t="str">
            <v>09DEC03</v>
          </cell>
          <cell r="O1621" t="str">
            <v>01FEB08</v>
          </cell>
          <cell r="P1621" t="str">
            <v>01AUG31</v>
          </cell>
          <cell r="Q1621">
            <v>32</v>
          </cell>
          <cell r="R1621">
            <v>8</v>
          </cell>
          <cell r="S1621">
            <v>0</v>
          </cell>
          <cell r="U1621">
            <v>8962</v>
          </cell>
          <cell r="V1621">
            <v>8</v>
          </cell>
          <cell r="W1621">
            <v>8954</v>
          </cell>
          <cell r="X1621">
            <v>8954</v>
          </cell>
          <cell r="Y1621">
            <v>8954</v>
          </cell>
          <cell r="Z1621">
            <v>8954</v>
          </cell>
          <cell r="AA1621">
            <v>297</v>
          </cell>
        </row>
        <row r="1622">
          <cell r="A1622" t="str">
            <v>REGIONAL DEVELOPMENT PROJECT</v>
          </cell>
          <cell r="B1622" t="str">
            <v>1695</v>
          </cell>
          <cell r="C1622">
            <v>1695</v>
          </cell>
          <cell r="D1622" t="str">
            <v>CLOSED</v>
          </cell>
          <cell r="E1622" t="str">
            <v>03</v>
          </cell>
          <cell r="F1622" t="str">
            <v>MLD</v>
          </cell>
          <cell r="G1622">
            <v>3900</v>
          </cell>
          <cell r="H1622" t="str">
            <v>Multisector</v>
          </cell>
          <cell r="I1622">
            <v>2045</v>
          </cell>
          <cell r="J1622" t="str">
            <v>SAUD</v>
          </cell>
          <cell r="K1622" t="str">
            <v>02SEP99</v>
          </cell>
          <cell r="L1622" t="str">
            <v>06DEC99</v>
          </cell>
          <cell r="M1622" t="str">
            <v>02MAR00</v>
          </cell>
          <cell r="N1622" t="str">
            <v>20NOV06</v>
          </cell>
          <cell r="O1622" t="str">
            <v>01MAR08</v>
          </cell>
          <cell r="P1622" t="str">
            <v>01SEP31</v>
          </cell>
          <cell r="Q1622">
            <v>32</v>
          </cell>
          <cell r="R1622">
            <v>8</v>
          </cell>
          <cell r="S1622">
            <v>0</v>
          </cell>
          <cell r="U1622">
            <v>7991</v>
          </cell>
          <cell r="V1622">
            <v>1369</v>
          </cell>
          <cell r="W1622">
            <v>6622</v>
          </cell>
          <cell r="X1622">
            <v>6622</v>
          </cell>
          <cell r="Y1622">
            <v>6622</v>
          </cell>
          <cell r="Z1622">
            <v>6622</v>
          </cell>
          <cell r="AA1622">
            <v>290</v>
          </cell>
        </row>
        <row r="1623">
          <cell r="A1623" t="str">
            <v>PRIMARY ROADS RESTORATION PROJECT</v>
          </cell>
          <cell r="B1623" t="str">
            <v>1697</v>
          </cell>
          <cell r="C1623">
            <v>1697</v>
          </cell>
          <cell r="D1623" t="str">
            <v>CLOSED</v>
          </cell>
          <cell r="E1623" t="str">
            <v>03</v>
          </cell>
          <cell r="F1623" t="str">
            <v>CAM</v>
          </cell>
          <cell r="G1623">
            <v>3701</v>
          </cell>
          <cell r="H1623" t="str">
            <v>Roads &amp; Highways</v>
          </cell>
          <cell r="I1623">
            <v>2155</v>
          </cell>
          <cell r="J1623" t="str">
            <v>CARM</v>
          </cell>
          <cell r="K1623" t="str">
            <v>21SEP99</v>
          </cell>
          <cell r="L1623" t="str">
            <v>04NOV99</v>
          </cell>
          <cell r="M1623" t="str">
            <v>30JUN00</v>
          </cell>
          <cell r="N1623" t="str">
            <v>04AUG06</v>
          </cell>
          <cell r="O1623" t="str">
            <v>15MAR08</v>
          </cell>
          <cell r="P1623" t="str">
            <v>15SEP31</v>
          </cell>
          <cell r="Q1623">
            <v>32</v>
          </cell>
          <cell r="R1623">
            <v>8</v>
          </cell>
          <cell r="S1623">
            <v>0</v>
          </cell>
          <cell r="U1623">
            <v>67935</v>
          </cell>
          <cell r="V1623">
            <v>322</v>
          </cell>
          <cell r="W1623">
            <v>67613</v>
          </cell>
          <cell r="X1623">
            <v>67613</v>
          </cell>
          <cell r="Y1623">
            <v>67613</v>
          </cell>
          <cell r="Z1623">
            <v>67613</v>
          </cell>
          <cell r="AA1623">
            <v>2818</v>
          </cell>
        </row>
        <row r="1624">
          <cell r="A1624" t="str">
            <v>AGRICULTURAL SECTOR PROGRAM</v>
          </cell>
          <cell r="B1624" t="str">
            <v>1698</v>
          </cell>
          <cell r="C1624">
            <v>1698</v>
          </cell>
          <cell r="D1624" t="str">
            <v>CLOSED</v>
          </cell>
          <cell r="E1624" t="str">
            <v>01</v>
          </cell>
          <cell r="F1624" t="str">
            <v>THA</v>
          </cell>
          <cell r="G1624">
            <v>3008</v>
          </cell>
          <cell r="H1624" t="str">
            <v>Agriculture Sector Development</v>
          </cell>
          <cell r="I1624">
            <v>2125</v>
          </cell>
          <cell r="J1624" t="str">
            <v>SEAE</v>
          </cell>
          <cell r="K1624" t="str">
            <v>23SEP99</v>
          </cell>
          <cell r="L1624" t="str">
            <v>24SEP99</v>
          </cell>
          <cell r="M1624" t="str">
            <v>12OCT99</v>
          </cell>
          <cell r="N1624" t="str">
            <v>02MAY02</v>
          </cell>
          <cell r="Q1624">
            <v>15</v>
          </cell>
          <cell r="R1624">
            <v>3</v>
          </cell>
          <cell r="S1624">
            <v>0</v>
          </cell>
          <cell r="T1624" t="str">
            <v>V'ABLE</v>
          </cell>
          <cell r="U1624">
            <v>300000</v>
          </cell>
          <cell r="V1624">
            <v>150000</v>
          </cell>
          <cell r="W1624">
            <v>150000</v>
          </cell>
          <cell r="X1624">
            <v>150000</v>
          </cell>
          <cell r="Y1624">
            <v>150000</v>
          </cell>
          <cell r="Z1624">
            <v>150000</v>
          </cell>
          <cell r="AA1624">
            <v>150000</v>
          </cell>
        </row>
        <row r="1625">
          <cell r="A1625" t="str">
            <v>HIGHER EDUCATION DEVELOPMENT PROJECT</v>
          </cell>
          <cell r="B1625" t="str">
            <v>1699</v>
          </cell>
          <cell r="C1625">
            <v>1699</v>
          </cell>
          <cell r="D1625" t="str">
            <v>CLOSED</v>
          </cell>
          <cell r="E1625" t="str">
            <v>01</v>
          </cell>
          <cell r="F1625" t="str">
            <v>THA</v>
          </cell>
          <cell r="G1625">
            <v>3104</v>
          </cell>
          <cell r="H1625" t="str">
            <v>Tertiary Education</v>
          </cell>
          <cell r="I1625">
            <v>2135</v>
          </cell>
          <cell r="J1625" t="str">
            <v>SESS</v>
          </cell>
          <cell r="K1625" t="str">
            <v>28SEP99</v>
          </cell>
          <cell r="L1625" t="str">
            <v>30SEP99</v>
          </cell>
          <cell r="M1625" t="str">
            <v>21DEC99</v>
          </cell>
          <cell r="N1625" t="str">
            <v>21AUG06</v>
          </cell>
          <cell r="O1625" t="str">
            <v>15JAN05</v>
          </cell>
          <cell r="P1625" t="str">
            <v>15JUL24</v>
          </cell>
          <cell r="Q1625">
            <v>25</v>
          </cell>
          <cell r="R1625">
            <v>5</v>
          </cell>
          <cell r="S1625">
            <v>0</v>
          </cell>
          <cell r="T1625" t="str">
            <v>V'ABLE</v>
          </cell>
          <cell r="U1625">
            <v>59320</v>
          </cell>
          <cell r="V1625">
            <v>6828</v>
          </cell>
          <cell r="W1625">
            <v>52492</v>
          </cell>
          <cell r="X1625">
            <v>52492</v>
          </cell>
          <cell r="Y1625">
            <v>52492</v>
          </cell>
          <cell r="Z1625">
            <v>52492</v>
          </cell>
          <cell r="AA1625">
            <v>52492</v>
          </cell>
        </row>
        <row r="1626">
          <cell r="A1626" t="str">
            <v>SECOND ROADS DEVELOPMENT PROJECT</v>
          </cell>
          <cell r="B1626" t="str">
            <v>1700</v>
          </cell>
          <cell r="C1626">
            <v>1700</v>
          </cell>
          <cell r="D1626" t="str">
            <v>CLOSED</v>
          </cell>
          <cell r="E1626" t="str">
            <v>03</v>
          </cell>
          <cell r="F1626" t="str">
            <v>MON</v>
          </cell>
          <cell r="G1626">
            <v>3701</v>
          </cell>
          <cell r="H1626" t="str">
            <v>Roads &amp; Highways</v>
          </cell>
          <cell r="I1626">
            <v>4755</v>
          </cell>
          <cell r="J1626" t="str">
            <v>MNRM</v>
          </cell>
          <cell r="K1626" t="str">
            <v>30SEP99</v>
          </cell>
          <cell r="L1626" t="str">
            <v>24JAN00</v>
          </cell>
          <cell r="M1626" t="str">
            <v>02MAR00</v>
          </cell>
          <cell r="N1626" t="str">
            <v>27FEB07</v>
          </cell>
          <cell r="O1626" t="str">
            <v>15MAR08</v>
          </cell>
          <cell r="P1626" t="str">
            <v>15SEP31</v>
          </cell>
          <cell r="Q1626">
            <v>32</v>
          </cell>
          <cell r="R1626">
            <v>8</v>
          </cell>
          <cell r="S1626">
            <v>0</v>
          </cell>
          <cell r="U1626">
            <v>25982</v>
          </cell>
          <cell r="V1626">
            <v>4248</v>
          </cell>
          <cell r="W1626">
            <v>21734</v>
          </cell>
          <cell r="X1626">
            <v>21734</v>
          </cell>
          <cell r="Y1626">
            <v>21734</v>
          </cell>
          <cell r="Z1626">
            <v>21734</v>
          </cell>
          <cell r="AA1626">
            <v>906</v>
          </cell>
        </row>
        <row r="1627">
          <cell r="A1627" t="str">
            <v>SHANXI ROADS DEVELOPMENT PROJECT</v>
          </cell>
          <cell r="B1627" t="str">
            <v>1701</v>
          </cell>
          <cell r="C1627">
            <v>1701</v>
          </cell>
          <cell r="D1627" t="str">
            <v>CLOSED</v>
          </cell>
          <cell r="E1627" t="str">
            <v>01</v>
          </cell>
          <cell r="F1627" t="str">
            <v>PRC</v>
          </cell>
          <cell r="G1627">
            <v>3701</v>
          </cell>
          <cell r="H1627" t="str">
            <v>Roads &amp; Highways</v>
          </cell>
          <cell r="I1627">
            <v>4715</v>
          </cell>
          <cell r="J1627" t="str">
            <v>EATC</v>
          </cell>
          <cell r="K1627" t="str">
            <v>30SEP99</v>
          </cell>
          <cell r="L1627" t="str">
            <v>01AUG00</v>
          </cell>
          <cell r="M1627" t="str">
            <v>01NOV00</v>
          </cell>
          <cell r="N1627" t="str">
            <v>23MAR06</v>
          </cell>
          <cell r="O1627" t="str">
            <v>15APR04</v>
          </cell>
          <cell r="P1627" t="str">
            <v>15OCT23</v>
          </cell>
          <cell r="Q1627">
            <v>24</v>
          </cell>
          <cell r="R1627">
            <v>4</v>
          </cell>
          <cell r="S1627">
            <v>0</v>
          </cell>
          <cell r="T1627" t="str">
            <v>V'ABLE</v>
          </cell>
          <cell r="U1627">
            <v>250000</v>
          </cell>
          <cell r="V1627">
            <v>8935</v>
          </cell>
          <cell r="W1627">
            <v>241065</v>
          </cell>
          <cell r="X1627">
            <v>241065</v>
          </cell>
          <cell r="Y1627">
            <v>241065</v>
          </cell>
          <cell r="Z1627">
            <v>241065</v>
          </cell>
          <cell r="AA1627">
            <v>23581</v>
          </cell>
        </row>
        <row r="1628">
          <cell r="A1628" t="str">
            <v>HO CHI MINH CITY ENVIRONMENTAL IMPROVEMENT PROJECT</v>
          </cell>
          <cell r="B1628" t="str">
            <v>1702</v>
          </cell>
          <cell r="C1628">
            <v>1702</v>
          </cell>
          <cell r="D1628" t="str">
            <v>CLOSED</v>
          </cell>
          <cell r="E1628" t="str">
            <v>03</v>
          </cell>
          <cell r="F1628" t="str">
            <v>VIE</v>
          </cell>
          <cell r="G1628">
            <v>3900</v>
          </cell>
          <cell r="H1628" t="str">
            <v>Multisector</v>
          </cell>
          <cell r="I1628">
            <v>2135</v>
          </cell>
          <cell r="J1628" t="str">
            <v>SESS</v>
          </cell>
          <cell r="K1628" t="str">
            <v>07OCT99</v>
          </cell>
          <cell r="L1628" t="str">
            <v>21DEC99</v>
          </cell>
          <cell r="M1628" t="str">
            <v>29JUN00</v>
          </cell>
          <cell r="N1628" t="str">
            <v>31JAN08</v>
          </cell>
          <cell r="O1628" t="str">
            <v>15MAR09</v>
          </cell>
          <cell r="P1628" t="str">
            <v>15SEP32</v>
          </cell>
          <cell r="Q1628">
            <v>32</v>
          </cell>
          <cell r="R1628">
            <v>8</v>
          </cell>
          <cell r="S1628">
            <v>0</v>
          </cell>
          <cell r="U1628">
            <v>76839</v>
          </cell>
          <cell r="V1628">
            <v>71761</v>
          </cell>
          <cell r="W1628">
            <v>5078</v>
          </cell>
          <cell r="X1628">
            <v>5078</v>
          </cell>
          <cell r="Y1628">
            <v>5078</v>
          </cell>
          <cell r="Z1628">
            <v>5078</v>
          </cell>
          <cell r="AA1628">
            <v>0</v>
          </cell>
        </row>
        <row r="1629">
          <cell r="A1629" t="str">
            <v>FINANCIAL MANAGEMENT PROJECT</v>
          </cell>
          <cell r="B1629" t="str">
            <v>1703</v>
          </cell>
          <cell r="C1629">
            <v>1703</v>
          </cell>
          <cell r="D1629" t="str">
            <v>CLOSED</v>
          </cell>
          <cell r="E1629" t="str">
            <v>01</v>
          </cell>
          <cell r="F1629" t="str">
            <v>PNG</v>
          </cell>
          <cell r="G1629">
            <v>3604</v>
          </cell>
          <cell r="H1629" t="str">
            <v>Public Finance &amp; Expenditure Management</v>
          </cell>
          <cell r="I1629">
            <v>3635</v>
          </cell>
          <cell r="J1629" t="str">
            <v>PNRM</v>
          </cell>
          <cell r="K1629" t="str">
            <v>21OCT99</v>
          </cell>
          <cell r="L1629" t="str">
            <v>21OCT99</v>
          </cell>
          <cell r="M1629" t="str">
            <v>27OCT99</v>
          </cell>
          <cell r="N1629" t="str">
            <v>30SEP08</v>
          </cell>
          <cell r="O1629" t="str">
            <v>15JAN05</v>
          </cell>
          <cell r="P1629" t="str">
            <v>15JUL24</v>
          </cell>
          <cell r="Q1629">
            <v>25</v>
          </cell>
          <cell r="R1629">
            <v>5</v>
          </cell>
          <cell r="S1629">
            <v>0</v>
          </cell>
          <cell r="T1629" t="str">
            <v>V'ABLE</v>
          </cell>
          <cell r="U1629">
            <v>25800</v>
          </cell>
          <cell r="V1629">
            <v>774</v>
          </cell>
          <cell r="W1629">
            <v>25026</v>
          </cell>
          <cell r="X1629">
            <v>25026</v>
          </cell>
          <cell r="Y1629">
            <v>25026</v>
          </cell>
          <cell r="Z1629">
            <v>25026</v>
          </cell>
          <cell r="AA1629">
            <v>1582</v>
          </cell>
        </row>
        <row r="1630">
          <cell r="A1630" t="str">
            <v>KARNATAKA URBAN DEVELOPMENT &amp; COASTAL ENVIRONMENTAL MANAGEMENT</v>
          </cell>
          <cell r="B1630" t="str">
            <v>1704</v>
          </cell>
          <cell r="C1630">
            <v>1704</v>
          </cell>
          <cell r="D1630" t="str">
            <v>ACTIVE</v>
          </cell>
          <cell r="E1630" t="str">
            <v>01</v>
          </cell>
          <cell r="F1630" t="str">
            <v>IND</v>
          </cell>
          <cell r="G1630">
            <v>3900</v>
          </cell>
          <cell r="H1630" t="str">
            <v>Multisector</v>
          </cell>
          <cell r="I1630">
            <v>2060</v>
          </cell>
          <cell r="J1630" t="str">
            <v>INRM</v>
          </cell>
          <cell r="K1630" t="str">
            <v>26OCT99</v>
          </cell>
          <cell r="L1630" t="str">
            <v>19MAY00</v>
          </cell>
          <cell r="M1630" t="str">
            <v>21SEP00</v>
          </cell>
          <cell r="N1630" t="str">
            <v>31MAR09</v>
          </cell>
          <cell r="O1630" t="str">
            <v>01JUL05</v>
          </cell>
          <cell r="P1630" t="str">
            <v>01JAN25</v>
          </cell>
          <cell r="Q1630">
            <v>25</v>
          </cell>
          <cell r="R1630">
            <v>5</v>
          </cell>
          <cell r="S1630">
            <v>0</v>
          </cell>
          <cell r="T1630" t="str">
            <v>V'ABLE</v>
          </cell>
          <cell r="U1630">
            <v>175000</v>
          </cell>
          <cell r="V1630">
            <v>30000</v>
          </cell>
          <cell r="W1630">
            <v>145000</v>
          </cell>
          <cell r="X1630">
            <v>145000</v>
          </cell>
          <cell r="Y1630">
            <v>138073</v>
          </cell>
          <cell r="Z1630">
            <v>130144</v>
          </cell>
          <cell r="AA1630">
            <v>7646</v>
          </cell>
        </row>
        <row r="1631">
          <cell r="A1631" t="str">
            <v>SOCIAL SECTOR REHABILITATION PROJECT</v>
          </cell>
          <cell r="B1631" t="str">
            <v>1705</v>
          </cell>
          <cell r="C1631">
            <v>1705</v>
          </cell>
          <cell r="D1631" t="str">
            <v>CLOSED</v>
          </cell>
          <cell r="E1631" t="str">
            <v>03</v>
          </cell>
          <cell r="F1631" t="str">
            <v>TAJ</v>
          </cell>
          <cell r="G1631">
            <v>3900</v>
          </cell>
          <cell r="H1631" t="str">
            <v>Multisector</v>
          </cell>
          <cell r="I1631">
            <v>4625</v>
          </cell>
          <cell r="J1631" t="str">
            <v>CWSS</v>
          </cell>
          <cell r="K1631" t="str">
            <v>26OCT99</v>
          </cell>
          <cell r="L1631" t="str">
            <v>06DEC99</v>
          </cell>
          <cell r="M1631" t="str">
            <v>30MAY00</v>
          </cell>
          <cell r="N1631" t="str">
            <v>12JUL05</v>
          </cell>
          <cell r="O1631" t="str">
            <v>01MAR08</v>
          </cell>
          <cell r="P1631" t="str">
            <v>01SEP31</v>
          </cell>
          <cell r="Q1631">
            <v>32</v>
          </cell>
          <cell r="R1631">
            <v>8</v>
          </cell>
          <cell r="S1631">
            <v>0</v>
          </cell>
          <cell r="U1631">
            <v>20384</v>
          </cell>
          <cell r="V1631">
            <v>980</v>
          </cell>
          <cell r="W1631">
            <v>19404</v>
          </cell>
          <cell r="X1631">
            <v>19404</v>
          </cell>
          <cell r="Y1631">
            <v>19404</v>
          </cell>
          <cell r="Z1631">
            <v>19404</v>
          </cell>
          <cell r="AA1631">
            <v>808</v>
          </cell>
        </row>
        <row r="1632">
          <cell r="A1632" t="str">
            <v>EMPLOYMENT ORIENTED SKILLS DEVELOPMENT PROJECT</v>
          </cell>
          <cell r="B1632" t="str">
            <v>1706</v>
          </cell>
          <cell r="C1632">
            <v>1706</v>
          </cell>
          <cell r="D1632" t="str">
            <v>CLOSED</v>
          </cell>
          <cell r="E1632" t="str">
            <v>03</v>
          </cell>
          <cell r="F1632" t="str">
            <v>PNG</v>
          </cell>
          <cell r="G1632">
            <v>3102</v>
          </cell>
          <cell r="H1632" t="str">
            <v>Nonformal Education</v>
          </cell>
          <cell r="I1632">
            <v>3635</v>
          </cell>
          <cell r="J1632" t="str">
            <v>PNRM</v>
          </cell>
          <cell r="K1632" t="str">
            <v>28OCT99</v>
          </cell>
          <cell r="L1632" t="str">
            <v>29OCT99</v>
          </cell>
          <cell r="M1632" t="str">
            <v>26JUN00</v>
          </cell>
          <cell r="N1632" t="str">
            <v>25SEP08</v>
          </cell>
          <cell r="O1632" t="str">
            <v>15JAN08</v>
          </cell>
          <cell r="P1632" t="str">
            <v>15JUL31</v>
          </cell>
          <cell r="Q1632">
            <v>32</v>
          </cell>
          <cell r="R1632">
            <v>8</v>
          </cell>
          <cell r="S1632">
            <v>0</v>
          </cell>
          <cell r="U1632">
            <v>21328</v>
          </cell>
          <cell r="V1632">
            <v>4477</v>
          </cell>
          <cell r="W1632">
            <v>16851</v>
          </cell>
          <cell r="X1632">
            <v>16851</v>
          </cell>
          <cell r="Y1632">
            <v>16851</v>
          </cell>
          <cell r="Z1632">
            <v>16851</v>
          </cell>
          <cell r="AA1632">
            <v>873</v>
          </cell>
        </row>
        <row r="1633">
          <cell r="A1633" t="str">
            <v>SKILLS DEVELOPMENT PROJECT</v>
          </cell>
          <cell r="B1633" t="str">
            <v>1707</v>
          </cell>
          <cell r="C1633">
            <v>1707</v>
          </cell>
          <cell r="D1633" t="str">
            <v>CLOSED</v>
          </cell>
          <cell r="E1633" t="str">
            <v>03</v>
          </cell>
          <cell r="F1633" t="str">
            <v>SRI</v>
          </cell>
          <cell r="G1633">
            <v>3105</v>
          </cell>
          <cell r="H1633" t="str">
            <v>Technical, Vocational Training &amp; Skills Development</v>
          </cell>
          <cell r="I1633">
            <v>2080</v>
          </cell>
          <cell r="J1633" t="str">
            <v>SLRM</v>
          </cell>
          <cell r="K1633" t="str">
            <v>28OCT99</v>
          </cell>
          <cell r="L1633" t="str">
            <v>05NOV99</v>
          </cell>
          <cell r="M1633" t="str">
            <v>21MAR00</v>
          </cell>
          <cell r="N1633" t="str">
            <v>23JUL07</v>
          </cell>
          <cell r="O1633" t="str">
            <v>01FEB08</v>
          </cell>
          <cell r="P1633" t="str">
            <v>01AUG31</v>
          </cell>
          <cell r="Q1633">
            <v>32</v>
          </cell>
          <cell r="R1633">
            <v>8</v>
          </cell>
          <cell r="S1633">
            <v>0</v>
          </cell>
          <cell r="U1633">
            <v>19869</v>
          </cell>
          <cell r="V1633">
            <v>374</v>
          </cell>
          <cell r="W1633">
            <v>19495</v>
          </cell>
          <cell r="X1633">
            <v>19495</v>
          </cell>
          <cell r="Y1633">
            <v>19495</v>
          </cell>
          <cell r="Z1633">
            <v>19495</v>
          </cell>
          <cell r="AA1633">
            <v>820</v>
          </cell>
        </row>
        <row r="1634">
          <cell r="A1634" t="str">
            <v>SOUTHWEST ROAD NETWORK DEVELOPMENT PROJECT</v>
          </cell>
          <cell r="B1634" t="str">
            <v>1708</v>
          </cell>
          <cell r="C1634">
            <v>1708</v>
          </cell>
          <cell r="D1634" t="str">
            <v>CLOSED</v>
          </cell>
          <cell r="E1634" t="str">
            <v>03</v>
          </cell>
          <cell r="F1634" t="str">
            <v>BAN</v>
          </cell>
          <cell r="G1634">
            <v>3701</v>
          </cell>
          <cell r="H1634" t="str">
            <v>Roads &amp; Highways</v>
          </cell>
          <cell r="I1634">
            <v>2055</v>
          </cell>
          <cell r="J1634" t="str">
            <v>BRM</v>
          </cell>
          <cell r="K1634" t="str">
            <v>16NOV99</v>
          </cell>
          <cell r="L1634" t="str">
            <v>07DEC99</v>
          </cell>
          <cell r="M1634" t="str">
            <v>02MAR00</v>
          </cell>
          <cell r="N1634" t="str">
            <v>27SEP06</v>
          </cell>
          <cell r="O1634" t="str">
            <v>15DEC07</v>
          </cell>
          <cell r="P1634" t="str">
            <v>15JUN31</v>
          </cell>
          <cell r="Q1634">
            <v>32</v>
          </cell>
          <cell r="R1634">
            <v>8</v>
          </cell>
          <cell r="S1634">
            <v>0</v>
          </cell>
          <cell r="U1634">
            <v>118114</v>
          </cell>
          <cell r="V1634">
            <v>29115</v>
          </cell>
          <cell r="W1634">
            <v>88999</v>
          </cell>
          <cell r="X1634">
            <v>88999</v>
          </cell>
          <cell r="Y1634">
            <v>88999</v>
          </cell>
          <cell r="Z1634">
            <v>88999</v>
          </cell>
          <cell r="AA1634">
            <v>5787</v>
          </cell>
        </row>
        <row r="1635">
          <cell r="A1635" t="str">
            <v>ROAD MAINTENANCE AND UPGRADING (SECTOR) PROJECT</v>
          </cell>
          <cell r="B1635" t="str">
            <v>1709</v>
          </cell>
          <cell r="C1635">
            <v>1709</v>
          </cell>
          <cell r="D1635" t="str">
            <v>ACTIVE</v>
          </cell>
          <cell r="E1635" t="str">
            <v>01</v>
          </cell>
          <cell r="F1635" t="str">
            <v>PNG</v>
          </cell>
          <cell r="G1635">
            <v>3701</v>
          </cell>
          <cell r="H1635" t="str">
            <v>Roads &amp; Highways</v>
          </cell>
          <cell r="I1635">
            <v>3635</v>
          </cell>
          <cell r="J1635" t="str">
            <v>PNRM</v>
          </cell>
          <cell r="K1635" t="str">
            <v>16NOV99</v>
          </cell>
          <cell r="L1635" t="str">
            <v>17NOV99</v>
          </cell>
          <cell r="M1635" t="str">
            <v>15FEB00</v>
          </cell>
          <cell r="N1635" t="str">
            <v>30JUN10</v>
          </cell>
          <cell r="O1635" t="str">
            <v>15JAN05</v>
          </cell>
          <cell r="P1635" t="str">
            <v>15JUL24</v>
          </cell>
          <cell r="Q1635">
            <v>25</v>
          </cell>
          <cell r="R1635">
            <v>5</v>
          </cell>
          <cell r="S1635">
            <v>0</v>
          </cell>
          <cell r="T1635" t="str">
            <v>V'ABLE</v>
          </cell>
          <cell r="U1635">
            <v>63000</v>
          </cell>
          <cell r="V1635">
            <v>0</v>
          </cell>
          <cell r="W1635">
            <v>63000</v>
          </cell>
          <cell r="X1635">
            <v>63000</v>
          </cell>
          <cell r="Y1635">
            <v>47036</v>
          </cell>
          <cell r="Z1635">
            <v>41796</v>
          </cell>
          <cell r="AA1635">
            <v>1804</v>
          </cell>
        </row>
        <row r="1636">
          <cell r="A1636" t="str">
            <v>WATER SUPPLY AND SANITATION SECTOR PROJECT</v>
          </cell>
          <cell r="B1636" t="str">
            <v>1710</v>
          </cell>
          <cell r="C1636">
            <v>1710</v>
          </cell>
          <cell r="D1636" t="str">
            <v>CLOSED</v>
          </cell>
          <cell r="E1636" t="str">
            <v>03</v>
          </cell>
          <cell r="F1636" t="str">
            <v>LAO</v>
          </cell>
          <cell r="G1636">
            <v>3801</v>
          </cell>
          <cell r="H1636" t="str">
            <v>Water Supply &amp; Sanitation</v>
          </cell>
          <cell r="I1636">
            <v>2135</v>
          </cell>
          <cell r="J1636" t="str">
            <v>SESS</v>
          </cell>
          <cell r="K1636" t="str">
            <v>16NOV99</v>
          </cell>
          <cell r="L1636" t="str">
            <v>14MAR00</v>
          </cell>
          <cell r="M1636" t="str">
            <v>10JUL00</v>
          </cell>
          <cell r="N1636" t="str">
            <v>29JUL08</v>
          </cell>
          <cell r="O1636" t="str">
            <v>01MAR08</v>
          </cell>
          <cell r="P1636" t="str">
            <v>01SEP31</v>
          </cell>
          <cell r="Q1636">
            <v>32</v>
          </cell>
          <cell r="R1636">
            <v>8</v>
          </cell>
          <cell r="S1636">
            <v>0</v>
          </cell>
          <cell r="U1636">
            <v>21222</v>
          </cell>
          <cell r="V1636">
            <v>499</v>
          </cell>
          <cell r="W1636">
            <v>20723</v>
          </cell>
          <cell r="X1636">
            <v>20723</v>
          </cell>
          <cell r="Y1636">
            <v>20723</v>
          </cell>
          <cell r="Z1636">
            <v>20723</v>
          </cell>
          <cell r="AA1636">
            <v>882</v>
          </cell>
        </row>
        <row r="1637">
          <cell r="A1637" t="str">
            <v>SOUTHERN TRANSPORT DEVELOPMENT PROJECT</v>
          </cell>
          <cell r="B1637" t="str">
            <v>1711</v>
          </cell>
          <cell r="C1637">
            <v>1711</v>
          </cell>
          <cell r="D1637" t="str">
            <v>ACTIVE</v>
          </cell>
          <cell r="E1637" t="str">
            <v>03</v>
          </cell>
          <cell r="F1637" t="str">
            <v>SRI</v>
          </cell>
          <cell r="G1637">
            <v>3701</v>
          </cell>
          <cell r="H1637" t="str">
            <v>Roads &amp; Highways</v>
          </cell>
          <cell r="I1637">
            <v>2080</v>
          </cell>
          <cell r="J1637" t="str">
            <v>SLRM</v>
          </cell>
          <cell r="K1637" t="str">
            <v>25NOV99</v>
          </cell>
          <cell r="L1637" t="str">
            <v>16DEC99</v>
          </cell>
          <cell r="M1637" t="str">
            <v>30OCT02</v>
          </cell>
          <cell r="N1637" t="str">
            <v>31DEC10</v>
          </cell>
          <cell r="O1637" t="str">
            <v>15MAR08</v>
          </cell>
          <cell r="P1637" t="str">
            <v>15SEP31</v>
          </cell>
          <cell r="Q1637">
            <v>32</v>
          </cell>
          <cell r="R1637">
            <v>8</v>
          </cell>
          <cell r="S1637">
            <v>0</v>
          </cell>
          <cell r="U1637">
            <v>96228</v>
          </cell>
          <cell r="V1637">
            <v>0</v>
          </cell>
          <cell r="W1637">
            <v>96228</v>
          </cell>
          <cell r="X1637">
            <v>96228</v>
          </cell>
          <cell r="Y1637">
            <v>92581</v>
          </cell>
          <cell r="Z1637">
            <v>93226</v>
          </cell>
          <cell r="AA1637">
            <v>3987</v>
          </cell>
        </row>
        <row r="1638">
          <cell r="A1638" t="str">
            <v>SUSTAINABLE RURAL ELECTRIFICATION PROJECT</v>
          </cell>
          <cell r="B1638" t="str">
            <v>1712</v>
          </cell>
          <cell r="C1638">
            <v>1712</v>
          </cell>
          <cell r="D1638" t="str">
            <v>CLOSED</v>
          </cell>
          <cell r="E1638" t="str">
            <v>03</v>
          </cell>
          <cell r="F1638" t="str">
            <v>BHU</v>
          </cell>
          <cell r="G1638">
            <v>3204</v>
          </cell>
          <cell r="H1638" t="str">
            <v>Transmission &amp; Distribution</v>
          </cell>
          <cell r="I1638">
            <v>2025</v>
          </cell>
          <cell r="J1638" t="str">
            <v>SAEN</v>
          </cell>
          <cell r="K1638" t="str">
            <v>25NOV99</v>
          </cell>
          <cell r="L1638" t="str">
            <v>12JAN00</v>
          </cell>
          <cell r="M1638" t="str">
            <v>14JAN00</v>
          </cell>
          <cell r="N1638" t="str">
            <v>12JAN06</v>
          </cell>
          <cell r="O1638" t="str">
            <v>15FEB08</v>
          </cell>
          <cell r="P1638" t="str">
            <v>15AUG31</v>
          </cell>
          <cell r="Q1638">
            <v>32</v>
          </cell>
          <cell r="R1638">
            <v>8</v>
          </cell>
          <cell r="S1638">
            <v>0</v>
          </cell>
          <cell r="U1638">
            <v>9462</v>
          </cell>
          <cell r="V1638">
            <v>208</v>
          </cell>
          <cell r="W1638">
            <v>9254</v>
          </cell>
          <cell r="X1638">
            <v>9254</v>
          </cell>
          <cell r="Y1638">
            <v>9254</v>
          </cell>
          <cell r="Z1638">
            <v>9254</v>
          </cell>
          <cell r="AA1638">
            <v>386</v>
          </cell>
        </row>
        <row r="1639">
          <cell r="A1639" t="str">
            <v>GOVERNANCE REFORM PROGRAM</v>
          </cell>
          <cell r="B1639" t="str">
            <v>1713</v>
          </cell>
          <cell r="C1639">
            <v>1713</v>
          </cell>
          <cell r="D1639" t="str">
            <v>CLOSED</v>
          </cell>
          <cell r="E1639" t="str">
            <v>03</v>
          </cell>
          <cell r="F1639" t="str">
            <v>MON</v>
          </cell>
          <cell r="G1639">
            <v>3604</v>
          </cell>
          <cell r="H1639" t="str">
            <v>Public Finance &amp; Expenditure Management</v>
          </cell>
          <cell r="I1639">
            <v>4710</v>
          </cell>
          <cell r="J1639" t="str">
            <v>EARG</v>
          </cell>
          <cell r="K1639" t="str">
            <v>02DEC99</v>
          </cell>
          <cell r="L1639" t="str">
            <v>24JAN00</v>
          </cell>
          <cell r="M1639" t="str">
            <v>02MAR00</v>
          </cell>
          <cell r="N1639" t="str">
            <v>03SEP02</v>
          </cell>
          <cell r="O1639" t="str">
            <v>15MAY08</v>
          </cell>
          <cell r="P1639" t="str">
            <v>15NOV23</v>
          </cell>
          <cell r="Q1639">
            <v>24</v>
          </cell>
          <cell r="R1639">
            <v>8</v>
          </cell>
          <cell r="S1639">
            <v>0</v>
          </cell>
          <cell r="U1639">
            <v>24318</v>
          </cell>
          <cell r="V1639">
            <v>0</v>
          </cell>
          <cell r="W1639">
            <v>24318</v>
          </cell>
          <cell r="X1639">
            <v>24318</v>
          </cell>
          <cell r="Y1639">
            <v>24318</v>
          </cell>
          <cell r="Z1639">
            <v>24318</v>
          </cell>
          <cell r="AA1639">
            <v>1520</v>
          </cell>
        </row>
        <row r="1640">
          <cell r="A1640" t="str">
            <v>EMERGENCY FLOOD REHABILITATION PROJECT</v>
          </cell>
          <cell r="B1640" t="str">
            <v>1714</v>
          </cell>
          <cell r="C1640">
            <v>1714</v>
          </cell>
          <cell r="D1640" t="str">
            <v>CLOSED</v>
          </cell>
          <cell r="E1640" t="str">
            <v>03</v>
          </cell>
          <cell r="F1640" t="str">
            <v>TAJ</v>
          </cell>
          <cell r="G1640">
            <v>3900</v>
          </cell>
          <cell r="H1640" t="str">
            <v>Multisector</v>
          </cell>
          <cell r="I1640">
            <v>4615</v>
          </cell>
          <cell r="J1640" t="str">
            <v>CWID</v>
          </cell>
          <cell r="K1640" t="str">
            <v>02DEC99</v>
          </cell>
          <cell r="L1640" t="str">
            <v>22DEC99</v>
          </cell>
          <cell r="M1640" t="str">
            <v>07JAN00</v>
          </cell>
          <cell r="N1640" t="str">
            <v>20MAR03</v>
          </cell>
          <cell r="O1640" t="str">
            <v>01MAR08</v>
          </cell>
          <cell r="P1640" t="str">
            <v>01SEP31</v>
          </cell>
          <cell r="Q1640">
            <v>32</v>
          </cell>
          <cell r="R1640">
            <v>8</v>
          </cell>
          <cell r="S1640">
            <v>0</v>
          </cell>
          <cell r="U1640">
            <v>4660</v>
          </cell>
          <cell r="V1640">
            <v>1</v>
          </cell>
          <cell r="W1640">
            <v>4659</v>
          </cell>
          <cell r="X1640">
            <v>4659</v>
          </cell>
          <cell r="Y1640">
            <v>4659</v>
          </cell>
          <cell r="Z1640">
            <v>4659</v>
          </cell>
          <cell r="AA1640">
            <v>194</v>
          </cell>
        </row>
        <row r="1641">
          <cell r="A1641" t="str">
            <v>SHANXI ENVIRONMENT IMPROVEMENT PROJECT</v>
          </cell>
          <cell r="B1641" t="str">
            <v>1715</v>
          </cell>
          <cell r="C1641">
            <v>1715</v>
          </cell>
          <cell r="D1641" t="str">
            <v>CLOSED</v>
          </cell>
          <cell r="E1641" t="str">
            <v>01</v>
          </cell>
          <cell r="F1641" t="str">
            <v>PRC</v>
          </cell>
          <cell r="G1641">
            <v>3205</v>
          </cell>
          <cell r="H1641" t="str">
            <v>Energy Sector Development</v>
          </cell>
          <cell r="I1641">
            <v>4720</v>
          </cell>
          <cell r="J1641" t="str">
            <v>EAEN</v>
          </cell>
          <cell r="K1641" t="str">
            <v>07DEC99</v>
          </cell>
          <cell r="L1641" t="str">
            <v>27NOV00</v>
          </cell>
          <cell r="M1641" t="str">
            <v>25MAY01</v>
          </cell>
          <cell r="N1641" t="str">
            <v>02DEC05</v>
          </cell>
          <cell r="O1641" t="str">
            <v>15MAY04</v>
          </cell>
          <cell r="P1641" t="str">
            <v>15NOV19</v>
          </cell>
          <cell r="Q1641">
            <v>20</v>
          </cell>
          <cell r="R1641">
            <v>4</v>
          </cell>
          <cell r="S1641">
            <v>0</v>
          </cell>
          <cell r="T1641" t="str">
            <v>V'ABLE</v>
          </cell>
          <cell r="U1641">
            <v>102000</v>
          </cell>
          <cell r="V1641">
            <v>2958</v>
          </cell>
          <cell r="W1641">
            <v>99042</v>
          </cell>
          <cell r="X1641">
            <v>99042</v>
          </cell>
          <cell r="Y1641">
            <v>99042</v>
          </cell>
          <cell r="Z1641">
            <v>99042</v>
          </cell>
          <cell r="AA1641">
            <v>15685</v>
          </cell>
        </row>
        <row r="1642">
          <cell r="A1642" t="str">
            <v>COASTAL RESOURCE MANAGEMENT PROJECT</v>
          </cell>
          <cell r="B1642" t="str">
            <v>1716</v>
          </cell>
          <cell r="C1642">
            <v>1716</v>
          </cell>
          <cell r="D1642" t="str">
            <v>ACTIVE</v>
          </cell>
          <cell r="E1642" t="str">
            <v>03</v>
          </cell>
          <cell r="F1642" t="str">
            <v>SRI</v>
          </cell>
          <cell r="G1642">
            <v>3002</v>
          </cell>
          <cell r="H1642" t="str">
            <v>Environment &amp; Biodiversity</v>
          </cell>
          <cell r="I1642">
            <v>2080</v>
          </cell>
          <cell r="J1642" t="str">
            <v>SLRM</v>
          </cell>
          <cell r="K1642" t="str">
            <v>07DEC99</v>
          </cell>
          <cell r="L1642" t="str">
            <v>14DEC99</v>
          </cell>
          <cell r="M1642" t="str">
            <v>14JUN00</v>
          </cell>
          <cell r="N1642" t="str">
            <v>30JUN08</v>
          </cell>
          <cell r="O1642" t="str">
            <v>01FEB08</v>
          </cell>
          <cell r="P1642" t="str">
            <v>01AUG31</v>
          </cell>
          <cell r="Q1642">
            <v>32</v>
          </cell>
          <cell r="R1642">
            <v>8</v>
          </cell>
          <cell r="S1642">
            <v>0</v>
          </cell>
          <cell r="U1642">
            <v>41923</v>
          </cell>
          <cell r="V1642">
            <v>0</v>
          </cell>
          <cell r="W1642">
            <v>41923</v>
          </cell>
          <cell r="X1642">
            <v>41923</v>
          </cell>
          <cell r="Y1642">
            <v>40531</v>
          </cell>
          <cell r="Z1642">
            <v>39875</v>
          </cell>
          <cell r="AA1642">
            <v>1728</v>
          </cell>
        </row>
        <row r="1643">
          <cell r="A1643" t="str">
            <v>MADHYA PRADESH PUBLIC RESOURCE MANAGEMENT PROGRAM</v>
          </cell>
          <cell r="B1643" t="str">
            <v>1717</v>
          </cell>
          <cell r="C1643">
            <v>1717</v>
          </cell>
          <cell r="D1643" t="str">
            <v>CLOSED</v>
          </cell>
          <cell r="E1643" t="str">
            <v>01</v>
          </cell>
          <cell r="F1643" t="str">
            <v>IND</v>
          </cell>
          <cell r="G1643">
            <v>3601</v>
          </cell>
          <cell r="H1643" t="str">
            <v>National Government Administration</v>
          </cell>
          <cell r="I1643">
            <v>2050</v>
          </cell>
          <cell r="J1643" t="str">
            <v>SAGF</v>
          </cell>
          <cell r="K1643" t="str">
            <v>14DEC99</v>
          </cell>
          <cell r="L1643" t="str">
            <v>14DEC99</v>
          </cell>
          <cell r="M1643" t="str">
            <v>15DEC99</v>
          </cell>
          <cell r="N1643" t="str">
            <v>17MAR03</v>
          </cell>
          <cell r="O1643" t="str">
            <v>01JUL02</v>
          </cell>
          <cell r="P1643" t="str">
            <v>01JAN14</v>
          </cell>
          <cell r="Q1643">
            <v>15</v>
          </cell>
          <cell r="R1643">
            <v>3</v>
          </cell>
          <cell r="S1643">
            <v>0</v>
          </cell>
          <cell r="T1643" t="str">
            <v>V'ABLE</v>
          </cell>
          <cell r="U1643">
            <v>250000</v>
          </cell>
          <cell r="V1643">
            <v>0</v>
          </cell>
          <cell r="W1643">
            <v>250000</v>
          </cell>
          <cell r="X1643">
            <v>250000</v>
          </cell>
          <cell r="Y1643">
            <v>250000</v>
          </cell>
          <cell r="Z1643">
            <v>250000</v>
          </cell>
          <cell r="AA1643">
            <v>157533</v>
          </cell>
        </row>
        <row r="1644">
          <cell r="A1644" t="str">
            <v>TEACHER TRAINING PROJECT</v>
          </cell>
          <cell r="B1644" t="str">
            <v>1718</v>
          </cell>
          <cell r="C1644">
            <v>1718</v>
          </cell>
          <cell r="D1644" t="str">
            <v>CLOSED</v>
          </cell>
          <cell r="E1644" t="str">
            <v>03</v>
          </cell>
          <cell r="F1644" t="str">
            <v>VIE</v>
          </cell>
          <cell r="G1644">
            <v>3101</v>
          </cell>
          <cell r="H1644" t="str">
            <v>Basic Education</v>
          </cell>
          <cell r="I1644">
            <v>2135</v>
          </cell>
          <cell r="J1644" t="str">
            <v>SESS</v>
          </cell>
          <cell r="K1644" t="str">
            <v>14DEC99</v>
          </cell>
          <cell r="L1644" t="str">
            <v>28JUN00</v>
          </cell>
          <cell r="M1644" t="str">
            <v>21SEP00</v>
          </cell>
          <cell r="N1644" t="str">
            <v>28NOV08</v>
          </cell>
          <cell r="O1644" t="str">
            <v>15JUN08</v>
          </cell>
          <cell r="P1644" t="str">
            <v>15DEC31</v>
          </cell>
          <cell r="Q1644">
            <v>32</v>
          </cell>
          <cell r="R1644">
            <v>8</v>
          </cell>
          <cell r="S1644">
            <v>0</v>
          </cell>
          <cell r="U1644">
            <v>26775</v>
          </cell>
          <cell r="V1644">
            <v>3768</v>
          </cell>
          <cell r="W1644">
            <v>23007</v>
          </cell>
          <cell r="X1644">
            <v>23007</v>
          </cell>
          <cell r="Y1644">
            <v>23007</v>
          </cell>
          <cell r="Z1644">
            <v>23007</v>
          </cell>
          <cell r="AA1644">
            <v>1115</v>
          </cell>
        </row>
        <row r="1645">
          <cell r="A1645" t="str">
            <v>URBAN &amp; ENVIRONMENTAL INFRASTRUCTURE FACILITY PROJECT</v>
          </cell>
          <cell r="B1645" t="str">
            <v>1719</v>
          </cell>
          <cell r="C1645">
            <v>1719</v>
          </cell>
          <cell r="D1645" t="str">
            <v>CLOSED</v>
          </cell>
          <cell r="E1645" t="str">
            <v>01</v>
          </cell>
          <cell r="F1645" t="str">
            <v>IND</v>
          </cell>
          <cell r="G1645">
            <v>3900</v>
          </cell>
          <cell r="H1645" t="str">
            <v>Multisector</v>
          </cell>
          <cell r="I1645">
            <v>2060</v>
          </cell>
          <cell r="J1645" t="str">
            <v>INRM</v>
          </cell>
          <cell r="K1645" t="str">
            <v>17DEC99</v>
          </cell>
          <cell r="L1645" t="str">
            <v>19MAY00</v>
          </cell>
          <cell r="M1645" t="str">
            <v>22SEP00</v>
          </cell>
          <cell r="N1645" t="str">
            <v>02JUL01</v>
          </cell>
          <cell r="O1645" t="str">
            <v>15JUN05</v>
          </cell>
          <cell r="P1645" t="str">
            <v>15DEC19</v>
          </cell>
          <cell r="Q1645">
            <v>20</v>
          </cell>
          <cell r="R1645">
            <v>5</v>
          </cell>
          <cell r="S1645">
            <v>0</v>
          </cell>
          <cell r="U1645">
            <v>90000</v>
          </cell>
          <cell r="V1645">
            <v>90000</v>
          </cell>
          <cell r="W1645">
            <v>0</v>
          </cell>
          <cell r="X1645">
            <v>0</v>
          </cell>
          <cell r="Y1645">
            <v>0</v>
          </cell>
          <cell r="Z1645">
            <v>0</v>
          </cell>
          <cell r="AA1645">
            <v>0</v>
          </cell>
        </row>
        <row r="1646">
          <cell r="A1646" t="str">
            <v>URBAN &amp; ENVIRONMENTAL INFRASTRUCTURE FACILITY PROJECT</v>
          </cell>
          <cell r="B1646" t="str">
            <v>1720</v>
          </cell>
          <cell r="C1646">
            <v>1720</v>
          </cell>
          <cell r="D1646" t="str">
            <v>CLOSED</v>
          </cell>
          <cell r="E1646" t="str">
            <v>01</v>
          </cell>
          <cell r="F1646" t="str">
            <v>IND</v>
          </cell>
          <cell r="G1646">
            <v>3900</v>
          </cell>
          <cell r="H1646" t="str">
            <v>Multisector</v>
          </cell>
          <cell r="I1646">
            <v>2060</v>
          </cell>
          <cell r="J1646" t="str">
            <v>INRM</v>
          </cell>
          <cell r="K1646" t="str">
            <v>17DEC99</v>
          </cell>
          <cell r="L1646" t="str">
            <v>19MAY00</v>
          </cell>
          <cell r="M1646" t="str">
            <v>22SEP00</v>
          </cell>
          <cell r="N1646" t="str">
            <v>29MAY06</v>
          </cell>
          <cell r="O1646" t="str">
            <v>15JUN05</v>
          </cell>
          <cell r="P1646" t="str">
            <v>15DEC19</v>
          </cell>
          <cell r="Q1646">
            <v>20</v>
          </cell>
          <cell r="R1646">
            <v>5</v>
          </cell>
          <cell r="S1646">
            <v>0</v>
          </cell>
          <cell r="U1646">
            <v>80000</v>
          </cell>
          <cell r="V1646">
            <v>52648</v>
          </cell>
          <cell r="W1646">
            <v>27352</v>
          </cell>
          <cell r="X1646">
            <v>27352</v>
          </cell>
          <cell r="Y1646">
            <v>27352</v>
          </cell>
          <cell r="Z1646">
            <v>27352</v>
          </cell>
          <cell r="AA1646">
            <v>3641</v>
          </cell>
        </row>
        <row r="1647">
          <cell r="A1647" t="str">
            <v>URBAN &amp; ENVIRONMENTAL INFRASTRUCTURE FACILITY PROJECT</v>
          </cell>
          <cell r="B1647" t="str">
            <v>1721</v>
          </cell>
          <cell r="C1647">
            <v>1721</v>
          </cell>
          <cell r="D1647" t="str">
            <v>CLOSED</v>
          </cell>
          <cell r="E1647" t="str">
            <v>01</v>
          </cell>
          <cell r="F1647" t="str">
            <v>IND</v>
          </cell>
          <cell r="G1647">
            <v>3900</v>
          </cell>
          <cell r="H1647" t="str">
            <v>Multisector</v>
          </cell>
          <cell r="I1647">
            <v>2060</v>
          </cell>
          <cell r="J1647" t="str">
            <v>INRM</v>
          </cell>
          <cell r="K1647" t="str">
            <v>17DEC99</v>
          </cell>
          <cell r="L1647" t="str">
            <v>19MAY00</v>
          </cell>
          <cell r="M1647" t="str">
            <v>22SEP00</v>
          </cell>
          <cell r="N1647" t="str">
            <v>09SEP02</v>
          </cell>
          <cell r="Q1647">
            <v>20</v>
          </cell>
          <cell r="R1647">
            <v>5</v>
          </cell>
          <cell r="S1647">
            <v>0</v>
          </cell>
          <cell r="U1647">
            <v>30000</v>
          </cell>
          <cell r="V1647">
            <v>30000</v>
          </cell>
          <cell r="W1647">
            <v>0</v>
          </cell>
          <cell r="X1647">
            <v>0</v>
          </cell>
          <cell r="Y1647">
            <v>0</v>
          </cell>
          <cell r="Z1647">
            <v>0</v>
          </cell>
          <cell r="AA1647">
            <v>0</v>
          </cell>
        </row>
        <row r="1648">
          <cell r="A1648" t="str">
            <v>FINANCIAL INTERMEDIATION AND RESOURCE MOBILIZATION PROGRAM</v>
          </cell>
          <cell r="B1648" t="str">
            <v>1723</v>
          </cell>
          <cell r="C1648">
            <v>1723</v>
          </cell>
          <cell r="D1648" t="str">
            <v>CLOSED</v>
          </cell>
          <cell r="E1648" t="str">
            <v>03</v>
          </cell>
          <cell r="F1648" t="str">
            <v>KGZ</v>
          </cell>
          <cell r="G1648">
            <v>3301</v>
          </cell>
          <cell r="H1648" t="str">
            <v>Banking Systems</v>
          </cell>
          <cell r="I1648">
            <v>4630</v>
          </cell>
          <cell r="J1648" t="str">
            <v>CWGF</v>
          </cell>
          <cell r="K1648" t="str">
            <v>17DEC99</v>
          </cell>
          <cell r="L1648" t="str">
            <v>17DEC99</v>
          </cell>
          <cell r="M1648" t="str">
            <v>23DEC99</v>
          </cell>
          <cell r="N1648" t="str">
            <v>27FEB02</v>
          </cell>
          <cell r="O1648" t="str">
            <v>15JUN08</v>
          </cell>
          <cell r="P1648" t="str">
            <v>15DEC23</v>
          </cell>
          <cell r="Q1648">
            <v>24</v>
          </cell>
          <cell r="R1648">
            <v>8</v>
          </cell>
          <cell r="S1648">
            <v>0</v>
          </cell>
          <cell r="U1648">
            <v>33350</v>
          </cell>
          <cell r="V1648">
            <v>0</v>
          </cell>
          <cell r="W1648">
            <v>33350</v>
          </cell>
          <cell r="X1648">
            <v>33350</v>
          </cell>
          <cell r="Y1648">
            <v>33350</v>
          </cell>
          <cell r="Z1648">
            <v>33350</v>
          </cell>
          <cell r="AA1648">
            <v>2156</v>
          </cell>
        </row>
        <row r="1649">
          <cell r="A1649" t="str">
            <v>COMMERCIAL BANK AUDITS TECHNICAL ASISTANCE</v>
          </cell>
          <cell r="B1649" t="str">
            <v>1724</v>
          </cell>
          <cell r="C1649">
            <v>1724</v>
          </cell>
          <cell r="D1649" t="str">
            <v>CLOSED</v>
          </cell>
          <cell r="E1649" t="str">
            <v>03</v>
          </cell>
          <cell r="F1649" t="str">
            <v>KGZ</v>
          </cell>
          <cell r="G1649">
            <v>3301</v>
          </cell>
          <cell r="H1649" t="str">
            <v>Banking Systems</v>
          </cell>
          <cell r="I1649">
            <v>4630</v>
          </cell>
          <cell r="J1649" t="str">
            <v>CWGF</v>
          </cell>
          <cell r="K1649" t="str">
            <v>17DEC99</v>
          </cell>
          <cell r="L1649" t="str">
            <v>17DEC99</v>
          </cell>
          <cell r="M1649" t="str">
            <v>23DEC99</v>
          </cell>
          <cell r="N1649" t="str">
            <v>01MAR02</v>
          </cell>
          <cell r="O1649" t="str">
            <v>15JUN08</v>
          </cell>
          <cell r="P1649" t="str">
            <v>15DEC31</v>
          </cell>
          <cell r="Q1649">
            <v>32</v>
          </cell>
          <cell r="R1649">
            <v>8</v>
          </cell>
          <cell r="S1649">
            <v>0</v>
          </cell>
          <cell r="U1649">
            <v>913</v>
          </cell>
          <cell r="V1649">
            <v>540</v>
          </cell>
          <cell r="W1649">
            <v>373</v>
          </cell>
          <cell r="X1649">
            <v>373</v>
          </cell>
          <cell r="Y1649">
            <v>373</v>
          </cell>
          <cell r="Z1649">
            <v>373</v>
          </cell>
          <cell r="AA1649">
            <v>16</v>
          </cell>
        </row>
        <row r="1650">
          <cell r="A1650" t="str">
            <v>PROVINCIAL TOWNS IMPROVEMENT PROJECT</v>
          </cell>
          <cell r="B1650" t="str">
            <v>1725</v>
          </cell>
          <cell r="C1650">
            <v>1725</v>
          </cell>
          <cell r="D1650" t="str">
            <v>CLOSED</v>
          </cell>
          <cell r="E1650" t="str">
            <v>03</v>
          </cell>
          <cell r="F1650" t="str">
            <v>CAM</v>
          </cell>
          <cell r="G1650">
            <v>3803</v>
          </cell>
          <cell r="H1650" t="str">
            <v>Integrated</v>
          </cell>
          <cell r="I1650">
            <v>2135</v>
          </cell>
          <cell r="J1650" t="str">
            <v>SESS</v>
          </cell>
          <cell r="K1650" t="str">
            <v>17DEC99</v>
          </cell>
          <cell r="L1650" t="str">
            <v>02FEB00</v>
          </cell>
          <cell r="M1650" t="str">
            <v>11APR00</v>
          </cell>
          <cell r="N1650" t="str">
            <v>12DEC07</v>
          </cell>
          <cell r="O1650" t="str">
            <v>15MAY08</v>
          </cell>
          <cell r="P1650" t="str">
            <v>15NOV31</v>
          </cell>
          <cell r="Q1650">
            <v>32</v>
          </cell>
          <cell r="R1650">
            <v>8</v>
          </cell>
          <cell r="S1650">
            <v>0</v>
          </cell>
          <cell r="U1650">
            <v>20986</v>
          </cell>
          <cell r="V1650">
            <v>149</v>
          </cell>
          <cell r="W1650">
            <v>20837</v>
          </cell>
          <cell r="X1650">
            <v>20837</v>
          </cell>
          <cell r="Y1650">
            <v>20837</v>
          </cell>
          <cell r="Z1650">
            <v>20837</v>
          </cell>
          <cell r="AA1650">
            <v>920</v>
          </cell>
        </row>
        <row r="1651">
          <cell r="A1651" t="str">
            <v>AGRICULTURE AREA DEVELOPMENT</v>
          </cell>
          <cell r="B1651" t="str">
            <v>1726</v>
          </cell>
          <cell r="C1651">
            <v>1726</v>
          </cell>
          <cell r="D1651" t="str">
            <v>ACTIVE</v>
          </cell>
          <cell r="E1651" t="str">
            <v>03</v>
          </cell>
          <cell r="F1651" t="str">
            <v>KGZ</v>
          </cell>
          <cell r="G1651">
            <v>3008</v>
          </cell>
          <cell r="H1651" t="str">
            <v>Agriculture Sector Development</v>
          </cell>
          <cell r="I1651">
            <v>4620</v>
          </cell>
          <cell r="J1651" t="str">
            <v>CWAE</v>
          </cell>
          <cell r="K1651" t="str">
            <v>20DEC99</v>
          </cell>
          <cell r="L1651" t="str">
            <v>16MAY00</v>
          </cell>
          <cell r="M1651" t="str">
            <v>01SEP00</v>
          </cell>
          <cell r="N1651" t="str">
            <v>30JUN09</v>
          </cell>
          <cell r="O1651" t="str">
            <v>01JUN08</v>
          </cell>
          <cell r="P1651" t="str">
            <v>01DEC31</v>
          </cell>
          <cell r="Q1651">
            <v>32</v>
          </cell>
          <cell r="R1651">
            <v>8</v>
          </cell>
          <cell r="S1651">
            <v>0</v>
          </cell>
          <cell r="U1651">
            <v>38867</v>
          </cell>
          <cell r="V1651">
            <v>0</v>
          </cell>
          <cell r="W1651">
            <v>38867</v>
          </cell>
          <cell r="X1651">
            <v>38867</v>
          </cell>
          <cell r="Y1651">
            <v>37842</v>
          </cell>
          <cell r="Z1651">
            <v>38016</v>
          </cell>
          <cell r="AA1651">
            <v>1681</v>
          </cell>
        </row>
        <row r="1652">
          <cell r="A1652" t="str">
            <v>GREATER MEKONG SUBREGION:EAST WEST CORRIDOR PROJECT</v>
          </cell>
          <cell r="B1652" t="str">
            <v>1727</v>
          </cell>
          <cell r="C1652">
            <v>1727</v>
          </cell>
          <cell r="D1652" t="str">
            <v>CLOSED</v>
          </cell>
          <cell r="E1652" t="str">
            <v>03</v>
          </cell>
          <cell r="F1652" t="str">
            <v>LAO</v>
          </cell>
          <cell r="G1652">
            <v>3701</v>
          </cell>
          <cell r="H1652" t="str">
            <v>Roads &amp; Highways</v>
          </cell>
          <cell r="I1652">
            <v>2165</v>
          </cell>
          <cell r="J1652" t="str">
            <v>LRM</v>
          </cell>
          <cell r="K1652" t="str">
            <v>20DEC99</v>
          </cell>
          <cell r="L1652" t="str">
            <v>21MAR00</v>
          </cell>
          <cell r="M1652" t="str">
            <v>21SEP00</v>
          </cell>
          <cell r="N1652" t="str">
            <v>22FEB08</v>
          </cell>
          <cell r="O1652" t="str">
            <v>15JUN08</v>
          </cell>
          <cell r="P1652" t="str">
            <v>15DEC31</v>
          </cell>
          <cell r="Q1652">
            <v>32</v>
          </cell>
          <cell r="R1652">
            <v>8</v>
          </cell>
          <cell r="S1652">
            <v>0</v>
          </cell>
          <cell r="U1652">
            <v>32780</v>
          </cell>
          <cell r="V1652">
            <v>5</v>
          </cell>
          <cell r="W1652">
            <v>32775</v>
          </cell>
          <cell r="X1652">
            <v>32775</v>
          </cell>
          <cell r="Y1652">
            <v>32775</v>
          </cell>
          <cell r="Z1652">
            <v>32775</v>
          </cell>
          <cell r="AA1652">
            <v>1365</v>
          </cell>
        </row>
        <row r="1653">
          <cell r="A1653" t="str">
            <v>GMS:GREATER MEKONG SUBREGION:EAST WEST CORRIDOR PROJECT</v>
          </cell>
          <cell r="B1653" t="str">
            <v>1728</v>
          </cell>
          <cell r="C1653">
            <v>1728</v>
          </cell>
          <cell r="D1653" t="str">
            <v>CLOSED</v>
          </cell>
          <cell r="E1653" t="str">
            <v>03</v>
          </cell>
          <cell r="F1653" t="str">
            <v>VIE</v>
          </cell>
          <cell r="G1653">
            <v>3701</v>
          </cell>
          <cell r="H1653" t="str">
            <v>Roads &amp; Highways</v>
          </cell>
          <cell r="I1653">
            <v>2180</v>
          </cell>
          <cell r="J1653" t="str">
            <v>VRM</v>
          </cell>
          <cell r="K1653" t="str">
            <v>20DEC99</v>
          </cell>
          <cell r="L1653" t="str">
            <v>28JUN00</v>
          </cell>
          <cell r="M1653" t="str">
            <v>21SEP00</v>
          </cell>
          <cell r="N1653" t="str">
            <v>30MAR07</v>
          </cell>
          <cell r="O1653" t="str">
            <v>15JUN08</v>
          </cell>
          <cell r="P1653" t="str">
            <v>15DEC31</v>
          </cell>
          <cell r="Q1653">
            <v>32</v>
          </cell>
          <cell r="R1653">
            <v>8</v>
          </cell>
          <cell r="S1653">
            <v>0</v>
          </cell>
          <cell r="U1653">
            <v>26589</v>
          </cell>
          <cell r="V1653">
            <v>3899</v>
          </cell>
          <cell r="W1653">
            <v>22690</v>
          </cell>
          <cell r="X1653">
            <v>22690</v>
          </cell>
          <cell r="Y1653">
            <v>22690</v>
          </cell>
          <cell r="Z1653">
            <v>22690</v>
          </cell>
          <cell r="AA1653">
            <v>946</v>
          </cell>
        </row>
        <row r="1654">
          <cell r="A1654" t="str">
            <v>LGU PRIVATE INFRASTRUCTURE PROJECT DEVELOPMENT FACILITY</v>
          </cell>
          <cell r="B1654" t="str">
            <v>1729</v>
          </cell>
          <cell r="C1654">
            <v>1729</v>
          </cell>
          <cell r="D1654" t="str">
            <v>CLOSED</v>
          </cell>
          <cell r="E1654" t="str">
            <v>01</v>
          </cell>
          <cell r="F1654" t="str">
            <v>PHI</v>
          </cell>
          <cell r="G1654">
            <v>3605</v>
          </cell>
          <cell r="H1654" t="str">
            <v>Subnational Government Administration</v>
          </cell>
          <cell r="I1654">
            <v>2145</v>
          </cell>
          <cell r="J1654" t="str">
            <v>SEGF</v>
          </cell>
          <cell r="K1654" t="str">
            <v>20DEC99</v>
          </cell>
          <cell r="L1654" t="str">
            <v>07MAR00</v>
          </cell>
          <cell r="M1654" t="str">
            <v>05JUN00</v>
          </cell>
          <cell r="N1654" t="str">
            <v>14SEP04</v>
          </cell>
          <cell r="O1654" t="str">
            <v>15JUN03</v>
          </cell>
          <cell r="P1654" t="str">
            <v>15DEC14</v>
          </cell>
          <cell r="Q1654">
            <v>15</v>
          </cell>
          <cell r="R1654">
            <v>3</v>
          </cell>
          <cell r="S1654">
            <v>0</v>
          </cell>
          <cell r="U1654">
            <v>2845</v>
          </cell>
          <cell r="V1654">
            <v>2517</v>
          </cell>
          <cell r="W1654">
            <v>328</v>
          </cell>
          <cell r="X1654">
            <v>328</v>
          </cell>
          <cell r="Y1654">
            <v>328</v>
          </cell>
          <cell r="Z1654">
            <v>328</v>
          </cell>
          <cell r="AA1654">
            <v>109</v>
          </cell>
        </row>
        <row r="1655">
          <cell r="A1655" t="str">
            <v>DHAKA POWER SYSTEM UPGRADE PROJECT</v>
          </cell>
          <cell r="B1655" t="str">
            <v>1730</v>
          </cell>
          <cell r="C1655">
            <v>1730</v>
          </cell>
          <cell r="D1655" t="str">
            <v>ACTIVE</v>
          </cell>
          <cell r="E1655" t="str">
            <v>03</v>
          </cell>
          <cell r="F1655" t="str">
            <v>BAN</v>
          </cell>
          <cell r="G1655">
            <v>3204</v>
          </cell>
          <cell r="H1655" t="str">
            <v>Transmission &amp; Distribution</v>
          </cell>
          <cell r="I1655">
            <v>2055</v>
          </cell>
          <cell r="J1655" t="str">
            <v>BRM</v>
          </cell>
          <cell r="K1655" t="str">
            <v>21DEC99</v>
          </cell>
          <cell r="L1655" t="str">
            <v>12JAN00</v>
          </cell>
          <cell r="M1655" t="str">
            <v>02AUG00</v>
          </cell>
          <cell r="N1655" t="str">
            <v>30JUN09</v>
          </cell>
          <cell r="O1655" t="str">
            <v>15JAN08</v>
          </cell>
          <cell r="P1655" t="str">
            <v>15JUL31</v>
          </cell>
          <cell r="Q1655">
            <v>32</v>
          </cell>
          <cell r="R1655">
            <v>8</v>
          </cell>
          <cell r="S1655">
            <v>0</v>
          </cell>
          <cell r="U1655">
            <v>79138</v>
          </cell>
          <cell r="V1655">
            <v>22928</v>
          </cell>
          <cell r="W1655">
            <v>56210</v>
          </cell>
          <cell r="X1655">
            <v>56210</v>
          </cell>
          <cell r="Y1655">
            <v>50234</v>
          </cell>
          <cell r="Z1655">
            <v>46010</v>
          </cell>
          <cell r="AA1655">
            <v>2316</v>
          </cell>
        </row>
        <row r="1656">
          <cell r="A1656" t="str">
            <v>DHAKA POWER SYSTEM UPGRADE PROJECT</v>
          </cell>
          <cell r="B1656" t="str">
            <v>1731</v>
          </cell>
          <cell r="C1656">
            <v>1731</v>
          </cell>
          <cell r="D1656" t="str">
            <v>ACTIVE</v>
          </cell>
          <cell r="E1656" t="str">
            <v>01</v>
          </cell>
          <cell r="F1656" t="str">
            <v>BAN</v>
          </cell>
          <cell r="G1656">
            <v>3204</v>
          </cell>
          <cell r="H1656" t="str">
            <v>Transmission &amp; Distribution</v>
          </cell>
          <cell r="I1656">
            <v>2055</v>
          </cell>
          <cell r="J1656" t="str">
            <v>BRM</v>
          </cell>
          <cell r="K1656" t="str">
            <v>21DEC99</v>
          </cell>
          <cell r="L1656" t="str">
            <v>12JAN00</v>
          </cell>
          <cell r="M1656" t="str">
            <v>02AUG00</v>
          </cell>
          <cell r="N1656" t="str">
            <v>30JUN08</v>
          </cell>
          <cell r="O1656" t="str">
            <v>15JAN05</v>
          </cell>
          <cell r="P1656" t="str">
            <v>15JUL19</v>
          </cell>
          <cell r="Q1656">
            <v>20</v>
          </cell>
          <cell r="R1656">
            <v>5</v>
          </cell>
          <cell r="S1656">
            <v>0</v>
          </cell>
          <cell r="T1656" t="str">
            <v>V'ABLE</v>
          </cell>
          <cell r="U1656">
            <v>82000</v>
          </cell>
          <cell r="V1656">
            <v>3000</v>
          </cell>
          <cell r="W1656">
            <v>79000</v>
          </cell>
          <cell r="X1656">
            <v>79000</v>
          </cell>
          <cell r="Y1656">
            <v>67632</v>
          </cell>
          <cell r="Z1656">
            <v>74357</v>
          </cell>
          <cell r="AA1656">
            <v>8250</v>
          </cell>
        </row>
        <row r="1657">
          <cell r="A1657" t="str">
            <v>RURAL ELECTRIFICATION, DISTRIBUTION AND TRANSMISSION PROJECT</v>
          </cell>
          <cell r="B1657" t="str">
            <v>1732</v>
          </cell>
          <cell r="C1657">
            <v>1732</v>
          </cell>
          <cell r="D1657" t="str">
            <v>ACTIVE</v>
          </cell>
          <cell r="E1657" t="str">
            <v>03</v>
          </cell>
          <cell r="F1657" t="str">
            <v>NEP</v>
          </cell>
          <cell r="G1657">
            <v>3204</v>
          </cell>
          <cell r="H1657" t="str">
            <v>Transmission &amp; Distribution</v>
          </cell>
          <cell r="I1657">
            <v>2025</v>
          </cell>
          <cell r="J1657" t="str">
            <v>SAEN</v>
          </cell>
          <cell r="K1657" t="str">
            <v>21DEC99</v>
          </cell>
          <cell r="L1657" t="str">
            <v>13JUL00</v>
          </cell>
          <cell r="M1657" t="str">
            <v>14MAR02</v>
          </cell>
          <cell r="N1657" t="str">
            <v>31DEC08</v>
          </cell>
          <cell r="O1657" t="str">
            <v>15MAR08</v>
          </cell>
          <cell r="P1657" t="str">
            <v>15SEP31</v>
          </cell>
          <cell r="Q1657">
            <v>32</v>
          </cell>
          <cell r="R1657">
            <v>8</v>
          </cell>
          <cell r="S1657">
            <v>0</v>
          </cell>
          <cell r="U1657">
            <v>53628</v>
          </cell>
          <cell r="V1657">
            <v>15464</v>
          </cell>
          <cell r="W1657">
            <v>38164</v>
          </cell>
          <cell r="X1657">
            <v>38164</v>
          </cell>
          <cell r="Y1657">
            <v>39803</v>
          </cell>
          <cell r="Z1657">
            <v>38164</v>
          </cell>
          <cell r="AA1657">
            <v>1722</v>
          </cell>
        </row>
        <row r="1658">
          <cell r="A1658" t="str">
            <v>STATE-OWNED ENTERPRISE REFORM &amp; CORPORATE GOVERNANCE PROGRAM</v>
          </cell>
          <cell r="B1658" t="str">
            <v>1733</v>
          </cell>
          <cell r="C1658">
            <v>1733</v>
          </cell>
          <cell r="D1658" t="str">
            <v>CLOSED</v>
          </cell>
          <cell r="E1658" t="str">
            <v>03</v>
          </cell>
          <cell r="F1658" t="str">
            <v>VIE</v>
          </cell>
          <cell r="G1658">
            <v>3602</v>
          </cell>
          <cell r="H1658" t="str">
            <v>Economic Management</v>
          </cell>
          <cell r="I1658">
            <v>2145</v>
          </cell>
          <cell r="J1658" t="str">
            <v>SEGF</v>
          </cell>
          <cell r="K1658" t="str">
            <v>21DEC99</v>
          </cell>
          <cell r="L1658" t="str">
            <v>28JUN00</v>
          </cell>
          <cell r="M1658" t="str">
            <v>02OCT00</v>
          </cell>
          <cell r="N1658" t="str">
            <v>18DEC02</v>
          </cell>
          <cell r="O1658" t="str">
            <v>15JUN08</v>
          </cell>
          <cell r="P1658" t="str">
            <v>15DEC23</v>
          </cell>
          <cell r="Q1658">
            <v>24</v>
          </cell>
          <cell r="R1658">
            <v>8</v>
          </cell>
          <cell r="S1658">
            <v>0</v>
          </cell>
          <cell r="U1658">
            <v>57003</v>
          </cell>
          <cell r="V1658">
            <v>0</v>
          </cell>
          <cell r="W1658">
            <v>57003</v>
          </cell>
          <cell r="X1658">
            <v>57003</v>
          </cell>
          <cell r="Y1658">
            <v>57003</v>
          </cell>
          <cell r="Z1658">
            <v>57003</v>
          </cell>
          <cell r="AA1658">
            <v>3562</v>
          </cell>
        </row>
        <row r="1659">
          <cell r="A1659" t="str">
            <v>STATE-OWNED ENTERPRISE REFORM &amp; CORPORATE GOVERNANCE PROGRAM</v>
          </cell>
          <cell r="B1659" t="str">
            <v>1734</v>
          </cell>
          <cell r="C1659">
            <v>1734</v>
          </cell>
          <cell r="D1659" t="str">
            <v>CLOSED</v>
          </cell>
          <cell r="E1659" t="str">
            <v>01</v>
          </cell>
          <cell r="F1659" t="str">
            <v>VIE</v>
          </cell>
          <cell r="G1659">
            <v>3602</v>
          </cell>
          <cell r="H1659" t="str">
            <v>Economic Management</v>
          </cell>
          <cell r="I1659">
            <v>2145</v>
          </cell>
          <cell r="J1659" t="str">
            <v>SEGF</v>
          </cell>
          <cell r="K1659" t="str">
            <v>21DEC99</v>
          </cell>
          <cell r="L1659" t="str">
            <v>28JUN00</v>
          </cell>
          <cell r="M1659" t="str">
            <v>02OCT00</v>
          </cell>
          <cell r="N1659" t="str">
            <v>18DEC02</v>
          </cell>
          <cell r="O1659" t="str">
            <v>15JUN03</v>
          </cell>
          <cell r="P1659" t="str">
            <v>15DEC14</v>
          </cell>
          <cell r="Q1659">
            <v>15</v>
          </cell>
          <cell r="R1659">
            <v>3</v>
          </cell>
          <cell r="S1659">
            <v>0</v>
          </cell>
          <cell r="T1659" t="str">
            <v>V'ABLE</v>
          </cell>
          <cell r="U1659">
            <v>40000</v>
          </cell>
          <cell r="V1659">
            <v>0</v>
          </cell>
          <cell r="W1659">
            <v>40000</v>
          </cell>
          <cell r="X1659">
            <v>40000</v>
          </cell>
          <cell r="Y1659">
            <v>40000</v>
          </cell>
          <cell r="Z1659">
            <v>40000</v>
          </cell>
          <cell r="AA1659">
            <v>12770</v>
          </cell>
        </row>
        <row r="1660">
          <cell r="A1660" t="str">
            <v>RESTRUCTURING OF SPECIALIZED FINANCIAL INSTITUTIONS</v>
          </cell>
          <cell r="B1660" t="str">
            <v>1735</v>
          </cell>
          <cell r="C1660">
            <v>1735</v>
          </cell>
          <cell r="D1660" t="str">
            <v>CLOSED</v>
          </cell>
          <cell r="E1660" t="str">
            <v>01</v>
          </cell>
          <cell r="F1660" t="str">
            <v>THA</v>
          </cell>
          <cell r="G1660">
            <v>3306</v>
          </cell>
          <cell r="H1660" t="str">
            <v>Finance Sector Development</v>
          </cell>
          <cell r="I1660">
            <v>2145</v>
          </cell>
          <cell r="J1660" t="str">
            <v>SEGF</v>
          </cell>
          <cell r="K1660" t="str">
            <v>21DEC99</v>
          </cell>
          <cell r="L1660" t="str">
            <v>12MAY00</v>
          </cell>
          <cell r="M1660" t="str">
            <v>10AUG00</v>
          </cell>
          <cell r="N1660" t="str">
            <v>11MAR04</v>
          </cell>
          <cell r="O1660" t="str">
            <v>01MAR03</v>
          </cell>
          <cell r="P1660" t="str">
            <v>01SEP14</v>
          </cell>
          <cell r="Q1660">
            <v>15</v>
          </cell>
          <cell r="R1660">
            <v>3</v>
          </cell>
          <cell r="S1660">
            <v>0</v>
          </cell>
          <cell r="T1660" t="str">
            <v>V'ABLE</v>
          </cell>
          <cell r="U1660">
            <v>4500</v>
          </cell>
          <cell r="V1660">
            <v>578</v>
          </cell>
          <cell r="W1660">
            <v>3922</v>
          </cell>
          <cell r="X1660">
            <v>3922</v>
          </cell>
          <cell r="Y1660">
            <v>3922</v>
          </cell>
          <cell r="Z1660">
            <v>3922</v>
          </cell>
          <cell r="AA1660">
            <v>3922</v>
          </cell>
        </row>
        <row r="1661">
          <cell r="A1661" t="str">
            <v>CADASTRAL SURVEY AND LAND REGISTRATION PROJECT</v>
          </cell>
          <cell r="B1661" t="str">
            <v>1736</v>
          </cell>
          <cell r="C1661">
            <v>1736</v>
          </cell>
          <cell r="D1661" t="str">
            <v>ACTIVE</v>
          </cell>
          <cell r="E1661" t="str">
            <v>03</v>
          </cell>
          <cell r="F1661" t="str">
            <v>MON</v>
          </cell>
          <cell r="G1661">
            <v>3002</v>
          </cell>
          <cell r="H1661" t="str">
            <v>Environment &amp; Biodiversity</v>
          </cell>
          <cell r="I1661">
            <v>4755</v>
          </cell>
          <cell r="J1661" t="str">
            <v>MNRM</v>
          </cell>
          <cell r="K1661" t="str">
            <v>27JAN00</v>
          </cell>
          <cell r="L1661" t="str">
            <v>25APR01</v>
          </cell>
          <cell r="M1661" t="str">
            <v>27SEP01</v>
          </cell>
          <cell r="N1661" t="str">
            <v>30SEP09</v>
          </cell>
          <cell r="O1661" t="str">
            <v>15MAR08</v>
          </cell>
          <cell r="P1661" t="str">
            <v>15SEP31</v>
          </cell>
          <cell r="Q1661">
            <v>32</v>
          </cell>
          <cell r="R1661">
            <v>8</v>
          </cell>
          <cell r="S1661">
            <v>0</v>
          </cell>
          <cell r="U1661">
            <v>10904</v>
          </cell>
          <cell r="V1661">
            <v>0</v>
          </cell>
          <cell r="W1661">
            <v>10904</v>
          </cell>
          <cell r="X1661">
            <v>10904</v>
          </cell>
          <cell r="Y1661">
            <v>7597</v>
          </cell>
          <cell r="Z1661">
            <v>6479</v>
          </cell>
          <cell r="AA1661">
            <v>442</v>
          </cell>
        </row>
        <row r="1662">
          <cell r="A1662" t="str">
            <v>SENIOR SECONDARY EDUCATION PROJECT</v>
          </cell>
          <cell r="B1662" t="str">
            <v>1737</v>
          </cell>
          <cell r="C1662">
            <v>1737</v>
          </cell>
          <cell r="D1662" t="str">
            <v>CLOSED</v>
          </cell>
          <cell r="E1662" t="str">
            <v>01</v>
          </cell>
          <cell r="F1662" t="str">
            <v>UZB</v>
          </cell>
          <cell r="G1662">
            <v>3103</v>
          </cell>
          <cell r="H1662" t="str">
            <v>Senior Secondary Education</v>
          </cell>
          <cell r="I1662">
            <v>4630</v>
          </cell>
          <cell r="J1662" t="str">
            <v>CWGF</v>
          </cell>
          <cell r="K1662" t="str">
            <v>08FEB00</v>
          </cell>
          <cell r="L1662" t="str">
            <v>29MAR00</v>
          </cell>
          <cell r="M1662" t="str">
            <v>01FEB01</v>
          </cell>
          <cell r="N1662" t="str">
            <v>23NOV07</v>
          </cell>
          <cell r="O1662" t="str">
            <v>15APR05</v>
          </cell>
          <cell r="P1662" t="str">
            <v>15OCT24</v>
          </cell>
          <cell r="Q1662">
            <v>25</v>
          </cell>
          <cell r="R1662">
            <v>5</v>
          </cell>
          <cell r="S1662">
            <v>0</v>
          </cell>
          <cell r="T1662" t="str">
            <v>V'ABLE</v>
          </cell>
          <cell r="U1662">
            <v>57000</v>
          </cell>
          <cell r="V1662">
            <v>19698</v>
          </cell>
          <cell r="W1662">
            <v>37302</v>
          </cell>
          <cell r="X1662">
            <v>37302</v>
          </cell>
          <cell r="Y1662">
            <v>37302</v>
          </cell>
          <cell r="Z1662">
            <v>37302</v>
          </cell>
          <cell r="AA1662">
            <v>2828</v>
          </cell>
        </row>
        <row r="1663">
          <cell r="A1663" t="str">
            <v>INDUSTRIAL COMPETITIVENESS OF SMALL &amp; MEDIUM ENTERPRISE DEV PR</v>
          </cell>
          <cell r="B1663" t="str">
            <v>1738</v>
          </cell>
          <cell r="C1663">
            <v>1738</v>
          </cell>
          <cell r="D1663" t="str">
            <v>CLOSED</v>
          </cell>
          <cell r="E1663" t="str">
            <v>01</v>
          </cell>
          <cell r="F1663" t="str">
            <v>INO</v>
          </cell>
          <cell r="G1663">
            <v>3503</v>
          </cell>
          <cell r="H1663" t="str">
            <v>Small &amp; Medium Scale Enterprises</v>
          </cell>
          <cell r="I1663">
            <v>2145</v>
          </cell>
          <cell r="J1663" t="str">
            <v>SEGF</v>
          </cell>
          <cell r="K1663" t="str">
            <v>16MAR00</v>
          </cell>
          <cell r="L1663" t="str">
            <v>28MAR00</v>
          </cell>
          <cell r="M1663" t="str">
            <v>29MAR00</v>
          </cell>
          <cell r="N1663" t="str">
            <v>31DEC04</v>
          </cell>
          <cell r="O1663" t="str">
            <v>01MAY03</v>
          </cell>
          <cell r="P1663" t="str">
            <v>01NOV14</v>
          </cell>
          <cell r="Q1663">
            <v>15</v>
          </cell>
          <cell r="R1663">
            <v>3</v>
          </cell>
          <cell r="S1663">
            <v>0</v>
          </cell>
          <cell r="T1663" t="str">
            <v>V'ABLE</v>
          </cell>
          <cell r="U1663">
            <v>200000</v>
          </cell>
          <cell r="V1663">
            <v>50000</v>
          </cell>
          <cell r="W1663">
            <v>150000</v>
          </cell>
          <cell r="X1663">
            <v>150000</v>
          </cell>
          <cell r="Y1663">
            <v>150000</v>
          </cell>
          <cell r="Z1663">
            <v>150000</v>
          </cell>
          <cell r="AA1663">
            <v>53651</v>
          </cell>
        </row>
        <row r="1664">
          <cell r="A1664" t="str">
            <v>GRAINS SECTOR DEVELOPMENT PROGRAM-GSDP</v>
          </cell>
          <cell r="B1664" t="str">
            <v>1739</v>
          </cell>
          <cell r="C1664">
            <v>1739</v>
          </cell>
          <cell r="D1664" t="str">
            <v>CLOSED</v>
          </cell>
          <cell r="E1664" t="str">
            <v>01</v>
          </cell>
          <cell r="F1664" t="str">
            <v>PHI</v>
          </cell>
          <cell r="G1664">
            <v>3001</v>
          </cell>
          <cell r="H1664" t="str">
            <v>Agriculture Production, Agroprocessing, &amp; Agrobusiness</v>
          </cell>
          <cell r="I1664">
            <v>2125</v>
          </cell>
          <cell r="J1664" t="str">
            <v>SEAE</v>
          </cell>
          <cell r="K1664" t="str">
            <v>24APR00</v>
          </cell>
          <cell r="L1664" t="str">
            <v>18JUL00</v>
          </cell>
          <cell r="M1664" t="str">
            <v>11AUG00</v>
          </cell>
          <cell r="N1664" t="str">
            <v>11APR03</v>
          </cell>
          <cell r="O1664" t="str">
            <v>15FEB03</v>
          </cell>
          <cell r="P1664" t="str">
            <v>15AUG14</v>
          </cell>
          <cell r="Q1664">
            <v>15</v>
          </cell>
          <cell r="R1664">
            <v>3</v>
          </cell>
          <cell r="S1664">
            <v>0</v>
          </cell>
          <cell r="T1664" t="str">
            <v>V'ABLE</v>
          </cell>
          <cell r="U1664">
            <v>100000</v>
          </cell>
          <cell r="V1664">
            <v>70000</v>
          </cell>
          <cell r="W1664">
            <v>30000</v>
          </cell>
          <cell r="X1664">
            <v>30000</v>
          </cell>
          <cell r="Y1664">
            <v>30000</v>
          </cell>
          <cell r="Z1664">
            <v>30000</v>
          </cell>
          <cell r="AA1664">
            <v>11765</v>
          </cell>
        </row>
        <row r="1665">
          <cell r="A1665" t="str">
            <v>GRAINS SECTOR DEVELOPMENT PROJECT</v>
          </cell>
          <cell r="B1665" t="str">
            <v>1740</v>
          </cell>
          <cell r="C1665">
            <v>1740</v>
          </cell>
          <cell r="D1665" t="str">
            <v>CLOSED</v>
          </cell>
          <cell r="E1665" t="str">
            <v>01</v>
          </cell>
          <cell r="F1665" t="str">
            <v>PHI</v>
          </cell>
          <cell r="G1665">
            <v>3001</v>
          </cell>
          <cell r="H1665" t="str">
            <v>Agriculture Production, Agroprocessing, &amp; Agrobusiness</v>
          </cell>
          <cell r="I1665">
            <v>2125</v>
          </cell>
          <cell r="J1665" t="str">
            <v>SEAE</v>
          </cell>
          <cell r="K1665" t="str">
            <v>24APR00</v>
          </cell>
          <cell r="L1665" t="str">
            <v>18JUL00</v>
          </cell>
          <cell r="M1665" t="str">
            <v>11AUG00</v>
          </cell>
          <cell r="N1665" t="str">
            <v>08JUN04</v>
          </cell>
          <cell r="O1665" t="str">
            <v>15FEB05</v>
          </cell>
          <cell r="P1665" t="str">
            <v>15AUG24</v>
          </cell>
          <cell r="Q1665">
            <v>25</v>
          </cell>
          <cell r="R1665">
            <v>5</v>
          </cell>
          <cell r="S1665">
            <v>0</v>
          </cell>
          <cell r="T1665" t="str">
            <v>V'ABLE</v>
          </cell>
          <cell r="U1665">
            <v>75000</v>
          </cell>
          <cell r="V1665">
            <v>69497</v>
          </cell>
          <cell r="W1665">
            <v>5503</v>
          </cell>
          <cell r="X1665">
            <v>5503</v>
          </cell>
          <cell r="Y1665">
            <v>5503</v>
          </cell>
          <cell r="Z1665">
            <v>5503</v>
          </cell>
          <cell r="AA1665">
            <v>434</v>
          </cell>
        </row>
        <row r="1666">
          <cell r="A1666" t="str">
            <v>RURAL CREDIT AND SAVINGS PROJECT</v>
          </cell>
          <cell r="B1666" t="str">
            <v>1741</v>
          </cell>
          <cell r="C1666">
            <v>1741</v>
          </cell>
          <cell r="D1666" t="str">
            <v>CLOSED</v>
          </cell>
          <cell r="E1666" t="str">
            <v>03</v>
          </cell>
          <cell r="F1666" t="str">
            <v>CAM</v>
          </cell>
          <cell r="G1666">
            <v>3306</v>
          </cell>
          <cell r="H1666" t="str">
            <v>Finance Sector Development</v>
          </cell>
          <cell r="I1666">
            <v>2145</v>
          </cell>
          <cell r="J1666" t="str">
            <v>SEGF</v>
          </cell>
          <cell r="K1666" t="str">
            <v>27APR00</v>
          </cell>
          <cell r="L1666" t="str">
            <v>07JUL00</v>
          </cell>
          <cell r="M1666" t="str">
            <v>29MAR01</v>
          </cell>
          <cell r="N1666" t="str">
            <v>25OCT06</v>
          </cell>
          <cell r="O1666" t="str">
            <v>15SEP08</v>
          </cell>
          <cell r="P1666" t="str">
            <v>15MAR32</v>
          </cell>
          <cell r="Q1666">
            <v>32</v>
          </cell>
          <cell r="R1666">
            <v>8</v>
          </cell>
          <cell r="S1666">
            <v>0</v>
          </cell>
          <cell r="U1666">
            <v>20070</v>
          </cell>
          <cell r="V1666">
            <v>16335</v>
          </cell>
          <cell r="W1666">
            <v>3735</v>
          </cell>
          <cell r="X1666">
            <v>3735</v>
          </cell>
          <cell r="Y1666">
            <v>3735</v>
          </cell>
          <cell r="Z1666">
            <v>3735</v>
          </cell>
          <cell r="AA1666">
            <v>78</v>
          </cell>
        </row>
        <row r="1667">
          <cell r="A1667" t="str">
            <v>COMMUNITY-BASED INFRASTRUCTURE SERVICES SECTOR PROJECT</v>
          </cell>
          <cell r="B1667" t="str">
            <v>1742</v>
          </cell>
          <cell r="C1667">
            <v>1742</v>
          </cell>
          <cell r="D1667" t="str">
            <v>ACTIVE</v>
          </cell>
          <cell r="E1667" t="str">
            <v>03</v>
          </cell>
          <cell r="F1667" t="str">
            <v>KGZ</v>
          </cell>
          <cell r="G1667">
            <v>3900</v>
          </cell>
          <cell r="H1667" t="str">
            <v>Multisector</v>
          </cell>
          <cell r="I1667">
            <v>4665</v>
          </cell>
          <cell r="J1667" t="str">
            <v>KYRM</v>
          </cell>
          <cell r="K1667" t="str">
            <v>08JUN00</v>
          </cell>
          <cell r="L1667" t="str">
            <v>01SEP00</v>
          </cell>
          <cell r="M1667" t="str">
            <v>28NOV00</v>
          </cell>
          <cell r="N1667" t="str">
            <v>30APR09</v>
          </cell>
          <cell r="O1667" t="str">
            <v>01DEC08</v>
          </cell>
          <cell r="P1667" t="str">
            <v>01JUN32</v>
          </cell>
          <cell r="Q1667">
            <v>32</v>
          </cell>
          <cell r="R1667">
            <v>8</v>
          </cell>
          <cell r="S1667">
            <v>0</v>
          </cell>
          <cell r="U1667">
            <v>39687</v>
          </cell>
          <cell r="V1667">
            <v>0</v>
          </cell>
          <cell r="W1667">
            <v>39687</v>
          </cell>
          <cell r="X1667">
            <v>39687</v>
          </cell>
          <cell r="Y1667">
            <v>36780</v>
          </cell>
          <cell r="Z1667">
            <v>38907</v>
          </cell>
          <cell r="AA1667">
            <v>899</v>
          </cell>
        </row>
        <row r="1668">
          <cell r="A1668" t="str">
            <v>SECOND FINANCIAL SECTOR PROGRAM (FSP II)</v>
          </cell>
          <cell r="B1668" t="str">
            <v>1743</v>
          </cell>
          <cell r="C1668">
            <v>1743</v>
          </cell>
          <cell r="D1668" t="str">
            <v>CLOSED</v>
          </cell>
          <cell r="E1668" t="str">
            <v>03</v>
          </cell>
          <cell r="F1668" t="str">
            <v>MON</v>
          </cell>
          <cell r="G1668">
            <v>3301</v>
          </cell>
          <cell r="H1668" t="str">
            <v>Banking Systems</v>
          </cell>
          <cell r="I1668">
            <v>4710</v>
          </cell>
          <cell r="J1668" t="str">
            <v>EARG</v>
          </cell>
          <cell r="K1668" t="str">
            <v>22JUN00</v>
          </cell>
          <cell r="L1668" t="str">
            <v>21SEP01</v>
          </cell>
          <cell r="M1668" t="str">
            <v>11DEC01</v>
          </cell>
          <cell r="N1668" t="str">
            <v>22MAR04</v>
          </cell>
          <cell r="O1668" t="str">
            <v>15DEC08</v>
          </cell>
          <cell r="P1668" t="str">
            <v>15JUN24</v>
          </cell>
          <cell r="Q1668">
            <v>24</v>
          </cell>
          <cell r="R1668">
            <v>8</v>
          </cell>
          <cell r="S1668">
            <v>0</v>
          </cell>
          <cell r="U1668">
            <v>15818</v>
          </cell>
          <cell r="V1668">
            <v>0</v>
          </cell>
          <cell r="W1668">
            <v>15818</v>
          </cell>
          <cell r="X1668">
            <v>15818</v>
          </cell>
          <cell r="Y1668">
            <v>15818</v>
          </cell>
          <cell r="Z1668">
            <v>15818</v>
          </cell>
          <cell r="AA1668">
            <v>494</v>
          </cell>
        </row>
        <row r="1669">
          <cell r="A1669" t="str">
            <v>FOREST RESOURCES MANAGEMENT SECTOR PROJECT</v>
          </cell>
          <cell r="B1669" t="str">
            <v>1744</v>
          </cell>
          <cell r="C1669">
            <v>1744</v>
          </cell>
          <cell r="D1669" t="str">
            <v>ACTIVE</v>
          </cell>
          <cell r="E1669" t="str">
            <v>03</v>
          </cell>
          <cell r="F1669" t="str">
            <v>SRI</v>
          </cell>
          <cell r="G1669">
            <v>3004</v>
          </cell>
          <cell r="H1669" t="str">
            <v>Forest</v>
          </cell>
          <cell r="I1669">
            <v>2035</v>
          </cell>
          <cell r="J1669" t="str">
            <v>SANS</v>
          </cell>
          <cell r="K1669" t="str">
            <v>28JUN00</v>
          </cell>
          <cell r="L1669" t="str">
            <v>24JUL00</v>
          </cell>
          <cell r="M1669" t="str">
            <v>23OCT00</v>
          </cell>
          <cell r="N1669" t="str">
            <v>30JUN09</v>
          </cell>
          <cell r="O1669" t="str">
            <v>15DEC08</v>
          </cell>
          <cell r="P1669" t="str">
            <v>15JUN32</v>
          </cell>
          <cell r="Q1669">
            <v>32</v>
          </cell>
          <cell r="R1669">
            <v>8</v>
          </cell>
          <cell r="S1669">
            <v>0</v>
          </cell>
          <cell r="U1669">
            <v>30326</v>
          </cell>
          <cell r="V1669">
            <v>5090</v>
          </cell>
          <cell r="W1669">
            <v>25236</v>
          </cell>
          <cell r="X1669">
            <v>25236</v>
          </cell>
          <cell r="Y1669">
            <v>24019</v>
          </cell>
          <cell r="Z1669">
            <v>24318</v>
          </cell>
          <cell r="AA1669">
            <v>579</v>
          </cell>
        </row>
        <row r="1670">
          <cell r="A1670" t="str">
            <v>PASIG RIVER ENVIRONMENTAL MNGMT &amp; REHAB SECT DEV PROGRAM</v>
          </cell>
          <cell r="B1670" t="str">
            <v>1745</v>
          </cell>
          <cell r="C1670">
            <v>1745</v>
          </cell>
          <cell r="D1670" t="str">
            <v>CLOSED</v>
          </cell>
          <cell r="E1670" t="str">
            <v>01</v>
          </cell>
          <cell r="F1670" t="str">
            <v>PHI</v>
          </cell>
          <cell r="G1670">
            <v>3002</v>
          </cell>
          <cell r="H1670" t="str">
            <v>Environment &amp; Biodiversity</v>
          </cell>
          <cell r="I1670">
            <v>2135</v>
          </cell>
          <cell r="J1670" t="str">
            <v>SESS</v>
          </cell>
          <cell r="K1670" t="str">
            <v>20JUL00</v>
          </cell>
          <cell r="L1670" t="str">
            <v>21JUL00</v>
          </cell>
          <cell r="M1670" t="str">
            <v>17AUG00</v>
          </cell>
          <cell r="N1670" t="str">
            <v>11DEC03</v>
          </cell>
          <cell r="O1670" t="str">
            <v>15AUG03</v>
          </cell>
          <cell r="P1670" t="str">
            <v>15FEB15</v>
          </cell>
          <cell r="Q1670">
            <v>15</v>
          </cell>
          <cell r="R1670">
            <v>3</v>
          </cell>
          <cell r="S1670">
            <v>0</v>
          </cell>
          <cell r="T1670" t="str">
            <v>V'ABLE</v>
          </cell>
          <cell r="U1670">
            <v>100000</v>
          </cell>
          <cell r="V1670">
            <v>0</v>
          </cell>
          <cell r="W1670">
            <v>100000</v>
          </cell>
          <cell r="X1670">
            <v>100000</v>
          </cell>
          <cell r="Y1670">
            <v>100000</v>
          </cell>
          <cell r="Z1670">
            <v>100000</v>
          </cell>
          <cell r="AA1670">
            <v>30988</v>
          </cell>
        </row>
        <row r="1671">
          <cell r="A1671" t="str">
            <v>PASIG RIVER ENVIRONMENTAL MNGMNT &amp; REHAB SECT DEV PROGRAM</v>
          </cell>
          <cell r="B1671" t="str">
            <v>1746</v>
          </cell>
          <cell r="C1671">
            <v>1746</v>
          </cell>
          <cell r="D1671" t="str">
            <v>ACTIVE</v>
          </cell>
          <cell r="E1671" t="str">
            <v>01</v>
          </cell>
          <cell r="F1671" t="str">
            <v>PHI</v>
          </cell>
          <cell r="G1671">
            <v>3002</v>
          </cell>
          <cell r="H1671" t="str">
            <v>Environment &amp; Biodiversity</v>
          </cell>
          <cell r="I1671">
            <v>2135</v>
          </cell>
          <cell r="J1671" t="str">
            <v>SESS</v>
          </cell>
          <cell r="K1671" t="str">
            <v>20JUL00</v>
          </cell>
          <cell r="L1671" t="str">
            <v>21JUL00</v>
          </cell>
          <cell r="M1671" t="str">
            <v>17AUG00</v>
          </cell>
          <cell r="N1671" t="str">
            <v>30SEP08</v>
          </cell>
          <cell r="O1671" t="str">
            <v>15AUG05</v>
          </cell>
          <cell r="P1671" t="str">
            <v>15FEB25</v>
          </cell>
          <cell r="Q1671">
            <v>25</v>
          </cell>
          <cell r="R1671">
            <v>5</v>
          </cell>
          <cell r="S1671">
            <v>0</v>
          </cell>
          <cell r="T1671" t="str">
            <v>V'ABLE</v>
          </cell>
          <cell r="U1671">
            <v>75000</v>
          </cell>
          <cell r="V1671">
            <v>0</v>
          </cell>
          <cell r="W1671">
            <v>75000</v>
          </cell>
          <cell r="X1671">
            <v>75000</v>
          </cell>
          <cell r="Y1671">
            <v>68757</v>
          </cell>
          <cell r="Z1671">
            <v>63028</v>
          </cell>
          <cell r="AA1671">
            <v>2070</v>
          </cell>
        </row>
        <row r="1672">
          <cell r="A1672" t="str">
            <v>SURAT-MANOR TOLLWAY PROJECT</v>
          </cell>
          <cell r="B1672" t="str">
            <v>1747</v>
          </cell>
          <cell r="C1672">
            <v>1747</v>
          </cell>
          <cell r="D1672" t="str">
            <v>CLOSED</v>
          </cell>
          <cell r="E1672" t="str">
            <v>01</v>
          </cell>
          <cell r="F1672" t="str">
            <v>IND</v>
          </cell>
          <cell r="G1672">
            <v>3701</v>
          </cell>
          <cell r="H1672" t="str">
            <v>Roads &amp; Highways</v>
          </cell>
          <cell r="I1672">
            <v>2060</v>
          </cell>
          <cell r="J1672" t="str">
            <v>INRM</v>
          </cell>
          <cell r="K1672" t="str">
            <v>27JUL00</v>
          </cell>
          <cell r="L1672" t="str">
            <v>05OCT00</v>
          </cell>
          <cell r="M1672" t="str">
            <v>08NOV00</v>
          </cell>
          <cell r="N1672" t="str">
            <v>13JAN06</v>
          </cell>
          <cell r="O1672" t="str">
            <v>01JAN06</v>
          </cell>
          <cell r="P1672" t="str">
            <v>01JUL25</v>
          </cell>
          <cell r="Q1672">
            <v>25</v>
          </cell>
          <cell r="R1672">
            <v>5</v>
          </cell>
          <cell r="S1672">
            <v>0</v>
          </cell>
          <cell r="T1672" t="str">
            <v>V'ABLE</v>
          </cell>
          <cell r="U1672">
            <v>180000</v>
          </cell>
          <cell r="V1672">
            <v>30250</v>
          </cell>
          <cell r="W1672">
            <v>149750</v>
          </cell>
          <cell r="X1672">
            <v>149750</v>
          </cell>
          <cell r="Y1672">
            <v>149750</v>
          </cell>
          <cell r="Z1672">
            <v>149750</v>
          </cell>
          <cell r="AA1672">
            <v>10046</v>
          </cell>
        </row>
        <row r="1673">
          <cell r="A1673" t="str">
            <v>HEFEI XI'AN RAILWAY PROJECT</v>
          </cell>
          <cell r="B1673" t="str">
            <v>1748</v>
          </cell>
          <cell r="C1673">
            <v>1748</v>
          </cell>
          <cell r="D1673" t="str">
            <v>CLOSED</v>
          </cell>
          <cell r="E1673" t="str">
            <v>01</v>
          </cell>
          <cell r="F1673" t="str">
            <v>PRC</v>
          </cell>
          <cell r="G1673">
            <v>3703</v>
          </cell>
          <cell r="H1673" t="str">
            <v>Railways</v>
          </cell>
          <cell r="I1673">
            <v>4715</v>
          </cell>
          <cell r="J1673" t="str">
            <v>EATC</v>
          </cell>
          <cell r="K1673" t="str">
            <v>17AUG00</v>
          </cell>
          <cell r="L1673" t="str">
            <v>04DEC00</v>
          </cell>
          <cell r="M1673" t="str">
            <v>02MAR01</v>
          </cell>
          <cell r="N1673" t="str">
            <v>28JUN07</v>
          </cell>
          <cell r="O1673" t="str">
            <v>15JAN06</v>
          </cell>
          <cell r="P1673" t="str">
            <v>15JUL25</v>
          </cell>
          <cell r="Q1673">
            <v>25</v>
          </cell>
          <cell r="R1673">
            <v>5</v>
          </cell>
          <cell r="S1673">
            <v>0</v>
          </cell>
          <cell r="T1673" t="str">
            <v>V'ABLE</v>
          </cell>
          <cell r="U1673">
            <v>300000</v>
          </cell>
          <cell r="V1673">
            <v>9890</v>
          </cell>
          <cell r="W1673">
            <v>290110</v>
          </cell>
          <cell r="X1673">
            <v>290110</v>
          </cell>
          <cell r="Y1673">
            <v>290110</v>
          </cell>
          <cell r="Z1673">
            <v>290110</v>
          </cell>
          <cell r="AA1673">
            <v>16680</v>
          </cell>
        </row>
        <row r="1674">
          <cell r="A1674" t="str">
            <v>PRIMARY HEALTH CARE EXPANSION PROJECT</v>
          </cell>
          <cell r="B1674" t="str">
            <v>1749</v>
          </cell>
          <cell r="C1674">
            <v>1749</v>
          </cell>
          <cell r="D1674" t="str">
            <v>ACTIVE</v>
          </cell>
          <cell r="E1674" t="str">
            <v>03</v>
          </cell>
          <cell r="F1674" t="str">
            <v>LAO</v>
          </cell>
          <cell r="G1674">
            <v>3403</v>
          </cell>
          <cell r="H1674" t="str">
            <v>Health Systems</v>
          </cell>
          <cell r="I1674">
            <v>2165</v>
          </cell>
          <cell r="J1674" t="str">
            <v>LRM</v>
          </cell>
          <cell r="K1674" t="str">
            <v>24AUG00</v>
          </cell>
          <cell r="L1674" t="str">
            <v>09NOV00</v>
          </cell>
          <cell r="M1674" t="str">
            <v>10JAN01</v>
          </cell>
          <cell r="N1674" t="str">
            <v>31DEC08</v>
          </cell>
          <cell r="O1674" t="str">
            <v>15OCT08</v>
          </cell>
          <cell r="P1674" t="str">
            <v>15APR32</v>
          </cell>
          <cell r="Q1674">
            <v>32</v>
          </cell>
          <cell r="R1674">
            <v>8</v>
          </cell>
          <cell r="S1674">
            <v>0</v>
          </cell>
          <cell r="U1674">
            <v>21849</v>
          </cell>
          <cell r="V1674">
            <v>0</v>
          </cell>
          <cell r="W1674">
            <v>21849</v>
          </cell>
          <cell r="X1674">
            <v>21849</v>
          </cell>
          <cell r="Y1674">
            <v>21580</v>
          </cell>
          <cell r="Z1674">
            <v>21797</v>
          </cell>
          <cell r="AA1674">
            <v>455</v>
          </cell>
        </row>
        <row r="1675">
          <cell r="A1675" t="str">
            <v>TECHNICAL EDUCATION &amp; SKILLS DEVELOPMENT PROJECT (TESDP)</v>
          </cell>
          <cell r="B1675" t="str">
            <v>1750</v>
          </cell>
          <cell r="C1675">
            <v>1750</v>
          </cell>
          <cell r="D1675" t="str">
            <v>ACTIVE</v>
          </cell>
          <cell r="E1675" t="str">
            <v>01</v>
          </cell>
          <cell r="F1675" t="str">
            <v>PHI</v>
          </cell>
          <cell r="G1675">
            <v>3105</v>
          </cell>
          <cell r="H1675" t="str">
            <v>Technical, Vocational Training &amp; Skills Development</v>
          </cell>
          <cell r="I1675">
            <v>2135</v>
          </cell>
          <cell r="J1675" t="str">
            <v>SESS</v>
          </cell>
          <cell r="K1675" t="str">
            <v>24AUG00</v>
          </cell>
          <cell r="L1675" t="str">
            <v>16NOV00</v>
          </cell>
          <cell r="M1675" t="str">
            <v>09JAN01</v>
          </cell>
          <cell r="N1675" t="str">
            <v>31DEC08</v>
          </cell>
          <cell r="O1675" t="str">
            <v>15FEB06</v>
          </cell>
          <cell r="P1675" t="str">
            <v>15AUG25</v>
          </cell>
          <cell r="Q1675">
            <v>25</v>
          </cell>
          <cell r="R1675">
            <v>5</v>
          </cell>
          <cell r="S1675">
            <v>0</v>
          </cell>
          <cell r="T1675" t="str">
            <v>V'ABLE</v>
          </cell>
          <cell r="U1675">
            <v>25000</v>
          </cell>
          <cell r="V1675">
            <v>3739</v>
          </cell>
          <cell r="W1675">
            <v>21261</v>
          </cell>
          <cell r="X1675">
            <v>21261</v>
          </cell>
          <cell r="Y1675">
            <v>16030</v>
          </cell>
          <cell r="Z1675">
            <v>16630</v>
          </cell>
          <cell r="AA1675">
            <v>740</v>
          </cell>
        </row>
        <row r="1676">
          <cell r="A1676" t="str">
            <v>FUND FOR TECHNICAL EDUCATION &amp; SKILLS DEVELOPMENT (FTESD)</v>
          </cell>
          <cell r="B1676" t="str">
            <v>1751</v>
          </cell>
          <cell r="C1676">
            <v>1751</v>
          </cell>
          <cell r="D1676" t="str">
            <v>CLOSED</v>
          </cell>
          <cell r="E1676" t="str">
            <v>01</v>
          </cell>
          <cell r="F1676" t="str">
            <v>PHI</v>
          </cell>
          <cell r="G1676">
            <v>3105</v>
          </cell>
          <cell r="H1676" t="str">
            <v>Technical, Vocational Training &amp; Skills Development</v>
          </cell>
          <cell r="I1676">
            <v>2135</v>
          </cell>
          <cell r="J1676" t="str">
            <v>SESS</v>
          </cell>
          <cell r="K1676" t="str">
            <v>24AUG00</v>
          </cell>
          <cell r="L1676" t="str">
            <v>16NOV00</v>
          </cell>
          <cell r="M1676" t="str">
            <v>09JAN01</v>
          </cell>
          <cell r="N1676" t="str">
            <v>23MAR07</v>
          </cell>
          <cell r="O1676" t="str">
            <v>15DEC05</v>
          </cell>
          <cell r="P1676" t="str">
            <v>15JUN15</v>
          </cell>
          <cell r="Q1676">
            <v>15</v>
          </cell>
          <cell r="R1676">
            <v>5</v>
          </cell>
          <cell r="S1676">
            <v>0</v>
          </cell>
          <cell r="U1676">
            <v>19679</v>
          </cell>
          <cell r="V1676">
            <v>11386</v>
          </cell>
          <cell r="W1676">
            <v>8293</v>
          </cell>
          <cell r="X1676">
            <v>8293</v>
          </cell>
          <cell r="Y1676">
            <v>8293</v>
          </cell>
          <cell r="Z1676">
            <v>8293</v>
          </cell>
          <cell r="AA1676">
            <v>1990</v>
          </cell>
        </row>
        <row r="1677">
          <cell r="A1677" t="str">
            <v>EDUCATION SECTOR PROJECT</v>
          </cell>
          <cell r="B1677" t="str">
            <v>1752</v>
          </cell>
          <cell r="C1677">
            <v>1752</v>
          </cell>
          <cell r="D1677" t="str">
            <v>CLOSED</v>
          </cell>
          <cell r="E1677" t="str">
            <v>03</v>
          </cell>
          <cell r="F1677" t="str">
            <v>SAM</v>
          </cell>
          <cell r="G1677">
            <v>3101</v>
          </cell>
          <cell r="H1677" t="str">
            <v>Basic Education</v>
          </cell>
          <cell r="I1677">
            <v>3640</v>
          </cell>
          <cell r="J1677" t="str">
            <v>PLCO</v>
          </cell>
          <cell r="K1677" t="str">
            <v>05SEP00</v>
          </cell>
          <cell r="L1677" t="str">
            <v>02OCT00</v>
          </cell>
          <cell r="M1677" t="str">
            <v>17OCT00</v>
          </cell>
          <cell r="N1677" t="str">
            <v>13APR06</v>
          </cell>
          <cell r="O1677" t="str">
            <v>01DEC08</v>
          </cell>
          <cell r="P1677" t="str">
            <v>01JUN32</v>
          </cell>
          <cell r="Q1677">
            <v>32</v>
          </cell>
          <cell r="R1677">
            <v>8</v>
          </cell>
          <cell r="S1677">
            <v>0</v>
          </cell>
          <cell r="U1677">
            <v>7494</v>
          </cell>
          <cell r="V1677">
            <v>84</v>
          </cell>
          <cell r="W1677">
            <v>7410</v>
          </cell>
          <cell r="X1677">
            <v>7410</v>
          </cell>
          <cell r="Y1677">
            <v>7410</v>
          </cell>
          <cell r="Z1677">
            <v>7410</v>
          </cell>
          <cell r="AA1677">
            <v>166</v>
          </cell>
        </row>
        <row r="1678">
          <cell r="A1678" t="str">
            <v>STUNG CHINIT IRRIGATION AND RURAL INFRASTRUCTURE PROJECT</v>
          </cell>
          <cell r="B1678" t="str">
            <v>1753</v>
          </cell>
          <cell r="C1678">
            <v>1753</v>
          </cell>
          <cell r="D1678" t="str">
            <v>ACTIVE</v>
          </cell>
          <cell r="E1678" t="str">
            <v>03</v>
          </cell>
          <cell r="F1678" t="str">
            <v>CAM</v>
          </cell>
          <cell r="G1678">
            <v>3900</v>
          </cell>
          <cell r="H1678" t="str">
            <v>Multisector</v>
          </cell>
          <cell r="I1678">
            <v>2155</v>
          </cell>
          <cell r="J1678" t="str">
            <v>CARM</v>
          </cell>
          <cell r="K1678" t="str">
            <v>05SEP00</v>
          </cell>
          <cell r="L1678" t="str">
            <v>12OCT00</v>
          </cell>
          <cell r="M1678" t="str">
            <v>28FEB01</v>
          </cell>
          <cell r="N1678" t="str">
            <v>30JUN08</v>
          </cell>
          <cell r="O1678" t="str">
            <v>15MAR09</v>
          </cell>
          <cell r="P1678" t="str">
            <v>15SEP32</v>
          </cell>
          <cell r="Q1678">
            <v>32</v>
          </cell>
          <cell r="R1678">
            <v>8</v>
          </cell>
          <cell r="S1678">
            <v>0</v>
          </cell>
          <cell r="U1678">
            <v>17790</v>
          </cell>
          <cell r="V1678">
            <v>0</v>
          </cell>
          <cell r="W1678">
            <v>17790</v>
          </cell>
          <cell r="X1678">
            <v>17790</v>
          </cell>
          <cell r="Y1678">
            <v>14495</v>
          </cell>
          <cell r="Z1678">
            <v>14739</v>
          </cell>
          <cell r="AA1678">
            <v>0</v>
          </cell>
        </row>
        <row r="1679">
          <cell r="A1679" t="str">
            <v>REHABILITATION OF THE MARITIME NAVIGATION AIDS SYSTEM PROJECT</v>
          </cell>
          <cell r="B1679" t="str">
            <v>1754</v>
          </cell>
          <cell r="C1679">
            <v>1754</v>
          </cell>
          <cell r="D1679" t="str">
            <v>CLOSED</v>
          </cell>
          <cell r="E1679" t="str">
            <v>01</v>
          </cell>
          <cell r="F1679" t="str">
            <v>PNG</v>
          </cell>
          <cell r="G1679">
            <v>3702</v>
          </cell>
          <cell r="H1679" t="str">
            <v>Ports, Waterways, &amp; Shipping</v>
          </cell>
          <cell r="I1679">
            <v>3635</v>
          </cell>
          <cell r="J1679" t="str">
            <v>PNRM</v>
          </cell>
          <cell r="K1679" t="str">
            <v>12SEP00</v>
          </cell>
          <cell r="L1679" t="str">
            <v>02OCT00</v>
          </cell>
          <cell r="M1679" t="str">
            <v>16MAY01</v>
          </cell>
          <cell r="N1679" t="str">
            <v>23OCT08</v>
          </cell>
          <cell r="O1679" t="str">
            <v>15JAN06</v>
          </cell>
          <cell r="P1679" t="str">
            <v>15JUL25</v>
          </cell>
          <cell r="Q1679">
            <v>25</v>
          </cell>
          <cell r="R1679">
            <v>5</v>
          </cell>
          <cell r="S1679">
            <v>0</v>
          </cell>
          <cell r="T1679" t="str">
            <v>V'ABLE</v>
          </cell>
          <cell r="U1679">
            <v>19800</v>
          </cell>
          <cell r="V1679">
            <v>2154</v>
          </cell>
          <cell r="W1679">
            <v>17646</v>
          </cell>
          <cell r="X1679">
            <v>17646</v>
          </cell>
          <cell r="Y1679">
            <v>17646</v>
          </cell>
          <cell r="Z1679">
            <v>17646</v>
          </cell>
          <cell r="AA1679">
            <v>617</v>
          </cell>
        </row>
        <row r="1680">
          <cell r="A1680" t="str">
            <v>SMALL TOWNS WATER SUPPLY SANITATION SECTOR PROJECT</v>
          </cell>
          <cell r="B1680" t="str">
            <v>1755</v>
          </cell>
          <cell r="C1680">
            <v>1755</v>
          </cell>
          <cell r="D1680" t="str">
            <v>ACTIVE</v>
          </cell>
          <cell r="E1680" t="str">
            <v>03</v>
          </cell>
          <cell r="F1680" t="str">
            <v>NEP</v>
          </cell>
          <cell r="G1680">
            <v>3801</v>
          </cell>
          <cell r="H1680" t="str">
            <v>Water Supply &amp; Sanitation</v>
          </cell>
          <cell r="I1680">
            <v>2070</v>
          </cell>
          <cell r="J1680" t="str">
            <v>NRM</v>
          </cell>
          <cell r="K1680" t="str">
            <v>12SEP00</v>
          </cell>
          <cell r="L1680" t="str">
            <v>18DEC00</v>
          </cell>
          <cell r="M1680" t="str">
            <v>16MAR01</v>
          </cell>
          <cell r="N1680" t="str">
            <v>30NOV08</v>
          </cell>
          <cell r="O1680" t="str">
            <v>15MAR09</v>
          </cell>
          <cell r="P1680" t="str">
            <v>15SEP32</v>
          </cell>
          <cell r="Q1680">
            <v>32</v>
          </cell>
          <cell r="R1680">
            <v>8</v>
          </cell>
          <cell r="S1680">
            <v>0</v>
          </cell>
          <cell r="U1680">
            <v>39999</v>
          </cell>
          <cell r="V1680">
            <v>6500</v>
          </cell>
          <cell r="W1680">
            <v>33499</v>
          </cell>
          <cell r="X1680">
            <v>33499</v>
          </cell>
          <cell r="Y1680">
            <v>33390</v>
          </cell>
          <cell r="Z1680">
            <v>29754</v>
          </cell>
          <cell r="AA1680">
            <v>0</v>
          </cell>
        </row>
        <row r="1681">
          <cell r="A1681" t="str">
            <v>SECONDARY EDUCATION MODERNIZATION PROJECT</v>
          </cell>
          <cell r="B1681" t="str">
            <v>1756</v>
          </cell>
          <cell r="C1681">
            <v>1756</v>
          </cell>
          <cell r="D1681" t="str">
            <v>CLOSED</v>
          </cell>
          <cell r="E1681" t="str">
            <v>03</v>
          </cell>
          <cell r="F1681" t="str">
            <v>SRI</v>
          </cell>
          <cell r="G1681">
            <v>3101</v>
          </cell>
          <cell r="H1681" t="str">
            <v>Basic Education</v>
          </cell>
          <cell r="I1681">
            <v>2035</v>
          </cell>
          <cell r="J1681" t="str">
            <v>SANS</v>
          </cell>
          <cell r="K1681" t="str">
            <v>12SEP00</v>
          </cell>
          <cell r="L1681" t="str">
            <v>20OCT00</v>
          </cell>
          <cell r="M1681" t="str">
            <v>18DEC00</v>
          </cell>
          <cell r="N1681" t="str">
            <v>05OCT07</v>
          </cell>
          <cell r="O1681" t="str">
            <v>01DEC08</v>
          </cell>
          <cell r="P1681" t="str">
            <v>01JUN32</v>
          </cell>
          <cell r="Q1681">
            <v>32</v>
          </cell>
          <cell r="R1681">
            <v>8</v>
          </cell>
          <cell r="S1681">
            <v>0</v>
          </cell>
          <cell r="U1681">
            <v>55073</v>
          </cell>
          <cell r="V1681">
            <v>376</v>
          </cell>
          <cell r="W1681">
            <v>54697</v>
          </cell>
          <cell r="X1681">
            <v>54697</v>
          </cell>
          <cell r="Y1681">
            <v>54697</v>
          </cell>
          <cell r="Z1681">
            <v>54697</v>
          </cell>
          <cell r="AA1681">
            <v>1288</v>
          </cell>
        </row>
        <row r="1682">
          <cell r="A1682" t="str">
            <v>WATER RESOURCES MANAGEMENT PROJECT</v>
          </cell>
          <cell r="B1682" t="str">
            <v>1757</v>
          </cell>
          <cell r="C1682">
            <v>1757</v>
          </cell>
          <cell r="D1682" t="str">
            <v>CLOSED</v>
          </cell>
          <cell r="E1682" t="str">
            <v>03</v>
          </cell>
          <cell r="F1682" t="str">
            <v>SRI</v>
          </cell>
          <cell r="G1682">
            <v>3007</v>
          </cell>
          <cell r="H1682" t="str">
            <v>Water Resource Management</v>
          </cell>
          <cell r="I1682">
            <v>2035</v>
          </cell>
          <cell r="J1682" t="str">
            <v>SANS</v>
          </cell>
          <cell r="K1682" t="str">
            <v>19SEP00</v>
          </cell>
          <cell r="L1682" t="str">
            <v>20OCT00</v>
          </cell>
          <cell r="M1682" t="str">
            <v>22OCT01</v>
          </cell>
          <cell r="N1682" t="str">
            <v>26DEC07</v>
          </cell>
          <cell r="O1682" t="str">
            <v>15DEC08</v>
          </cell>
          <cell r="P1682" t="str">
            <v>15JUN32</v>
          </cell>
          <cell r="Q1682">
            <v>32</v>
          </cell>
          <cell r="R1682">
            <v>8</v>
          </cell>
          <cell r="S1682">
            <v>0</v>
          </cell>
          <cell r="U1682">
            <v>22387</v>
          </cell>
          <cell r="V1682">
            <v>20546</v>
          </cell>
          <cell r="W1682">
            <v>1841</v>
          </cell>
          <cell r="X1682">
            <v>1841</v>
          </cell>
          <cell r="Y1682">
            <v>1841</v>
          </cell>
          <cell r="Z1682">
            <v>1841</v>
          </cell>
          <cell r="AA1682">
            <v>44</v>
          </cell>
        </row>
        <row r="1683">
          <cell r="A1683" t="str">
            <v>HOUSING FINANCE II PROJECT-HUDCO</v>
          </cell>
          <cell r="B1683" t="str">
            <v>1758</v>
          </cell>
          <cell r="C1683">
            <v>1758</v>
          </cell>
          <cell r="D1683" t="str">
            <v>CLOSED</v>
          </cell>
          <cell r="E1683" t="str">
            <v>01</v>
          </cell>
          <cell r="F1683" t="str">
            <v>IND</v>
          </cell>
          <cell r="G1683">
            <v>3303</v>
          </cell>
          <cell r="H1683" t="str">
            <v>Housing Finance</v>
          </cell>
          <cell r="I1683">
            <v>2060</v>
          </cell>
          <cell r="J1683" t="str">
            <v>INRM</v>
          </cell>
          <cell r="K1683" t="str">
            <v>21SEP00</v>
          </cell>
          <cell r="N1683" t="str">
            <v>07SEP01</v>
          </cell>
          <cell r="O1683" t="str">
            <v>15MAR06</v>
          </cell>
          <cell r="P1683" t="str">
            <v>15SEP25</v>
          </cell>
          <cell r="Q1683">
            <v>25</v>
          </cell>
          <cell r="R1683">
            <v>5</v>
          </cell>
          <cell r="S1683">
            <v>0</v>
          </cell>
          <cell r="U1683">
            <v>0</v>
          </cell>
          <cell r="V1683">
            <v>0</v>
          </cell>
          <cell r="W1683">
            <v>0</v>
          </cell>
          <cell r="X1683">
            <v>0</v>
          </cell>
          <cell r="Y1683">
            <v>0</v>
          </cell>
          <cell r="Z1683">
            <v>0</v>
          </cell>
          <cell r="AA1683">
            <v>0</v>
          </cell>
        </row>
        <row r="1684">
          <cell r="A1684" t="str">
            <v>HOUSING FINANCE II PROJECT-NHB</v>
          </cell>
          <cell r="B1684" t="str">
            <v>1759</v>
          </cell>
          <cell r="C1684">
            <v>1759</v>
          </cell>
          <cell r="D1684" t="str">
            <v>CLOSED</v>
          </cell>
          <cell r="E1684" t="str">
            <v>01</v>
          </cell>
          <cell r="F1684" t="str">
            <v>IND</v>
          </cell>
          <cell r="G1684">
            <v>3303</v>
          </cell>
          <cell r="H1684" t="str">
            <v>Housing Finance</v>
          </cell>
          <cell r="I1684">
            <v>2060</v>
          </cell>
          <cell r="J1684" t="str">
            <v>INRM</v>
          </cell>
          <cell r="K1684" t="str">
            <v>21SEP00</v>
          </cell>
          <cell r="L1684" t="str">
            <v>18DEC01</v>
          </cell>
          <cell r="M1684" t="str">
            <v>15FEB02</v>
          </cell>
          <cell r="N1684" t="str">
            <v>30JUN07</v>
          </cell>
          <cell r="O1684" t="str">
            <v>15MAR06</v>
          </cell>
          <cell r="P1684" t="str">
            <v>15SEP25</v>
          </cell>
          <cell r="Q1684">
            <v>25</v>
          </cell>
          <cell r="R1684">
            <v>5</v>
          </cell>
          <cell r="S1684">
            <v>0</v>
          </cell>
          <cell r="U1684">
            <v>40000</v>
          </cell>
          <cell r="V1684">
            <v>32600</v>
          </cell>
          <cell r="W1684">
            <v>7400</v>
          </cell>
          <cell r="X1684">
            <v>7400</v>
          </cell>
          <cell r="Y1684">
            <v>7400</v>
          </cell>
          <cell r="Z1684">
            <v>7400</v>
          </cell>
          <cell r="AA1684">
            <v>417</v>
          </cell>
        </row>
        <row r="1685">
          <cell r="A1685" t="str">
            <v>HOUSING FINANCE II PROJECT-HDFC</v>
          </cell>
          <cell r="B1685" t="str">
            <v>1760</v>
          </cell>
          <cell r="C1685">
            <v>1760</v>
          </cell>
          <cell r="D1685" t="str">
            <v>CLOSED</v>
          </cell>
          <cell r="E1685" t="str">
            <v>01</v>
          </cell>
          <cell r="F1685" t="str">
            <v>IND</v>
          </cell>
          <cell r="G1685">
            <v>3303</v>
          </cell>
          <cell r="H1685" t="str">
            <v>Housing Finance</v>
          </cell>
          <cell r="I1685">
            <v>2060</v>
          </cell>
          <cell r="J1685" t="str">
            <v>INRM</v>
          </cell>
          <cell r="K1685" t="str">
            <v>21SEP00</v>
          </cell>
          <cell r="N1685" t="str">
            <v>08OCT01</v>
          </cell>
          <cell r="O1685" t="str">
            <v>15MAR06</v>
          </cell>
          <cell r="P1685" t="str">
            <v>15SEP25</v>
          </cell>
          <cell r="Q1685">
            <v>25</v>
          </cell>
          <cell r="R1685">
            <v>5</v>
          </cell>
          <cell r="S1685">
            <v>0</v>
          </cell>
          <cell r="U1685">
            <v>0</v>
          </cell>
          <cell r="V1685">
            <v>0</v>
          </cell>
          <cell r="W1685">
            <v>0</v>
          </cell>
          <cell r="X1685">
            <v>0</v>
          </cell>
          <cell r="Y1685">
            <v>0</v>
          </cell>
          <cell r="Z1685">
            <v>0</v>
          </cell>
          <cell r="AA1685">
            <v>0</v>
          </cell>
        </row>
        <row r="1686">
          <cell r="A1686" t="str">
            <v>HOUSING FINANCE II PROJECT-ICICI</v>
          </cell>
          <cell r="B1686" t="str">
            <v>1761</v>
          </cell>
          <cell r="C1686">
            <v>1761</v>
          </cell>
          <cell r="D1686" t="str">
            <v>CLOSED</v>
          </cell>
          <cell r="E1686" t="str">
            <v>01</v>
          </cell>
          <cell r="F1686" t="str">
            <v>IND</v>
          </cell>
          <cell r="G1686">
            <v>3303</v>
          </cell>
          <cell r="H1686" t="str">
            <v>Housing Finance</v>
          </cell>
          <cell r="I1686">
            <v>2060</v>
          </cell>
          <cell r="J1686" t="str">
            <v>INRM</v>
          </cell>
          <cell r="K1686" t="str">
            <v>21SEP00</v>
          </cell>
          <cell r="L1686" t="str">
            <v>18DEC01</v>
          </cell>
          <cell r="M1686" t="str">
            <v>20DEC02</v>
          </cell>
          <cell r="N1686" t="str">
            <v>10OCT07</v>
          </cell>
          <cell r="O1686" t="str">
            <v>15MAR06</v>
          </cell>
          <cell r="P1686" t="str">
            <v>15SEP25</v>
          </cell>
          <cell r="Q1686">
            <v>25</v>
          </cell>
          <cell r="R1686">
            <v>5</v>
          </cell>
          <cell r="S1686">
            <v>0</v>
          </cell>
          <cell r="U1686">
            <v>80000</v>
          </cell>
          <cell r="V1686">
            <v>0</v>
          </cell>
          <cell r="W1686">
            <v>80000</v>
          </cell>
          <cell r="X1686">
            <v>80000</v>
          </cell>
          <cell r="Y1686">
            <v>80000</v>
          </cell>
          <cell r="Z1686">
            <v>80000</v>
          </cell>
          <cell r="AA1686">
            <v>4297</v>
          </cell>
        </row>
        <row r="1687">
          <cell r="A1687" t="str">
            <v>HEALTH CARE PROGRAM</v>
          </cell>
          <cell r="B1687" t="str">
            <v>1762</v>
          </cell>
          <cell r="C1687">
            <v>1762</v>
          </cell>
          <cell r="D1687" t="str">
            <v>CLOSED</v>
          </cell>
          <cell r="E1687" t="str">
            <v>03</v>
          </cell>
          <cell r="F1687" t="str">
            <v>BHU</v>
          </cell>
          <cell r="G1687">
            <v>3403</v>
          </cell>
          <cell r="H1687" t="str">
            <v>Health Systems</v>
          </cell>
          <cell r="I1687">
            <v>2035</v>
          </cell>
          <cell r="J1687" t="str">
            <v>SANS</v>
          </cell>
          <cell r="K1687" t="str">
            <v>21SEP00</v>
          </cell>
          <cell r="L1687" t="str">
            <v>06NOV00</v>
          </cell>
          <cell r="M1687" t="str">
            <v>21NOV00</v>
          </cell>
          <cell r="N1687" t="str">
            <v>27SEP02</v>
          </cell>
          <cell r="O1687" t="str">
            <v>15FEB09</v>
          </cell>
          <cell r="P1687" t="str">
            <v>15AUG24</v>
          </cell>
          <cell r="Q1687">
            <v>24</v>
          </cell>
          <cell r="R1687">
            <v>8</v>
          </cell>
          <cell r="S1687">
            <v>0</v>
          </cell>
          <cell r="U1687">
            <v>9938</v>
          </cell>
          <cell r="V1687">
            <v>0</v>
          </cell>
          <cell r="W1687">
            <v>9938</v>
          </cell>
          <cell r="X1687">
            <v>9938</v>
          </cell>
          <cell r="Y1687">
            <v>9938</v>
          </cell>
          <cell r="Z1687">
            <v>9938</v>
          </cell>
          <cell r="AA1687">
            <v>0</v>
          </cell>
        </row>
        <row r="1688">
          <cell r="A1688" t="str">
            <v>ROAD IMPROVEMENT PROJECT</v>
          </cell>
          <cell r="B1688" t="str">
            <v>1763</v>
          </cell>
          <cell r="C1688">
            <v>1763</v>
          </cell>
          <cell r="D1688" t="str">
            <v>CLOSED</v>
          </cell>
          <cell r="E1688" t="str">
            <v>03</v>
          </cell>
          <cell r="F1688" t="str">
            <v>BHU</v>
          </cell>
          <cell r="G1688">
            <v>3701</v>
          </cell>
          <cell r="H1688" t="str">
            <v>Roads &amp; Highways</v>
          </cell>
          <cell r="I1688">
            <v>2015</v>
          </cell>
          <cell r="J1688" t="str">
            <v>SATC</v>
          </cell>
          <cell r="K1688" t="str">
            <v>03OCT00</v>
          </cell>
          <cell r="L1688" t="str">
            <v>06NOV00</v>
          </cell>
          <cell r="M1688" t="str">
            <v>23NOV00</v>
          </cell>
          <cell r="N1688" t="str">
            <v>08AUG06</v>
          </cell>
          <cell r="O1688" t="str">
            <v>15FEB09</v>
          </cell>
          <cell r="P1688" t="str">
            <v>15AUG32</v>
          </cell>
          <cell r="Q1688">
            <v>32</v>
          </cell>
          <cell r="R1688">
            <v>8</v>
          </cell>
          <cell r="S1688">
            <v>0</v>
          </cell>
          <cell r="U1688">
            <v>10494</v>
          </cell>
          <cell r="V1688">
            <v>69</v>
          </cell>
          <cell r="W1688">
            <v>10425</v>
          </cell>
          <cell r="X1688">
            <v>10425</v>
          </cell>
          <cell r="Y1688">
            <v>10425</v>
          </cell>
          <cell r="Z1688">
            <v>10425</v>
          </cell>
          <cell r="AA1688">
            <v>0</v>
          </cell>
        </row>
        <row r="1689">
          <cell r="A1689" t="str">
            <v>POWER TRANSMISSION IMPROVEMENT SECTOR PROJECT</v>
          </cell>
          <cell r="B1689" t="str">
            <v>1764</v>
          </cell>
          <cell r="C1689">
            <v>1764</v>
          </cell>
          <cell r="D1689" t="str">
            <v>CLOSED</v>
          </cell>
          <cell r="E1689" t="str">
            <v>01</v>
          </cell>
          <cell r="F1689" t="str">
            <v>IND</v>
          </cell>
          <cell r="G1689">
            <v>3204</v>
          </cell>
          <cell r="H1689" t="str">
            <v>Transmission &amp; Distribution</v>
          </cell>
          <cell r="I1689">
            <v>2060</v>
          </cell>
          <cell r="J1689" t="str">
            <v>INRM</v>
          </cell>
          <cell r="K1689" t="str">
            <v>06OCT00</v>
          </cell>
          <cell r="L1689" t="str">
            <v>04DEC00</v>
          </cell>
          <cell r="M1689" t="str">
            <v>10JAN01</v>
          </cell>
          <cell r="N1689" t="str">
            <v>10AUG07</v>
          </cell>
          <cell r="O1689" t="str">
            <v>15JUN06</v>
          </cell>
          <cell r="P1689" t="str">
            <v>15DEC20</v>
          </cell>
          <cell r="Q1689">
            <v>20</v>
          </cell>
          <cell r="R1689">
            <v>5</v>
          </cell>
          <cell r="S1689">
            <v>0</v>
          </cell>
          <cell r="T1689" t="str">
            <v>V'ABLE</v>
          </cell>
          <cell r="U1689">
            <v>250000</v>
          </cell>
          <cell r="V1689">
            <v>0</v>
          </cell>
          <cell r="W1689">
            <v>250000</v>
          </cell>
          <cell r="X1689">
            <v>250000</v>
          </cell>
          <cell r="Y1689">
            <v>250000</v>
          </cell>
          <cell r="Z1689">
            <v>250000</v>
          </cell>
          <cell r="AA1689">
            <v>23400</v>
          </cell>
        </row>
        <row r="1690">
          <cell r="A1690" t="str">
            <v>COMMUNITY EMPOWERMENT FOR RURAL DEVELOPMENT</v>
          </cell>
          <cell r="B1690" t="str">
            <v>1765</v>
          </cell>
          <cell r="C1690">
            <v>1765</v>
          </cell>
          <cell r="D1690" t="str">
            <v>CLOSED</v>
          </cell>
          <cell r="E1690" t="str">
            <v>03</v>
          </cell>
          <cell r="F1690" t="str">
            <v>INO</v>
          </cell>
          <cell r="G1690">
            <v>3900</v>
          </cell>
          <cell r="H1690" t="str">
            <v>Multisector</v>
          </cell>
          <cell r="I1690">
            <v>2161</v>
          </cell>
          <cell r="J1690" t="str">
            <v>IRM</v>
          </cell>
          <cell r="K1690" t="str">
            <v>19OCT00</v>
          </cell>
          <cell r="L1690" t="str">
            <v>15DEC00</v>
          </cell>
          <cell r="M1690" t="str">
            <v>12MAR01</v>
          </cell>
          <cell r="N1690" t="str">
            <v>15JAN08</v>
          </cell>
          <cell r="O1690" t="str">
            <v>15APR09</v>
          </cell>
          <cell r="P1690" t="str">
            <v>15OCT32</v>
          </cell>
          <cell r="Q1690">
            <v>32</v>
          </cell>
          <cell r="R1690">
            <v>8</v>
          </cell>
          <cell r="S1690">
            <v>0</v>
          </cell>
          <cell r="U1690">
            <v>57636</v>
          </cell>
          <cell r="V1690">
            <v>17750</v>
          </cell>
          <cell r="W1690">
            <v>39886</v>
          </cell>
          <cell r="X1690">
            <v>39886</v>
          </cell>
          <cell r="Y1690">
            <v>39886</v>
          </cell>
          <cell r="Z1690">
            <v>39886</v>
          </cell>
          <cell r="AA1690">
            <v>0</v>
          </cell>
        </row>
        <row r="1691">
          <cell r="A1691" t="str">
            <v>COMMUNITY EMPOWERMENT FOR RURAL DEVELOPMENT PROJECT</v>
          </cell>
          <cell r="B1691" t="str">
            <v>1766</v>
          </cell>
          <cell r="C1691">
            <v>1766</v>
          </cell>
          <cell r="D1691" t="str">
            <v>CLOSED</v>
          </cell>
          <cell r="E1691" t="str">
            <v>01</v>
          </cell>
          <cell r="F1691" t="str">
            <v>INO</v>
          </cell>
          <cell r="G1691">
            <v>3900</v>
          </cell>
          <cell r="H1691" t="str">
            <v>Multisector</v>
          </cell>
          <cell r="I1691">
            <v>2161</v>
          </cell>
          <cell r="J1691" t="str">
            <v>IRM</v>
          </cell>
          <cell r="K1691" t="str">
            <v>19OCT00</v>
          </cell>
          <cell r="L1691" t="str">
            <v>15DEC00</v>
          </cell>
          <cell r="M1691" t="str">
            <v>12MAR01</v>
          </cell>
          <cell r="N1691" t="str">
            <v>19DEC07</v>
          </cell>
          <cell r="O1691" t="str">
            <v>15APR07</v>
          </cell>
          <cell r="P1691" t="str">
            <v>15OCT25</v>
          </cell>
          <cell r="Q1691">
            <v>25</v>
          </cell>
          <cell r="R1691">
            <v>6</v>
          </cell>
          <cell r="S1691">
            <v>0</v>
          </cell>
          <cell r="T1691" t="str">
            <v>V'ABLE</v>
          </cell>
          <cell r="U1691">
            <v>65000</v>
          </cell>
          <cell r="V1691">
            <v>30245</v>
          </cell>
          <cell r="W1691">
            <v>34755</v>
          </cell>
          <cell r="X1691">
            <v>34755</v>
          </cell>
          <cell r="Y1691">
            <v>34755</v>
          </cell>
          <cell r="Z1691">
            <v>34755</v>
          </cell>
          <cell r="AA1691">
            <v>1332</v>
          </cell>
        </row>
        <row r="1692">
          <cell r="A1692" t="str">
            <v>Protected Area Management and Wildlife Conservation Project</v>
          </cell>
          <cell r="B1692" t="str">
            <v>1767</v>
          </cell>
          <cell r="C1692">
            <v>1767</v>
          </cell>
          <cell r="D1692" t="str">
            <v>ACTIVE</v>
          </cell>
          <cell r="E1692" t="str">
            <v>03</v>
          </cell>
          <cell r="F1692" t="str">
            <v>SRI</v>
          </cell>
          <cell r="G1692">
            <v>3002</v>
          </cell>
          <cell r="H1692" t="str">
            <v>Environment &amp; Biodiversity</v>
          </cell>
          <cell r="I1692">
            <v>2080</v>
          </cell>
          <cell r="J1692" t="str">
            <v>SLRM</v>
          </cell>
          <cell r="K1692" t="str">
            <v>19OCT00</v>
          </cell>
          <cell r="L1692" t="str">
            <v>06DEC00</v>
          </cell>
          <cell r="M1692" t="str">
            <v>17SEP01</v>
          </cell>
          <cell r="N1692" t="str">
            <v>31DEC08</v>
          </cell>
          <cell r="O1692" t="str">
            <v>01DEC08</v>
          </cell>
          <cell r="P1692" t="str">
            <v>01JUN32</v>
          </cell>
          <cell r="Q1692">
            <v>32</v>
          </cell>
          <cell r="R1692">
            <v>8</v>
          </cell>
          <cell r="S1692">
            <v>0</v>
          </cell>
          <cell r="U1692">
            <v>13514</v>
          </cell>
          <cell r="V1692">
            <v>0</v>
          </cell>
          <cell r="W1692">
            <v>13514</v>
          </cell>
          <cell r="X1692">
            <v>13514</v>
          </cell>
          <cell r="Y1692">
            <v>12266</v>
          </cell>
          <cell r="Z1692">
            <v>11615</v>
          </cell>
          <cell r="AA1692">
            <v>306</v>
          </cell>
        </row>
        <row r="1693">
          <cell r="A1693" t="str">
            <v>MICROFINANCE AND EMPLOYMENT PROJECT</v>
          </cell>
          <cell r="B1693" t="str">
            <v>1768</v>
          </cell>
          <cell r="C1693">
            <v>1768</v>
          </cell>
          <cell r="D1693" t="str">
            <v>ACTIVE</v>
          </cell>
          <cell r="E1693" t="str">
            <v>03</v>
          </cell>
          <cell r="F1693" t="str">
            <v>PNG</v>
          </cell>
          <cell r="G1693">
            <v>3304</v>
          </cell>
          <cell r="H1693" t="str">
            <v>Microfinance</v>
          </cell>
          <cell r="I1693">
            <v>3635</v>
          </cell>
          <cell r="J1693" t="str">
            <v>PNRM</v>
          </cell>
          <cell r="K1693" t="str">
            <v>19OCT00</v>
          </cell>
          <cell r="L1693" t="str">
            <v>26FEB01</v>
          </cell>
          <cell r="M1693" t="str">
            <v>20SEP01</v>
          </cell>
          <cell r="N1693" t="str">
            <v>31DEC08</v>
          </cell>
          <cell r="O1693" t="str">
            <v>15NOV08</v>
          </cell>
          <cell r="P1693" t="str">
            <v>15MAY32</v>
          </cell>
          <cell r="Q1693">
            <v>32</v>
          </cell>
          <cell r="R1693">
            <v>8</v>
          </cell>
          <cell r="S1693">
            <v>0</v>
          </cell>
          <cell r="U1693">
            <v>11065</v>
          </cell>
          <cell r="V1693">
            <v>0</v>
          </cell>
          <cell r="W1693">
            <v>11065</v>
          </cell>
          <cell r="X1693">
            <v>11065</v>
          </cell>
          <cell r="Y1693">
            <v>6848</v>
          </cell>
          <cell r="Z1693">
            <v>6457</v>
          </cell>
          <cell r="AA1693">
            <v>247</v>
          </cell>
        </row>
        <row r="1694">
          <cell r="A1694" t="str">
            <v>Marine and Coastal Resources Management Project</v>
          </cell>
          <cell r="B1694" t="str">
            <v>1770</v>
          </cell>
          <cell r="C1694">
            <v>1770</v>
          </cell>
          <cell r="D1694" t="str">
            <v>ACTIVE</v>
          </cell>
          <cell r="E1694" t="str">
            <v>03</v>
          </cell>
          <cell r="F1694" t="str">
            <v>INO</v>
          </cell>
          <cell r="G1694">
            <v>3002</v>
          </cell>
          <cell r="H1694" t="str">
            <v>Environment &amp; Biodiversity</v>
          </cell>
          <cell r="I1694">
            <v>2125</v>
          </cell>
          <cell r="J1694" t="str">
            <v>SEAE</v>
          </cell>
          <cell r="K1694" t="str">
            <v>26OCT00</v>
          </cell>
          <cell r="L1694" t="str">
            <v>27MAR01</v>
          </cell>
          <cell r="M1694" t="str">
            <v>27SEP01</v>
          </cell>
          <cell r="N1694" t="str">
            <v>31MAR09</v>
          </cell>
          <cell r="O1694" t="str">
            <v>15APR09</v>
          </cell>
          <cell r="P1694" t="str">
            <v>15OCT32</v>
          </cell>
          <cell r="Q1694">
            <v>32</v>
          </cell>
          <cell r="R1694">
            <v>8</v>
          </cell>
          <cell r="S1694">
            <v>0</v>
          </cell>
          <cell r="U1694">
            <v>57763</v>
          </cell>
          <cell r="V1694">
            <v>7659</v>
          </cell>
          <cell r="W1694">
            <v>50104</v>
          </cell>
          <cell r="X1694">
            <v>50104</v>
          </cell>
          <cell r="Y1694">
            <v>45507</v>
          </cell>
          <cell r="Z1694">
            <v>42708</v>
          </cell>
          <cell r="AA1694">
            <v>0</v>
          </cell>
        </row>
        <row r="1695">
          <cell r="A1695" t="str">
            <v>CHITTAGONG HILL TRACTS RURAL DEVELOPMENT PROJECT (CHT)</v>
          </cell>
          <cell r="B1695" t="str">
            <v>1771</v>
          </cell>
          <cell r="C1695">
            <v>1771</v>
          </cell>
          <cell r="D1695" t="str">
            <v>ACTIVE</v>
          </cell>
          <cell r="E1695" t="str">
            <v>03</v>
          </cell>
          <cell r="F1695" t="str">
            <v>BAN</v>
          </cell>
          <cell r="G1695">
            <v>3900</v>
          </cell>
          <cell r="H1695" t="str">
            <v>Multisector</v>
          </cell>
          <cell r="I1695">
            <v>2055</v>
          </cell>
          <cell r="J1695" t="str">
            <v>BRM</v>
          </cell>
          <cell r="K1695" t="str">
            <v>26OCT00</v>
          </cell>
          <cell r="L1695" t="str">
            <v>18DEC00</v>
          </cell>
          <cell r="M1695" t="str">
            <v>24OCT02</v>
          </cell>
          <cell r="N1695" t="str">
            <v>30SEP09</v>
          </cell>
          <cell r="O1695" t="str">
            <v>15APR09</v>
          </cell>
          <cell r="P1695" t="str">
            <v>15OCT32</v>
          </cell>
          <cell r="Q1695">
            <v>32</v>
          </cell>
          <cell r="R1695">
            <v>8</v>
          </cell>
          <cell r="S1695">
            <v>0</v>
          </cell>
          <cell r="U1695">
            <v>35477</v>
          </cell>
          <cell r="V1695">
            <v>0</v>
          </cell>
          <cell r="W1695">
            <v>35477</v>
          </cell>
          <cell r="X1695">
            <v>35477</v>
          </cell>
          <cell r="Y1695">
            <v>27961</v>
          </cell>
          <cell r="Z1695">
            <v>22095</v>
          </cell>
          <cell r="AA1695">
            <v>0</v>
          </cell>
        </row>
        <row r="1696">
          <cell r="A1696" t="str">
            <v>Infrastructure for Rural Productivity Enhancement Sector Proje</v>
          </cell>
          <cell r="B1696" t="str">
            <v>1772</v>
          </cell>
          <cell r="C1696">
            <v>1772</v>
          </cell>
          <cell r="D1696" t="str">
            <v>ACTIVE</v>
          </cell>
          <cell r="E1696" t="str">
            <v>01</v>
          </cell>
          <cell r="F1696" t="str">
            <v>PHI</v>
          </cell>
          <cell r="G1696">
            <v>3900</v>
          </cell>
          <cell r="H1696" t="str">
            <v>Multisector</v>
          </cell>
          <cell r="I1696">
            <v>2125</v>
          </cell>
          <cell r="J1696" t="str">
            <v>SEAE</v>
          </cell>
          <cell r="K1696" t="str">
            <v>31OCT00</v>
          </cell>
          <cell r="L1696" t="str">
            <v>22OCT01</v>
          </cell>
          <cell r="M1696" t="str">
            <v>04FEB02</v>
          </cell>
          <cell r="N1696" t="str">
            <v>30JUN10</v>
          </cell>
          <cell r="O1696" t="str">
            <v>15MAR08</v>
          </cell>
          <cell r="P1696" t="str">
            <v>15SEP25</v>
          </cell>
          <cell r="Q1696">
            <v>25</v>
          </cell>
          <cell r="R1696">
            <v>7</v>
          </cell>
          <cell r="S1696">
            <v>0</v>
          </cell>
          <cell r="T1696" t="str">
            <v>V'ABLE</v>
          </cell>
          <cell r="U1696">
            <v>75000</v>
          </cell>
          <cell r="V1696">
            <v>0</v>
          </cell>
          <cell r="W1696">
            <v>75000</v>
          </cell>
          <cell r="X1696">
            <v>75000</v>
          </cell>
          <cell r="Y1696">
            <v>42907</v>
          </cell>
          <cell r="Z1696">
            <v>25627</v>
          </cell>
          <cell r="AA1696">
            <v>404</v>
          </cell>
        </row>
        <row r="1697">
          <cell r="A1697" t="str">
            <v>RAILWAY MODERNIZATION PROJECT</v>
          </cell>
          <cell r="B1697" t="str">
            <v>1773</v>
          </cell>
          <cell r="C1697">
            <v>1773</v>
          </cell>
          <cell r="D1697" t="str">
            <v>CLOSED</v>
          </cell>
          <cell r="E1697" t="str">
            <v>01</v>
          </cell>
          <cell r="F1697" t="str">
            <v>UZB</v>
          </cell>
          <cell r="G1697">
            <v>3703</v>
          </cell>
          <cell r="H1697" t="str">
            <v>Railways</v>
          </cell>
          <cell r="I1697">
            <v>4680</v>
          </cell>
          <cell r="J1697" t="str">
            <v>URM</v>
          </cell>
          <cell r="K1697" t="str">
            <v>31OCT00</v>
          </cell>
          <cell r="L1697" t="str">
            <v>17MAY01</v>
          </cell>
          <cell r="M1697" t="str">
            <v>21SEP01</v>
          </cell>
          <cell r="N1697" t="str">
            <v>30MAR07</v>
          </cell>
          <cell r="O1697" t="str">
            <v>15MAR06</v>
          </cell>
          <cell r="P1697" t="str">
            <v>15SEP25</v>
          </cell>
          <cell r="Q1697">
            <v>25</v>
          </cell>
          <cell r="R1697">
            <v>5</v>
          </cell>
          <cell r="S1697">
            <v>0</v>
          </cell>
          <cell r="T1697" t="str">
            <v>V'ABLE</v>
          </cell>
          <cell r="U1697">
            <v>70000</v>
          </cell>
          <cell r="V1697">
            <v>0</v>
          </cell>
          <cell r="W1697">
            <v>70000</v>
          </cell>
          <cell r="X1697">
            <v>70000</v>
          </cell>
          <cell r="Y1697">
            <v>70000</v>
          </cell>
          <cell r="Z1697">
            <v>70000</v>
          </cell>
          <cell r="AA1697">
            <v>3797</v>
          </cell>
        </row>
        <row r="1698">
          <cell r="A1698" t="str">
            <v>ALMATY-BISHKEK Regional Road Rehabilitation Project</v>
          </cell>
          <cell r="B1698" t="str">
            <v>1774</v>
          </cell>
          <cell r="C1698">
            <v>1774</v>
          </cell>
          <cell r="D1698" t="str">
            <v>CLOSED</v>
          </cell>
          <cell r="E1698" t="str">
            <v>01</v>
          </cell>
          <cell r="F1698" t="str">
            <v>KAZ</v>
          </cell>
          <cell r="G1698">
            <v>3701</v>
          </cell>
          <cell r="H1698" t="str">
            <v>Roads &amp; Highways</v>
          </cell>
          <cell r="I1698">
            <v>4615</v>
          </cell>
          <cell r="J1698" t="str">
            <v>CWID</v>
          </cell>
          <cell r="K1698" t="str">
            <v>31OCT00</v>
          </cell>
          <cell r="L1698" t="str">
            <v>04JUN01</v>
          </cell>
          <cell r="M1698" t="str">
            <v>31MAY02</v>
          </cell>
          <cell r="N1698" t="str">
            <v>30JUN07</v>
          </cell>
          <cell r="O1698" t="str">
            <v>15APR05</v>
          </cell>
          <cell r="P1698" t="str">
            <v>15OCT24</v>
          </cell>
          <cell r="Q1698">
            <v>24</v>
          </cell>
          <cell r="R1698">
            <v>4</v>
          </cell>
          <cell r="S1698">
            <v>0</v>
          </cell>
          <cell r="T1698" t="str">
            <v>V'ABLE</v>
          </cell>
          <cell r="U1698">
            <v>52000</v>
          </cell>
          <cell r="V1698">
            <v>2196</v>
          </cell>
          <cell r="W1698">
            <v>49804</v>
          </cell>
          <cell r="X1698">
            <v>49804</v>
          </cell>
          <cell r="Y1698">
            <v>49804</v>
          </cell>
          <cell r="Z1698">
            <v>49804</v>
          </cell>
          <cell r="AA1698">
            <v>4034</v>
          </cell>
        </row>
        <row r="1699">
          <cell r="A1699" t="str">
            <v>ALMATY-BISHKEK REGIONA ROAD REHABILITATION PROJECT</v>
          </cell>
          <cell r="B1699" t="str">
            <v>1775</v>
          </cell>
          <cell r="C1699">
            <v>1775</v>
          </cell>
          <cell r="D1699" t="str">
            <v>CLOSED</v>
          </cell>
          <cell r="E1699" t="str">
            <v>03</v>
          </cell>
          <cell r="F1699" t="str">
            <v>KGZ</v>
          </cell>
          <cell r="G1699">
            <v>3701</v>
          </cell>
          <cell r="H1699" t="str">
            <v>Roads &amp; Highways</v>
          </cell>
          <cell r="I1699">
            <v>4615</v>
          </cell>
          <cell r="J1699" t="str">
            <v>CWID</v>
          </cell>
          <cell r="K1699" t="str">
            <v>31OCT00</v>
          </cell>
          <cell r="L1699" t="str">
            <v>31MAY01</v>
          </cell>
          <cell r="M1699" t="str">
            <v>31MAY02</v>
          </cell>
          <cell r="N1699" t="str">
            <v>07MAR08</v>
          </cell>
          <cell r="O1699" t="str">
            <v>15APR09</v>
          </cell>
          <cell r="P1699" t="str">
            <v>15OCT32</v>
          </cell>
          <cell r="Q1699">
            <v>32</v>
          </cell>
          <cell r="R1699">
            <v>8</v>
          </cell>
          <cell r="S1699">
            <v>0</v>
          </cell>
          <cell r="U1699">
            <v>5690</v>
          </cell>
          <cell r="V1699">
            <v>287</v>
          </cell>
          <cell r="W1699">
            <v>5403</v>
          </cell>
          <cell r="X1699">
            <v>5403</v>
          </cell>
          <cell r="Y1699">
            <v>5403</v>
          </cell>
          <cell r="Z1699">
            <v>5403</v>
          </cell>
          <cell r="AA1699">
            <v>0</v>
          </cell>
        </row>
        <row r="1700">
          <cell r="A1700" t="str">
            <v>Rural Health Project</v>
          </cell>
          <cell r="B1700" t="str">
            <v>1777</v>
          </cell>
          <cell r="C1700">
            <v>1777</v>
          </cell>
          <cell r="D1700" t="str">
            <v>ACTIVE</v>
          </cell>
          <cell r="E1700" t="str">
            <v>03</v>
          </cell>
          <cell r="F1700" t="str">
            <v>VIE</v>
          </cell>
          <cell r="G1700">
            <v>3403</v>
          </cell>
          <cell r="H1700" t="str">
            <v>Health Systems</v>
          </cell>
          <cell r="I1700">
            <v>2180</v>
          </cell>
          <cell r="J1700" t="str">
            <v>VRM</v>
          </cell>
          <cell r="K1700" t="str">
            <v>09NOV00</v>
          </cell>
          <cell r="L1700" t="str">
            <v>01AUG01</v>
          </cell>
          <cell r="M1700" t="str">
            <v>30OCT01</v>
          </cell>
          <cell r="N1700" t="str">
            <v>30JUN08</v>
          </cell>
          <cell r="O1700" t="str">
            <v>15MAY09</v>
          </cell>
          <cell r="P1700" t="str">
            <v>15NOV32</v>
          </cell>
          <cell r="Q1700">
            <v>32</v>
          </cell>
          <cell r="R1700">
            <v>8</v>
          </cell>
          <cell r="S1700">
            <v>0</v>
          </cell>
          <cell r="U1700">
            <v>78485</v>
          </cell>
          <cell r="V1700">
            <v>0</v>
          </cell>
          <cell r="W1700">
            <v>78485</v>
          </cell>
          <cell r="X1700">
            <v>78485</v>
          </cell>
          <cell r="Y1700">
            <v>75612</v>
          </cell>
          <cell r="Z1700">
            <v>69759</v>
          </cell>
          <cell r="AA1700">
            <v>0</v>
          </cell>
        </row>
        <row r="1701">
          <cell r="A1701" t="str">
            <v>Crop Diversification Project</v>
          </cell>
          <cell r="B1701" t="str">
            <v>1778</v>
          </cell>
          <cell r="C1701">
            <v>1778</v>
          </cell>
          <cell r="D1701" t="str">
            <v>ACTIVE</v>
          </cell>
          <cell r="E1701" t="str">
            <v>03</v>
          </cell>
          <cell r="F1701" t="str">
            <v>NEP</v>
          </cell>
          <cell r="G1701">
            <v>3001</v>
          </cell>
          <cell r="H1701" t="str">
            <v>Agriculture Production, Agroprocessing, &amp; Agrobusiness</v>
          </cell>
          <cell r="I1701">
            <v>2070</v>
          </cell>
          <cell r="J1701" t="str">
            <v>NRM</v>
          </cell>
          <cell r="K1701" t="str">
            <v>09NOV00</v>
          </cell>
          <cell r="L1701" t="str">
            <v>24JAN01</v>
          </cell>
          <cell r="M1701" t="str">
            <v>23APR01</v>
          </cell>
          <cell r="N1701" t="str">
            <v>31DEC07</v>
          </cell>
          <cell r="O1701" t="str">
            <v>01MAY09</v>
          </cell>
          <cell r="P1701" t="str">
            <v>01NOV32</v>
          </cell>
          <cell r="Q1701">
            <v>32</v>
          </cell>
          <cell r="R1701">
            <v>8</v>
          </cell>
          <cell r="S1701">
            <v>0</v>
          </cell>
          <cell r="U1701">
            <v>12397</v>
          </cell>
          <cell r="V1701">
            <v>2204</v>
          </cell>
          <cell r="W1701">
            <v>10193</v>
          </cell>
          <cell r="X1701">
            <v>10193</v>
          </cell>
          <cell r="Y1701">
            <v>9933</v>
          </cell>
          <cell r="Z1701">
            <v>10193</v>
          </cell>
          <cell r="AA1701">
            <v>0</v>
          </cell>
        </row>
        <row r="1702">
          <cell r="A1702" t="str">
            <v>FARM RESTRUCTURING SECTOR DEVELOPMENT PROGRAM (POLICY LOAN)</v>
          </cell>
          <cell r="B1702" t="str">
            <v>1779</v>
          </cell>
          <cell r="C1702">
            <v>1779</v>
          </cell>
          <cell r="D1702" t="str">
            <v>CLOSED</v>
          </cell>
          <cell r="E1702" t="str">
            <v>01</v>
          </cell>
          <cell r="F1702" t="str">
            <v>KAZ</v>
          </cell>
          <cell r="G1702">
            <v>3008</v>
          </cell>
          <cell r="H1702" t="str">
            <v>Agriculture Sector Development</v>
          </cell>
          <cell r="I1702">
            <v>4620</v>
          </cell>
          <cell r="J1702" t="str">
            <v>CWAE</v>
          </cell>
          <cell r="K1702" t="str">
            <v>14NOV00</v>
          </cell>
          <cell r="N1702" t="str">
            <v>11FEB02</v>
          </cell>
          <cell r="O1702" t="str">
            <v>15APR04</v>
          </cell>
          <cell r="P1702" t="str">
            <v>15OCT15</v>
          </cell>
          <cell r="Q1702">
            <v>15</v>
          </cell>
          <cell r="R1702">
            <v>3</v>
          </cell>
          <cell r="S1702">
            <v>0</v>
          </cell>
          <cell r="T1702" t="str">
            <v>V'ABLE</v>
          </cell>
          <cell r="U1702">
            <v>0</v>
          </cell>
          <cell r="V1702">
            <v>0</v>
          </cell>
          <cell r="W1702">
            <v>0</v>
          </cell>
          <cell r="X1702">
            <v>0</v>
          </cell>
          <cell r="Y1702">
            <v>0</v>
          </cell>
          <cell r="Z1702">
            <v>0</v>
          </cell>
          <cell r="AA1702">
            <v>0</v>
          </cell>
        </row>
        <row r="1703">
          <cell r="A1703" t="str">
            <v>Farm Restructuring Sector Development Program (Investment Loan</v>
          </cell>
          <cell r="B1703" t="str">
            <v>1780</v>
          </cell>
          <cell r="C1703">
            <v>1780</v>
          </cell>
          <cell r="D1703" t="str">
            <v>CLOSED</v>
          </cell>
          <cell r="E1703" t="str">
            <v>01</v>
          </cell>
          <cell r="F1703" t="str">
            <v>KAZ</v>
          </cell>
          <cell r="G1703">
            <v>3008</v>
          </cell>
          <cell r="H1703" t="str">
            <v>Agriculture Sector Development</v>
          </cell>
          <cell r="I1703">
            <v>4620</v>
          </cell>
          <cell r="J1703" t="str">
            <v>CWAE</v>
          </cell>
          <cell r="K1703" t="str">
            <v>14NOV00</v>
          </cell>
          <cell r="N1703" t="str">
            <v>11FEB02</v>
          </cell>
          <cell r="O1703" t="str">
            <v>15APR06</v>
          </cell>
          <cell r="P1703" t="str">
            <v>15OCT25</v>
          </cell>
          <cell r="Q1703">
            <v>25</v>
          </cell>
          <cell r="R1703">
            <v>5</v>
          </cell>
          <cell r="S1703">
            <v>0</v>
          </cell>
          <cell r="T1703" t="str">
            <v>V'ABLE</v>
          </cell>
          <cell r="U1703">
            <v>0</v>
          </cell>
          <cell r="V1703">
            <v>0</v>
          </cell>
          <cell r="W1703">
            <v>0</v>
          </cell>
          <cell r="X1703">
            <v>0</v>
          </cell>
          <cell r="Y1703">
            <v>0</v>
          </cell>
          <cell r="Z1703">
            <v>0</v>
          </cell>
          <cell r="AA1703">
            <v>0</v>
          </cell>
        </row>
        <row r="1704">
          <cell r="A1704" t="str">
            <v>Tea and Fruit Development Project</v>
          </cell>
          <cell r="B1704" t="str">
            <v>1781</v>
          </cell>
          <cell r="C1704">
            <v>1781</v>
          </cell>
          <cell r="D1704" t="str">
            <v>CLOSED</v>
          </cell>
          <cell r="E1704" t="str">
            <v>03</v>
          </cell>
          <cell r="F1704" t="str">
            <v>VIE</v>
          </cell>
          <cell r="G1704">
            <v>3001</v>
          </cell>
          <cell r="H1704" t="str">
            <v>Agriculture Production, Agroprocessing, &amp; Agrobusiness</v>
          </cell>
          <cell r="I1704">
            <v>9999</v>
          </cell>
          <cell r="J1704" t="e">
            <v>#N/A</v>
          </cell>
          <cell r="K1704" t="str">
            <v>14NOV00</v>
          </cell>
          <cell r="L1704" t="str">
            <v>01OCT01</v>
          </cell>
          <cell r="M1704" t="str">
            <v>14NOV01</v>
          </cell>
          <cell r="N1704" t="str">
            <v>04SEP08</v>
          </cell>
          <cell r="O1704" t="str">
            <v>15MAY09</v>
          </cell>
          <cell r="P1704" t="str">
            <v>15NOV32</v>
          </cell>
          <cell r="Q1704">
            <v>32</v>
          </cell>
          <cell r="R1704">
            <v>8</v>
          </cell>
          <cell r="S1704">
            <v>0</v>
          </cell>
          <cell r="U1704">
            <v>44758</v>
          </cell>
          <cell r="V1704">
            <v>1464</v>
          </cell>
          <cell r="W1704">
            <v>43294</v>
          </cell>
          <cell r="X1704">
            <v>43294</v>
          </cell>
          <cell r="Y1704">
            <v>43294</v>
          </cell>
          <cell r="Z1704">
            <v>43294</v>
          </cell>
          <cell r="AA1704">
            <v>0</v>
          </cell>
        </row>
        <row r="1705">
          <cell r="A1705" t="str">
            <v>NorthWest Crop Diversification Project</v>
          </cell>
          <cell r="B1705" t="str">
            <v>1782</v>
          </cell>
          <cell r="C1705">
            <v>1782</v>
          </cell>
          <cell r="D1705" t="str">
            <v>ACTIVE</v>
          </cell>
          <cell r="E1705" t="str">
            <v>03</v>
          </cell>
          <cell r="F1705" t="str">
            <v>BAN</v>
          </cell>
          <cell r="G1705">
            <v>3001</v>
          </cell>
          <cell r="H1705" t="str">
            <v>Agriculture Production, Agroprocessing, &amp; Agrobusiness</v>
          </cell>
          <cell r="I1705">
            <v>2055</v>
          </cell>
          <cell r="J1705" t="str">
            <v>BRM</v>
          </cell>
          <cell r="K1705" t="str">
            <v>21NOV00</v>
          </cell>
          <cell r="L1705" t="str">
            <v>18DEC00</v>
          </cell>
          <cell r="M1705" t="str">
            <v>09AUG01</v>
          </cell>
          <cell r="N1705" t="str">
            <v>31DEC09</v>
          </cell>
          <cell r="O1705" t="str">
            <v>15MAY09</v>
          </cell>
          <cell r="P1705" t="str">
            <v>15NOV32</v>
          </cell>
          <cell r="Q1705">
            <v>32</v>
          </cell>
          <cell r="R1705">
            <v>8</v>
          </cell>
          <cell r="S1705">
            <v>0</v>
          </cell>
          <cell r="U1705">
            <v>54250</v>
          </cell>
          <cell r="V1705">
            <v>8327</v>
          </cell>
          <cell r="W1705">
            <v>45923</v>
          </cell>
          <cell r="X1705">
            <v>45923</v>
          </cell>
          <cell r="Y1705">
            <v>38510</v>
          </cell>
          <cell r="Z1705">
            <v>37788</v>
          </cell>
          <cell r="AA1705">
            <v>0</v>
          </cell>
        </row>
        <row r="1706">
          <cell r="A1706" t="str">
            <v>Chongqing-Guizhou Roads Development Project</v>
          </cell>
          <cell r="B1706" t="str">
            <v>1783</v>
          </cell>
          <cell r="C1706">
            <v>1783</v>
          </cell>
          <cell r="D1706" t="str">
            <v>CLOSED</v>
          </cell>
          <cell r="E1706" t="str">
            <v>01</v>
          </cell>
          <cell r="F1706" t="str">
            <v>PRC</v>
          </cell>
          <cell r="G1706">
            <v>3701</v>
          </cell>
          <cell r="H1706" t="str">
            <v>Roads &amp; Highways</v>
          </cell>
          <cell r="I1706">
            <v>4750</v>
          </cell>
          <cell r="J1706" t="str">
            <v>PRCM</v>
          </cell>
          <cell r="K1706" t="str">
            <v>21NOV00</v>
          </cell>
          <cell r="L1706" t="str">
            <v>29AUG01</v>
          </cell>
          <cell r="M1706" t="str">
            <v>27NOV01</v>
          </cell>
          <cell r="N1706" t="str">
            <v>29JAN08</v>
          </cell>
          <cell r="O1706" t="str">
            <v>15MAY05</v>
          </cell>
          <cell r="P1706" t="str">
            <v>15NOV24</v>
          </cell>
          <cell r="Q1706">
            <v>24</v>
          </cell>
          <cell r="R1706">
            <v>4</v>
          </cell>
          <cell r="S1706">
            <v>0</v>
          </cell>
          <cell r="T1706" t="str">
            <v>V'ABLE</v>
          </cell>
          <cell r="U1706">
            <v>120000</v>
          </cell>
          <cell r="V1706">
            <v>259</v>
          </cell>
          <cell r="W1706">
            <v>119741</v>
          </cell>
          <cell r="X1706">
            <v>119741</v>
          </cell>
          <cell r="Y1706">
            <v>119741</v>
          </cell>
          <cell r="Z1706">
            <v>119741</v>
          </cell>
          <cell r="AA1706">
            <v>8438</v>
          </cell>
        </row>
        <row r="1707">
          <cell r="A1707" t="str">
            <v>CHONGQING-GUIZHOU ROADS DEVELOPMENT:CHONGZUN EXPRESSWAY</v>
          </cell>
          <cell r="B1707" t="str">
            <v>1784</v>
          </cell>
          <cell r="C1707">
            <v>1784</v>
          </cell>
          <cell r="D1707" t="str">
            <v>CLOSED</v>
          </cell>
          <cell r="E1707" t="str">
            <v>01</v>
          </cell>
          <cell r="F1707" t="str">
            <v>PRC</v>
          </cell>
          <cell r="G1707">
            <v>3701</v>
          </cell>
          <cell r="H1707" t="str">
            <v>Roads &amp; Highways</v>
          </cell>
          <cell r="I1707">
            <v>4750</v>
          </cell>
          <cell r="J1707" t="str">
            <v>PRCM</v>
          </cell>
          <cell r="K1707" t="str">
            <v>21NOV00</v>
          </cell>
          <cell r="L1707" t="str">
            <v>26JUN01</v>
          </cell>
          <cell r="M1707" t="str">
            <v>24SEP01</v>
          </cell>
          <cell r="N1707" t="str">
            <v>22OCT07</v>
          </cell>
          <cell r="O1707" t="str">
            <v>15MAY05</v>
          </cell>
          <cell r="P1707" t="str">
            <v>15NOV24</v>
          </cell>
          <cell r="Q1707">
            <v>24</v>
          </cell>
          <cell r="R1707">
            <v>4</v>
          </cell>
          <cell r="S1707">
            <v>0</v>
          </cell>
          <cell r="T1707" t="str">
            <v>V'ABLE</v>
          </cell>
          <cell r="U1707">
            <v>200000</v>
          </cell>
          <cell r="V1707">
            <v>26551</v>
          </cell>
          <cell r="W1707">
            <v>173449</v>
          </cell>
          <cell r="X1707">
            <v>173449</v>
          </cell>
          <cell r="Y1707">
            <v>173449</v>
          </cell>
          <cell r="Z1707">
            <v>173449</v>
          </cell>
          <cell r="AA1707">
            <v>12153</v>
          </cell>
        </row>
        <row r="1708">
          <cell r="A1708" t="str">
            <v>Small Business Development</v>
          </cell>
          <cell r="B1708" t="str">
            <v>1785</v>
          </cell>
          <cell r="C1708">
            <v>1785</v>
          </cell>
          <cell r="D1708" t="str">
            <v>ACTIVE</v>
          </cell>
          <cell r="E1708" t="str">
            <v>03</v>
          </cell>
          <cell r="F1708" t="str">
            <v>SAM</v>
          </cell>
          <cell r="G1708">
            <v>3503</v>
          </cell>
          <cell r="H1708" t="str">
            <v>Small &amp; Medium Scale Enterprises</v>
          </cell>
          <cell r="I1708">
            <v>3645</v>
          </cell>
          <cell r="J1708" t="str">
            <v>SPSO</v>
          </cell>
          <cell r="K1708" t="str">
            <v>21NOV00</v>
          </cell>
          <cell r="L1708" t="str">
            <v>06MAR01</v>
          </cell>
          <cell r="M1708" t="str">
            <v>08JUN01</v>
          </cell>
          <cell r="N1708" t="str">
            <v>30SEP08</v>
          </cell>
          <cell r="O1708" t="str">
            <v>15NOV08</v>
          </cell>
          <cell r="P1708" t="str">
            <v>15MAY32</v>
          </cell>
          <cell r="Q1708">
            <v>32</v>
          </cell>
          <cell r="R1708">
            <v>8</v>
          </cell>
          <cell r="S1708">
            <v>0</v>
          </cell>
          <cell r="U1708">
            <v>4067</v>
          </cell>
          <cell r="V1708">
            <v>0</v>
          </cell>
          <cell r="W1708">
            <v>4067</v>
          </cell>
          <cell r="X1708">
            <v>4067</v>
          </cell>
          <cell r="Y1708">
            <v>3129</v>
          </cell>
          <cell r="Z1708">
            <v>3142</v>
          </cell>
          <cell r="AA1708">
            <v>89</v>
          </cell>
        </row>
        <row r="1709">
          <cell r="A1709" t="str">
            <v>SKILLS AND ENTREPRENEURSHIP DEVELOPMENT PROJECT</v>
          </cell>
          <cell r="B1709" t="str">
            <v>1786</v>
          </cell>
          <cell r="C1709">
            <v>1786</v>
          </cell>
          <cell r="D1709" t="str">
            <v>CLOSED</v>
          </cell>
          <cell r="E1709" t="str">
            <v>03</v>
          </cell>
          <cell r="F1709" t="str">
            <v>KGZ</v>
          </cell>
          <cell r="G1709">
            <v>3105</v>
          </cell>
          <cell r="H1709" t="str">
            <v>Technical, Vocational Training &amp; Skills Development</v>
          </cell>
          <cell r="I1709">
            <v>4625</v>
          </cell>
          <cell r="J1709" t="str">
            <v>CWSS</v>
          </cell>
          <cell r="K1709" t="str">
            <v>28NOV00</v>
          </cell>
          <cell r="N1709" t="str">
            <v>28FEB02</v>
          </cell>
          <cell r="O1709" t="str">
            <v>01APR09</v>
          </cell>
          <cell r="P1709" t="str">
            <v>01OCT32</v>
          </cell>
          <cell r="Q1709">
            <v>32</v>
          </cell>
          <cell r="R1709">
            <v>8</v>
          </cell>
          <cell r="S1709">
            <v>0</v>
          </cell>
          <cell r="U1709">
            <v>0</v>
          </cell>
          <cell r="V1709">
            <v>0</v>
          </cell>
          <cell r="W1709">
            <v>0</v>
          </cell>
          <cell r="X1709">
            <v>0</v>
          </cell>
          <cell r="Y1709">
            <v>0</v>
          </cell>
          <cell r="Z1709">
            <v>0</v>
          </cell>
          <cell r="AA1709">
            <v>0</v>
          </cell>
        </row>
        <row r="1710">
          <cell r="A1710" t="str">
            <v>NORTH WEST FRONTIER PROVINCE BARANI AREA DEVELOPMENT PROJ-PHAS</v>
          </cell>
          <cell r="B1710" t="str">
            <v>1787</v>
          </cell>
          <cell r="C1710">
            <v>1787</v>
          </cell>
          <cell r="D1710" t="str">
            <v>ACTIVE</v>
          </cell>
          <cell r="E1710" t="str">
            <v>03</v>
          </cell>
          <cell r="F1710" t="str">
            <v>PAK</v>
          </cell>
          <cell r="G1710">
            <v>3900</v>
          </cell>
          <cell r="H1710" t="str">
            <v>Multisector</v>
          </cell>
          <cell r="I1710">
            <v>4670</v>
          </cell>
          <cell r="J1710" t="str">
            <v>PRM</v>
          </cell>
          <cell r="K1710" t="str">
            <v>28NOV00</v>
          </cell>
          <cell r="L1710" t="str">
            <v>14JUN01</v>
          </cell>
          <cell r="M1710" t="str">
            <v>04FEB02</v>
          </cell>
          <cell r="N1710" t="str">
            <v>31DEC08</v>
          </cell>
          <cell r="O1710" t="str">
            <v>15MAY09</v>
          </cell>
          <cell r="P1710" t="str">
            <v>15NOV32</v>
          </cell>
          <cell r="Q1710">
            <v>32</v>
          </cell>
          <cell r="R1710">
            <v>8</v>
          </cell>
          <cell r="S1710">
            <v>0</v>
          </cell>
          <cell r="U1710">
            <v>61296</v>
          </cell>
          <cell r="V1710">
            <v>0</v>
          </cell>
          <cell r="W1710">
            <v>61296</v>
          </cell>
          <cell r="X1710">
            <v>61296</v>
          </cell>
          <cell r="Y1710">
            <v>43180</v>
          </cell>
          <cell r="Z1710">
            <v>44813</v>
          </cell>
          <cell r="AA1710">
            <v>0</v>
          </cell>
        </row>
        <row r="1711">
          <cell r="A1711" t="str">
            <v>Decentralized Irrigation Development and Management Sector Pro</v>
          </cell>
          <cell r="B1711" t="str">
            <v>1788</v>
          </cell>
          <cell r="C1711">
            <v>1788</v>
          </cell>
          <cell r="D1711" t="str">
            <v>ACTIVE</v>
          </cell>
          <cell r="E1711" t="str">
            <v>03</v>
          </cell>
          <cell r="F1711" t="str">
            <v>LAO</v>
          </cell>
          <cell r="G1711">
            <v>3005</v>
          </cell>
          <cell r="H1711" t="str">
            <v>Irrigation &amp; Drainage</v>
          </cell>
          <cell r="I1711">
            <v>2165</v>
          </cell>
          <cell r="J1711" t="str">
            <v>LRM</v>
          </cell>
          <cell r="K1711" t="str">
            <v>28NOV00</v>
          </cell>
          <cell r="L1711" t="str">
            <v>16FEB01</v>
          </cell>
          <cell r="M1711" t="str">
            <v>07MAY01</v>
          </cell>
          <cell r="N1711" t="str">
            <v>30JUN09</v>
          </cell>
          <cell r="O1711" t="str">
            <v>15MAY09</v>
          </cell>
          <cell r="P1711" t="str">
            <v>15NOV32</v>
          </cell>
          <cell r="Q1711">
            <v>32</v>
          </cell>
          <cell r="R1711">
            <v>8</v>
          </cell>
          <cell r="S1711">
            <v>0</v>
          </cell>
          <cell r="U1711">
            <v>17518</v>
          </cell>
          <cell r="V1711">
            <v>0</v>
          </cell>
          <cell r="W1711">
            <v>17518</v>
          </cell>
          <cell r="X1711">
            <v>17518</v>
          </cell>
          <cell r="Y1711">
            <v>16530</v>
          </cell>
          <cell r="Z1711">
            <v>17517</v>
          </cell>
          <cell r="AA1711">
            <v>0</v>
          </cell>
        </row>
        <row r="1712">
          <cell r="A1712" t="str">
            <v>ROAD MAINTENANCE AND IMPROVEMENT PROJECT</v>
          </cell>
          <cell r="B1712" t="str">
            <v>1789</v>
          </cell>
          <cell r="C1712">
            <v>1789</v>
          </cell>
          <cell r="D1712" t="str">
            <v>ACTIVE</v>
          </cell>
          <cell r="E1712" t="str">
            <v>03</v>
          </cell>
          <cell r="F1712" t="str">
            <v>BAN</v>
          </cell>
          <cell r="G1712">
            <v>3701</v>
          </cell>
          <cell r="H1712" t="str">
            <v>Roads &amp; Highways</v>
          </cell>
          <cell r="I1712">
            <v>2055</v>
          </cell>
          <cell r="J1712" t="str">
            <v>BRM</v>
          </cell>
          <cell r="K1712" t="str">
            <v>29NOV00</v>
          </cell>
          <cell r="L1712" t="str">
            <v>18DEC00</v>
          </cell>
          <cell r="M1712" t="str">
            <v>10SEP01</v>
          </cell>
          <cell r="N1712" t="str">
            <v>31OCT08</v>
          </cell>
          <cell r="O1712" t="str">
            <v>15APR09</v>
          </cell>
          <cell r="P1712" t="str">
            <v>15OCT32</v>
          </cell>
          <cell r="Q1712">
            <v>32</v>
          </cell>
          <cell r="R1712">
            <v>8</v>
          </cell>
          <cell r="S1712">
            <v>0</v>
          </cell>
          <cell r="U1712">
            <v>82946</v>
          </cell>
          <cell r="V1712">
            <v>30003</v>
          </cell>
          <cell r="W1712">
            <v>52943</v>
          </cell>
          <cell r="X1712">
            <v>52943</v>
          </cell>
          <cell r="Y1712">
            <v>51154</v>
          </cell>
          <cell r="Z1712">
            <v>51113</v>
          </cell>
          <cell r="AA1712">
            <v>0</v>
          </cell>
        </row>
        <row r="1713">
          <cell r="A1713" t="str">
            <v>Road Maintenance and Improvement Project</v>
          </cell>
          <cell r="B1713" t="str">
            <v>1790</v>
          </cell>
          <cell r="C1713">
            <v>1790</v>
          </cell>
          <cell r="D1713" t="str">
            <v>CLOSED</v>
          </cell>
          <cell r="E1713" t="str">
            <v>01</v>
          </cell>
          <cell r="F1713" t="str">
            <v>BAN</v>
          </cell>
          <cell r="G1713">
            <v>3701</v>
          </cell>
          <cell r="H1713" t="str">
            <v>Roads &amp; Highways</v>
          </cell>
          <cell r="I1713">
            <v>2055</v>
          </cell>
          <cell r="J1713" t="str">
            <v>BRM</v>
          </cell>
          <cell r="K1713" t="str">
            <v>29NOV00</v>
          </cell>
          <cell r="L1713" t="str">
            <v>18DEC00</v>
          </cell>
          <cell r="M1713" t="str">
            <v>10SEP01</v>
          </cell>
          <cell r="N1713" t="str">
            <v>18JUN08</v>
          </cell>
          <cell r="O1713" t="str">
            <v>15APR06</v>
          </cell>
          <cell r="P1713" t="str">
            <v>15OCT25</v>
          </cell>
          <cell r="Q1713">
            <v>25</v>
          </cell>
          <cell r="R1713">
            <v>5</v>
          </cell>
          <cell r="S1713">
            <v>0</v>
          </cell>
          <cell r="T1713" t="str">
            <v>V'ABLE</v>
          </cell>
          <cell r="U1713">
            <v>22000</v>
          </cell>
          <cell r="V1713">
            <v>5905</v>
          </cell>
          <cell r="W1713">
            <v>16095</v>
          </cell>
          <cell r="X1713">
            <v>16095</v>
          </cell>
          <cell r="Y1713">
            <v>16095</v>
          </cell>
          <cell r="Z1713">
            <v>16095</v>
          </cell>
          <cell r="AA1713">
            <v>782</v>
          </cell>
        </row>
        <row r="1714">
          <cell r="A1714" t="str">
            <v>Skills Training and Vocational Education Project</v>
          </cell>
          <cell r="B1714" t="str">
            <v>1791</v>
          </cell>
          <cell r="C1714">
            <v>1791</v>
          </cell>
          <cell r="D1714" t="str">
            <v>CLOSED</v>
          </cell>
          <cell r="E1714" t="str">
            <v>03</v>
          </cell>
          <cell r="F1714" t="str">
            <v>RMI</v>
          </cell>
          <cell r="G1714">
            <v>3105</v>
          </cell>
          <cell r="H1714" t="str">
            <v>Technical, Vocational Training &amp; Skills Development</v>
          </cell>
          <cell r="I1714">
            <v>3610</v>
          </cell>
          <cell r="J1714" t="str">
            <v>PAHQ</v>
          </cell>
          <cell r="K1714" t="str">
            <v>29NOV00</v>
          </cell>
          <cell r="L1714" t="str">
            <v>11JAN01</v>
          </cell>
          <cell r="M1714" t="str">
            <v>29JAN01</v>
          </cell>
          <cell r="N1714" t="str">
            <v>31OCT05</v>
          </cell>
          <cell r="O1714" t="str">
            <v>15MAY09</v>
          </cell>
          <cell r="P1714" t="str">
            <v>15NOV32</v>
          </cell>
          <cell r="Q1714">
            <v>32</v>
          </cell>
          <cell r="R1714">
            <v>8</v>
          </cell>
          <cell r="S1714">
            <v>0</v>
          </cell>
          <cell r="U1714">
            <v>7578</v>
          </cell>
          <cell r="V1714">
            <v>2655</v>
          </cell>
          <cell r="W1714">
            <v>4923</v>
          </cell>
          <cell r="X1714">
            <v>4923</v>
          </cell>
          <cell r="Y1714">
            <v>4923</v>
          </cell>
          <cell r="Z1714">
            <v>4923</v>
          </cell>
          <cell r="AA1714">
            <v>0</v>
          </cell>
        </row>
        <row r="1715">
          <cell r="A1715" t="str">
            <v>Technological and Professional Skills Development Sector Proje</v>
          </cell>
          <cell r="B1715" t="str">
            <v>1792</v>
          </cell>
          <cell r="C1715">
            <v>1792</v>
          </cell>
          <cell r="D1715" t="str">
            <v>CLOSED</v>
          </cell>
          <cell r="E1715" t="str">
            <v>01</v>
          </cell>
          <cell r="F1715" t="str">
            <v>INO</v>
          </cell>
          <cell r="G1715">
            <v>3105</v>
          </cell>
          <cell r="H1715" t="str">
            <v>Technical, Vocational Training &amp; Skills Development</v>
          </cell>
          <cell r="I1715">
            <v>2161</v>
          </cell>
          <cell r="J1715" t="str">
            <v>IRM</v>
          </cell>
          <cell r="K1715" t="str">
            <v>29NOV00</v>
          </cell>
          <cell r="L1715" t="str">
            <v>02MAR01</v>
          </cell>
          <cell r="M1715" t="str">
            <v>04JUN01</v>
          </cell>
          <cell r="N1715" t="str">
            <v>21APR08</v>
          </cell>
          <cell r="O1715" t="str">
            <v>15APR07</v>
          </cell>
          <cell r="P1715" t="str">
            <v>15OCT25</v>
          </cell>
          <cell r="Q1715">
            <v>25</v>
          </cell>
          <cell r="R1715">
            <v>6</v>
          </cell>
          <cell r="S1715">
            <v>0</v>
          </cell>
          <cell r="T1715" t="str">
            <v>V'ABLE</v>
          </cell>
          <cell r="U1715">
            <v>180000</v>
          </cell>
          <cell r="V1715">
            <v>29303</v>
          </cell>
          <cell r="W1715">
            <v>150697</v>
          </cell>
          <cell r="X1715">
            <v>150697</v>
          </cell>
          <cell r="Y1715">
            <v>150697</v>
          </cell>
          <cell r="Z1715">
            <v>150697</v>
          </cell>
          <cell r="AA1715">
            <v>5729</v>
          </cell>
        </row>
        <row r="1716">
          <cell r="A1716" t="str">
            <v>PROVINCIAL POWER SUPPLY PROJECT</v>
          </cell>
          <cell r="B1716" t="str">
            <v>1794</v>
          </cell>
          <cell r="C1716">
            <v>1794</v>
          </cell>
          <cell r="D1716" t="str">
            <v>CLOSED</v>
          </cell>
          <cell r="E1716" t="str">
            <v>03</v>
          </cell>
          <cell r="F1716" t="str">
            <v>CAM</v>
          </cell>
          <cell r="G1716">
            <v>3204</v>
          </cell>
          <cell r="H1716" t="str">
            <v>Transmission &amp; Distribution</v>
          </cell>
          <cell r="I1716">
            <v>2155</v>
          </cell>
          <cell r="J1716" t="str">
            <v>CARM</v>
          </cell>
          <cell r="K1716" t="str">
            <v>05DEC00</v>
          </cell>
          <cell r="L1716" t="str">
            <v>05APR01</v>
          </cell>
          <cell r="M1716" t="str">
            <v>01AUG01</v>
          </cell>
          <cell r="N1716" t="str">
            <v>05APR07</v>
          </cell>
          <cell r="O1716" t="str">
            <v>01JUN09</v>
          </cell>
          <cell r="P1716" t="str">
            <v>01DEC32</v>
          </cell>
          <cell r="Q1716">
            <v>32</v>
          </cell>
          <cell r="R1716">
            <v>8</v>
          </cell>
          <cell r="S1716">
            <v>0</v>
          </cell>
          <cell r="U1716">
            <v>21332</v>
          </cell>
          <cell r="V1716">
            <v>1943</v>
          </cell>
          <cell r="W1716">
            <v>19389</v>
          </cell>
          <cell r="X1716">
            <v>19389</v>
          </cell>
          <cell r="Y1716">
            <v>19389</v>
          </cell>
          <cell r="Z1716">
            <v>19389</v>
          </cell>
          <cell r="AA1716">
            <v>0</v>
          </cell>
        </row>
        <row r="1717">
          <cell r="A1717" t="str">
            <v>RURAL ACCESS ROADS PROJECT</v>
          </cell>
          <cell r="B1717" t="str">
            <v>1795</v>
          </cell>
          <cell r="C1717">
            <v>1795</v>
          </cell>
          <cell r="D1717" t="str">
            <v>CLOSED</v>
          </cell>
          <cell r="E1717" t="str">
            <v>03</v>
          </cell>
          <cell r="F1717" t="str">
            <v>LAO</v>
          </cell>
          <cell r="G1717">
            <v>3701</v>
          </cell>
          <cell r="H1717" t="str">
            <v>Roads &amp; Highways</v>
          </cell>
          <cell r="I1717">
            <v>2165</v>
          </cell>
          <cell r="J1717" t="str">
            <v>LRM</v>
          </cell>
          <cell r="K1717" t="str">
            <v>07DEC00</v>
          </cell>
          <cell r="L1717" t="str">
            <v>16FEB01</v>
          </cell>
          <cell r="M1717" t="str">
            <v>16MAY01</v>
          </cell>
          <cell r="N1717" t="str">
            <v>09APR08</v>
          </cell>
          <cell r="O1717" t="str">
            <v>01JUN09</v>
          </cell>
          <cell r="P1717" t="str">
            <v>01DEC32</v>
          </cell>
          <cell r="Q1717">
            <v>32</v>
          </cell>
          <cell r="R1717">
            <v>8</v>
          </cell>
          <cell r="S1717">
            <v>0</v>
          </cell>
          <cell r="U1717">
            <v>27854</v>
          </cell>
          <cell r="V1717">
            <v>374</v>
          </cell>
          <cell r="W1717">
            <v>27480</v>
          </cell>
          <cell r="X1717">
            <v>27480</v>
          </cell>
          <cell r="Y1717">
            <v>27480</v>
          </cell>
          <cell r="Z1717">
            <v>27480</v>
          </cell>
          <cell r="AA1717">
            <v>0</v>
          </cell>
        </row>
        <row r="1718">
          <cell r="A1718" t="str">
            <v>FOREIGN CURRENCY EXPORT FINANCE FACILITY PROJECT (FCEP)</v>
          </cell>
          <cell r="B1718" t="str">
            <v>1796</v>
          </cell>
          <cell r="C1718">
            <v>1796</v>
          </cell>
          <cell r="D1718" t="str">
            <v>CLOSED</v>
          </cell>
          <cell r="E1718" t="str">
            <v>01</v>
          </cell>
          <cell r="F1718" t="str">
            <v>PAK</v>
          </cell>
          <cell r="G1718">
            <v>3504</v>
          </cell>
          <cell r="H1718" t="str">
            <v>Trade</v>
          </cell>
          <cell r="I1718">
            <v>4630</v>
          </cell>
          <cell r="J1718" t="str">
            <v>CWGF</v>
          </cell>
          <cell r="K1718" t="str">
            <v>07DEC00</v>
          </cell>
          <cell r="L1718" t="str">
            <v>15DEC00</v>
          </cell>
          <cell r="M1718" t="str">
            <v>02APR01</v>
          </cell>
          <cell r="N1718" t="str">
            <v>21JAN04</v>
          </cell>
          <cell r="O1718" t="str">
            <v>15MAR04</v>
          </cell>
          <cell r="P1718" t="str">
            <v>15MAR04</v>
          </cell>
          <cell r="Q1718">
            <v>15</v>
          </cell>
          <cell r="R1718">
            <v>3</v>
          </cell>
          <cell r="S1718">
            <v>0</v>
          </cell>
          <cell r="U1718">
            <v>150000</v>
          </cell>
          <cell r="V1718">
            <v>147620</v>
          </cell>
          <cell r="W1718">
            <v>2380</v>
          </cell>
          <cell r="X1718">
            <v>2380</v>
          </cell>
          <cell r="Y1718">
            <v>2380</v>
          </cell>
          <cell r="Z1718">
            <v>2380</v>
          </cell>
          <cell r="AA1718">
            <v>2380</v>
          </cell>
        </row>
        <row r="1719">
          <cell r="A1719" t="str">
            <v>TIANJIN WASTEWATER TREATMENT &amp; WATER RESOURCES PROTECTION PROJ</v>
          </cell>
          <cell r="B1719" t="str">
            <v>1797</v>
          </cell>
          <cell r="C1719">
            <v>1797</v>
          </cell>
          <cell r="D1719" t="str">
            <v>CLOSED</v>
          </cell>
          <cell r="E1719" t="str">
            <v>01</v>
          </cell>
          <cell r="F1719" t="str">
            <v>PRC</v>
          </cell>
          <cell r="G1719">
            <v>3900</v>
          </cell>
          <cell r="H1719" t="str">
            <v>Multisector</v>
          </cell>
          <cell r="I1719">
            <v>4750</v>
          </cell>
          <cell r="J1719" t="str">
            <v>PRCM</v>
          </cell>
          <cell r="K1719" t="str">
            <v>11DEC00</v>
          </cell>
          <cell r="L1719" t="str">
            <v>01AUG01</v>
          </cell>
          <cell r="M1719" t="str">
            <v>30OCT01</v>
          </cell>
          <cell r="N1719" t="str">
            <v>05SEP07</v>
          </cell>
          <cell r="O1719" t="str">
            <v>15MAY06</v>
          </cell>
          <cell r="P1719" t="str">
            <v>15NOV25</v>
          </cell>
          <cell r="Q1719">
            <v>25</v>
          </cell>
          <cell r="R1719">
            <v>5</v>
          </cell>
          <cell r="S1719">
            <v>0</v>
          </cell>
          <cell r="T1719" t="str">
            <v>V'ABLE</v>
          </cell>
          <cell r="U1719">
            <v>130000</v>
          </cell>
          <cell r="V1719">
            <v>1585</v>
          </cell>
          <cell r="W1719">
            <v>128415</v>
          </cell>
          <cell r="X1719">
            <v>128415</v>
          </cell>
          <cell r="Y1719">
            <v>128415</v>
          </cell>
          <cell r="Z1719">
            <v>128415</v>
          </cell>
          <cell r="AA1719">
            <v>6539</v>
          </cell>
        </row>
        <row r="1720">
          <cell r="A1720" t="str">
            <v>ROAD REHABILITATION (SECTOR) PROJECT</v>
          </cell>
          <cell r="B1720" t="str">
            <v>1798</v>
          </cell>
          <cell r="C1720">
            <v>1798</v>
          </cell>
          <cell r="D1720" t="str">
            <v>CLOSED</v>
          </cell>
          <cell r="E1720" t="str">
            <v>01</v>
          </cell>
          <cell r="F1720" t="str">
            <v>INO</v>
          </cell>
          <cell r="G1720">
            <v>3701</v>
          </cell>
          <cell r="H1720" t="str">
            <v>Roads &amp; Highways</v>
          </cell>
          <cell r="I1720">
            <v>2161</v>
          </cell>
          <cell r="J1720" t="str">
            <v>IRM</v>
          </cell>
          <cell r="K1720" t="str">
            <v>11DEC00</v>
          </cell>
          <cell r="L1720" t="str">
            <v>27MAR01</v>
          </cell>
          <cell r="M1720" t="str">
            <v>28SEP01</v>
          </cell>
          <cell r="N1720" t="str">
            <v>21DEC07</v>
          </cell>
          <cell r="O1720" t="str">
            <v>15MAY05</v>
          </cell>
          <cell r="P1720" t="str">
            <v>15NOV24</v>
          </cell>
          <cell r="Q1720">
            <v>24</v>
          </cell>
          <cell r="R1720">
            <v>4</v>
          </cell>
          <cell r="S1720">
            <v>0</v>
          </cell>
          <cell r="T1720" t="str">
            <v>V'ABLE</v>
          </cell>
          <cell r="U1720">
            <v>190000</v>
          </cell>
          <cell r="V1720">
            <v>9292</v>
          </cell>
          <cell r="W1720">
            <v>180708</v>
          </cell>
          <cell r="X1720">
            <v>180708</v>
          </cell>
          <cell r="Y1720">
            <v>180708</v>
          </cell>
          <cell r="Z1720">
            <v>180708</v>
          </cell>
          <cell r="AA1720">
            <v>10536</v>
          </cell>
        </row>
        <row r="1721">
          <cell r="A1721" t="str">
            <v>SMALL AND MEDIUM ENTERPRISE DEVELOPMENT PROJECT</v>
          </cell>
          <cell r="B1721" t="str">
            <v>1799</v>
          </cell>
          <cell r="C1721">
            <v>1799</v>
          </cell>
          <cell r="D1721" t="str">
            <v>CLOSED</v>
          </cell>
          <cell r="E1721" t="str">
            <v>01</v>
          </cell>
          <cell r="F1721" t="str">
            <v>UZB</v>
          </cell>
          <cell r="G1721">
            <v>3503</v>
          </cell>
          <cell r="H1721" t="str">
            <v>Small &amp; Medium Scale Enterprises</v>
          </cell>
          <cell r="I1721">
            <v>4630</v>
          </cell>
          <cell r="J1721" t="str">
            <v>CWGF</v>
          </cell>
          <cell r="K1721" t="str">
            <v>11DEC00</v>
          </cell>
          <cell r="L1721" t="str">
            <v>09MAR01</v>
          </cell>
          <cell r="M1721" t="str">
            <v>18OCT01</v>
          </cell>
          <cell r="N1721" t="str">
            <v>14DEC06</v>
          </cell>
          <cell r="O1721" t="str">
            <v>15APR04</v>
          </cell>
          <cell r="P1721" t="str">
            <v>15OCT15</v>
          </cell>
          <cell r="Q1721">
            <v>15</v>
          </cell>
          <cell r="R1721">
            <v>3</v>
          </cell>
          <cell r="S1721">
            <v>0</v>
          </cell>
          <cell r="T1721" t="str">
            <v>V'ABLE</v>
          </cell>
          <cell r="U1721">
            <v>50000</v>
          </cell>
          <cell r="V1721">
            <v>2096</v>
          </cell>
          <cell r="W1721">
            <v>47904</v>
          </cell>
          <cell r="X1721">
            <v>47904</v>
          </cell>
          <cell r="Y1721">
            <v>47904</v>
          </cell>
          <cell r="Z1721">
            <v>47904</v>
          </cell>
          <cell r="AA1721">
            <v>12837</v>
          </cell>
        </row>
        <row r="1722">
          <cell r="A1722" t="str">
            <v>PRIVATE SECTOR DEVELOPMENT PROGRAM</v>
          </cell>
          <cell r="B1722" t="str">
            <v>1800</v>
          </cell>
          <cell r="C1722">
            <v>1800</v>
          </cell>
          <cell r="D1722" t="str">
            <v>CLOSED</v>
          </cell>
          <cell r="E1722" t="str">
            <v>03</v>
          </cell>
          <cell r="F1722" t="str">
            <v>SRI</v>
          </cell>
          <cell r="G1722">
            <v>3602</v>
          </cell>
          <cell r="H1722" t="str">
            <v>Economic Management</v>
          </cell>
          <cell r="I1722">
            <v>2050</v>
          </cell>
          <cell r="J1722" t="str">
            <v>SAGF</v>
          </cell>
          <cell r="K1722" t="str">
            <v>12DEC00</v>
          </cell>
          <cell r="L1722" t="str">
            <v>17JAN01</v>
          </cell>
          <cell r="M1722" t="str">
            <v>25JAN01</v>
          </cell>
          <cell r="N1722" t="str">
            <v>24NOV03</v>
          </cell>
          <cell r="O1722" t="str">
            <v>15MAY09</v>
          </cell>
          <cell r="P1722" t="str">
            <v>15NOV24</v>
          </cell>
          <cell r="Q1722">
            <v>24</v>
          </cell>
          <cell r="R1722">
            <v>8</v>
          </cell>
          <cell r="S1722">
            <v>0</v>
          </cell>
          <cell r="U1722">
            <v>90163</v>
          </cell>
          <cell r="V1722">
            <v>0</v>
          </cell>
          <cell r="W1722">
            <v>90163</v>
          </cell>
          <cell r="X1722">
            <v>90163</v>
          </cell>
          <cell r="Y1722">
            <v>90163</v>
          </cell>
          <cell r="Z1722">
            <v>90163</v>
          </cell>
          <cell r="AA1722">
            <v>0</v>
          </cell>
        </row>
        <row r="1723">
          <cell r="A1723" t="str">
            <v>PRIVATE SECTOR DEVELOPMENT PROGRAM (SUBPROGRAM I)</v>
          </cell>
          <cell r="B1723" t="str">
            <v>1801</v>
          </cell>
          <cell r="C1723">
            <v>1801</v>
          </cell>
          <cell r="D1723" t="str">
            <v>CLOSED</v>
          </cell>
          <cell r="E1723" t="str">
            <v>01</v>
          </cell>
          <cell r="F1723" t="str">
            <v>SRI</v>
          </cell>
          <cell r="G1723">
            <v>3602</v>
          </cell>
          <cell r="H1723" t="str">
            <v>Economic Management</v>
          </cell>
          <cell r="I1723">
            <v>2050</v>
          </cell>
          <cell r="J1723" t="str">
            <v>SAGF</v>
          </cell>
          <cell r="K1723" t="str">
            <v>12DEC00</v>
          </cell>
          <cell r="L1723" t="str">
            <v>17JAN01</v>
          </cell>
          <cell r="M1723" t="str">
            <v>25JAN01</v>
          </cell>
          <cell r="N1723" t="str">
            <v>24NOV03</v>
          </cell>
          <cell r="O1723" t="str">
            <v>15MAY04</v>
          </cell>
          <cell r="P1723" t="str">
            <v>15NOV15</v>
          </cell>
          <cell r="Q1723">
            <v>15</v>
          </cell>
          <cell r="R1723">
            <v>3</v>
          </cell>
          <cell r="S1723">
            <v>0</v>
          </cell>
          <cell r="T1723" t="str">
            <v>V'ABLE</v>
          </cell>
          <cell r="U1723">
            <v>15000</v>
          </cell>
          <cell r="V1723">
            <v>0</v>
          </cell>
          <cell r="W1723">
            <v>15000</v>
          </cell>
          <cell r="X1723">
            <v>15000</v>
          </cell>
          <cell r="Y1723">
            <v>15000</v>
          </cell>
          <cell r="Z1723">
            <v>15000</v>
          </cell>
          <cell r="AA1723">
            <v>4240</v>
          </cell>
        </row>
        <row r="1724">
          <cell r="A1724" t="str">
            <v>RURAL ENTERPRISE FINANCE PROJECT</v>
          </cell>
          <cell r="B1724" t="str">
            <v>1802</v>
          </cell>
          <cell r="C1724">
            <v>1802</v>
          </cell>
          <cell r="D1724" t="str">
            <v>CLOSED</v>
          </cell>
          <cell r="E1724" t="str">
            <v>03</v>
          </cell>
          <cell r="F1724" t="str">
            <v>VIE</v>
          </cell>
          <cell r="G1724">
            <v>3304</v>
          </cell>
          <cell r="H1724" t="str">
            <v>Microfinance</v>
          </cell>
          <cell r="I1724">
            <v>9999</v>
          </cell>
          <cell r="J1724" t="e">
            <v>#N/A</v>
          </cell>
          <cell r="K1724" t="str">
            <v>12DEC00</v>
          </cell>
          <cell r="L1724" t="str">
            <v>26APR01</v>
          </cell>
          <cell r="M1724" t="str">
            <v>09AUG01</v>
          </cell>
          <cell r="N1724" t="str">
            <v>07OCT08</v>
          </cell>
          <cell r="O1724" t="str">
            <v>01JUN09</v>
          </cell>
          <cell r="P1724" t="str">
            <v>01DEC32</v>
          </cell>
          <cell r="Q1724">
            <v>32</v>
          </cell>
          <cell r="R1724">
            <v>8</v>
          </cell>
          <cell r="S1724">
            <v>0</v>
          </cell>
          <cell r="U1724">
            <v>89006</v>
          </cell>
          <cell r="V1724">
            <v>705</v>
          </cell>
          <cell r="W1724">
            <v>88301</v>
          </cell>
          <cell r="X1724">
            <v>88301</v>
          </cell>
          <cell r="Y1724">
            <v>88301</v>
          </cell>
          <cell r="Z1724">
            <v>88301</v>
          </cell>
          <cell r="AA1724">
            <v>0</v>
          </cell>
        </row>
        <row r="1725">
          <cell r="A1725" t="str">
            <v>GUJARAT POWER SECTOR DEVELOPMENT PROGRAM</v>
          </cell>
          <cell r="B1725" t="str">
            <v>1803</v>
          </cell>
          <cell r="C1725">
            <v>1803</v>
          </cell>
          <cell r="D1725" t="str">
            <v>CLOSED</v>
          </cell>
          <cell r="E1725" t="str">
            <v>01</v>
          </cell>
          <cell r="F1725" t="str">
            <v>IND</v>
          </cell>
          <cell r="G1725">
            <v>3204</v>
          </cell>
          <cell r="H1725" t="str">
            <v>Transmission &amp; Distribution</v>
          </cell>
          <cell r="I1725">
            <v>2025</v>
          </cell>
          <cell r="J1725" t="str">
            <v>SAEN</v>
          </cell>
          <cell r="K1725" t="str">
            <v>13DEC00</v>
          </cell>
          <cell r="L1725" t="str">
            <v>14DEC00</v>
          </cell>
          <cell r="M1725" t="str">
            <v>15DEC00</v>
          </cell>
          <cell r="N1725" t="str">
            <v>10DEC03</v>
          </cell>
          <cell r="O1725" t="str">
            <v>15JUN04</v>
          </cell>
          <cell r="P1725" t="str">
            <v>15DEC15</v>
          </cell>
          <cell r="Q1725">
            <v>15</v>
          </cell>
          <cell r="R1725">
            <v>3</v>
          </cell>
          <cell r="S1725">
            <v>0</v>
          </cell>
          <cell r="T1725" t="str">
            <v>V'ABLE</v>
          </cell>
          <cell r="U1725">
            <v>150000</v>
          </cell>
          <cell r="V1725">
            <v>0</v>
          </cell>
          <cell r="W1725">
            <v>150000</v>
          </cell>
          <cell r="X1725">
            <v>150000</v>
          </cell>
          <cell r="Y1725">
            <v>150000</v>
          </cell>
          <cell r="Z1725">
            <v>150000</v>
          </cell>
          <cell r="AA1725">
            <v>79347</v>
          </cell>
        </row>
        <row r="1726">
          <cell r="A1726" t="str">
            <v>GUJARAT POWER SECTOR DEVELOPMENT PROGRAM</v>
          </cell>
          <cell r="B1726" t="str">
            <v>1804</v>
          </cell>
          <cell r="C1726">
            <v>1804</v>
          </cell>
          <cell r="D1726" t="str">
            <v>CLOSED</v>
          </cell>
          <cell r="E1726" t="str">
            <v>01</v>
          </cell>
          <cell r="F1726" t="str">
            <v>IND</v>
          </cell>
          <cell r="G1726">
            <v>3204</v>
          </cell>
          <cell r="H1726" t="str">
            <v>Transmission &amp; Distribution</v>
          </cell>
          <cell r="I1726">
            <v>2060</v>
          </cell>
          <cell r="J1726" t="str">
            <v>INRM</v>
          </cell>
          <cell r="K1726" t="str">
            <v>13DEC00</v>
          </cell>
          <cell r="L1726" t="str">
            <v>14DEC00</v>
          </cell>
          <cell r="M1726" t="str">
            <v>15DEC00</v>
          </cell>
          <cell r="N1726" t="str">
            <v>20MAR07</v>
          </cell>
          <cell r="O1726" t="str">
            <v>15JUN06</v>
          </cell>
          <cell r="P1726" t="str">
            <v>15DEC20</v>
          </cell>
          <cell r="Q1726">
            <v>20</v>
          </cell>
          <cell r="R1726">
            <v>5</v>
          </cell>
          <cell r="S1726">
            <v>0</v>
          </cell>
          <cell r="T1726" t="str">
            <v>V'ABLE</v>
          </cell>
          <cell r="U1726">
            <v>200000</v>
          </cell>
          <cell r="V1726">
            <v>90937</v>
          </cell>
          <cell r="W1726">
            <v>109063</v>
          </cell>
          <cell r="X1726">
            <v>109063</v>
          </cell>
          <cell r="Y1726">
            <v>109063</v>
          </cell>
          <cell r="Z1726">
            <v>109063</v>
          </cell>
          <cell r="AA1726">
            <v>13874</v>
          </cell>
        </row>
        <row r="1727">
          <cell r="A1727" t="str">
            <v>MICROFINANCE SECTOR DEVELOPMENT PROGRAM (MSDP)</v>
          </cell>
          <cell r="B1727" t="str">
            <v>1805</v>
          </cell>
          <cell r="C1727">
            <v>1805</v>
          </cell>
          <cell r="D1727" t="str">
            <v>CLOSED</v>
          </cell>
          <cell r="E1727" t="str">
            <v>03</v>
          </cell>
          <cell r="F1727" t="str">
            <v>PAK</v>
          </cell>
          <cell r="G1727">
            <v>3304</v>
          </cell>
          <cell r="H1727" t="str">
            <v>Microfinance</v>
          </cell>
          <cell r="I1727">
            <v>4630</v>
          </cell>
          <cell r="J1727" t="str">
            <v>CWGF</v>
          </cell>
          <cell r="K1727" t="str">
            <v>13DEC00</v>
          </cell>
          <cell r="L1727" t="str">
            <v>06FEB01</v>
          </cell>
          <cell r="M1727" t="str">
            <v>09FEB01</v>
          </cell>
          <cell r="N1727" t="str">
            <v>30JUN03</v>
          </cell>
          <cell r="O1727" t="str">
            <v>01MAY09</v>
          </cell>
          <cell r="P1727" t="str">
            <v>01NOV24</v>
          </cell>
          <cell r="Q1727">
            <v>24</v>
          </cell>
          <cell r="R1727">
            <v>8</v>
          </cell>
          <cell r="S1727">
            <v>0</v>
          </cell>
          <cell r="U1727">
            <v>70910</v>
          </cell>
          <cell r="V1727">
            <v>0</v>
          </cell>
          <cell r="W1727">
            <v>70910</v>
          </cell>
          <cell r="X1727">
            <v>70910</v>
          </cell>
          <cell r="Y1727">
            <v>70910</v>
          </cell>
          <cell r="Z1727">
            <v>70910</v>
          </cell>
          <cell r="AA1727">
            <v>0</v>
          </cell>
        </row>
        <row r="1728">
          <cell r="A1728" t="str">
            <v>MICROFINANCE SECTOR DEVELOPMENT PROJECT</v>
          </cell>
          <cell r="B1728" t="str">
            <v>1806</v>
          </cell>
          <cell r="C1728">
            <v>1806</v>
          </cell>
          <cell r="D1728" t="str">
            <v>CLOSED</v>
          </cell>
          <cell r="E1728" t="str">
            <v>03</v>
          </cell>
          <cell r="F1728" t="str">
            <v>PAK</v>
          </cell>
          <cell r="G1728">
            <v>3304</v>
          </cell>
          <cell r="H1728" t="str">
            <v>Microfinance</v>
          </cell>
          <cell r="I1728">
            <v>9999</v>
          </cell>
          <cell r="J1728" t="e">
            <v>#N/A</v>
          </cell>
          <cell r="K1728" t="str">
            <v>13DEC00</v>
          </cell>
          <cell r="L1728" t="str">
            <v>06FEB01</v>
          </cell>
          <cell r="M1728" t="str">
            <v>09FEB01</v>
          </cell>
          <cell r="N1728" t="str">
            <v>22APR08</v>
          </cell>
          <cell r="O1728" t="str">
            <v>01MAY09</v>
          </cell>
          <cell r="P1728" t="str">
            <v>01NOV32</v>
          </cell>
          <cell r="Q1728">
            <v>32</v>
          </cell>
          <cell r="R1728">
            <v>8</v>
          </cell>
          <cell r="S1728">
            <v>0</v>
          </cell>
          <cell r="U1728">
            <v>89759</v>
          </cell>
          <cell r="V1728">
            <v>4369</v>
          </cell>
          <cell r="W1728">
            <v>85390</v>
          </cell>
          <cell r="X1728">
            <v>85390</v>
          </cell>
          <cell r="Y1728">
            <v>85390</v>
          </cell>
          <cell r="Z1728">
            <v>85390</v>
          </cell>
          <cell r="AA1728">
            <v>0</v>
          </cell>
        </row>
        <row r="1729">
          <cell r="A1729" t="str">
            <v>ENERGY SECTOR RESTRUCTURING PROGRAM</v>
          </cell>
          <cell r="B1729" t="str">
            <v>1807</v>
          </cell>
          <cell r="C1729">
            <v>1807</v>
          </cell>
          <cell r="D1729" t="str">
            <v>CLOSED</v>
          </cell>
          <cell r="E1729" t="str">
            <v>01</v>
          </cell>
          <cell r="F1729" t="str">
            <v>PAK</v>
          </cell>
          <cell r="G1729">
            <v>3205</v>
          </cell>
          <cell r="H1729" t="str">
            <v>Energy Sector Development</v>
          </cell>
          <cell r="I1729">
            <v>4615</v>
          </cell>
          <cell r="J1729" t="str">
            <v>CWID</v>
          </cell>
          <cell r="K1729" t="str">
            <v>14DEC00</v>
          </cell>
          <cell r="L1729" t="str">
            <v>15DEC00</v>
          </cell>
          <cell r="M1729" t="str">
            <v>15DEC00</v>
          </cell>
          <cell r="N1729" t="str">
            <v>19JAN04</v>
          </cell>
          <cell r="O1729" t="str">
            <v>29JAN04</v>
          </cell>
          <cell r="P1729" t="str">
            <v>29JAN04</v>
          </cell>
          <cell r="Q1729">
            <v>15</v>
          </cell>
          <cell r="R1729">
            <v>3</v>
          </cell>
          <cell r="S1729">
            <v>0</v>
          </cell>
          <cell r="T1729" t="str">
            <v>V'ABLE</v>
          </cell>
          <cell r="U1729">
            <v>300000</v>
          </cell>
          <cell r="V1729">
            <v>147000</v>
          </cell>
          <cell r="W1729">
            <v>153000</v>
          </cell>
          <cell r="X1729">
            <v>153000</v>
          </cell>
          <cell r="Y1729">
            <v>153000</v>
          </cell>
          <cell r="Z1729">
            <v>153000</v>
          </cell>
          <cell r="AA1729">
            <v>153000</v>
          </cell>
        </row>
        <row r="1730">
          <cell r="A1730" t="str">
            <v>ENERGY SECTOR RESTRUCTURING PROGRAM</v>
          </cell>
          <cell r="B1730" t="str">
            <v>1808</v>
          </cell>
          <cell r="C1730">
            <v>1808</v>
          </cell>
          <cell r="D1730" t="str">
            <v>CLOSED</v>
          </cell>
          <cell r="E1730" t="str">
            <v>03</v>
          </cell>
          <cell r="F1730" t="str">
            <v>PAK</v>
          </cell>
          <cell r="G1730">
            <v>3205</v>
          </cell>
          <cell r="H1730" t="str">
            <v>Energy Sector Development</v>
          </cell>
          <cell r="I1730">
            <v>4615</v>
          </cell>
          <cell r="J1730" t="str">
            <v>CWID</v>
          </cell>
          <cell r="K1730" t="str">
            <v>14DEC00</v>
          </cell>
          <cell r="L1730" t="str">
            <v>19DEC00</v>
          </cell>
          <cell r="M1730" t="str">
            <v>19DEC00</v>
          </cell>
          <cell r="N1730" t="str">
            <v>20DEC00</v>
          </cell>
          <cell r="O1730" t="str">
            <v>01MAR09</v>
          </cell>
          <cell r="P1730" t="str">
            <v>01SEP24</v>
          </cell>
          <cell r="Q1730">
            <v>24</v>
          </cell>
          <cell r="R1730">
            <v>8</v>
          </cell>
          <cell r="S1730">
            <v>0</v>
          </cell>
          <cell r="U1730">
            <v>50391</v>
          </cell>
          <cell r="V1730">
            <v>0</v>
          </cell>
          <cell r="W1730">
            <v>50391</v>
          </cell>
          <cell r="X1730">
            <v>50391</v>
          </cell>
          <cell r="Y1730">
            <v>50391</v>
          </cell>
          <cell r="Z1730">
            <v>50391</v>
          </cell>
          <cell r="AA1730">
            <v>0</v>
          </cell>
        </row>
        <row r="1731">
          <cell r="A1731" t="str">
            <v>CAPACITY ENHANCEMENT IN THE ENERGY SECTOR(TA LOAN)</v>
          </cell>
          <cell r="B1731" t="str">
            <v>1809</v>
          </cell>
          <cell r="C1731">
            <v>1809</v>
          </cell>
          <cell r="D1731" t="str">
            <v>CLOSED</v>
          </cell>
          <cell r="E1731" t="str">
            <v>03</v>
          </cell>
          <cell r="F1731" t="str">
            <v>PAK</v>
          </cell>
          <cell r="G1731">
            <v>3205</v>
          </cell>
          <cell r="H1731" t="str">
            <v>Energy Sector Development</v>
          </cell>
          <cell r="I1731">
            <v>4615</v>
          </cell>
          <cell r="J1731" t="str">
            <v>CWID</v>
          </cell>
          <cell r="K1731" t="str">
            <v>14DEC00</v>
          </cell>
          <cell r="L1731" t="str">
            <v>24JAN01</v>
          </cell>
          <cell r="M1731" t="str">
            <v>24APR01</v>
          </cell>
          <cell r="N1731" t="str">
            <v>30JUN04</v>
          </cell>
          <cell r="O1731" t="str">
            <v>01MAR09</v>
          </cell>
          <cell r="P1731" t="str">
            <v>01SEP32</v>
          </cell>
          <cell r="Q1731">
            <v>32</v>
          </cell>
          <cell r="R1731">
            <v>8</v>
          </cell>
          <cell r="S1731">
            <v>0</v>
          </cell>
          <cell r="U1731">
            <v>5689</v>
          </cell>
          <cell r="V1731">
            <v>5689</v>
          </cell>
          <cell r="W1731">
            <v>0</v>
          </cell>
          <cell r="X1731">
            <v>0</v>
          </cell>
          <cell r="Y1731">
            <v>0</v>
          </cell>
          <cell r="Z1731">
            <v>0</v>
          </cell>
          <cell r="AA1731">
            <v>0</v>
          </cell>
        </row>
        <row r="1732">
          <cell r="A1732" t="str">
            <v>DECENTRALIZED HEALTH SERVICES PROJECT</v>
          </cell>
          <cell r="B1732" t="str">
            <v>1810</v>
          </cell>
          <cell r="C1732">
            <v>1810</v>
          </cell>
          <cell r="D1732" t="str">
            <v>ACTIVE</v>
          </cell>
          <cell r="E1732" t="str">
            <v>03</v>
          </cell>
          <cell r="F1732" t="str">
            <v>INO</v>
          </cell>
          <cell r="G1732">
            <v>3403</v>
          </cell>
          <cell r="H1732" t="str">
            <v>Health Systems</v>
          </cell>
          <cell r="I1732">
            <v>2135</v>
          </cell>
          <cell r="J1732" t="str">
            <v>SESS</v>
          </cell>
          <cell r="K1732" t="str">
            <v>14DEC00</v>
          </cell>
          <cell r="L1732" t="str">
            <v>27MAR01</v>
          </cell>
          <cell r="M1732" t="str">
            <v>25JUN01</v>
          </cell>
          <cell r="N1732" t="str">
            <v>31DEC08</v>
          </cell>
          <cell r="O1732" t="str">
            <v>15MAY09</v>
          </cell>
          <cell r="P1732" t="str">
            <v>15NOV32</v>
          </cell>
          <cell r="Q1732">
            <v>32</v>
          </cell>
          <cell r="R1732">
            <v>8</v>
          </cell>
          <cell r="S1732">
            <v>0</v>
          </cell>
          <cell r="U1732">
            <v>75374</v>
          </cell>
          <cell r="V1732">
            <v>12622</v>
          </cell>
          <cell r="W1732">
            <v>62752</v>
          </cell>
          <cell r="X1732">
            <v>62752</v>
          </cell>
          <cell r="Y1732">
            <v>54968</v>
          </cell>
          <cell r="Z1732">
            <v>54702</v>
          </cell>
          <cell r="AA1732">
            <v>0</v>
          </cell>
        </row>
        <row r="1733">
          <cell r="A1733" t="str">
            <v>CORPORATE &amp; FINANCIAL GOVERNANCE PROJECT</v>
          </cell>
          <cell r="B1733" t="str">
            <v>1811</v>
          </cell>
          <cell r="C1733">
            <v>1811</v>
          </cell>
          <cell r="D1733" t="str">
            <v>ACTIVE</v>
          </cell>
          <cell r="E1733" t="str">
            <v>03</v>
          </cell>
          <cell r="F1733" t="str">
            <v>NEP</v>
          </cell>
          <cell r="G1733">
            <v>3306</v>
          </cell>
          <cell r="H1733" t="str">
            <v>Finance Sector Development</v>
          </cell>
          <cell r="I1733">
            <v>2050</v>
          </cell>
          <cell r="J1733" t="str">
            <v>SAGF</v>
          </cell>
          <cell r="K1733" t="str">
            <v>14DEC00</v>
          </cell>
          <cell r="L1733" t="str">
            <v>24JAN01</v>
          </cell>
          <cell r="M1733" t="str">
            <v>28NOV01</v>
          </cell>
          <cell r="N1733" t="str">
            <v>30NOV07</v>
          </cell>
          <cell r="O1733" t="str">
            <v>01MAY09</v>
          </cell>
          <cell r="P1733" t="str">
            <v>01NOV32</v>
          </cell>
          <cell r="Q1733">
            <v>32</v>
          </cell>
          <cell r="R1733">
            <v>8</v>
          </cell>
          <cell r="S1733">
            <v>0</v>
          </cell>
          <cell r="U1733">
            <v>8444</v>
          </cell>
          <cell r="V1733">
            <v>5700</v>
          </cell>
          <cell r="W1733">
            <v>2744</v>
          </cell>
          <cell r="X1733">
            <v>2744</v>
          </cell>
          <cell r="Y1733">
            <v>2694</v>
          </cell>
          <cell r="Z1733">
            <v>2695</v>
          </cell>
          <cell r="AA1733">
            <v>0</v>
          </cell>
        </row>
        <row r="1734">
          <cell r="A1734" t="str">
            <v>PROVINCIAL TOWNS WATER SUPPLY AND SANITATION PROJECT</v>
          </cell>
          <cell r="B1734" t="str">
            <v>1812</v>
          </cell>
          <cell r="C1734">
            <v>1812</v>
          </cell>
          <cell r="D1734" t="str">
            <v>CLOSED</v>
          </cell>
          <cell r="E1734" t="str">
            <v>03</v>
          </cell>
          <cell r="F1734" t="str">
            <v>PNG</v>
          </cell>
          <cell r="G1734">
            <v>3801</v>
          </cell>
          <cell r="H1734" t="str">
            <v>Water Supply &amp; Sanitation</v>
          </cell>
          <cell r="I1734">
            <v>3635</v>
          </cell>
          <cell r="J1734" t="str">
            <v>PNRM</v>
          </cell>
          <cell r="K1734" t="str">
            <v>14DEC00</v>
          </cell>
          <cell r="L1734" t="str">
            <v>16JAN01</v>
          </cell>
          <cell r="M1734" t="str">
            <v>31MAY02</v>
          </cell>
          <cell r="N1734" t="str">
            <v>12NOV08</v>
          </cell>
          <cell r="O1734" t="str">
            <v>15JUL09</v>
          </cell>
          <cell r="P1734" t="str">
            <v>15JAN33</v>
          </cell>
          <cell r="Q1734">
            <v>32</v>
          </cell>
          <cell r="R1734">
            <v>8</v>
          </cell>
          <cell r="S1734">
            <v>0</v>
          </cell>
          <cell r="U1734">
            <v>18142</v>
          </cell>
          <cell r="V1734">
            <v>5935</v>
          </cell>
          <cell r="W1734">
            <v>12207</v>
          </cell>
          <cell r="X1734">
            <v>12207</v>
          </cell>
          <cell r="Y1734">
            <v>12207</v>
          </cell>
          <cell r="Z1734">
            <v>12207</v>
          </cell>
          <cell r="AA1734">
            <v>0</v>
          </cell>
        </row>
        <row r="1735">
          <cell r="A1735" t="str">
            <v>CALCUTTA ENVIRONMENTAL IMPROVEMENT PROJECT</v>
          </cell>
          <cell r="B1735" t="str">
            <v>1813</v>
          </cell>
          <cell r="C1735">
            <v>1813</v>
          </cell>
          <cell r="D1735" t="str">
            <v>ACTIVE</v>
          </cell>
          <cell r="E1735" t="str">
            <v>01</v>
          </cell>
          <cell r="F1735" t="str">
            <v>IND</v>
          </cell>
          <cell r="G1735">
            <v>3900</v>
          </cell>
          <cell r="H1735" t="str">
            <v>Multisector</v>
          </cell>
          <cell r="I1735">
            <v>2060</v>
          </cell>
          <cell r="J1735" t="str">
            <v>INRM</v>
          </cell>
          <cell r="K1735" t="str">
            <v>19DEC00</v>
          </cell>
          <cell r="L1735" t="str">
            <v>18DEC01</v>
          </cell>
          <cell r="M1735" t="str">
            <v>16APR02</v>
          </cell>
          <cell r="N1735" t="str">
            <v>31DEC10</v>
          </cell>
          <cell r="O1735" t="str">
            <v>01JUL07</v>
          </cell>
          <cell r="P1735" t="str">
            <v>01JAN26</v>
          </cell>
          <cell r="Q1735">
            <v>25</v>
          </cell>
          <cell r="R1735">
            <v>6</v>
          </cell>
          <cell r="S1735">
            <v>0</v>
          </cell>
          <cell r="T1735" t="str">
            <v>V'ABLE</v>
          </cell>
          <cell r="U1735">
            <v>250000</v>
          </cell>
          <cell r="V1735">
            <v>72235</v>
          </cell>
          <cell r="W1735">
            <v>177765</v>
          </cell>
          <cell r="X1735">
            <v>177765</v>
          </cell>
          <cell r="Y1735">
            <v>146814</v>
          </cell>
          <cell r="Z1735">
            <v>96391</v>
          </cell>
          <cell r="AA1735">
            <v>5069</v>
          </cell>
        </row>
        <row r="1736">
          <cell r="A1736" t="str">
            <v>West Henan Agricultural Development Project</v>
          </cell>
          <cell r="B1736" t="str">
            <v>1814</v>
          </cell>
          <cell r="C1736">
            <v>1814</v>
          </cell>
          <cell r="D1736" t="str">
            <v>CLOSED</v>
          </cell>
          <cell r="E1736" t="str">
            <v>01</v>
          </cell>
          <cell r="F1736" t="str">
            <v>PRC</v>
          </cell>
          <cell r="G1736">
            <v>3008</v>
          </cell>
          <cell r="H1736" t="str">
            <v>Agriculture Sector Development</v>
          </cell>
          <cell r="I1736">
            <v>4750</v>
          </cell>
          <cell r="J1736" t="str">
            <v>PRCM</v>
          </cell>
          <cell r="K1736" t="str">
            <v>19DEC00</v>
          </cell>
          <cell r="L1736" t="str">
            <v>10APR01</v>
          </cell>
          <cell r="M1736" t="str">
            <v>12JUL01</v>
          </cell>
          <cell r="N1736" t="str">
            <v>05DEC07</v>
          </cell>
          <cell r="O1736" t="str">
            <v>01MAR06</v>
          </cell>
          <cell r="P1736" t="str">
            <v>01SEP25</v>
          </cell>
          <cell r="Q1736">
            <v>25</v>
          </cell>
          <cell r="R1736">
            <v>5</v>
          </cell>
          <cell r="S1736">
            <v>0</v>
          </cell>
          <cell r="T1736" t="str">
            <v>V'ABLE</v>
          </cell>
          <cell r="U1736">
            <v>64300</v>
          </cell>
          <cell r="V1736">
            <v>0</v>
          </cell>
          <cell r="W1736">
            <v>64300</v>
          </cell>
          <cell r="X1736">
            <v>64300</v>
          </cell>
          <cell r="Y1736">
            <v>64300</v>
          </cell>
          <cell r="Z1736">
            <v>64300</v>
          </cell>
          <cell r="AA1736">
            <v>3116</v>
          </cell>
        </row>
        <row r="1737">
          <cell r="A1737" t="str">
            <v>BASIC SOCIAL SERVICES PROJECT</v>
          </cell>
          <cell r="B1737" t="str">
            <v>1816</v>
          </cell>
          <cell r="C1737">
            <v>1816</v>
          </cell>
          <cell r="D1737" t="str">
            <v>ACTIVE</v>
          </cell>
          <cell r="E1737" t="str">
            <v>03</v>
          </cell>
          <cell r="F1737" t="str">
            <v>FSM</v>
          </cell>
          <cell r="G1737">
            <v>3900</v>
          </cell>
          <cell r="H1737" t="str">
            <v>Multisector</v>
          </cell>
          <cell r="I1737">
            <v>3610</v>
          </cell>
          <cell r="J1737" t="str">
            <v>PAHQ</v>
          </cell>
          <cell r="K1737" t="str">
            <v>20DEC00</v>
          </cell>
          <cell r="L1737" t="str">
            <v>24JAN02</v>
          </cell>
          <cell r="M1737" t="str">
            <v>21JAN03</v>
          </cell>
          <cell r="N1737" t="str">
            <v>31OCT08</v>
          </cell>
          <cell r="O1737" t="str">
            <v>01FEB09</v>
          </cell>
          <cell r="P1737" t="str">
            <v>01AUG32</v>
          </cell>
          <cell r="Q1737">
            <v>32</v>
          </cell>
          <cell r="R1737">
            <v>8</v>
          </cell>
          <cell r="S1737">
            <v>0</v>
          </cell>
          <cell r="U1737">
            <v>9575</v>
          </cell>
          <cell r="V1737">
            <v>4237</v>
          </cell>
          <cell r="W1737">
            <v>5338</v>
          </cell>
          <cell r="X1737">
            <v>5338</v>
          </cell>
          <cell r="Y1737">
            <v>4696</v>
          </cell>
          <cell r="Z1737">
            <v>4006</v>
          </cell>
          <cell r="AA1737">
            <v>0</v>
          </cell>
        </row>
        <row r="1738">
          <cell r="A1738" t="str">
            <v>POWER REHABILITATION PROJECT</v>
          </cell>
          <cell r="B1738" t="str">
            <v>1817</v>
          </cell>
          <cell r="C1738">
            <v>1817</v>
          </cell>
          <cell r="D1738" t="str">
            <v>ACTIVE</v>
          </cell>
          <cell r="E1738" t="str">
            <v>03</v>
          </cell>
          <cell r="F1738" t="str">
            <v>TAJ</v>
          </cell>
          <cell r="G1738">
            <v>3204</v>
          </cell>
          <cell r="H1738" t="str">
            <v>Transmission &amp; Distribution</v>
          </cell>
          <cell r="I1738">
            <v>4615</v>
          </cell>
          <cell r="J1738" t="str">
            <v>CWID</v>
          </cell>
          <cell r="K1738" t="str">
            <v>20DEC00</v>
          </cell>
          <cell r="L1738" t="str">
            <v>26FEB01</v>
          </cell>
          <cell r="M1738" t="str">
            <v>24AUG01</v>
          </cell>
          <cell r="N1738" t="str">
            <v>31DEC08</v>
          </cell>
          <cell r="O1738" t="str">
            <v>15JUN09</v>
          </cell>
          <cell r="P1738" t="str">
            <v>15DEC32</v>
          </cell>
          <cell r="Q1738">
            <v>32</v>
          </cell>
          <cell r="R1738">
            <v>8</v>
          </cell>
          <cell r="S1738">
            <v>0</v>
          </cell>
          <cell r="U1738">
            <v>40079</v>
          </cell>
          <cell r="V1738">
            <v>0</v>
          </cell>
          <cell r="W1738">
            <v>40079</v>
          </cell>
          <cell r="X1738">
            <v>40079</v>
          </cell>
          <cell r="Y1738">
            <v>38956</v>
          </cell>
          <cell r="Z1738">
            <v>35197</v>
          </cell>
          <cell r="AA1738">
            <v>0</v>
          </cell>
        </row>
        <row r="1739">
          <cell r="A1739" t="str">
            <v>WIND POWER DEVELOPMENT PROJECT</v>
          </cell>
          <cell r="B1739" t="str">
            <v>1818</v>
          </cell>
          <cell r="C1739">
            <v>1818</v>
          </cell>
          <cell r="D1739" t="str">
            <v>CLOSED</v>
          </cell>
          <cell r="E1739" t="str">
            <v>01</v>
          </cell>
          <cell r="F1739" t="str">
            <v>PRC</v>
          </cell>
          <cell r="G1739">
            <v>3203</v>
          </cell>
          <cell r="H1739" t="str">
            <v>Renewable Energy Generation</v>
          </cell>
          <cell r="I1739">
            <v>4720</v>
          </cell>
          <cell r="J1739" t="str">
            <v>EAEN</v>
          </cell>
          <cell r="K1739" t="str">
            <v>20DEC00</v>
          </cell>
          <cell r="L1739" t="str">
            <v>20MAR02</v>
          </cell>
          <cell r="N1739" t="str">
            <v>05JAN04</v>
          </cell>
          <cell r="O1739" t="str">
            <v>01JUN04</v>
          </cell>
          <cell r="P1739" t="str">
            <v>01DEC20</v>
          </cell>
          <cell r="Q1739">
            <v>20</v>
          </cell>
          <cell r="R1739">
            <v>3</v>
          </cell>
          <cell r="S1739">
            <v>0</v>
          </cell>
          <cell r="T1739" t="str">
            <v>V'ABLE</v>
          </cell>
          <cell r="U1739">
            <v>0</v>
          </cell>
          <cell r="V1739">
            <v>0</v>
          </cell>
          <cell r="W1739">
            <v>0</v>
          </cell>
          <cell r="X1739">
            <v>0</v>
          </cell>
          <cell r="Y1739">
            <v>0</v>
          </cell>
          <cell r="Z1739">
            <v>0</v>
          </cell>
          <cell r="AA1739">
            <v>0</v>
          </cell>
        </row>
        <row r="1740">
          <cell r="A1740" t="str">
            <v>ROAD REHABILITATION PROJECT</v>
          </cell>
          <cell r="B1740" t="str">
            <v>1819</v>
          </cell>
          <cell r="C1740">
            <v>1819</v>
          </cell>
          <cell r="D1740" t="str">
            <v>CLOSED</v>
          </cell>
          <cell r="E1740" t="str">
            <v>03</v>
          </cell>
          <cell r="F1740" t="str">
            <v>TAJ</v>
          </cell>
          <cell r="G1740">
            <v>3701</v>
          </cell>
          <cell r="H1740" t="str">
            <v>Roads &amp; Highways</v>
          </cell>
          <cell r="I1740">
            <v>4675</v>
          </cell>
          <cell r="J1740" t="str">
            <v>TJRM</v>
          </cell>
          <cell r="K1740" t="str">
            <v>20DEC00</v>
          </cell>
          <cell r="L1740" t="str">
            <v>26FEB01</v>
          </cell>
          <cell r="M1740" t="str">
            <v>07AUG01</v>
          </cell>
          <cell r="N1740" t="str">
            <v>21MAR07</v>
          </cell>
          <cell r="O1740" t="str">
            <v>15JUN09</v>
          </cell>
          <cell r="P1740" t="str">
            <v>15DEC32</v>
          </cell>
          <cell r="Q1740">
            <v>32</v>
          </cell>
          <cell r="R1740">
            <v>8</v>
          </cell>
          <cell r="S1740">
            <v>0</v>
          </cell>
          <cell r="U1740">
            <v>22770</v>
          </cell>
          <cell r="V1740">
            <v>1792</v>
          </cell>
          <cell r="W1740">
            <v>20978</v>
          </cell>
          <cell r="X1740">
            <v>20978</v>
          </cell>
          <cell r="Y1740">
            <v>20978</v>
          </cell>
          <cell r="Z1740">
            <v>20978</v>
          </cell>
          <cell r="AA1740">
            <v>0</v>
          </cell>
        </row>
        <row r="1741">
          <cell r="A1741" t="str">
            <v>MELAMCHI WATER SUPPLY PROJECT</v>
          </cell>
          <cell r="B1741" t="str">
            <v>1820</v>
          </cell>
          <cell r="C1741">
            <v>1820</v>
          </cell>
          <cell r="D1741" t="str">
            <v>ACTIVE</v>
          </cell>
          <cell r="E1741" t="str">
            <v>03</v>
          </cell>
          <cell r="F1741" t="str">
            <v>NEP</v>
          </cell>
          <cell r="G1741">
            <v>3801</v>
          </cell>
          <cell r="H1741" t="str">
            <v>Water Supply &amp; Sanitation</v>
          </cell>
          <cell r="I1741">
            <v>2045</v>
          </cell>
          <cell r="J1741" t="str">
            <v>SAUD</v>
          </cell>
          <cell r="K1741" t="str">
            <v>21DEC00</v>
          </cell>
          <cell r="L1741" t="str">
            <v>24JAN01</v>
          </cell>
          <cell r="M1741" t="str">
            <v>28NOV01</v>
          </cell>
          <cell r="N1741" t="str">
            <v>31DEC13</v>
          </cell>
          <cell r="O1741" t="str">
            <v>15JUN09</v>
          </cell>
          <cell r="P1741" t="str">
            <v>15DEC32</v>
          </cell>
          <cell r="Q1741">
            <v>32</v>
          </cell>
          <cell r="R1741">
            <v>8</v>
          </cell>
          <cell r="S1741">
            <v>0</v>
          </cell>
          <cell r="U1741">
            <v>143541</v>
          </cell>
          <cell r="V1741">
            <v>0</v>
          </cell>
          <cell r="W1741">
            <v>143541</v>
          </cell>
          <cell r="X1741">
            <v>143541</v>
          </cell>
          <cell r="Y1741">
            <v>25494</v>
          </cell>
          <cell r="Z1741">
            <v>13655</v>
          </cell>
          <cell r="AA1741">
            <v>0</v>
          </cell>
        </row>
        <row r="1742">
          <cell r="A1742" t="str">
            <v>Agriculture Sector Development Program (ASDP)</v>
          </cell>
          <cell r="B1742" t="str">
            <v>1821</v>
          </cell>
          <cell r="C1742">
            <v>1821</v>
          </cell>
          <cell r="D1742" t="str">
            <v>CLOSED</v>
          </cell>
          <cell r="E1742" t="str">
            <v>03</v>
          </cell>
          <cell r="F1742" t="str">
            <v>MON</v>
          </cell>
          <cell r="G1742">
            <v>3008</v>
          </cell>
          <cell r="H1742" t="str">
            <v>Agriculture Sector Development</v>
          </cell>
          <cell r="I1742">
            <v>4725</v>
          </cell>
          <cell r="J1742" t="str">
            <v>EAAE</v>
          </cell>
          <cell r="K1742" t="str">
            <v>21DEC00</v>
          </cell>
          <cell r="L1742" t="str">
            <v>16FEB01</v>
          </cell>
          <cell r="M1742" t="str">
            <v>20JUN01</v>
          </cell>
          <cell r="N1742" t="str">
            <v>11DEC03</v>
          </cell>
          <cell r="O1742" t="str">
            <v>15JUN09</v>
          </cell>
          <cell r="P1742" t="str">
            <v>15DEC24</v>
          </cell>
          <cell r="Q1742">
            <v>24</v>
          </cell>
          <cell r="R1742">
            <v>8</v>
          </cell>
          <cell r="S1742">
            <v>0</v>
          </cell>
          <cell r="U1742">
            <v>7312</v>
          </cell>
          <cell r="V1742">
            <v>0</v>
          </cell>
          <cell r="W1742">
            <v>7312</v>
          </cell>
          <cell r="X1742">
            <v>7312</v>
          </cell>
          <cell r="Y1742">
            <v>7312</v>
          </cell>
          <cell r="Z1742">
            <v>7312</v>
          </cell>
          <cell r="AA1742">
            <v>0</v>
          </cell>
        </row>
        <row r="1743">
          <cell r="A1743" t="str">
            <v>AGRICULTURE SECTOR DEVELOPMENT PROJECT</v>
          </cell>
          <cell r="B1743" t="str">
            <v>1822</v>
          </cell>
          <cell r="C1743">
            <v>1822</v>
          </cell>
          <cell r="D1743" t="str">
            <v>CLOSED</v>
          </cell>
          <cell r="E1743" t="str">
            <v>03</v>
          </cell>
          <cell r="F1743" t="str">
            <v>MON</v>
          </cell>
          <cell r="G1743">
            <v>3008</v>
          </cell>
          <cell r="H1743" t="str">
            <v>Agriculture Sector Development</v>
          </cell>
          <cell r="I1743">
            <v>9999</v>
          </cell>
          <cell r="J1743" t="e">
            <v>#N/A</v>
          </cell>
          <cell r="K1743" t="str">
            <v>21DEC00</v>
          </cell>
          <cell r="L1743" t="str">
            <v>16FEB01</v>
          </cell>
          <cell r="M1743" t="str">
            <v>20JUN01</v>
          </cell>
          <cell r="N1743" t="str">
            <v>24OCT07</v>
          </cell>
          <cell r="O1743" t="str">
            <v>15JUN09</v>
          </cell>
          <cell r="P1743" t="str">
            <v>15DEC32</v>
          </cell>
          <cell r="Q1743">
            <v>32</v>
          </cell>
          <cell r="R1743">
            <v>8</v>
          </cell>
          <cell r="S1743">
            <v>0</v>
          </cell>
          <cell r="U1743">
            <v>11065</v>
          </cell>
          <cell r="V1743">
            <v>1220</v>
          </cell>
          <cell r="W1743">
            <v>9845</v>
          </cell>
          <cell r="X1743">
            <v>9845</v>
          </cell>
          <cell r="Y1743">
            <v>9845</v>
          </cell>
          <cell r="Z1743">
            <v>9845</v>
          </cell>
          <cell r="AA1743">
            <v>0</v>
          </cell>
        </row>
        <row r="1744">
          <cell r="A1744" t="str">
            <v>POST CONFLICT EMERGENCY REHABILITATION PROJECT</v>
          </cell>
          <cell r="B1744" t="str">
            <v>1823</v>
          </cell>
          <cell r="C1744">
            <v>1823</v>
          </cell>
          <cell r="D1744" t="str">
            <v>CLOSED</v>
          </cell>
          <cell r="E1744" t="str">
            <v>03</v>
          </cell>
          <cell r="F1744" t="str">
            <v>SOL</v>
          </cell>
          <cell r="G1744">
            <v>3900</v>
          </cell>
          <cell r="H1744" t="str">
            <v>Multisector</v>
          </cell>
          <cell r="I1744">
            <v>3640</v>
          </cell>
          <cell r="J1744" t="str">
            <v>PLCO</v>
          </cell>
          <cell r="K1744" t="str">
            <v>21DEC00</v>
          </cell>
          <cell r="L1744" t="str">
            <v>25JAN01</v>
          </cell>
          <cell r="M1744" t="str">
            <v>19MAR01</v>
          </cell>
          <cell r="N1744" t="str">
            <v>23JUN08</v>
          </cell>
          <cell r="O1744" t="str">
            <v>15JUN09</v>
          </cell>
          <cell r="P1744" t="str">
            <v>15DEC32</v>
          </cell>
          <cell r="Q1744">
            <v>32</v>
          </cell>
          <cell r="R1744">
            <v>8</v>
          </cell>
          <cell r="S1744">
            <v>0</v>
          </cell>
          <cell r="U1744">
            <v>11561</v>
          </cell>
          <cell r="V1744">
            <v>0</v>
          </cell>
          <cell r="W1744">
            <v>11561</v>
          </cell>
          <cell r="X1744">
            <v>11561</v>
          </cell>
          <cell r="Y1744">
            <v>11561</v>
          </cell>
          <cell r="Z1744">
            <v>11561</v>
          </cell>
          <cell r="AA1744">
            <v>0</v>
          </cell>
        </row>
        <row r="1745">
          <cell r="A1745" t="str">
            <v>EMERGENCY FLOOD REHABILITATION PROJECT</v>
          </cell>
          <cell r="B1745" t="str">
            <v>1824</v>
          </cell>
          <cell r="C1745">
            <v>1824</v>
          </cell>
          <cell r="D1745" t="str">
            <v>CLOSED</v>
          </cell>
          <cell r="E1745" t="str">
            <v>03</v>
          </cell>
          <cell r="F1745" t="str">
            <v>CAM</v>
          </cell>
          <cell r="G1745">
            <v>3900</v>
          </cell>
          <cell r="H1745" t="str">
            <v>Multisector</v>
          </cell>
          <cell r="I1745">
            <v>9999</v>
          </cell>
          <cell r="J1745" t="e">
            <v>#N/A</v>
          </cell>
          <cell r="K1745" t="str">
            <v>21DEC00</v>
          </cell>
          <cell r="L1745" t="str">
            <v>22DEC00</v>
          </cell>
          <cell r="M1745" t="str">
            <v>22DEC00</v>
          </cell>
          <cell r="N1745" t="str">
            <v>17JAN06</v>
          </cell>
          <cell r="O1745" t="str">
            <v>01MAR09</v>
          </cell>
          <cell r="P1745" t="str">
            <v>01SEP32</v>
          </cell>
          <cell r="Q1745">
            <v>32</v>
          </cell>
          <cell r="R1745">
            <v>8</v>
          </cell>
          <cell r="S1745">
            <v>0</v>
          </cell>
          <cell r="U1745">
            <v>58273</v>
          </cell>
          <cell r="V1745">
            <v>2600</v>
          </cell>
          <cell r="W1745">
            <v>55673</v>
          </cell>
          <cell r="X1745">
            <v>55673</v>
          </cell>
          <cell r="Y1745">
            <v>55673</v>
          </cell>
          <cell r="Z1745">
            <v>55673</v>
          </cell>
          <cell r="AA1745">
            <v>0</v>
          </cell>
        </row>
        <row r="1746">
          <cell r="A1746" t="str">
            <v>SOUTHWEST FLOOD DAMAGE REHABILITATION PROJECT</v>
          </cell>
          <cell r="B1746" t="str">
            <v>1825</v>
          </cell>
          <cell r="C1746">
            <v>1825</v>
          </cell>
          <cell r="D1746" t="str">
            <v>CLOSED</v>
          </cell>
          <cell r="E1746" t="str">
            <v>03</v>
          </cell>
          <cell r="F1746" t="str">
            <v>BAN</v>
          </cell>
          <cell r="G1746">
            <v>3701</v>
          </cell>
          <cell r="H1746" t="str">
            <v>Roads &amp; Highways</v>
          </cell>
          <cell r="I1746">
            <v>2055</v>
          </cell>
          <cell r="J1746" t="str">
            <v>BRM</v>
          </cell>
          <cell r="K1746" t="str">
            <v>21DEC00</v>
          </cell>
          <cell r="L1746" t="str">
            <v>05FEB01</v>
          </cell>
          <cell r="M1746" t="str">
            <v>31MAY01</v>
          </cell>
          <cell r="N1746" t="str">
            <v>17MAY04</v>
          </cell>
          <cell r="O1746" t="str">
            <v>01JUN09</v>
          </cell>
          <cell r="P1746" t="str">
            <v>01DEC32</v>
          </cell>
          <cell r="Q1746">
            <v>32</v>
          </cell>
          <cell r="R1746">
            <v>8</v>
          </cell>
          <cell r="S1746">
            <v>0</v>
          </cell>
          <cell r="U1746">
            <v>58347</v>
          </cell>
          <cell r="V1746">
            <v>3239</v>
          </cell>
          <cell r="W1746">
            <v>55108</v>
          </cell>
          <cell r="X1746">
            <v>55108</v>
          </cell>
          <cell r="Y1746">
            <v>55108</v>
          </cell>
          <cell r="Z1746">
            <v>55108</v>
          </cell>
          <cell r="AA1746">
            <v>0</v>
          </cell>
        </row>
        <row r="1747">
          <cell r="A1747" t="str">
            <v>Gujarat Earthquake Rehabilitation and Reconstruction Project</v>
          </cell>
          <cell r="B1747" t="str">
            <v>1826</v>
          </cell>
          <cell r="C1747">
            <v>1826</v>
          </cell>
          <cell r="D1747" t="str">
            <v>CLOSED</v>
          </cell>
          <cell r="E1747" t="str">
            <v>01</v>
          </cell>
          <cell r="F1747" t="str">
            <v>IND</v>
          </cell>
          <cell r="G1747">
            <v>3900</v>
          </cell>
          <cell r="H1747" t="str">
            <v>Multisector</v>
          </cell>
          <cell r="I1747">
            <v>2060</v>
          </cell>
          <cell r="J1747" t="str">
            <v>INRM</v>
          </cell>
          <cell r="K1747" t="str">
            <v>26MAR01</v>
          </cell>
          <cell r="L1747" t="str">
            <v>26APR01</v>
          </cell>
          <cell r="M1747" t="str">
            <v>17MAY01</v>
          </cell>
          <cell r="N1747" t="str">
            <v>06NOV07</v>
          </cell>
          <cell r="O1747" t="str">
            <v>15JUN08</v>
          </cell>
          <cell r="P1747" t="str">
            <v>15DEC30</v>
          </cell>
          <cell r="Q1747">
            <v>30</v>
          </cell>
          <cell r="R1747">
            <v>7</v>
          </cell>
          <cell r="S1747">
            <v>0</v>
          </cell>
          <cell r="T1747" t="str">
            <v>V'ABLE</v>
          </cell>
          <cell r="U1747">
            <v>500000</v>
          </cell>
          <cell r="V1747">
            <v>184857</v>
          </cell>
          <cell r="W1747">
            <v>315143</v>
          </cell>
          <cell r="X1747">
            <v>315143</v>
          </cell>
          <cell r="Y1747">
            <v>315143</v>
          </cell>
          <cell r="Z1747">
            <v>315143</v>
          </cell>
          <cell r="AA1747">
            <v>8753</v>
          </cell>
        </row>
        <row r="1748">
          <cell r="A1748" t="str">
            <v>FISCAL AND FINANCIAL MANAGEMENT PROGRAM</v>
          </cell>
          <cell r="B1748" t="str">
            <v>1828</v>
          </cell>
          <cell r="C1748">
            <v>1828</v>
          </cell>
          <cell r="D1748" t="str">
            <v>CLOSED</v>
          </cell>
          <cell r="E1748" t="str">
            <v>01</v>
          </cell>
          <cell r="F1748" t="str">
            <v>RMI</v>
          </cell>
          <cell r="G1748">
            <v>3604</v>
          </cell>
          <cell r="H1748" t="str">
            <v>Public Finance &amp; Expenditure Management</v>
          </cell>
          <cell r="I1748">
            <v>3610</v>
          </cell>
          <cell r="J1748" t="str">
            <v>PAHQ</v>
          </cell>
          <cell r="K1748" t="str">
            <v>07JUN01</v>
          </cell>
          <cell r="L1748" t="str">
            <v>22JUN01</v>
          </cell>
          <cell r="M1748" t="str">
            <v>03JUL01</v>
          </cell>
          <cell r="N1748" t="str">
            <v>03OCT03</v>
          </cell>
          <cell r="O1748" t="str">
            <v>15NOV04</v>
          </cell>
          <cell r="P1748" t="str">
            <v>15MAY16</v>
          </cell>
          <cell r="Q1748">
            <v>15</v>
          </cell>
          <cell r="R1748">
            <v>3</v>
          </cell>
          <cell r="S1748">
            <v>0</v>
          </cell>
          <cell r="T1748" t="str">
            <v>V'ABLE</v>
          </cell>
          <cell r="U1748">
            <v>4000</v>
          </cell>
          <cell r="V1748">
            <v>0</v>
          </cell>
          <cell r="W1748">
            <v>4000</v>
          </cell>
          <cell r="X1748">
            <v>4000</v>
          </cell>
          <cell r="Y1748">
            <v>4000</v>
          </cell>
          <cell r="Z1748">
            <v>4000</v>
          </cell>
          <cell r="AA1748">
            <v>859</v>
          </cell>
        </row>
        <row r="1749">
          <cell r="A1749" t="str">
            <v>FISCAL AND FINANCIAL MANAGEMENT PROGRAM</v>
          </cell>
          <cell r="B1749" t="str">
            <v>1829</v>
          </cell>
          <cell r="C1749">
            <v>1829</v>
          </cell>
          <cell r="D1749" t="str">
            <v>CLOSED</v>
          </cell>
          <cell r="E1749" t="str">
            <v>03</v>
          </cell>
          <cell r="F1749" t="str">
            <v>RMI</v>
          </cell>
          <cell r="G1749">
            <v>3604</v>
          </cell>
          <cell r="H1749" t="str">
            <v>Public Finance &amp; Expenditure Management</v>
          </cell>
          <cell r="I1749">
            <v>3610</v>
          </cell>
          <cell r="J1749" t="str">
            <v>PAHQ</v>
          </cell>
          <cell r="K1749" t="str">
            <v>07JUN01</v>
          </cell>
          <cell r="L1749" t="str">
            <v>22JUN01</v>
          </cell>
          <cell r="M1749" t="str">
            <v>03JUL01</v>
          </cell>
          <cell r="N1749" t="str">
            <v>03OCT03</v>
          </cell>
          <cell r="O1749" t="str">
            <v>15NOV09</v>
          </cell>
          <cell r="P1749" t="str">
            <v>15MAY25</v>
          </cell>
          <cell r="Q1749">
            <v>24</v>
          </cell>
          <cell r="R1749">
            <v>8</v>
          </cell>
          <cell r="S1749">
            <v>0</v>
          </cell>
          <cell r="U1749">
            <v>8389</v>
          </cell>
          <cell r="V1749">
            <v>0</v>
          </cell>
          <cell r="W1749">
            <v>8389</v>
          </cell>
          <cell r="X1749">
            <v>8389</v>
          </cell>
          <cell r="Y1749">
            <v>8389</v>
          </cell>
          <cell r="Z1749">
            <v>8389</v>
          </cell>
          <cell r="AA1749">
            <v>0</v>
          </cell>
        </row>
        <row r="1750">
          <cell r="A1750" t="str">
            <v>Basic Skills Development Project</v>
          </cell>
          <cell r="B1750" t="str">
            <v>1830</v>
          </cell>
          <cell r="C1750">
            <v>1830</v>
          </cell>
          <cell r="D1750" t="str">
            <v>CLOSED</v>
          </cell>
          <cell r="E1750" t="str">
            <v>03</v>
          </cell>
          <cell r="F1750" t="str">
            <v>BHU</v>
          </cell>
          <cell r="G1750">
            <v>3105</v>
          </cell>
          <cell r="H1750" t="str">
            <v>Technical, Vocational Training &amp; Skills Development</v>
          </cell>
          <cell r="I1750">
            <v>2035</v>
          </cell>
          <cell r="J1750" t="str">
            <v>SANS</v>
          </cell>
          <cell r="K1750" t="str">
            <v>21JUN01</v>
          </cell>
          <cell r="L1750" t="str">
            <v>20AUG01</v>
          </cell>
          <cell r="M1750" t="str">
            <v>16NOV01</v>
          </cell>
          <cell r="N1750" t="str">
            <v>27AUG08</v>
          </cell>
          <cell r="O1750" t="str">
            <v>01OCT09</v>
          </cell>
          <cell r="P1750" t="str">
            <v>01APR33</v>
          </cell>
          <cell r="Q1750">
            <v>32</v>
          </cell>
          <cell r="R1750">
            <v>8</v>
          </cell>
          <cell r="S1750">
            <v>0</v>
          </cell>
          <cell r="U1750">
            <v>8188</v>
          </cell>
          <cell r="V1750">
            <v>892</v>
          </cell>
          <cell r="W1750">
            <v>7296</v>
          </cell>
          <cell r="X1750">
            <v>7296</v>
          </cell>
          <cell r="Y1750">
            <v>7296</v>
          </cell>
          <cell r="Z1750">
            <v>7296</v>
          </cell>
          <cell r="AA1750">
            <v>0</v>
          </cell>
        </row>
        <row r="1751">
          <cell r="A1751" t="str">
            <v>SECOND SMALL-SCALE WATER RES DEVT SECTOR PROJ</v>
          </cell>
          <cell r="B1751" t="str">
            <v>1831</v>
          </cell>
          <cell r="C1751">
            <v>1831</v>
          </cell>
          <cell r="D1751" t="str">
            <v>ACTIVE</v>
          </cell>
          <cell r="E1751" t="str">
            <v>03</v>
          </cell>
          <cell r="F1751" t="str">
            <v>BAN</v>
          </cell>
          <cell r="G1751">
            <v>3007</v>
          </cell>
          <cell r="H1751" t="str">
            <v>Water Resource Management</v>
          </cell>
          <cell r="I1751">
            <v>2055</v>
          </cell>
          <cell r="J1751" t="str">
            <v>BRM</v>
          </cell>
          <cell r="K1751" t="str">
            <v>12JUL01</v>
          </cell>
          <cell r="L1751" t="str">
            <v>01AUG01</v>
          </cell>
          <cell r="M1751" t="str">
            <v>09NOV01</v>
          </cell>
          <cell r="N1751" t="str">
            <v>31DEC09</v>
          </cell>
          <cell r="O1751" t="str">
            <v>15DEC09</v>
          </cell>
          <cell r="P1751" t="str">
            <v>15JUN33</v>
          </cell>
          <cell r="Q1751">
            <v>32</v>
          </cell>
          <cell r="R1751">
            <v>8</v>
          </cell>
          <cell r="S1751">
            <v>0</v>
          </cell>
          <cell r="U1751">
            <v>40455</v>
          </cell>
          <cell r="V1751">
            <v>5010</v>
          </cell>
          <cell r="W1751">
            <v>35445</v>
          </cell>
          <cell r="X1751">
            <v>35445</v>
          </cell>
          <cell r="Y1751">
            <v>34368</v>
          </cell>
          <cell r="Z1751">
            <v>25236</v>
          </cell>
          <cell r="AA1751">
            <v>0</v>
          </cell>
        </row>
        <row r="1752">
          <cell r="A1752" t="str">
            <v>WASTE MANAGEMENT PROJECT</v>
          </cell>
          <cell r="B1752" t="str">
            <v>1832</v>
          </cell>
          <cell r="C1752">
            <v>1832</v>
          </cell>
          <cell r="D1752" t="str">
            <v>CLOSED</v>
          </cell>
          <cell r="E1752" t="str">
            <v>03</v>
          </cell>
          <cell r="F1752" t="str">
            <v>COO</v>
          </cell>
          <cell r="G1752">
            <v>3802</v>
          </cell>
          <cell r="H1752" t="str">
            <v>Waste Management</v>
          </cell>
          <cell r="I1752">
            <v>3640</v>
          </cell>
          <cell r="J1752" t="str">
            <v>PLCO</v>
          </cell>
          <cell r="K1752" t="str">
            <v>17JUL01</v>
          </cell>
          <cell r="L1752" t="str">
            <v>24SEP01</v>
          </cell>
          <cell r="M1752" t="str">
            <v>25OCT01</v>
          </cell>
          <cell r="N1752" t="str">
            <v>20SEP05</v>
          </cell>
          <cell r="O1752" t="str">
            <v>01DEC09</v>
          </cell>
          <cell r="P1752" t="str">
            <v>01JUN33</v>
          </cell>
          <cell r="Q1752">
            <v>32</v>
          </cell>
          <cell r="R1752">
            <v>8</v>
          </cell>
          <cell r="S1752">
            <v>0</v>
          </cell>
          <cell r="U1752">
            <v>2456</v>
          </cell>
          <cell r="V1752">
            <v>0</v>
          </cell>
          <cell r="W1752">
            <v>2456</v>
          </cell>
          <cell r="X1752">
            <v>2456</v>
          </cell>
          <cell r="Y1752">
            <v>2456</v>
          </cell>
          <cell r="Z1752">
            <v>2456</v>
          </cell>
          <cell r="AA1752">
            <v>0</v>
          </cell>
        </row>
        <row r="1753">
          <cell r="A1753" t="str">
            <v>AK ALTIN AGRICULTURAL DEVELOPMENT PROJECT</v>
          </cell>
          <cell r="B1753" t="str">
            <v>1833</v>
          </cell>
          <cell r="C1753">
            <v>1833</v>
          </cell>
          <cell r="D1753" t="str">
            <v>ACTIVE</v>
          </cell>
          <cell r="E1753" t="str">
            <v>01</v>
          </cell>
          <cell r="F1753" t="str">
            <v>UZB</v>
          </cell>
          <cell r="G1753">
            <v>3008</v>
          </cell>
          <cell r="H1753" t="str">
            <v>Agriculture Sector Development</v>
          </cell>
          <cell r="I1753">
            <v>4620</v>
          </cell>
          <cell r="J1753" t="str">
            <v>CWAE</v>
          </cell>
          <cell r="K1753" t="str">
            <v>23AUG01</v>
          </cell>
          <cell r="L1753" t="str">
            <v>30JAN02</v>
          </cell>
          <cell r="M1753" t="str">
            <v>19APR02</v>
          </cell>
          <cell r="N1753" t="str">
            <v>30MAR09</v>
          </cell>
          <cell r="O1753" t="str">
            <v>15JAN07</v>
          </cell>
          <cell r="P1753" t="str">
            <v>15JUL26</v>
          </cell>
          <cell r="Q1753">
            <v>25</v>
          </cell>
          <cell r="R1753">
            <v>5</v>
          </cell>
          <cell r="S1753">
            <v>0</v>
          </cell>
          <cell r="T1753" t="str">
            <v>V'ABLE</v>
          </cell>
          <cell r="U1753">
            <v>36000</v>
          </cell>
          <cell r="V1753">
            <v>0</v>
          </cell>
          <cell r="W1753">
            <v>36000</v>
          </cell>
          <cell r="X1753">
            <v>36000</v>
          </cell>
          <cell r="Y1753">
            <v>23981</v>
          </cell>
          <cell r="Z1753">
            <v>24872</v>
          </cell>
          <cell r="AA1753">
            <v>712</v>
          </cell>
        </row>
        <row r="1754">
          <cell r="A1754" t="str">
            <v>VIENTIANE URBAN INFRASTRUCTURE AND SERVICES PROJECT</v>
          </cell>
          <cell r="B1754" t="str">
            <v>1834</v>
          </cell>
          <cell r="C1754">
            <v>1834</v>
          </cell>
          <cell r="D1754" t="str">
            <v>CLOSED</v>
          </cell>
          <cell r="E1754" t="str">
            <v>03</v>
          </cell>
          <cell r="F1754" t="str">
            <v>LAO</v>
          </cell>
          <cell r="G1754">
            <v>3900</v>
          </cell>
          <cell r="H1754" t="str">
            <v>Multisector</v>
          </cell>
          <cell r="I1754">
            <v>2135</v>
          </cell>
          <cell r="J1754" t="str">
            <v>SESS</v>
          </cell>
          <cell r="K1754" t="str">
            <v>23AUG01</v>
          </cell>
          <cell r="L1754" t="str">
            <v>28SEP01</v>
          </cell>
          <cell r="M1754" t="str">
            <v>18JAN02</v>
          </cell>
          <cell r="N1754" t="str">
            <v>02APR08</v>
          </cell>
          <cell r="O1754" t="str">
            <v>01DEC09</v>
          </cell>
          <cell r="P1754" t="str">
            <v>01JUN33</v>
          </cell>
          <cell r="Q1754">
            <v>32</v>
          </cell>
          <cell r="R1754">
            <v>8</v>
          </cell>
          <cell r="S1754">
            <v>0</v>
          </cell>
          <cell r="U1754">
            <v>29397</v>
          </cell>
          <cell r="V1754">
            <v>537</v>
          </cell>
          <cell r="W1754">
            <v>28860</v>
          </cell>
          <cell r="X1754">
            <v>28860</v>
          </cell>
          <cell r="Y1754">
            <v>28860</v>
          </cell>
          <cell r="Z1754">
            <v>28860</v>
          </cell>
          <cell r="AA1754">
            <v>0</v>
          </cell>
        </row>
        <row r="1755">
          <cell r="A1755" t="str">
            <v>YELLOW RIVER FLOOD MNGT (SECTOR) PROJECT</v>
          </cell>
          <cell r="B1755" t="str">
            <v>1835</v>
          </cell>
          <cell r="C1755">
            <v>1835</v>
          </cell>
          <cell r="D1755" t="str">
            <v>CLOSED</v>
          </cell>
          <cell r="E1755" t="str">
            <v>01</v>
          </cell>
          <cell r="F1755" t="str">
            <v>PRC</v>
          </cell>
          <cell r="G1755">
            <v>3007</v>
          </cell>
          <cell r="H1755" t="str">
            <v>Water Resource Management</v>
          </cell>
          <cell r="I1755">
            <v>4725</v>
          </cell>
          <cell r="J1755" t="str">
            <v>EAAE</v>
          </cell>
          <cell r="K1755" t="str">
            <v>28AUG01</v>
          </cell>
          <cell r="L1755" t="str">
            <v>10JUN02</v>
          </cell>
          <cell r="M1755" t="str">
            <v>11SEP02</v>
          </cell>
          <cell r="N1755" t="str">
            <v>16OCT08</v>
          </cell>
          <cell r="O1755" t="str">
            <v>15DEC06</v>
          </cell>
          <cell r="P1755" t="str">
            <v>15JUN26</v>
          </cell>
          <cell r="Q1755">
            <v>25</v>
          </cell>
          <cell r="R1755">
            <v>5</v>
          </cell>
          <cell r="S1755">
            <v>0</v>
          </cell>
          <cell r="U1755">
            <v>150000</v>
          </cell>
          <cell r="V1755">
            <v>36232</v>
          </cell>
          <cell r="W1755">
            <v>113768</v>
          </cell>
          <cell r="X1755">
            <v>113768</v>
          </cell>
          <cell r="Y1755">
            <v>113768</v>
          </cell>
          <cell r="Z1755">
            <v>113768</v>
          </cell>
          <cell r="AA1755">
            <v>4031</v>
          </cell>
        </row>
        <row r="1756">
          <cell r="A1756" t="str">
            <v>SOCIAL SECURITY SECTOR DEVELOPMENT PROJECT</v>
          </cell>
          <cell r="B1756" t="str">
            <v>1836</v>
          </cell>
          <cell r="C1756">
            <v>1836</v>
          </cell>
          <cell r="D1756" t="str">
            <v>ACTIVE</v>
          </cell>
          <cell r="E1756" t="str">
            <v>03</v>
          </cell>
          <cell r="F1756" t="str">
            <v>MON</v>
          </cell>
          <cell r="G1756">
            <v>3405</v>
          </cell>
          <cell r="H1756" t="str">
            <v>Social Protection</v>
          </cell>
          <cell r="I1756">
            <v>4730</v>
          </cell>
          <cell r="J1756" t="str">
            <v>EASS</v>
          </cell>
          <cell r="K1756" t="str">
            <v>28AUG01</v>
          </cell>
          <cell r="L1756" t="str">
            <v>08NOV01</v>
          </cell>
          <cell r="M1756" t="str">
            <v>21FEB02</v>
          </cell>
          <cell r="N1756" t="str">
            <v>30JUN09</v>
          </cell>
          <cell r="O1756" t="str">
            <v>15OCT09</v>
          </cell>
          <cell r="P1756" t="str">
            <v>15APR33</v>
          </cell>
          <cell r="Q1756">
            <v>32</v>
          </cell>
          <cell r="R1756">
            <v>8</v>
          </cell>
          <cell r="S1756">
            <v>0</v>
          </cell>
          <cell r="U1756">
            <v>4679</v>
          </cell>
          <cell r="V1756">
            <v>0</v>
          </cell>
          <cell r="W1756">
            <v>4679</v>
          </cell>
          <cell r="X1756">
            <v>4679</v>
          </cell>
          <cell r="Y1756">
            <v>4292</v>
          </cell>
          <cell r="Z1756">
            <v>4343</v>
          </cell>
          <cell r="AA1756">
            <v>0</v>
          </cell>
        </row>
        <row r="1757">
          <cell r="A1757" t="str">
            <v>SOCIAL SECURITY SECTOR DEVT PROGRAM (PROGRAM &amp; INVESTMENT LOAN</v>
          </cell>
          <cell r="B1757" t="str">
            <v>1837</v>
          </cell>
          <cell r="C1757">
            <v>1837</v>
          </cell>
          <cell r="D1757" t="str">
            <v>CLOSED</v>
          </cell>
          <cell r="E1757" t="str">
            <v>03</v>
          </cell>
          <cell r="F1757" t="str">
            <v>MON</v>
          </cell>
          <cell r="G1757">
            <v>3405</v>
          </cell>
          <cell r="H1757" t="str">
            <v>Social Protection</v>
          </cell>
          <cell r="I1757">
            <v>4730</v>
          </cell>
          <cell r="J1757" t="str">
            <v>EASS</v>
          </cell>
          <cell r="K1757" t="str">
            <v>28AUG01</v>
          </cell>
          <cell r="L1757" t="str">
            <v>08NOV01</v>
          </cell>
          <cell r="M1757" t="str">
            <v>21FEB02</v>
          </cell>
          <cell r="N1757" t="str">
            <v>22NOV07</v>
          </cell>
          <cell r="O1757" t="str">
            <v>15OCT09</v>
          </cell>
          <cell r="P1757" t="str">
            <v>15APR25</v>
          </cell>
          <cell r="Q1757">
            <v>24</v>
          </cell>
          <cell r="R1757">
            <v>8</v>
          </cell>
          <cell r="S1757">
            <v>0</v>
          </cell>
          <cell r="U1757">
            <v>9446</v>
          </cell>
          <cell r="V1757">
            <v>3789</v>
          </cell>
          <cell r="W1757">
            <v>5657</v>
          </cell>
          <cell r="X1757">
            <v>5657</v>
          </cell>
          <cell r="Y1757">
            <v>5657</v>
          </cell>
          <cell r="Z1757">
            <v>5657</v>
          </cell>
          <cell r="AA1757">
            <v>0</v>
          </cell>
        </row>
        <row r="1758">
          <cell r="A1758" t="str">
            <v>SHAANXI ROADS DEVELOPMENT PROJECT</v>
          </cell>
          <cell r="B1758" t="str">
            <v>1838</v>
          </cell>
          <cell r="C1758">
            <v>1838</v>
          </cell>
          <cell r="D1758" t="str">
            <v>ACTIVE</v>
          </cell>
          <cell r="E1758" t="str">
            <v>01</v>
          </cell>
          <cell r="F1758" t="str">
            <v>PRC</v>
          </cell>
          <cell r="G1758">
            <v>3701</v>
          </cell>
          <cell r="H1758" t="str">
            <v>Roads &amp; Highways</v>
          </cell>
          <cell r="I1758">
            <v>4750</v>
          </cell>
          <cell r="J1758" t="str">
            <v>PRCM</v>
          </cell>
          <cell r="K1758" t="str">
            <v>30AUG01</v>
          </cell>
          <cell r="L1758" t="str">
            <v>10JUN02</v>
          </cell>
          <cell r="M1758" t="str">
            <v>08NOV02</v>
          </cell>
          <cell r="N1758" t="str">
            <v>31JUL09</v>
          </cell>
          <cell r="O1758" t="str">
            <v>15FEB06</v>
          </cell>
          <cell r="P1758" t="str">
            <v>15AUG25</v>
          </cell>
          <cell r="Q1758">
            <v>24</v>
          </cell>
          <cell r="R1758">
            <v>4</v>
          </cell>
          <cell r="S1758">
            <v>0</v>
          </cell>
          <cell r="U1758">
            <v>250000</v>
          </cell>
          <cell r="V1758">
            <v>0</v>
          </cell>
          <cell r="W1758">
            <v>250000</v>
          </cell>
          <cell r="X1758">
            <v>250000</v>
          </cell>
          <cell r="Y1758">
            <v>190844</v>
          </cell>
          <cell r="Z1758">
            <v>205385</v>
          </cell>
          <cell r="AA1758">
            <v>9202</v>
          </cell>
        </row>
        <row r="1759">
          <cell r="A1759" t="str">
            <v>WESTERN TRANSPORT CORRIDOR PROJECT</v>
          </cell>
          <cell r="B1759" t="str">
            <v>1839</v>
          </cell>
          <cell r="C1759">
            <v>1839</v>
          </cell>
          <cell r="D1759" t="str">
            <v>CLOSED</v>
          </cell>
          <cell r="E1759" t="str">
            <v>01</v>
          </cell>
          <cell r="F1759" t="str">
            <v>IND</v>
          </cell>
          <cell r="G1759">
            <v>3701</v>
          </cell>
          <cell r="H1759" t="str">
            <v>Roads &amp; Highways</v>
          </cell>
          <cell r="I1759">
            <v>2060</v>
          </cell>
          <cell r="J1759" t="str">
            <v>INRM</v>
          </cell>
          <cell r="K1759" t="str">
            <v>20SEP01</v>
          </cell>
          <cell r="L1759" t="str">
            <v>14DEC01</v>
          </cell>
          <cell r="M1759" t="str">
            <v>04FEB02</v>
          </cell>
          <cell r="N1759" t="str">
            <v>26AUG08</v>
          </cell>
          <cell r="O1759" t="str">
            <v>15JAN07</v>
          </cell>
          <cell r="P1759" t="str">
            <v>15JUL26</v>
          </cell>
          <cell r="Q1759">
            <v>25</v>
          </cell>
          <cell r="R1759">
            <v>5</v>
          </cell>
          <cell r="S1759">
            <v>0</v>
          </cell>
          <cell r="U1759">
            <v>240000</v>
          </cell>
          <cell r="V1759">
            <v>94398</v>
          </cell>
          <cell r="W1759">
            <v>145602</v>
          </cell>
          <cell r="X1759">
            <v>145602</v>
          </cell>
          <cell r="Y1759">
            <v>145602</v>
          </cell>
          <cell r="Z1759">
            <v>145602</v>
          </cell>
          <cell r="AA1759">
            <v>4967</v>
          </cell>
        </row>
        <row r="1760">
          <cell r="A1760" t="str">
            <v>TEACHER EDUCATION PROJECT</v>
          </cell>
          <cell r="B1760" t="str">
            <v>1840</v>
          </cell>
          <cell r="C1760">
            <v>1840</v>
          </cell>
          <cell r="D1760" t="str">
            <v>ACTIVE</v>
          </cell>
          <cell r="E1760" t="str">
            <v>03</v>
          </cell>
          <cell r="F1760" t="str">
            <v>NEP</v>
          </cell>
          <cell r="G1760">
            <v>3101</v>
          </cell>
          <cell r="H1760" t="str">
            <v>Basic Education</v>
          </cell>
          <cell r="I1760">
            <v>2070</v>
          </cell>
          <cell r="J1760" t="str">
            <v>NRM</v>
          </cell>
          <cell r="K1760" t="str">
            <v>24SEP01</v>
          </cell>
          <cell r="L1760" t="str">
            <v>28JAN02</v>
          </cell>
          <cell r="M1760" t="str">
            <v>09MAY02</v>
          </cell>
          <cell r="N1760" t="str">
            <v>15JUL09</v>
          </cell>
          <cell r="O1760" t="str">
            <v>15MAR10</v>
          </cell>
          <cell r="P1760" t="str">
            <v>15SEP33</v>
          </cell>
          <cell r="Q1760">
            <v>32</v>
          </cell>
          <cell r="R1760">
            <v>8</v>
          </cell>
          <cell r="S1760">
            <v>0</v>
          </cell>
          <cell r="U1760">
            <v>23214</v>
          </cell>
          <cell r="V1760">
            <v>4300</v>
          </cell>
          <cell r="W1760">
            <v>18914</v>
          </cell>
          <cell r="X1760">
            <v>18914</v>
          </cell>
          <cell r="Y1760">
            <v>13641</v>
          </cell>
          <cell r="Z1760">
            <v>14254</v>
          </cell>
          <cell r="AA1760">
            <v>0</v>
          </cell>
        </row>
        <row r="1761">
          <cell r="A1761" t="str">
            <v>COLOMBO PORT EFFICIENCY AND EXPANSION PROJECT</v>
          </cell>
          <cell r="B1761" t="str">
            <v>1841</v>
          </cell>
          <cell r="C1761">
            <v>1841</v>
          </cell>
          <cell r="D1761" t="str">
            <v>ACTIVE</v>
          </cell>
          <cell r="E1761" t="str">
            <v>03</v>
          </cell>
          <cell r="F1761" t="str">
            <v>SRI</v>
          </cell>
          <cell r="G1761">
            <v>3702</v>
          </cell>
          <cell r="H1761" t="str">
            <v>Ports, Waterways, &amp; Shipping</v>
          </cell>
          <cell r="I1761">
            <v>2015</v>
          </cell>
          <cell r="J1761" t="str">
            <v>SATC</v>
          </cell>
          <cell r="K1761" t="str">
            <v>27SEP01</v>
          </cell>
          <cell r="L1761" t="str">
            <v>07NOV01</v>
          </cell>
          <cell r="M1761" t="str">
            <v>07MAY02</v>
          </cell>
          <cell r="N1761" t="str">
            <v>28FEB10</v>
          </cell>
          <cell r="O1761" t="str">
            <v>15MAR10</v>
          </cell>
          <cell r="P1761" t="str">
            <v>15SEP33</v>
          </cell>
          <cell r="Q1761">
            <v>32</v>
          </cell>
          <cell r="R1761">
            <v>8</v>
          </cell>
          <cell r="S1761">
            <v>0</v>
          </cell>
          <cell r="U1761">
            <v>11753</v>
          </cell>
          <cell r="V1761">
            <v>0</v>
          </cell>
          <cell r="W1761">
            <v>11753</v>
          </cell>
          <cell r="X1761">
            <v>11753</v>
          </cell>
          <cell r="Y1761">
            <v>10106</v>
          </cell>
          <cell r="Z1761">
            <v>8449</v>
          </cell>
          <cell r="AA1761">
            <v>0</v>
          </cell>
        </row>
        <row r="1762">
          <cell r="A1762" t="str">
            <v>URBAN WATER SUPPLY PROJECT</v>
          </cell>
          <cell r="B1762" t="str">
            <v>1842</v>
          </cell>
          <cell r="C1762">
            <v>1842</v>
          </cell>
          <cell r="D1762" t="str">
            <v>ACTIVE</v>
          </cell>
          <cell r="E1762" t="str">
            <v>01</v>
          </cell>
          <cell r="F1762" t="str">
            <v>UZB</v>
          </cell>
          <cell r="G1762">
            <v>3801</v>
          </cell>
          <cell r="H1762" t="str">
            <v>Water Supply &amp; Sanitation</v>
          </cell>
          <cell r="I1762">
            <v>4680</v>
          </cell>
          <cell r="J1762" t="str">
            <v>URM</v>
          </cell>
          <cell r="K1762" t="str">
            <v>27SEP01</v>
          </cell>
          <cell r="L1762" t="str">
            <v>29APR02</v>
          </cell>
          <cell r="M1762" t="str">
            <v>24JUL02</v>
          </cell>
          <cell r="N1762" t="str">
            <v>30JUN09</v>
          </cell>
          <cell r="O1762" t="str">
            <v>15MAR07</v>
          </cell>
          <cell r="P1762" t="str">
            <v>15SEP26</v>
          </cell>
          <cell r="Q1762">
            <v>25</v>
          </cell>
          <cell r="R1762">
            <v>5</v>
          </cell>
          <cell r="S1762">
            <v>0</v>
          </cell>
          <cell r="T1762" t="str">
            <v>V'ABLE</v>
          </cell>
          <cell r="U1762">
            <v>36000</v>
          </cell>
          <cell r="V1762">
            <v>0</v>
          </cell>
          <cell r="W1762">
            <v>36000</v>
          </cell>
          <cell r="X1762">
            <v>36000</v>
          </cell>
          <cell r="Y1762">
            <v>26691</v>
          </cell>
          <cell r="Z1762">
            <v>22137</v>
          </cell>
          <cell r="AA1762">
            <v>580</v>
          </cell>
        </row>
        <row r="1763">
          <cell r="A1763" t="str">
            <v>MINDANAO BASIC URBAN SERVICES SECTOR</v>
          </cell>
          <cell r="B1763" t="str">
            <v>1843</v>
          </cell>
          <cell r="C1763">
            <v>1843</v>
          </cell>
          <cell r="D1763" t="str">
            <v>ACTIVE</v>
          </cell>
          <cell r="E1763" t="str">
            <v>01</v>
          </cell>
          <cell r="F1763" t="str">
            <v>PHI</v>
          </cell>
          <cell r="G1763">
            <v>3900</v>
          </cell>
          <cell r="H1763" t="str">
            <v>Multisector</v>
          </cell>
          <cell r="I1763">
            <v>2135</v>
          </cell>
          <cell r="J1763" t="str">
            <v>SESS</v>
          </cell>
          <cell r="K1763" t="str">
            <v>27SEP01</v>
          </cell>
          <cell r="L1763" t="str">
            <v>15MAY02</v>
          </cell>
          <cell r="M1763" t="str">
            <v>13SEP02</v>
          </cell>
          <cell r="N1763" t="str">
            <v>30JUN09</v>
          </cell>
          <cell r="O1763" t="str">
            <v>15AUG07</v>
          </cell>
          <cell r="P1763" t="str">
            <v>15FEB21</v>
          </cell>
          <cell r="Q1763">
            <v>18</v>
          </cell>
          <cell r="R1763">
            <v>4</v>
          </cell>
          <cell r="S1763">
            <v>0</v>
          </cell>
          <cell r="U1763">
            <v>33104</v>
          </cell>
          <cell r="V1763">
            <v>9271</v>
          </cell>
          <cell r="W1763">
            <v>23833</v>
          </cell>
          <cell r="X1763">
            <v>21958</v>
          </cell>
          <cell r="Y1763">
            <v>19505</v>
          </cell>
          <cell r="Z1763">
            <v>19505</v>
          </cell>
          <cell r="AA1763">
            <v>55</v>
          </cell>
        </row>
        <row r="1764">
          <cell r="A1764" t="str">
            <v>SECOND EDUCATION QUALITY IMPROVEMENT PROJECT</v>
          </cell>
          <cell r="B1764" t="str">
            <v>1844</v>
          </cell>
          <cell r="C1764">
            <v>1844</v>
          </cell>
          <cell r="D1764" t="str">
            <v>ACTIVE</v>
          </cell>
          <cell r="E1764" t="str">
            <v>03</v>
          </cell>
          <cell r="F1764" t="str">
            <v>LAO</v>
          </cell>
          <cell r="G1764">
            <v>3101</v>
          </cell>
          <cell r="H1764" t="str">
            <v>Basic Education</v>
          </cell>
          <cell r="I1764">
            <v>2165</v>
          </cell>
          <cell r="J1764" t="str">
            <v>LRM</v>
          </cell>
          <cell r="K1764" t="str">
            <v>28SEP01</v>
          </cell>
          <cell r="L1764" t="str">
            <v>05DEC01</v>
          </cell>
          <cell r="M1764" t="str">
            <v>05MAR02</v>
          </cell>
          <cell r="N1764" t="str">
            <v>30JUN10</v>
          </cell>
          <cell r="O1764" t="str">
            <v>15DEC09</v>
          </cell>
          <cell r="P1764" t="str">
            <v>15JUN33</v>
          </cell>
          <cell r="Q1764">
            <v>32</v>
          </cell>
          <cell r="R1764">
            <v>8</v>
          </cell>
          <cell r="S1764">
            <v>0</v>
          </cell>
          <cell r="U1764">
            <v>24058</v>
          </cell>
          <cell r="V1764">
            <v>0</v>
          </cell>
          <cell r="W1764">
            <v>24058</v>
          </cell>
          <cell r="X1764">
            <v>24058</v>
          </cell>
          <cell r="Y1764">
            <v>16818</v>
          </cell>
          <cell r="Z1764">
            <v>14775</v>
          </cell>
          <cell r="AA1764">
            <v>0</v>
          </cell>
        </row>
        <row r="1765">
          <cell r="A1765" t="str">
            <v>NORTH EAST COMMUNITY RESTORATION AND DEVELOPMENT</v>
          </cell>
          <cell r="B1765" t="str">
            <v>1846</v>
          </cell>
          <cell r="C1765">
            <v>1846</v>
          </cell>
          <cell r="D1765" t="str">
            <v>ACTIVE</v>
          </cell>
          <cell r="E1765" t="str">
            <v>03</v>
          </cell>
          <cell r="F1765" t="str">
            <v>SRI</v>
          </cell>
          <cell r="G1765">
            <v>3900</v>
          </cell>
          <cell r="H1765" t="str">
            <v>Multisector</v>
          </cell>
          <cell r="I1765">
            <v>2080</v>
          </cell>
          <cell r="J1765" t="str">
            <v>SLRM</v>
          </cell>
          <cell r="K1765" t="str">
            <v>16OCT01</v>
          </cell>
          <cell r="L1765" t="str">
            <v>07NOV01</v>
          </cell>
          <cell r="M1765" t="str">
            <v>09JAN02</v>
          </cell>
          <cell r="N1765" t="str">
            <v>30JUN07</v>
          </cell>
          <cell r="O1765" t="str">
            <v>15MAR10</v>
          </cell>
          <cell r="P1765" t="str">
            <v>15SEP33</v>
          </cell>
          <cell r="Q1765">
            <v>32</v>
          </cell>
          <cell r="R1765">
            <v>8</v>
          </cell>
          <cell r="S1765">
            <v>0</v>
          </cell>
          <cell r="U1765">
            <v>29018</v>
          </cell>
          <cell r="V1765">
            <v>0</v>
          </cell>
          <cell r="W1765">
            <v>29018</v>
          </cell>
          <cell r="X1765">
            <v>29018</v>
          </cell>
          <cell r="Y1765">
            <v>27599</v>
          </cell>
          <cell r="Z1765">
            <v>25841</v>
          </cell>
          <cell r="AA1765">
            <v>0</v>
          </cell>
        </row>
        <row r="1766">
          <cell r="A1766" t="str">
            <v>HOUSING FINANCE SECTOR LOAN</v>
          </cell>
          <cell r="B1766" t="str">
            <v>1847</v>
          </cell>
          <cell r="C1766">
            <v>1847</v>
          </cell>
          <cell r="D1766" t="str">
            <v>CLOSED</v>
          </cell>
          <cell r="E1766" t="str">
            <v>03</v>
          </cell>
          <cell r="F1766" t="str">
            <v>MON</v>
          </cell>
          <cell r="G1766">
            <v>3303</v>
          </cell>
          <cell r="H1766" t="str">
            <v>Housing Finance</v>
          </cell>
          <cell r="I1766">
            <v>9999</v>
          </cell>
          <cell r="J1766" t="e">
            <v>#N/A</v>
          </cell>
          <cell r="K1766" t="str">
            <v>18OCT01</v>
          </cell>
          <cell r="L1766" t="str">
            <v>29JAN02</v>
          </cell>
          <cell r="M1766" t="str">
            <v>15MAY02</v>
          </cell>
          <cell r="N1766" t="str">
            <v>24AUG08</v>
          </cell>
          <cell r="O1766" t="str">
            <v>15NOV09</v>
          </cell>
          <cell r="P1766" t="str">
            <v>15MAY33</v>
          </cell>
          <cell r="Q1766">
            <v>32</v>
          </cell>
          <cell r="R1766">
            <v>8</v>
          </cell>
          <cell r="S1766">
            <v>0</v>
          </cell>
          <cell r="U1766">
            <v>17332</v>
          </cell>
          <cell r="V1766">
            <v>1020</v>
          </cell>
          <cell r="W1766">
            <v>16312</v>
          </cell>
          <cell r="X1766">
            <v>16312</v>
          </cell>
          <cell r="Y1766">
            <v>16312</v>
          </cell>
          <cell r="Z1766">
            <v>16312</v>
          </cell>
          <cell r="AA1766">
            <v>0</v>
          </cell>
        </row>
        <row r="1767">
          <cell r="A1767" t="str">
            <v>RURAL FINANCE PROJECT</v>
          </cell>
          <cell r="B1767" t="str">
            <v>1848</v>
          </cell>
          <cell r="C1767">
            <v>1848</v>
          </cell>
          <cell r="D1767" t="str">
            <v>CLOSED</v>
          </cell>
          <cell r="E1767" t="str">
            <v>03</v>
          </cell>
          <cell r="F1767" t="str">
            <v>MON</v>
          </cell>
          <cell r="G1767">
            <v>3304</v>
          </cell>
          <cell r="H1767" t="str">
            <v>Microfinance</v>
          </cell>
          <cell r="I1767">
            <v>4710</v>
          </cell>
          <cell r="J1767" t="str">
            <v>EARG</v>
          </cell>
          <cell r="K1767" t="str">
            <v>25OCT01</v>
          </cell>
          <cell r="L1767" t="str">
            <v>29JAN02</v>
          </cell>
          <cell r="M1767" t="str">
            <v>29JUL02</v>
          </cell>
          <cell r="N1767" t="str">
            <v>09NOV07</v>
          </cell>
          <cell r="O1767" t="str">
            <v>15NOV09</v>
          </cell>
          <cell r="P1767" t="str">
            <v>15MAY33</v>
          </cell>
          <cell r="Q1767">
            <v>32</v>
          </cell>
          <cell r="R1767">
            <v>8</v>
          </cell>
          <cell r="S1767">
            <v>0</v>
          </cell>
          <cell r="U1767">
            <v>10694</v>
          </cell>
          <cell r="V1767">
            <v>9728</v>
          </cell>
          <cell r="W1767">
            <v>966</v>
          </cell>
          <cell r="X1767">
            <v>966</v>
          </cell>
          <cell r="Y1767">
            <v>966</v>
          </cell>
          <cell r="Z1767">
            <v>966</v>
          </cell>
          <cell r="AA1767">
            <v>0</v>
          </cell>
        </row>
        <row r="1768">
          <cell r="A1768" t="str">
            <v>SOUTHERN PROVINCE RURAL ECONOMIC ADVANCEMENT PROJECT</v>
          </cell>
          <cell r="B1768" t="str">
            <v>1849</v>
          </cell>
          <cell r="C1768">
            <v>1849</v>
          </cell>
          <cell r="D1768" t="str">
            <v>ACTIVE</v>
          </cell>
          <cell r="E1768" t="str">
            <v>03</v>
          </cell>
          <cell r="F1768" t="str">
            <v>SRI</v>
          </cell>
          <cell r="G1768">
            <v>3900</v>
          </cell>
          <cell r="H1768" t="str">
            <v>Multisector</v>
          </cell>
          <cell r="I1768">
            <v>2080</v>
          </cell>
          <cell r="J1768" t="str">
            <v>SLRM</v>
          </cell>
          <cell r="K1768" t="str">
            <v>26OCT01</v>
          </cell>
          <cell r="L1768" t="str">
            <v>10JAN02</v>
          </cell>
          <cell r="M1768" t="str">
            <v>12DEC02</v>
          </cell>
          <cell r="N1768" t="str">
            <v>31JUL09</v>
          </cell>
          <cell r="O1768" t="str">
            <v>15MAR10</v>
          </cell>
          <cell r="P1768" t="str">
            <v>15SEP33</v>
          </cell>
          <cell r="Q1768">
            <v>32</v>
          </cell>
          <cell r="R1768">
            <v>8</v>
          </cell>
          <cell r="S1768">
            <v>0</v>
          </cell>
          <cell r="U1768">
            <v>29307</v>
          </cell>
          <cell r="V1768">
            <v>0</v>
          </cell>
          <cell r="W1768">
            <v>29307</v>
          </cell>
          <cell r="X1768">
            <v>29307</v>
          </cell>
          <cell r="Y1768">
            <v>24685</v>
          </cell>
          <cell r="Z1768">
            <v>22699</v>
          </cell>
          <cell r="AA1768">
            <v>0</v>
          </cell>
        </row>
        <row r="1769">
          <cell r="A1769" t="str">
            <v>GANZHOU-LONGYAN RAILWAY PROJECT</v>
          </cell>
          <cell r="B1769" t="str">
            <v>1850</v>
          </cell>
          <cell r="C1769">
            <v>1850</v>
          </cell>
          <cell r="D1769" t="str">
            <v>CLOSED</v>
          </cell>
          <cell r="E1769" t="str">
            <v>01</v>
          </cell>
          <cell r="F1769" t="str">
            <v>PRC</v>
          </cell>
          <cell r="G1769">
            <v>3703</v>
          </cell>
          <cell r="H1769" t="str">
            <v>Railways</v>
          </cell>
          <cell r="I1769">
            <v>4750</v>
          </cell>
          <cell r="J1769" t="str">
            <v>PRCM</v>
          </cell>
          <cell r="K1769" t="str">
            <v>30OCT01</v>
          </cell>
          <cell r="L1769" t="str">
            <v>21DEC01</v>
          </cell>
          <cell r="M1769" t="str">
            <v>02APR02</v>
          </cell>
          <cell r="N1769" t="str">
            <v>16JAN08</v>
          </cell>
          <cell r="O1769" t="str">
            <v>15MAR07</v>
          </cell>
          <cell r="P1769" t="str">
            <v>15SEP26</v>
          </cell>
          <cell r="Q1769">
            <v>25</v>
          </cell>
          <cell r="R1769">
            <v>5</v>
          </cell>
          <cell r="S1769">
            <v>0</v>
          </cell>
          <cell r="U1769">
            <v>200000</v>
          </cell>
          <cell r="V1769">
            <v>615</v>
          </cell>
          <cell r="W1769">
            <v>199385</v>
          </cell>
          <cell r="X1769">
            <v>199385</v>
          </cell>
          <cell r="Y1769">
            <v>199385</v>
          </cell>
          <cell r="Z1769">
            <v>199385</v>
          </cell>
          <cell r="AA1769">
            <v>7045</v>
          </cell>
        </row>
        <row r="1770">
          <cell r="A1770" t="str">
            <v>GUANGXI ROADS DEVELOPMENT PROJECT</v>
          </cell>
          <cell r="B1770" t="str">
            <v>1851</v>
          </cell>
          <cell r="C1770">
            <v>1851</v>
          </cell>
          <cell r="D1770" t="str">
            <v>CLOSED</v>
          </cell>
          <cell r="E1770" t="str">
            <v>01</v>
          </cell>
          <cell r="F1770" t="str">
            <v>PRC</v>
          </cell>
          <cell r="G1770">
            <v>3701</v>
          </cell>
          <cell r="H1770" t="str">
            <v>Roads &amp; Highways</v>
          </cell>
          <cell r="I1770">
            <v>4715</v>
          </cell>
          <cell r="J1770" t="str">
            <v>EATC</v>
          </cell>
          <cell r="K1770" t="str">
            <v>30OCT01</v>
          </cell>
          <cell r="L1770" t="str">
            <v>12AUG02</v>
          </cell>
          <cell r="M1770" t="str">
            <v>10JAN03</v>
          </cell>
          <cell r="N1770" t="str">
            <v>12MAR08</v>
          </cell>
          <cell r="O1770" t="str">
            <v>15JAN06</v>
          </cell>
          <cell r="P1770" t="str">
            <v>15JUL25</v>
          </cell>
          <cell r="Q1770">
            <v>24</v>
          </cell>
          <cell r="R1770">
            <v>4</v>
          </cell>
          <cell r="S1770">
            <v>0</v>
          </cell>
          <cell r="U1770">
            <v>150000</v>
          </cell>
          <cell r="V1770">
            <v>0</v>
          </cell>
          <cell r="W1770">
            <v>150000</v>
          </cell>
          <cell r="X1770">
            <v>150000</v>
          </cell>
          <cell r="Y1770">
            <v>150000</v>
          </cell>
          <cell r="Z1770">
            <v>150000</v>
          </cell>
          <cell r="AA1770">
            <v>6047</v>
          </cell>
        </row>
        <row r="1771">
          <cell r="A1771" t="str">
            <v>EMERGENCY RESTORATION OF YAVAN WATER CONVEYANCE SYSTEM PROJECT</v>
          </cell>
          <cell r="B1771" t="str">
            <v>1852</v>
          </cell>
          <cell r="C1771">
            <v>1852</v>
          </cell>
          <cell r="D1771" t="str">
            <v>CLOSED</v>
          </cell>
          <cell r="E1771" t="str">
            <v>03</v>
          </cell>
          <cell r="F1771" t="str">
            <v>TAJ</v>
          </cell>
          <cell r="G1771">
            <v>3801</v>
          </cell>
          <cell r="H1771" t="str">
            <v>Water Supply &amp; Sanitation</v>
          </cell>
          <cell r="I1771">
            <v>4620</v>
          </cell>
          <cell r="J1771" t="str">
            <v>CWAE</v>
          </cell>
          <cell r="K1771" t="str">
            <v>30OCT01</v>
          </cell>
          <cell r="L1771" t="str">
            <v>21NOV01</v>
          </cell>
          <cell r="M1771" t="str">
            <v>12DEC01</v>
          </cell>
          <cell r="N1771" t="str">
            <v>12MAR04</v>
          </cell>
          <cell r="O1771" t="str">
            <v>15DEC09</v>
          </cell>
          <cell r="P1771" t="str">
            <v>15JUN33</v>
          </cell>
          <cell r="Q1771">
            <v>32</v>
          </cell>
          <cell r="R1771">
            <v>8</v>
          </cell>
          <cell r="S1771">
            <v>0</v>
          </cell>
          <cell r="U1771">
            <v>3653</v>
          </cell>
          <cell r="V1771">
            <v>77</v>
          </cell>
          <cell r="W1771">
            <v>3576</v>
          </cell>
          <cell r="X1771">
            <v>3576</v>
          </cell>
          <cell r="Y1771">
            <v>3576</v>
          </cell>
          <cell r="Z1771">
            <v>3576</v>
          </cell>
          <cell r="AA1771">
            <v>0</v>
          </cell>
        </row>
        <row r="1772">
          <cell r="A1772" t="str">
            <v>THIRD ROAD REHABILITATION</v>
          </cell>
          <cell r="B1772" t="str">
            <v>1853</v>
          </cell>
          <cell r="C1772">
            <v>1853</v>
          </cell>
          <cell r="D1772" t="str">
            <v>CLOSED</v>
          </cell>
          <cell r="E1772" t="str">
            <v>03</v>
          </cell>
          <cell r="F1772" t="str">
            <v>KGZ</v>
          </cell>
          <cell r="G1772">
            <v>3701</v>
          </cell>
          <cell r="H1772" t="str">
            <v>Roads &amp; Highways</v>
          </cell>
          <cell r="I1772">
            <v>4665</v>
          </cell>
          <cell r="J1772" t="str">
            <v>KYRM</v>
          </cell>
          <cell r="K1772" t="str">
            <v>31OCT01</v>
          </cell>
          <cell r="L1772" t="str">
            <v>29APR02</v>
          </cell>
          <cell r="M1772" t="str">
            <v>12SEP02</v>
          </cell>
          <cell r="N1772" t="str">
            <v>10DEC07</v>
          </cell>
          <cell r="O1772" t="str">
            <v>15FEB10</v>
          </cell>
          <cell r="P1772" t="str">
            <v>15AUG33</v>
          </cell>
          <cell r="Q1772">
            <v>32</v>
          </cell>
          <cell r="R1772">
            <v>8</v>
          </cell>
          <cell r="S1772">
            <v>0</v>
          </cell>
          <cell r="U1772">
            <v>47223</v>
          </cell>
          <cell r="V1772">
            <v>1337</v>
          </cell>
          <cell r="W1772">
            <v>45886</v>
          </cell>
          <cell r="X1772">
            <v>45886</v>
          </cell>
          <cell r="Y1772">
            <v>45886</v>
          </cell>
          <cell r="Z1772">
            <v>45886</v>
          </cell>
          <cell r="AA1772">
            <v>0</v>
          </cell>
        </row>
        <row r="1773">
          <cell r="A1773" t="str">
            <v>NWFP URBAN DEVELOPMENT SECTOR PROJECT</v>
          </cell>
          <cell r="B1773" t="str">
            <v>1854</v>
          </cell>
          <cell r="C1773">
            <v>1854</v>
          </cell>
          <cell r="D1773" t="str">
            <v>CLOSED</v>
          </cell>
          <cell r="E1773" t="str">
            <v>03</v>
          </cell>
          <cell r="F1773" t="str">
            <v>PAK</v>
          </cell>
          <cell r="G1773">
            <v>3900</v>
          </cell>
          <cell r="H1773" t="str">
            <v>Multisector</v>
          </cell>
          <cell r="I1773">
            <v>4670</v>
          </cell>
          <cell r="J1773" t="str">
            <v>PRM</v>
          </cell>
          <cell r="K1773" t="str">
            <v>08NOV01</v>
          </cell>
          <cell r="L1773" t="str">
            <v>21DEC01</v>
          </cell>
          <cell r="M1773" t="str">
            <v>23OCT02</v>
          </cell>
          <cell r="N1773" t="str">
            <v>19DEC08</v>
          </cell>
          <cell r="O1773" t="str">
            <v>15APR10</v>
          </cell>
          <cell r="P1773" t="str">
            <v>15OCT33</v>
          </cell>
          <cell r="Q1773">
            <v>32</v>
          </cell>
          <cell r="R1773">
            <v>8</v>
          </cell>
          <cell r="S1773">
            <v>0</v>
          </cell>
          <cell r="U1773">
            <v>24774</v>
          </cell>
          <cell r="V1773">
            <v>20097</v>
          </cell>
          <cell r="W1773">
            <v>4677</v>
          </cell>
          <cell r="X1773">
            <v>4677</v>
          </cell>
          <cell r="Y1773">
            <v>4677</v>
          </cell>
          <cell r="Z1773">
            <v>4677</v>
          </cell>
          <cell r="AA1773">
            <v>0</v>
          </cell>
        </row>
        <row r="1774">
          <cell r="A1774" t="str">
            <v>SECOND RED RIVER BASIN SECTOR PROJECT</v>
          </cell>
          <cell r="B1774" t="str">
            <v>1855</v>
          </cell>
          <cell r="C1774">
            <v>1855</v>
          </cell>
          <cell r="D1774" t="str">
            <v>ACTIVE</v>
          </cell>
          <cell r="E1774" t="str">
            <v>03</v>
          </cell>
          <cell r="F1774" t="str">
            <v>VIE</v>
          </cell>
          <cell r="G1774">
            <v>3007</v>
          </cell>
          <cell r="H1774" t="str">
            <v>Water Resource Management</v>
          </cell>
          <cell r="I1774">
            <v>2180</v>
          </cell>
          <cell r="J1774" t="str">
            <v>VRM</v>
          </cell>
          <cell r="K1774" t="str">
            <v>13NOV01</v>
          </cell>
          <cell r="L1774" t="str">
            <v>14JAN02</v>
          </cell>
          <cell r="M1774" t="str">
            <v>17MAY02</v>
          </cell>
          <cell r="N1774" t="str">
            <v>30JUN10</v>
          </cell>
          <cell r="O1774" t="str">
            <v>01APR10</v>
          </cell>
          <cell r="P1774" t="str">
            <v>01OCT33</v>
          </cell>
          <cell r="Q1774">
            <v>32</v>
          </cell>
          <cell r="R1774">
            <v>8</v>
          </cell>
          <cell r="S1774">
            <v>0</v>
          </cell>
          <cell r="U1774">
            <v>83566</v>
          </cell>
          <cell r="V1774">
            <v>0</v>
          </cell>
          <cell r="W1774">
            <v>83566</v>
          </cell>
          <cell r="X1774">
            <v>83566</v>
          </cell>
          <cell r="Y1774">
            <v>54274</v>
          </cell>
          <cell r="Z1774">
            <v>36298</v>
          </cell>
          <cell r="AA1774">
            <v>0</v>
          </cell>
        </row>
        <row r="1775">
          <cell r="A1775" t="str">
            <v>NONBANK FINANCIAL GOVERNANCE PROGRAM</v>
          </cell>
          <cell r="B1775" t="str">
            <v>1858</v>
          </cell>
          <cell r="C1775">
            <v>1858</v>
          </cell>
          <cell r="D1775" t="str">
            <v>CLOSED</v>
          </cell>
          <cell r="E1775" t="str">
            <v>01</v>
          </cell>
          <cell r="F1775" t="str">
            <v>PHI</v>
          </cell>
          <cell r="G1775">
            <v>3306</v>
          </cell>
          <cell r="H1775" t="str">
            <v>Finance Sector Development</v>
          </cell>
          <cell r="I1775">
            <v>2145</v>
          </cell>
          <cell r="J1775" t="str">
            <v>SEGF</v>
          </cell>
          <cell r="K1775" t="str">
            <v>15NOV01</v>
          </cell>
          <cell r="L1775" t="str">
            <v>19NOV01</v>
          </cell>
          <cell r="M1775" t="str">
            <v>04DEC01</v>
          </cell>
          <cell r="N1775" t="str">
            <v>30APR02</v>
          </cell>
          <cell r="O1775" t="str">
            <v>15FEB05</v>
          </cell>
          <cell r="P1775" t="str">
            <v>15AUG16</v>
          </cell>
          <cell r="Q1775">
            <v>15</v>
          </cell>
          <cell r="R1775">
            <v>3</v>
          </cell>
          <cell r="S1775">
            <v>0</v>
          </cell>
          <cell r="U1775">
            <v>75000</v>
          </cell>
          <cell r="V1775">
            <v>0</v>
          </cell>
          <cell r="W1775">
            <v>75000</v>
          </cell>
          <cell r="X1775">
            <v>75000</v>
          </cell>
          <cell r="Y1775">
            <v>75000</v>
          </cell>
          <cell r="Z1775">
            <v>75000</v>
          </cell>
          <cell r="AA1775">
            <v>16097</v>
          </cell>
        </row>
        <row r="1776">
          <cell r="A1776" t="str">
            <v>FINANCIAL SECTOR PROGRAM LOAN (CLUSTER)</v>
          </cell>
          <cell r="B1776" t="str">
            <v>1859</v>
          </cell>
          <cell r="C1776">
            <v>1859</v>
          </cell>
          <cell r="D1776" t="str">
            <v>CLOSED</v>
          </cell>
          <cell r="E1776" t="str">
            <v>03</v>
          </cell>
          <cell r="F1776" t="str">
            <v>CAM</v>
          </cell>
          <cell r="G1776">
            <v>3306</v>
          </cell>
          <cell r="H1776" t="str">
            <v>Finance Sector Development</v>
          </cell>
          <cell r="I1776">
            <v>2145</v>
          </cell>
          <cell r="J1776" t="str">
            <v>SEGF</v>
          </cell>
          <cell r="K1776" t="str">
            <v>15NOV01</v>
          </cell>
          <cell r="L1776" t="str">
            <v>13DEC01</v>
          </cell>
          <cell r="M1776" t="str">
            <v>09JAN02</v>
          </cell>
          <cell r="N1776" t="str">
            <v>13DEC02</v>
          </cell>
          <cell r="O1776" t="str">
            <v>15MAY10</v>
          </cell>
          <cell r="P1776" t="str">
            <v>15NOV25</v>
          </cell>
          <cell r="Q1776">
            <v>24</v>
          </cell>
          <cell r="R1776">
            <v>8</v>
          </cell>
          <cell r="S1776">
            <v>0</v>
          </cell>
          <cell r="U1776">
            <v>9997</v>
          </cell>
          <cell r="V1776">
            <v>0</v>
          </cell>
          <cell r="W1776">
            <v>9997</v>
          </cell>
          <cell r="X1776">
            <v>9997</v>
          </cell>
          <cell r="Y1776">
            <v>9997</v>
          </cell>
          <cell r="Z1776">
            <v>9997</v>
          </cell>
          <cell r="AA1776">
            <v>0</v>
          </cell>
        </row>
        <row r="1777">
          <cell r="A1777" t="str">
            <v>CORPORATE GOVERNANCE &amp; ENTERPRISE REFORM PROGRAM-PHASE II</v>
          </cell>
          <cell r="B1777" t="str">
            <v>1860</v>
          </cell>
          <cell r="C1777">
            <v>1860</v>
          </cell>
          <cell r="D1777" t="str">
            <v>CLOSED</v>
          </cell>
          <cell r="E1777" t="str">
            <v>03</v>
          </cell>
          <cell r="F1777" t="str">
            <v>KGZ</v>
          </cell>
          <cell r="G1777">
            <v>3602</v>
          </cell>
          <cell r="H1777" t="str">
            <v>Economic Management</v>
          </cell>
          <cell r="I1777">
            <v>4630</v>
          </cell>
          <cell r="J1777" t="str">
            <v>CWGF</v>
          </cell>
          <cell r="K1777" t="str">
            <v>22NOV01</v>
          </cell>
          <cell r="L1777" t="str">
            <v>04DEC01</v>
          </cell>
          <cell r="M1777" t="str">
            <v>07DEC01</v>
          </cell>
          <cell r="N1777" t="str">
            <v>02SEP04</v>
          </cell>
          <cell r="O1777" t="str">
            <v>15MAY10</v>
          </cell>
          <cell r="P1777" t="str">
            <v>15NOV25</v>
          </cell>
          <cell r="Q1777">
            <v>24</v>
          </cell>
          <cell r="R1777">
            <v>8</v>
          </cell>
          <cell r="S1777">
            <v>0</v>
          </cell>
          <cell r="U1777">
            <v>37395</v>
          </cell>
          <cell r="V1777">
            <v>0</v>
          </cell>
          <cell r="W1777">
            <v>37395</v>
          </cell>
          <cell r="X1777">
            <v>37395</v>
          </cell>
          <cell r="Y1777">
            <v>37395</v>
          </cell>
          <cell r="Z1777">
            <v>37395</v>
          </cell>
          <cell r="AA1777">
            <v>0</v>
          </cell>
        </row>
        <row r="1778">
          <cell r="A1778" t="str">
            <v>GOVERNANCE REFORM PROGRAM</v>
          </cell>
          <cell r="B1778" t="str">
            <v>1861</v>
          </cell>
          <cell r="C1778">
            <v>1861</v>
          </cell>
          <cell r="D1778" t="str">
            <v>CLOSED</v>
          </cell>
          <cell r="E1778" t="str">
            <v>03</v>
          </cell>
          <cell r="F1778" t="str">
            <v>NEP</v>
          </cell>
          <cell r="G1778">
            <v>3601</v>
          </cell>
          <cell r="H1778" t="str">
            <v>National Government Administration</v>
          </cell>
          <cell r="I1778">
            <v>2070</v>
          </cell>
          <cell r="J1778" t="str">
            <v>NRM</v>
          </cell>
          <cell r="K1778" t="str">
            <v>27NOV01</v>
          </cell>
          <cell r="L1778" t="str">
            <v>13DEC01</v>
          </cell>
          <cell r="M1778" t="str">
            <v>27DEC01</v>
          </cell>
          <cell r="N1778" t="str">
            <v>18JUL07</v>
          </cell>
          <cell r="O1778" t="str">
            <v>01MAY10</v>
          </cell>
          <cell r="P1778" t="str">
            <v>01NOV25</v>
          </cell>
          <cell r="Q1778">
            <v>24</v>
          </cell>
          <cell r="R1778">
            <v>8</v>
          </cell>
          <cell r="S1778">
            <v>0</v>
          </cell>
          <cell r="U1778">
            <v>33194</v>
          </cell>
          <cell r="V1778">
            <v>10690</v>
          </cell>
          <cell r="W1778">
            <v>22504</v>
          </cell>
          <cell r="X1778">
            <v>22504</v>
          </cell>
          <cell r="Y1778">
            <v>22504</v>
          </cell>
          <cell r="Z1778">
            <v>22504</v>
          </cell>
          <cell r="AA1778">
            <v>0</v>
          </cell>
        </row>
        <row r="1779">
          <cell r="A1779" t="str">
            <v>NORTHWESTERN RURAL DEVELOPMENT PROJECT</v>
          </cell>
          <cell r="B1779" t="str">
            <v>1862</v>
          </cell>
          <cell r="C1779">
            <v>1862</v>
          </cell>
          <cell r="D1779" t="str">
            <v>ACTIVE</v>
          </cell>
          <cell r="E1779" t="str">
            <v>03</v>
          </cell>
          <cell r="F1779" t="str">
            <v>CAM</v>
          </cell>
          <cell r="G1779">
            <v>3900</v>
          </cell>
          <cell r="H1779" t="str">
            <v>Multisector</v>
          </cell>
          <cell r="I1779">
            <v>2155</v>
          </cell>
          <cell r="J1779" t="str">
            <v>CARM</v>
          </cell>
          <cell r="K1779" t="str">
            <v>27NOV01</v>
          </cell>
          <cell r="L1779" t="str">
            <v>27FEB02</v>
          </cell>
          <cell r="M1779" t="str">
            <v>03SEP02</v>
          </cell>
          <cell r="N1779" t="str">
            <v>30JUN08</v>
          </cell>
          <cell r="O1779" t="str">
            <v>01APR10</v>
          </cell>
          <cell r="P1779" t="str">
            <v>01OCT33</v>
          </cell>
          <cell r="Q1779">
            <v>32</v>
          </cell>
          <cell r="R1779">
            <v>8</v>
          </cell>
          <cell r="S1779">
            <v>0</v>
          </cell>
          <cell r="U1779">
            <v>31799</v>
          </cell>
          <cell r="V1779">
            <v>0</v>
          </cell>
          <cell r="W1779">
            <v>31799</v>
          </cell>
          <cell r="X1779">
            <v>31799</v>
          </cell>
          <cell r="Y1779">
            <v>30893</v>
          </cell>
          <cell r="Z1779">
            <v>30538</v>
          </cell>
          <cell r="AA1779">
            <v>0</v>
          </cell>
        </row>
        <row r="1780">
          <cell r="A1780" t="str">
            <v>DECENTRALIZED BASIC EDUCATION</v>
          </cell>
          <cell r="B1780" t="str">
            <v>1863</v>
          </cell>
          <cell r="C1780">
            <v>1863</v>
          </cell>
          <cell r="D1780" t="str">
            <v>ACTIVE</v>
          </cell>
          <cell r="E1780" t="str">
            <v>03</v>
          </cell>
          <cell r="F1780" t="str">
            <v>INO</v>
          </cell>
          <cell r="G1780">
            <v>3101</v>
          </cell>
          <cell r="H1780" t="str">
            <v>Basic Education</v>
          </cell>
          <cell r="I1780">
            <v>2135</v>
          </cell>
          <cell r="J1780" t="str">
            <v>SESS</v>
          </cell>
          <cell r="K1780" t="str">
            <v>29NOV01</v>
          </cell>
          <cell r="L1780" t="str">
            <v>20FEB02</v>
          </cell>
          <cell r="M1780" t="str">
            <v>20MAY02</v>
          </cell>
          <cell r="N1780" t="str">
            <v>31DEC08</v>
          </cell>
          <cell r="O1780" t="str">
            <v>15MAY10</v>
          </cell>
          <cell r="P1780" t="str">
            <v>15NOV33</v>
          </cell>
          <cell r="Q1780">
            <v>32</v>
          </cell>
          <cell r="R1780">
            <v>8</v>
          </cell>
          <cell r="S1780">
            <v>0</v>
          </cell>
          <cell r="U1780">
            <v>115811</v>
          </cell>
          <cell r="V1780">
            <v>0</v>
          </cell>
          <cell r="W1780">
            <v>115811</v>
          </cell>
          <cell r="X1780">
            <v>115811</v>
          </cell>
          <cell r="Y1780">
            <v>109256</v>
          </cell>
          <cell r="Z1780">
            <v>103907</v>
          </cell>
          <cell r="AA1780">
            <v>0</v>
          </cell>
        </row>
        <row r="1781">
          <cell r="A1781" t="str">
            <v>EDUCATION SECTOR DEVELOPMENT PROGRAM</v>
          </cell>
          <cell r="B1781" t="str">
            <v>1864</v>
          </cell>
          <cell r="C1781">
            <v>1864</v>
          </cell>
          <cell r="D1781" t="str">
            <v>CLOSED</v>
          </cell>
          <cell r="E1781" t="str">
            <v>03</v>
          </cell>
          <cell r="F1781" t="str">
            <v>CAM</v>
          </cell>
          <cell r="G1781">
            <v>3106</v>
          </cell>
          <cell r="H1781" t="str">
            <v>Education Sector Development</v>
          </cell>
          <cell r="I1781">
            <v>2135</v>
          </cell>
          <cell r="J1781" t="str">
            <v>SESS</v>
          </cell>
          <cell r="K1781" t="str">
            <v>04DEC01</v>
          </cell>
          <cell r="L1781" t="str">
            <v>27FEB02</v>
          </cell>
          <cell r="M1781" t="str">
            <v>12APR02</v>
          </cell>
          <cell r="N1781" t="str">
            <v>29NOV04</v>
          </cell>
          <cell r="O1781" t="str">
            <v>15MAY10</v>
          </cell>
          <cell r="P1781" t="str">
            <v>15NOV25</v>
          </cell>
          <cell r="Q1781">
            <v>24</v>
          </cell>
          <cell r="R1781">
            <v>8</v>
          </cell>
          <cell r="S1781">
            <v>0</v>
          </cell>
          <cell r="U1781">
            <v>21426</v>
          </cell>
          <cell r="V1781">
            <v>0</v>
          </cell>
          <cell r="W1781">
            <v>21426</v>
          </cell>
          <cell r="X1781">
            <v>21426</v>
          </cell>
          <cell r="Y1781">
            <v>21426</v>
          </cell>
          <cell r="Z1781">
            <v>21426</v>
          </cell>
          <cell r="AA1781">
            <v>0</v>
          </cell>
        </row>
        <row r="1782">
          <cell r="A1782" t="str">
            <v>EDUCATION SECTOR DEVELOPMENT PROJECT</v>
          </cell>
          <cell r="B1782" t="str">
            <v>1865</v>
          </cell>
          <cell r="C1782">
            <v>1865</v>
          </cell>
          <cell r="D1782" t="str">
            <v>CLOSED</v>
          </cell>
          <cell r="E1782" t="str">
            <v>03</v>
          </cell>
          <cell r="F1782" t="str">
            <v>CAM</v>
          </cell>
          <cell r="G1782">
            <v>3106</v>
          </cell>
          <cell r="H1782" t="str">
            <v>Education Sector Development</v>
          </cell>
          <cell r="I1782">
            <v>2135</v>
          </cell>
          <cell r="J1782" t="str">
            <v>SESS</v>
          </cell>
          <cell r="K1782" t="str">
            <v>04DEC01</v>
          </cell>
          <cell r="L1782" t="str">
            <v>27FEB02</v>
          </cell>
          <cell r="M1782" t="str">
            <v>12APR02</v>
          </cell>
          <cell r="N1782" t="str">
            <v>18SEP08</v>
          </cell>
          <cell r="O1782" t="str">
            <v>15MAY10</v>
          </cell>
          <cell r="P1782" t="str">
            <v>15NOV33</v>
          </cell>
          <cell r="Q1782">
            <v>32</v>
          </cell>
          <cell r="R1782">
            <v>8</v>
          </cell>
          <cell r="S1782">
            <v>0</v>
          </cell>
          <cell r="U1782">
            <v>20380</v>
          </cell>
          <cell r="V1782">
            <v>771</v>
          </cell>
          <cell r="W1782">
            <v>19609</v>
          </cell>
          <cell r="X1782">
            <v>19609</v>
          </cell>
          <cell r="Y1782">
            <v>19609</v>
          </cell>
          <cell r="Z1782">
            <v>19609</v>
          </cell>
          <cell r="AA1782">
            <v>0</v>
          </cell>
        </row>
        <row r="1783">
          <cell r="A1783" t="str">
            <v>State-Owned Enterprise Governance and Privatization Program</v>
          </cell>
          <cell r="B1783" t="str">
            <v>1866</v>
          </cell>
          <cell r="C1783">
            <v>1866</v>
          </cell>
          <cell r="D1783" t="str">
            <v>CLOSED</v>
          </cell>
          <cell r="E1783" t="str">
            <v>01</v>
          </cell>
          <cell r="F1783" t="str">
            <v>INO</v>
          </cell>
          <cell r="G1783">
            <v>3602</v>
          </cell>
          <cell r="H1783" t="str">
            <v>Economic Management</v>
          </cell>
          <cell r="I1783">
            <v>2145</v>
          </cell>
          <cell r="J1783" t="str">
            <v>SEGF</v>
          </cell>
          <cell r="K1783" t="str">
            <v>04DEC01</v>
          </cell>
          <cell r="L1783" t="str">
            <v>14DEC01</v>
          </cell>
          <cell r="M1783" t="str">
            <v>18DEC01</v>
          </cell>
          <cell r="N1783" t="str">
            <v>07OCT05</v>
          </cell>
          <cell r="O1783" t="str">
            <v>01MAY05</v>
          </cell>
          <cell r="P1783" t="str">
            <v>01NOV16</v>
          </cell>
          <cell r="Q1783">
            <v>15</v>
          </cell>
          <cell r="R1783">
            <v>3</v>
          </cell>
          <cell r="S1783">
            <v>0</v>
          </cell>
          <cell r="U1783">
            <v>400000</v>
          </cell>
          <cell r="V1783">
            <v>0</v>
          </cell>
          <cell r="W1783">
            <v>400000</v>
          </cell>
          <cell r="X1783">
            <v>400000</v>
          </cell>
          <cell r="Y1783">
            <v>400000</v>
          </cell>
          <cell r="Z1783">
            <v>400000</v>
          </cell>
          <cell r="AA1783">
            <v>76352</v>
          </cell>
        </row>
        <row r="1784">
          <cell r="A1784" t="str">
            <v>ENVIRONMENT AND SOCIAL PROGRAM</v>
          </cell>
          <cell r="B1784" t="str">
            <v>1867</v>
          </cell>
          <cell r="C1784">
            <v>1867</v>
          </cell>
          <cell r="D1784" t="str">
            <v>CLOSED</v>
          </cell>
          <cell r="E1784" t="str">
            <v>03</v>
          </cell>
          <cell r="F1784" t="str">
            <v>LAO</v>
          </cell>
          <cell r="G1784">
            <v>3900</v>
          </cell>
          <cell r="H1784" t="str">
            <v>Multisector</v>
          </cell>
          <cell r="I1784">
            <v>2115</v>
          </cell>
          <cell r="J1784" t="str">
            <v>SEID</v>
          </cell>
          <cell r="K1784" t="str">
            <v>06DEC01</v>
          </cell>
          <cell r="L1784" t="str">
            <v>24DEC01</v>
          </cell>
          <cell r="M1784" t="str">
            <v>19FEB02</v>
          </cell>
          <cell r="N1784" t="str">
            <v>01AUG06</v>
          </cell>
          <cell r="O1784" t="str">
            <v>01FEB10</v>
          </cell>
          <cell r="P1784" t="str">
            <v>01AUG25</v>
          </cell>
          <cell r="Q1784">
            <v>24</v>
          </cell>
          <cell r="R1784">
            <v>8</v>
          </cell>
          <cell r="S1784">
            <v>0</v>
          </cell>
          <cell r="U1784">
            <v>21943</v>
          </cell>
          <cell r="V1784">
            <v>0</v>
          </cell>
          <cell r="W1784">
            <v>21943</v>
          </cell>
          <cell r="X1784">
            <v>21943</v>
          </cell>
          <cell r="Y1784">
            <v>21943</v>
          </cell>
          <cell r="Z1784">
            <v>21943</v>
          </cell>
          <cell r="AA1784">
            <v>0</v>
          </cell>
        </row>
        <row r="1785">
          <cell r="A1785" t="str">
            <v>MADHYA PRADESH POWER SECTOR DEVELOPMENT PROGRAM</v>
          </cell>
          <cell r="B1785" t="str">
            <v>1868</v>
          </cell>
          <cell r="C1785">
            <v>1868</v>
          </cell>
          <cell r="D1785" t="str">
            <v>CLOSED</v>
          </cell>
          <cell r="E1785" t="str">
            <v>01</v>
          </cell>
          <cell r="F1785" t="str">
            <v>IND</v>
          </cell>
          <cell r="G1785">
            <v>3205</v>
          </cell>
          <cell r="H1785" t="str">
            <v>Energy Sector Development</v>
          </cell>
          <cell r="I1785">
            <v>2025</v>
          </cell>
          <cell r="J1785" t="str">
            <v>SAEN</v>
          </cell>
          <cell r="K1785" t="str">
            <v>06DEC01</v>
          </cell>
          <cell r="L1785" t="str">
            <v>21MAR02</v>
          </cell>
          <cell r="M1785" t="str">
            <v>22MAR02</v>
          </cell>
          <cell r="N1785" t="str">
            <v>28NOV03</v>
          </cell>
          <cell r="O1785" t="str">
            <v>15JUN05</v>
          </cell>
          <cell r="P1785" t="str">
            <v>15DEC16</v>
          </cell>
          <cell r="Q1785">
            <v>15</v>
          </cell>
          <cell r="R1785">
            <v>3</v>
          </cell>
          <cell r="S1785">
            <v>0</v>
          </cell>
          <cell r="U1785">
            <v>150000</v>
          </cell>
          <cell r="V1785">
            <v>0</v>
          </cell>
          <cell r="W1785">
            <v>150000</v>
          </cell>
          <cell r="X1785">
            <v>150000</v>
          </cell>
          <cell r="Y1785">
            <v>150000</v>
          </cell>
          <cell r="Z1785">
            <v>150000</v>
          </cell>
          <cell r="AA1785">
            <v>32190</v>
          </cell>
        </row>
        <row r="1786">
          <cell r="A1786" t="str">
            <v>MADHYA PRADESH POWER SECTOR DEVELOPMENT PROJECT</v>
          </cell>
          <cell r="B1786" t="str">
            <v>1869</v>
          </cell>
          <cell r="C1786">
            <v>1869</v>
          </cell>
          <cell r="D1786" t="str">
            <v>CLOSED</v>
          </cell>
          <cell r="E1786" t="str">
            <v>01</v>
          </cell>
          <cell r="F1786" t="str">
            <v>IND</v>
          </cell>
          <cell r="G1786">
            <v>3205</v>
          </cell>
          <cell r="H1786" t="str">
            <v>Energy Sector Development</v>
          </cell>
          <cell r="I1786">
            <v>2060</v>
          </cell>
          <cell r="J1786" t="str">
            <v>INRM</v>
          </cell>
          <cell r="K1786" t="str">
            <v>06DEC01</v>
          </cell>
          <cell r="L1786" t="str">
            <v>21MAR02</v>
          </cell>
          <cell r="M1786" t="str">
            <v>22MAR02</v>
          </cell>
          <cell r="N1786" t="str">
            <v>03APR07</v>
          </cell>
          <cell r="O1786" t="str">
            <v>15JUN07</v>
          </cell>
          <cell r="P1786" t="str">
            <v>15DEC21</v>
          </cell>
          <cell r="Q1786">
            <v>20</v>
          </cell>
          <cell r="R1786">
            <v>5</v>
          </cell>
          <cell r="S1786">
            <v>0</v>
          </cell>
          <cell r="U1786">
            <v>200000</v>
          </cell>
          <cell r="V1786">
            <v>21009</v>
          </cell>
          <cell r="W1786">
            <v>178991</v>
          </cell>
          <cell r="X1786">
            <v>178991</v>
          </cell>
          <cell r="Y1786">
            <v>178991</v>
          </cell>
          <cell r="Z1786">
            <v>178991</v>
          </cell>
          <cell r="AA1786">
            <v>11617</v>
          </cell>
        </row>
        <row r="1787">
          <cell r="A1787" t="str">
            <v>West Bengal Corridor Development Project</v>
          </cell>
          <cell r="B1787" t="str">
            <v>1870</v>
          </cell>
          <cell r="C1787">
            <v>1870</v>
          </cell>
          <cell r="D1787" t="str">
            <v>ACTIVE</v>
          </cell>
          <cell r="E1787" t="str">
            <v>01</v>
          </cell>
          <cell r="F1787" t="str">
            <v>IND</v>
          </cell>
          <cell r="G1787">
            <v>3701</v>
          </cell>
          <cell r="H1787" t="str">
            <v>Roads &amp; Highways</v>
          </cell>
          <cell r="I1787">
            <v>2060</v>
          </cell>
          <cell r="J1787" t="str">
            <v>INRM</v>
          </cell>
          <cell r="K1787" t="str">
            <v>11DEC01</v>
          </cell>
          <cell r="L1787" t="str">
            <v>10DEC02</v>
          </cell>
          <cell r="M1787" t="str">
            <v>07JAN03</v>
          </cell>
          <cell r="N1787" t="str">
            <v>30JUN09</v>
          </cell>
          <cell r="O1787" t="str">
            <v>15JUN07</v>
          </cell>
          <cell r="P1787" t="str">
            <v>15DEC26</v>
          </cell>
          <cell r="Q1787">
            <v>25</v>
          </cell>
          <cell r="R1787">
            <v>5</v>
          </cell>
          <cell r="S1787">
            <v>0</v>
          </cell>
          <cell r="U1787">
            <v>210000</v>
          </cell>
          <cell r="V1787">
            <v>130793</v>
          </cell>
          <cell r="W1787">
            <v>79207</v>
          </cell>
          <cell r="X1787">
            <v>79207</v>
          </cell>
          <cell r="Y1787">
            <v>67221</v>
          </cell>
          <cell r="Z1787">
            <v>40464</v>
          </cell>
          <cell r="AA1787">
            <v>966</v>
          </cell>
        </row>
        <row r="1788">
          <cell r="A1788" t="str">
            <v>Private Sector Infrastructure Facility at State Level Project</v>
          </cell>
          <cell r="B1788" t="str">
            <v>1871</v>
          </cell>
          <cell r="C1788">
            <v>1871</v>
          </cell>
          <cell r="D1788" t="str">
            <v>CLOSED</v>
          </cell>
          <cell r="E1788" t="str">
            <v>01</v>
          </cell>
          <cell r="F1788" t="str">
            <v>IND</v>
          </cell>
          <cell r="G1788">
            <v>3900</v>
          </cell>
          <cell r="H1788" t="str">
            <v>Multisector</v>
          </cell>
          <cell r="I1788">
            <v>2060</v>
          </cell>
          <cell r="J1788" t="str">
            <v>INRM</v>
          </cell>
          <cell r="K1788" t="str">
            <v>11DEC01</v>
          </cell>
          <cell r="L1788" t="str">
            <v>05AUG02</v>
          </cell>
          <cell r="M1788" t="str">
            <v>21OCT02</v>
          </cell>
          <cell r="N1788" t="str">
            <v>06SEP07</v>
          </cell>
          <cell r="O1788" t="str">
            <v>15JUN08</v>
          </cell>
          <cell r="P1788" t="str">
            <v>15DEC22</v>
          </cell>
          <cell r="Q1788">
            <v>20</v>
          </cell>
          <cell r="R1788">
            <v>5</v>
          </cell>
          <cell r="S1788">
            <v>0</v>
          </cell>
          <cell r="U1788">
            <v>100000</v>
          </cell>
          <cell r="V1788">
            <v>49600</v>
          </cell>
          <cell r="W1788">
            <v>50400</v>
          </cell>
          <cell r="X1788">
            <v>50400</v>
          </cell>
          <cell r="Y1788">
            <v>50400</v>
          </cell>
          <cell r="Z1788">
            <v>50400</v>
          </cell>
          <cell r="AA1788">
            <v>136</v>
          </cell>
        </row>
        <row r="1789">
          <cell r="A1789" t="str">
            <v>Private Sector Infrastructure Facility at State Level Project</v>
          </cell>
          <cell r="B1789" t="str">
            <v>1872</v>
          </cell>
          <cell r="C1789">
            <v>1872</v>
          </cell>
          <cell r="D1789" t="str">
            <v>CLOSED</v>
          </cell>
          <cell r="E1789" t="str">
            <v>01</v>
          </cell>
          <cell r="F1789" t="str">
            <v>IND</v>
          </cell>
          <cell r="G1789">
            <v>3900</v>
          </cell>
          <cell r="H1789" t="str">
            <v>Multisector</v>
          </cell>
          <cell r="I1789">
            <v>2060</v>
          </cell>
          <cell r="J1789" t="str">
            <v>INRM</v>
          </cell>
          <cell r="K1789" t="str">
            <v>11DEC01</v>
          </cell>
          <cell r="L1789" t="str">
            <v>03JUN02</v>
          </cell>
          <cell r="M1789" t="str">
            <v>20AUG02</v>
          </cell>
          <cell r="N1789" t="str">
            <v>14NOV03</v>
          </cell>
          <cell r="O1789" t="str">
            <v>15JUL08</v>
          </cell>
          <cell r="P1789" t="str">
            <v>15JAN23</v>
          </cell>
          <cell r="Q1789">
            <v>20</v>
          </cell>
          <cell r="R1789">
            <v>5</v>
          </cell>
          <cell r="S1789">
            <v>0</v>
          </cell>
          <cell r="U1789">
            <v>100000</v>
          </cell>
          <cell r="V1789">
            <v>91743</v>
          </cell>
          <cell r="W1789">
            <v>8257</v>
          </cell>
          <cell r="X1789">
            <v>8257</v>
          </cell>
          <cell r="Y1789">
            <v>8257</v>
          </cell>
          <cell r="Z1789">
            <v>8257</v>
          </cell>
          <cell r="AA1789">
            <v>8257</v>
          </cell>
        </row>
        <row r="1790">
          <cell r="A1790" t="str">
            <v>PRIVATE SECTOR DEVELOPMENT PROGRAM</v>
          </cell>
          <cell r="B1790" t="str">
            <v>1873</v>
          </cell>
          <cell r="C1790">
            <v>1873</v>
          </cell>
          <cell r="D1790" t="str">
            <v>CLOSED</v>
          </cell>
          <cell r="E1790" t="str">
            <v>03</v>
          </cell>
          <cell r="F1790" t="str">
            <v>FSM</v>
          </cell>
          <cell r="G1790">
            <v>3602</v>
          </cell>
          <cell r="H1790" t="str">
            <v>Economic Management</v>
          </cell>
          <cell r="I1790">
            <v>3610</v>
          </cell>
          <cell r="J1790" t="str">
            <v>PAHQ</v>
          </cell>
          <cell r="K1790" t="str">
            <v>12DEC01</v>
          </cell>
          <cell r="L1790" t="str">
            <v>24JAN02</v>
          </cell>
          <cell r="M1790" t="str">
            <v>24APR03</v>
          </cell>
          <cell r="N1790" t="str">
            <v>07FEB07</v>
          </cell>
          <cell r="O1790" t="str">
            <v>15MAY10</v>
          </cell>
          <cell r="P1790" t="str">
            <v>15NOV25</v>
          </cell>
          <cell r="Q1790">
            <v>24</v>
          </cell>
          <cell r="R1790">
            <v>8</v>
          </cell>
          <cell r="S1790">
            <v>0</v>
          </cell>
          <cell r="U1790">
            <v>5712</v>
          </cell>
          <cell r="V1790">
            <v>2159</v>
          </cell>
          <cell r="W1790">
            <v>3553</v>
          </cell>
          <cell r="X1790">
            <v>3553</v>
          </cell>
          <cell r="Y1790">
            <v>3553</v>
          </cell>
          <cell r="Z1790">
            <v>3553</v>
          </cell>
          <cell r="AA1790">
            <v>0</v>
          </cell>
        </row>
        <row r="1791">
          <cell r="A1791" t="str">
            <v>PRIVATE SECTOR DEVELOPMENT PROJECT</v>
          </cell>
          <cell r="B1791" t="str">
            <v>1874</v>
          </cell>
          <cell r="C1791">
            <v>1874</v>
          </cell>
          <cell r="D1791" t="str">
            <v>ACTIVE</v>
          </cell>
          <cell r="E1791" t="str">
            <v>03</v>
          </cell>
          <cell r="F1791" t="str">
            <v>FSM</v>
          </cell>
          <cell r="G1791">
            <v>3602</v>
          </cell>
          <cell r="H1791" t="str">
            <v>Economic Management</v>
          </cell>
          <cell r="I1791">
            <v>3610</v>
          </cell>
          <cell r="J1791" t="str">
            <v>PAHQ</v>
          </cell>
          <cell r="K1791" t="str">
            <v>12DEC01</v>
          </cell>
          <cell r="L1791" t="str">
            <v>24JAN02</v>
          </cell>
          <cell r="M1791" t="str">
            <v>24APR03</v>
          </cell>
          <cell r="N1791" t="str">
            <v>31MAR09</v>
          </cell>
          <cell r="O1791" t="str">
            <v>15MAY10</v>
          </cell>
          <cell r="P1791" t="str">
            <v>15NOV33</v>
          </cell>
          <cell r="Q1791">
            <v>32</v>
          </cell>
          <cell r="R1791">
            <v>8</v>
          </cell>
          <cell r="S1791">
            <v>0</v>
          </cell>
          <cell r="U1791">
            <v>9506</v>
          </cell>
          <cell r="V1791">
            <v>0</v>
          </cell>
          <cell r="W1791">
            <v>9506</v>
          </cell>
          <cell r="X1791">
            <v>9506</v>
          </cell>
          <cell r="Y1791">
            <v>6428</v>
          </cell>
          <cell r="Z1791">
            <v>6008</v>
          </cell>
          <cell r="AA1791">
            <v>0</v>
          </cell>
        </row>
        <row r="1792">
          <cell r="A1792" t="str">
            <v>PUBLIC SERVICE PROGRAM</v>
          </cell>
          <cell r="B1792" t="str">
            <v>1875</v>
          </cell>
          <cell r="C1792">
            <v>1875</v>
          </cell>
          <cell r="D1792" t="str">
            <v>CLOSED</v>
          </cell>
          <cell r="E1792" t="str">
            <v>01</v>
          </cell>
          <cell r="F1792" t="str">
            <v>PNG</v>
          </cell>
          <cell r="G1792">
            <v>3601</v>
          </cell>
          <cell r="H1792" t="str">
            <v>National Government Administration</v>
          </cell>
          <cell r="I1792">
            <v>3635</v>
          </cell>
          <cell r="J1792" t="str">
            <v>PNRM</v>
          </cell>
          <cell r="K1792" t="str">
            <v>12DEC01</v>
          </cell>
          <cell r="L1792" t="str">
            <v>12DEC01</v>
          </cell>
          <cell r="M1792" t="str">
            <v>13DEC01</v>
          </cell>
          <cell r="N1792" t="str">
            <v>31MAR05</v>
          </cell>
          <cell r="O1792" t="str">
            <v>15FEB05</v>
          </cell>
          <cell r="P1792" t="str">
            <v>15AUG16</v>
          </cell>
          <cell r="Q1792">
            <v>15</v>
          </cell>
          <cell r="R1792">
            <v>3</v>
          </cell>
          <cell r="S1792">
            <v>0</v>
          </cell>
          <cell r="U1792">
            <v>70000</v>
          </cell>
          <cell r="V1792">
            <v>35088</v>
          </cell>
          <cell r="W1792">
            <v>34912</v>
          </cell>
          <cell r="X1792">
            <v>34912</v>
          </cell>
          <cell r="Y1792">
            <v>34912</v>
          </cell>
          <cell r="Z1792">
            <v>34912</v>
          </cell>
          <cell r="AA1792">
            <v>34912</v>
          </cell>
        </row>
        <row r="1793">
          <cell r="A1793" t="str">
            <v>ROADS NETWORK DEVELOPMENT PROJECT</v>
          </cell>
          <cell r="B1793" t="str">
            <v>1876</v>
          </cell>
          <cell r="C1793">
            <v>1876</v>
          </cell>
          <cell r="D1793" t="str">
            <v>ACTIVE</v>
          </cell>
          <cell r="E1793" t="str">
            <v>03</v>
          </cell>
          <cell r="F1793" t="str">
            <v>NEP</v>
          </cell>
          <cell r="G1793">
            <v>3701</v>
          </cell>
          <cell r="H1793" t="str">
            <v>Roads &amp; Highways</v>
          </cell>
          <cell r="I1793">
            <v>2070</v>
          </cell>
          <cell r="J1793" t="str">
            <v>NRM</v>
          </cell>
          <cell r="K1793" t="str">
            <v>13DEC01</v>
          </cell>
          <cell r="L1793" t="str">
            <v>10DEC02</v>
          </cell>
          <cell r="M1793" t="str">
            <v>11MAR03</v>
          </cell>
          <cell r="N1793" t="str">
            <v>30JUN09</v>
          </cell>
          <cell r="O1793" t="str">
            <v>01MAY10</v>
          </cell>
          <cell r="P1793" t="str">
            <v>01NOV33</v>
          </cell>
          <cell r="Q1793">
            <v>32</v>
          </cell>
          <cell r="R1793">
            <v>8</v>
          </cell>
          <cell r="S1793">
            <v>0</v>
          </cell>
          <cell r="U1793">
            <v>54268</v>
          </cell>
          <cell r="V1793">
            <v>2000</v>
          </cell>
          <cell r="W1793">
            <v>52268</v>
          </cell>
          <cell r="X1793">
            <v>52268</v>
          </cell>
          <cell r="Y1793">
            <v>47304</v>
          </cell>
          <cell r="Z1793">
            <v>43257</v>
          </cell>
          <cell r="AA1793">
            <v>0</v>
          </cell>
        </row>
        <row r="1794">
          <cell r="A1794" t="str">
            <v>Agriculture Sector Program II</v>
          </cell>
          <cell r="B1794" t="str">
            <v>1877</v>
          </cell>
          <cell r="C1794">
            <v>1877</v>
          </cell>
          <cell r="D1794" t="str">
            <v>CLOSED</v>
          </cell>
          <cell r="E1794" t="str">
            <v>03</v>
          </cell>
          <cell r="F1794" t="str">
            <v>PAK</v>
          </cell>
          <cell r="G1794">
            <v>3001</v>
          </cell>
          <cell r="H1794" t="str">
            <v>Agriculture Production, Agroprocessing, &amp; Agrobusiness</v>
          </cell>
          <cell r="I1794">
            <v>4620</v>
          </cell>
          <cell r="J1794" t="str">
            <v>CWAE</v>
          </cell>
          <cell r="K1794" t="str">
            <v>13DEC01</v>
          </cell>
          <cell r="L1794" t="str">
            <v>01APR02</v>
          </cell>
          <cell r="M1794" t="str">
            <v>24SEP02</v>
          </cell>
          <cell r="N1794" t="str">
            <v>03JUL07</v>
          </cell>
          <cell r="O1794" t="str">
            <v>01MAR10</v>
          </cell>
          <cell r="P1794" t="str">
            <v>01SEP25</v>
          </cell>
          <cell r="Q1794">
            <v>24</v>
          </cell>
          <cell r="R1794">
            <v>8</v>
          </cell>
          <cell r="S1794">
            <v>0</v>
          </cell>
          <cell r="U1794">
            <v>137232</v>
          </cell>
          <cell r="V1794">
            <v>0</v>
          </cell>
          <cell r="W1794">
            <v>137232</v>
          </cell>
          <cell r="X1794">
            <v>137232</v>
          </cell>
          <cell r="Y1794">
            <v>137232</v>
          </cell>
          <cell r="Z1794">
            <v>137232</v>
          </cell>
          <cell r="AA1794">
            <v>0</v>
          </cell>
        </row>
        <row r="1795">
          <cell r="A1795" t="str">
            <v>AGRICULTURE SECTOR PROGRAM II</v>
          </cell>
          <cell r="B1795" t="str">
            <v>1878</v>
          </cell>
          <cell r="C1795">
            <v>1878</v>
          </cell>
          <cell r="D1795" t="str">
            <v>CLOSED</v>
          </cell>
          <cell r="E1795" t="str">
            <v>01</v>
          </cell>
          <cell r="F1795" t="str">
            <v>PAK</v>
          </cell>
          <cell r="G1795">
            <v>3001</v>
          </cell>
          <cell r="H1795" t="str">
            <v>Agriculture Production, Agroprocessing, &amp; Agrobusiness</v>
          </cell>
          <cell r="I1795">
            <v>4620</v>
          </cell>
          <cell r="J1795" t="str">
            <v>CWAE</v>
          </cell>
          <cell r="K1795" t="str">
            <v>13DEC01</v>
          </cell>
          <cell r="L1795" t="str">
            <v>01APR02</v>
          </cell>
          <cell r="M1795" t="str">
            <v>24SEP02</v>
          </cell>
          <cell r="N1795" t="str">
            <v>03JUL07</v>
          </cell>
          <cell r="O1795" t="str">
            <v>01MAR05</v>
          </cell>
          <cell r="P1795" t="str">
            <v>01SEP16</v>
          </cell>
          <cell r="Q1795">
            <v>15</v>
          </cell>
          <cell r="R1795">
            <v>3</v>
          </cell>
          <cell r="S1795">
            <v>0</v>
          </cell>
          <cell r="U1795">
            <v>227925</v>
          </cell>
          <cell r="V1795">
            <v>0</v>
          </cell>
          <cell r="W1795">
            <v>227925</v>
          </cell>
          <cell r="X1795">
            <v>227925</v>
          </cell>
          <cell r="Y1795">
            <v>227925</v>
          </cell>
          <cell r="Z1795">
            <v>227925</v>
          </cell>
          <cell r="AA1795">
            <v>30772</v>
          </cell>
        </row>
        <row r="1796">
          <cell r="A1796" t="str">
            <v>Agriculture Sector Program II - TA</v>
          </cell>
          <cell r="B1796" t="str">
            <v>1879</v>
          </cell>
          <cell r="C1796">
            <v>1879</v>
          </cell>
          <cell r="D1796" t="str">
            <v>CLOSED</v>
          </cell>
          <cell r="E1796" t="str">
            <v>03</v>
          </cell>
          <cell r="F1796" t="str">
            <v>PAK</v>
          </cell>
          <cell r="G1796">
            <v>3001</v>
          </cell>
          <cell r="H1796" t="str">
            <v>Agriculture Production, Agroprocessing, &amp; Agrobusiness</v>
          </cell>
          <cell r="I1796">
            <v>4620</v>
          </cell>
          <cell r="J1796" t="str">
            <v>CWAE</v>
          </cell>
          <cell r="K1796" t="str">
            <v>13DEC01</v>
          </cell>
          <cell r="L1796" t="str">
            <v>01APR02</v>
          </cell>
          <cell r="M1796" t="str">
            <v>24SEP02</v>
          </cell>
          <cell r="N1796" t="str">
            <v>24JAN08</v>
          </cell>
          <cell r="O1796" t="str">
            <v>01MAR10</v>
          </cell>
          <cell r="P1796" t="str">
            <v>01SEP33</v>
          </cell>
          <cell r="Q1796">
            <v>32</v>
          </cell>
          <cell r="R1796">
            <v>8</v>
          </cell>
          <cell r="S1796">
            <v>0</v>
          </cell>
          <cell r="U1796">
            <v>2403</v>
          </cell>
          <cell r="V1796">
            <v>1284</v>
          </cell>
          <cell r="W1796">
            <v>1119</v>
          </cell>
          <cell r="X1796">
            <v>1119</v>
          </cell>
          <cell r="Y1796">
            <v>1119</v>
          </cell>
          <cell r="Z1796">
            <v>1119</v>
          </cell>
          <cell r="AA1796">
            <v>0</v>
          </cell>
        </row>
        <row r="1797">
          <cell r="A1797" t="str">
            <v>3RD PROVINCIAL TOWNS WATER SUPPLY AND SANITATION PROJECT</v>
          </cell>
          <cell r="B1797" t="str">
            <v>1880</v>
          </cell>
          <cell r="C1797">
            <v>1880</v>
          </cell>
          <cell r="D1797" t="str">
            <v>ACTIVE</v>
          </cell>
          <cell r="E1797" t="str">
            <v>03</v>
          </cell>
          <cell r="F1797" t="str">
            <v>VIE</v>
          </cell>
          <cell r="G1797">
            <v>3801</v>
          </cell>
          <cell r="H1797" t="str">
            <v>Water Supply &amp; Sanitation</v>
          </cell>
          <cell r="I1797">
            <v>2135</v>
          </cell>
          <cell r="J1797" t="str">
            <v>SESS</v>
          </cell>
          <cell r="K1797" t="str">
            <v>13DEC01</v>
          </cell>
          <cell r="L1797" t="str">
            <v>02APR02</v>
          </cell>
          <cell r="M1797" t="str">
            <v>17SEP02</v>
          </cell>
          <cell r="N1797" t="str">
            <v>30JUN10</v>
          </cell>
          <cell r="O1797" t="str">
            <v>01JUN10</v>
          </cell>
          <cell r="P1797" t="str">
            <v>01DEC33</v>
          </cell>
          <cell r="Q1797">
            <v>32</v>
          </cell>
          <cell r="R1797">
            <v>8</v>
          </cell>
          <cell r="S1797">
            <v>0</v>
          </cell>
          <cell r="U1797">
            <v>72299</v>
          </cell>
          <cell r="V1797">
            <v>0</v>
          </cell>
          <cell r="W1797">
            <v>72299</v>
          </cell>
          <cell r="X1797">
            <v>72299</v>
          </cell>
          <cell r="Y1797">
            <v>46323</v>
          </cell>
          <cell r="Z1797">
            <v>37675</v>
          </cell>
          <cell r="AA1797">
            <v>0</v>
          </cell>
        </row>
        <row r="1798">
          <cell r="A1798" t="str">
            <v>Post Literacy and Continuing Education Project</v>
          </cell>
          <cell r="B1798" t="str">
            <v>1881</v>
          </cell>
          <cell r="C1798">
            <v>1881</v>
          </cell>
          <cell r="D1798" t="str">
            <v>ACTIVE</v>
          </cell>
          <cell r="E1798" t="str">
            <v>03</v>
          </cell>
          <cell r="F1798" t="str">
            <v>BAN</v>
          </cell>
          <cell r="G1798">
            <v>3102</v>
          </cell>
          <cell r="H1798" t="str">
            <v>Nonformal Education</v>
          </cell>
          <cell r="I1798">
            <v>2055</v>
          </cell>
          <cell r="J1798" t="str">
            <v>BRM</v>
          </cell>
          <cell r="K1798" t="str">
            <v>13DEC01</v>
          </cell>
          <cell r="L1798" t="str">
            <v>17JAN02</v>
          </cell>
          <cell r="M1798" t="str">
            <v>28JUN02</v>
          </cell>
          <cell r="N1798" t="str">
            <v>30JUN11</v>
          </cell>
          <cell r="O1798" t="str">
            <v>01MAR10</v>
          </cell>
          <cell r="P1798" t="str">
            <v>01SEP33</v>
          </cell>
          <cell r="Q1798">
            <v>32</v>
          </cell>
          <cell r="R1798">
            <v>8</v>
          </cell>
          <cell r="S1798">
            <v>0</v>
          </cell>
          <cell r="U1798">
            <v>78246</v>
          </cell>
          <cell r="V1798">
            <v>20020</v>
          </cell>
          <cell r="W1798">
            <v>58226</v>
          </cell>
          <cell r="X1798">
            <v>58226</v>
          </cell>
          <cell r="Y1798">
            <v>5501</v>
          </cell>
          <cell r="Z1798">
            <v>4951</v>
          </cell>
          <cell r="AA1798">
            <v>0</v>
          </cell>
        </row>
        <row r="1799">
          <cell r="A1799" t="str">
            <v>INFORMATION TECHNOLOGY DEVELOPMENT PROJECT</v>
          </cell>
          <cell r="B1799" t="str">
            <v>1882</v>
          </cell>
          <cell r="C1799">
            <v>1882</v>
          </cell>
          <cell r="D1799" t="str">
            <v>ACTIVE</v>
          </cell>
          <cell r="E1799" t="str">
            <v>03</v>
          </cell>
          <cell r="F1799" t="str">
            <v>MLD</v>
          </cell>
          <cell r="G1799">
            <v>3706</v>
          </cell>
          <cell r="H1799" t="str">
            <v>Telecommunications &amp; Communications</v>
          </cell>
          <cell r="I1799">
            <v>2015</v>
          </cell>
          <cell r="J1799" t="str">
            <v>SATC</v>
          </cell>
          <cell r="K1799" t="str">
            <v>17DEC01</v>
          </cell>
          <cell r="L1799" t="str">
            <v>26APR02</v>
          </cell>
          <cell r="M1799" t="str">
            <v>25JUL02</v>
          </cell>
          <cell r="N1799" t="str">
            <v>30JUN09</v>
          </cell>
          <cell r="O1799" t="str">
            <v>01FEB10</v>
          </cell>
          <cell r="P1799" t="str">
            <v>01AUG33</v>
          </cell>
          <cell r="Q1799">
            <v>32</v>
          </cell>
          <cell r="R1799">
            <v>8</v>
          </cell>
          <cell r="S1799">
            <v>0</v>
          </cell>
          <cell r="U1799">
            <v>11446</v>
          </cell>
          <cell r="V1799">
            <v>0</v>
          </cell>
          <cell r="W1799">
            <v>11446</v>
          </cell>
          <cell r="X1799">
            <v>11446</v>
          </cell>
          <cell r="Y1799">
            <v>10039</v>
          </cell>
          <cell r="Z1799">
            <v>6751</v>
          </cell>
          <cell r="AA1799">
            <v>0</v>
          </cell>
        </row>
        <row r="1800">
          <cell r="A1800" t="str">
            <v>Central Region Livelihood Improvement Project</v>
          </cell>
          <cell r="B1800" t="str">
            <v>1883</v>
          </cell>
          <cell r="C1800">
            <v>1883</v>
          </cell>
          <cell r="D1800" t="str">
            <v>ACTIVE</v>
          </cell>
          <cell r="E1800" t="str">
            <v>03</v>
          </cell>
          <cell r="F1800" t="str">
            <v>VIE</v>
          </cell>
          <cell r="G1800">
            <v>3900</v>
          </cell>
          <cell r="H1800" t="str">
            <v>Multisector</v>
          </cell>
          <cell r="I1800">
            <v>9999</v>
          </cell>
          <cell r="J1800" t="e">
            <v>#N/A</v>
          </cell>
          <cell r="K1800" t="str">
            <v>17DEC01</v>
          </cell>
          <cell r="L1800" t="str">
            <v>02APR02</v>
          </cell>
          <cell r="M1800" t="str">
            <v>15SEP02</v>
          </cell>
          <cell r="N1800" t="str">
            <v>30SEP09</v>
          </cell>
          <cell r="O1800" t="str">
            <v>15JUN10</v>
          </cell>
          <cell r="P1800" t="str">
            <v>15DEC33</v>
          </cell>
          <cell r="Q1800">
            <v>32</v>
          </cell>
          <cell r="R1800">
            <v>8</v>
          </cell>
          <cell r="S1800">
            <v>0</v>
          </cell>
          <cell r="U1800">
            <v>52398</v>
          </cell>
          <cell r="V1800">
            <v>0</v>
          </cell>
          <cell r="W1800">
            <v>52398</v>
          </cell>
          <cell r="X1800">
            <v>50598</v>
          </cell>
          <cell r="Y1800">
            <v>43186</v>
          </cell>
          <cell r="Z1800">
            <v>37518</v>
          </cell>
          <cell r="AA1800">
            <v>0</v>
          </cell>
        </row>
        <row r="1801">
          <cell r="A1801" t="str">
            <v>WEST ZONE POWER SYSTEM DEVELOPMENT PROJECT</v>
          </cell>
          <cell r="B1801" t="str">
            <v>1884</v>
          </cell>
          <cell r="C1801">
            <v>1884</v>
          </cell>
          <cell r="D1801" t="str">
            <v>ACTIVE</v>
          </cell>
          <cell r="E1801" t="str">
            <v>03</v>
          </cell>
          <cell r="F1801" t="str">
            <v>BAN</v>
          </cell>
          <cell r="G1801">
            <v>3204</v>
          </cell>
          <cell r="H1801" t="str">
            <v>Transmission &amp; Distribution</v>
          </cell>
          <cell r="I1801">
            <v>2055</v>
          </cell>
          <cell r="J1801" t="str">
            <v>BRM</v>
          </cell>
          <cell r="K1801" t="str">
            <v>17DEC01</v>
          </cell>
          <cell r="L1801" t="str">
            <v>17JAN02</v>
          </cell>
          <cell r="M1801" t="str">
            <v>07NOV02</v>
          </cell>
          <cell r="N1801" t="str">
            <v>30JUN08</v>
          </cell>
          <cell r="O1801" t="str">
            <v>15JAN10</v>
          </cell>
          <cell r="P1801" t="str">
            <v>15JUL33</v>
          </cell>
          <cell r="Q1801">
            <v>32</v>
          </cell>
          <cell r="R1801">
            <v>8</v>
          </cell>
          <cell r="S1801">
            <v>0</v>
          </cell>
          <cell r="U1801">
            <v>70761</v>
          </cell>
          <cell r="V1801">
            <v>14093</v>
          </cell>
          <cell r="W1801">
            <v>56668</v>
          </cell>
          <cell r="X1801">
            <v>56668</v>
          </cell>
          <cell r="Y1801">
            <v>50083</v>
          </cell>
          <cell r="Z1801">
            <v>49273</v>
          </cell>
          <cell r="AA1801">
            <v>0</v>
          </cell>
        </row>
        <row r="1802">
          <cell r="A1802" t="str">
            <v>West Zone Power System Development Project</v>
          </cell>
          <cell r="B1802" t="str">
            <v>1885</v>
          </cell>
          <cell r="C1802">
            <v>1885</v>
          </cell>
          <cell r="D1802" t="str">
            <v>ACTIVE</v>
          </cell>
          <cell r="E1802" t="str">
            <v>01</v>
          </cell>
          <cell r="F1802" t="str">
            <v>BAN</v>
          </cell>
          <cell r="G1802">
            <v>3204</v>
          </cell>
          <cell r="H1802" t="str">
            <v>Transmission &amp; Distribution</v>
          </cell>
          <cell r="I1802">
            <v>2055</v>
          </cell>
          <cell r="J1802" t="str">
            <v>BRM</v>
          </cell>
          <cell r="K1802" t="str">
            <v>17DEC01</v>
          </cell>
          <cell r="L1802" t="str">
            <v>17JAN02</v>
          </cell>
          <cell r="M1802" t="str">
            <v>07NOV02</v>
          </cell>
          <cell r="N1802" t="str">
            <v>30SEP09</v>
          </cell>
          <cell r="O1802" t="str">
            <v>15JAN07</v>
          </cell>
          <cell r="P1802" t="str">
            <v>15JUL21</v>
          </cell>
          <cell r="Q1802">
            <v>20</v>
          </cell>
          <cell r="R1802">
            <v>5</v>
          </cell>
          <cell r="S1802">
            <v>0</v>
          </cell>
          <cell r="U1802">
            <v>138700</v>
          </cell>
          <cell r="V1802">
            <v>16000</v>
          </cell>
          <cell r="W1802">
            <v>122700</v>
          </cell>
          <cell r="X1802">
            <v>122700</v>
          </cell>
          <cell r="Y1802">
            <v>98835</v>
          </cell>
          <cell r="Z1802">
            <v>91126</v>
          </cell>
          <cell r="AA1802">
            <v>3994</v>
          </cell>
        </row>
        <row r="1803">
          <cell r="A1803" t="str">
            <v>POWER SECTOR IMPROVEMENT PROJECT</v>
          </cell>
          <cell r="B1803" t="str">
            <v>1886</v>
          </cell>
          <cell r="C1803">
            <v>1886</v>
          </cell>
          <cell r="D1803" t="str">
            <v>CLOSED</v>
          </cell>
          <cell r="E1803" t="str">
            <v>03</v>
          </cell>
          <cell r="F1803" t="str">
            <v>SAM</v>
          </cell>
          <cell r="G1803">
            <v>3202</v>
          </cell>
          <cell r="H1803" t="str">
            <v>Hydropower Generation</v>
          </cell>
          <cell r="I1803">
            <v>3610</v>
          </cell>
          <cell r="J1803" t="str">
            <v>PAHQ</v>
          </cell>
          <cell r="K1803" t="str">
            <v>17DEC01</v>
          </cell>
          <cell r="L1803" t="str">
            <v>29APR02</v>
          </cell>
          <cell r="M1803" t="str">
            <v>28OCT02</v>
          </cell>
          <cell r="N1803" t="str">
            <v>26MAY06</v>
          </cell>
          <cell r="O1803" t="str">
            <v>15MAY10</v>
          </cell>
          <cell r="P1803" t="str">
            <v>15NOV33</v>
          </cell>
          <cell r="Q1803">
            <v>32</v>
          </cell>
          <cell r="R1803">
            <v>8</v>
          </cell>
          <cell r="S1803">
            <v>0</v>
          </cell>
          <cell r="U1803">
            <v>6998</v>
          </cell>
          <cell r="V1803">
            <v>6485</v>
          </cell>
          <cell r="W1803">
            <v>513</v>
          </cell>
          <cell r="X1803">
            <v>513</v>
          </cell>
          <cell r="Y1803">
            <v>513</v>
          </cell>
          <cell r="Z1803">
            <v>513</v>
          </cell>
          <cell r="AA1803">
            <v>0</v>
          </cell>
        </row>
        <row r="1804">
          <cell r="A1804" t="str">
            <v>OUTER ISLANDS ELECTRIFICATION SECTOR PROJECT</v>
          </cell>
          <cell r="B1804" t="str">
            <v>1887</v>
          </cell>
          <cell r="C1804">
            <v>1887</v>
          </cell>
          <cell r="D1804" t="str">
            <v>ACTIVE</v>
          </cell>
          <cell r="E1804" t="str">
            <v>03</v>
          </cell>
          <cell r="F1804" t="str">
            <v>MLD</v>
          </cell>
          <cell r="G1804">
            <v>3205</v>
          </cell>
          <cell r="H1804" t="str">
            <v>Energy Sector Development</v>
          </cell>
          <cell r="I1804">
            <v>2025</v>
          </cell>
          <cell r="J1804" t="str">
            <v>SAEN</v>
          </cell>
          <cell r="K1804" t="str">
            <v>18DEC01</v>
          </cell>
          <cell r="L1804" t="str">
            <v>26APR02</v>
          </cell>
          <cell r="M1804" t="str">
            <v>25JUL02</v>
          </cell>
          <cell r="N1804" t="str">
            <v>31DEC09</v>
          </cell>
          <cell r="O1804" t="str">
            <v>01FEB10</v>
          </cell>
          <cell r="P1804" t="str">
            <v>01AUG33</v>
          </cell>
          <cell r="Q1804">
            <v>32</v>
          </cell>
          <cell r="R1804">
            <v>8</v>
          </cell>
          <cell r="S1804">
            <v>0</v>
          </cell>
          <cell r="U1804">
            <v>9616</v>
          </cell>
          <cell r="V1804">
            <v>0</v>
          </cell>
          <cell r="W1804">
            <v>9616</v>
          </cell>
          <cell r="X1804">
            <v>9616</v>
          </cell>
          <cell r="Y1804">
            <v>8793</v>
          </cell>
          <cell r="Z1804">
            <v>5012</v>
          </cell>
          <cell r="AA1804">
            <v>0</v>
          </cell>
        </row>
        <row r="1805">
          <cell r="A1805" t="str">
            <v>PROVINCIAL ROADS IMPROVEMENT SECTOR PROJECT</v>
          </cell>
          <cell r="B1805" t="str">
            <v>1888</v>
          </cell>
          <cell r="C1805">
            <v>1888</v>
          </cell>
          <cell r="D1805" t="str">
            <v>ACTIVE</v>
          </cell>
          <cell r="E1805" t="str">
            <v>03</v>
          </cell>
          <cell r="F1805" t="str">
            <v>VIE</v>
          </cell>
          <cell r="G1805">
            <v>3701</v>
          </cell>
          <cell r="H1805" t="str">
            <v>Roads &amp; Highways</v>
          </cell>
          <cell r="I1805">
            <v>2180</v>
          </cell>
          <cell r="J1805" t="str">
            <v>VRM</v>
          </cell>
          <cell r="K1805" t="str">
            <v>18DEC01</v>
          </cell>
          <cell r="L1805" t="str">
            <v>02APR02</v>
          </cell>
          <cell r="M1805" t="str">
            <v>03SEP02</v>
          </cell>
          <cell r="N1805" t="str">
            <v>30JUN09</v>
          </cell>
          <cell r="O1805" t="str">
            <v>15JUN10</v>
          </cell>
          <cell r="P1805" t="str">
            <v>15DEC33</v>
          </cell>
          <cell r="Q1805">
            <v>32</v>
          </cell>
          <cell r="R1805">
            <v>8</v>
          </cell>
          <cell r="S1805">
            <v>0</v>
          </cell>
          <cell r="U1805">
            <v>84485</v>
          </cell>
          <cell r="V1805">
            <v>0</v>
          </cell>
          <cell r="W1805">
            <v>84485</v>
          </cell>
          <cell r="X1805">
            <v>84485</v>
          </cell>
          <cell r="Y1805">
            <v>73631</v>
          </cell>
          <cell r="Z1805">
            <v>60023</v>
          </cell>
          <cell r="AA1805">
            <v>0</v>
          </cell>
        </row>
        <row r="1806">
          <cell r="A1806" t="str">
            <v>NUCLEUS AGRO-ENTERPRISES TA LOAN</v>
          </cell>
          <cell r="B1806" t="str">
            <v>1889</v>
          </cell>
          <cell r="C1806">
            <v>1889</v>
          </cell>
          <cell r="D1806" t="str">
            <v>CLOSED</v>
          </cell>
          <cell r="E1806" t="str">
            <v>03</v>
          </cell>
          <cell r="F1806" t="str">
            <v>PNG</v>
          </cell>
          <cell r="G1806">
            <v>3001</v>
          </cell>
          <cell r="H1806" t="str">
            <v>Agriculture Production, Agroprocessing, &amp; Agrobusiness</v>
          </cell>
          <cell r="I1806">
            <v>3635</v>
          </cell>
          <cell r="J1806" t="str">
            <v>PNRM</v>
          </cell>
          <cell r="K1806" t="str">
            <v>18DEC01</v>
          </cell>
          <cell r="L1806" t="str">
            <v>24JAN02</v>
          </cell>
          <cell r="M1806" t="str">
            <v>02AUG02</v>
          </cell>
          <cell r="N1806" t="str">
            <v>21NOV07</v>
          </cell>
          <cell r="O1806" t="str">
            <v>15JUN10</v>
          </cell>
          <cell r="P1806" t="str">
            <v>15DEC33</v>
          </cell>
          <cell r="Q1806">
            <v>32</v>
          </cell>
          <cell r="R1806">
            <v>8</v>
          </cell>
          <cell r="S1806">
            <v>0</v>
          </cell>
          <cell r="U1806">
            <v>6731</v>
          </cell>
          <cell r="V1806">
            <v>5191</v>
          </cell>
          <cell r="W1806">
            <v>1540</v>
          </cell>
          <cell r="X1806">
            <v>1540</v>
          </cell>
          <cell r="Y1806">
            <v>1540</v>
          </cell>
          <cell r="Z1806">
            <v>1540</v>
          </cell>
          <cell r="AA1806">
            <v>0</v>
          </cell>
        </row>
        <row r="1807">
          <cell r="A1807" t="str">
            <v>ACID RAIN CONTROL &amp; ENVIRONMENTAL IMPROVEMENT PROJECT</v>
          </cell>
          <cell r="B1807" t="str">
            <v>1890</v>
          </cell>
          <cell r="C1807">
            <v>1890</v>
          </cell>
          <cell r="D1807" t="str">
            <v>CLOSED</v>
          </cell>
          <cell r="E1807" t="str">
            <v>01</v>
          </cell>
          <cell r="F1807" t="str">
            <v>PRC</v>
          </cell>
          <cell r="G1807">
            <v>3900</v>
          </cell>
          <cell r="H1807" t="str">
            <v>Multisector</v>
          </cell>
          <cell r="I1807">
            <v>4720</v>
          </cell>
          <cell r="J1807" t="str">
            <v>EAEN</v>
          </cell>
          <cell r="K1807" t="str">
            <v>19DEC01</v>
          </cell>
          <cell r="L1807" t="str">
            <v>11APR02</v>
          </cell>
          <cell r="M1807" t="str">
            <v>11JUL02</v>
          </cell>
          <cell r="N1807" t="str">
            <v>19AUG08</v>
          </cell>
          <cell r="O1807" t="str">
            <v>15MAR06</v>
          </cell>
          <cell r="P1807" t="str">
            <v>15SEP21</v>
          </cell>
          <cell r="Q1807">
            <v>20</v>
          </cell>
          <cell r="R1807">
            <v>4</v>
          </cell>
          <cell r="S1807">
            <v>0</v>
          </cell>
          <cell r="U1807">
            <v>147000</v>
          </cell>
          <cell r="V1807">
            <v>34648</v>
          </cell>
          <cell r="W1807">
            <v>112352</v>
          </cell>
          <cell r="X1807">
            <v>112352</v>
          </cell>
          <cell r="Y1807">
            <v>112352</v>
          </cell>
          <cell r="Z1807">
            <v>112352</v>
          </cell>
          <cell r="AA1807">
            <v>8391</v>
          </cell>
        </row>
        <row r="1808">
          <cell r="A1808" t="str">
            <v>ROAD SECTOR DEVELOPMENT PROGRAM</v>
          </cell>
          <cell r="B1808" t="str">
            <v>1891</v>
          </cell>
          <cell r="C1808">
            <v>1891</v>
          </cell>
          <cell r="D1808" t="str">
            <v>CLOSED</v>
          </cell>
          <cell r="E1808" t="str">
            <v>01</v>
          </cell>
          <cell r="F1808" t="str">
            <v>PAK</v>
          </cell>
          <cell r="G1808">
            <v>3701</v>
          </cell>
          <cell r="H1808" t="str">
            <v>Roads &amp; Highways</v>
          </cell>
          <cell r="I1808">
            <v>4615</v>
          </cell>
          <cell r="J1808" t="str">
            <v>CWID</v>
          </cell>
          <cell r="K1808" t="str">
            <v>19DEC01</v>
          </cell>
          <cell r="L1808" t="str">
            <v>01FEB02</v>
          </cell>
          <cell r="M1808" t="str">
            <v>27JUN02</v>
          </cell>
          <cell r="N1808" t="str">
            <v>30JUN07</v>
          </cell>
          <cell r="O1808" t="str">
            <v>15JUN05</v>
          </cell>
          <cell r="P1808" t="str">
            <v>15DEC16</v>
          </cell>
          <cell r="Q1808">
            <v>15</v>
          </cell>
          <cell r="R1808">
            <v>3</v>
          </cell>
          <cell r="S1808">
            <v>0</v>
          </cell>
          <cell r="U1808">
            <v>50763</v>
          </cell>
          <cell r="V1808">
            <v>0</v>
          </cell>
          <cell r="W1808">
            <v>50763</v>
          </cell>
          <cell r="X1808">
            <v>50763</v>
          </cell>
          <cell r="Y1808">
            <v>50763</v>
          </cell>
          <cell r="Z1808">
            <v>50763</v>
          </cell>
          <cell r="AA1808">
            <v>10894</v>
          </cell>
        </row>
        <row r="1809">
          <cell r="A1809" t="str">
            <v>ROAD SECTOR DEVELOPMENT PROGRAM-PRVNC'L SECT DEV. PROJ.COMPONE</v>
          </cell>
          <cell r="B1809" t="str">
            <v>1892</v>
          </cell>
          <cell r="C1809">
            <v>1892</v>
          </cell>
          <cell r="D1809" t="str">
            <v>ACTIVE</v>
          </cell>
          <cell r="E1809" t="str">
            <v>01</v>
          </cell>
          <cell r="F1809" t="str">
            <v>PAK</v>
          </cell>
          <cell r="G1809">
            <v>3701</v>
          </cell>
          <cell r="H1809" t="str">
            <v>Roads &amp; Highways</v>
          </cell>
          <cell r="I1809">
            <v>4670</v>
          </cell>
          <cell r="J1809" t="str">
            <v>PRM</v>
          </cell>
          <cell r="K1809" t="str">
            <v>19DEC01</v>
          </cell>
          <cell r="L1809" t="str">
            <v>01FEB02</v>
          </cell>
          <cell r="M1809" t="str">
            <v>25SEP02</v>
          </cell>
          <cell r="N1809" t="str">
            <v>30JUN09</v>
          </cell>
          <cell r="O1809" t="str">
            <v>15JUN05</v>
          </cell>
          <cell r="P1809" t="str">
            <v>15DEC16</v>
          </cell>
          <cell r="Q1809">
            <v>15</v>
          </cell>
          <cell r="R1809">
            <v>3</v>
          </cell>
          <cell r="S1809">
            <v>0</v>
          </cell>
          <cell r="U1809">
            <v>89077</v>
          </cell>
          <cell r="V1809">
            <v>0</v>
          </cell>
          <cell r="W1809">
            <v>89077</v>
          </cell>
          <cell r="X1809">
            <v>89077</v>
          </cell>
          <cell r="Y1809">
            <v>63396</v>
          </cell>
          <cell r="Z1809">
            <v>54623</v>
          </cell>
          <cell r="AA1809">
            <v>5072</v>
          </cell>
        </row>
        <row r="1810">
          <cell r="A1810" t="str">
            <v>ROAD SECTOR DEVELOPMENT PROGRAM-PRVNC'L SECT REFORM PROJ COMPO</v>
          </cell>
          <cell r="B1810" t="str">
            <v>1893</v>
          </cell>
          <cell r="C1810">
            <v>1893</v>
          </cell>
          <cell r="D1810" t="str">
            <v>ACTIVE</v>
          </cell>
          <cell r="E1810" t="str">
            <v>03</v>
          </cell>
          <cell r="F1810" t="str">
            <v>PAK</v>
          </cell>
          <cell r="G1810">
            <v>3701</v>
          </cell>
          <cell r="H1810" t="str">
            <v>Roads &amp; Highways</v>
          </cell>
          <cell r="I1810">
            <v>4670</v>
          </cell>
          <cell r="J1810" t="str">
            <v>PRM</v>
          </cell>
          <cell r="K1810" t="str">
            <v>19DEC01</v>
          </cell>
          <cell r="L1810" t="str">
            <v>01FEB02</v>
          </cell>
          <cell r="M1810" t="str">
            <v>25SEP02</v>
          </cell>
          <cell r="N1810" t="str">
            <v>30JUN09</v>
          </cell>
          <cell r="O1810" t="str">
            <v>15JUN10</v>
          </cell>
          <cell r="P1810" t="str">
            <v>15DEC33</v>
          </cell>
          <cell r="Q1810">
            <v>32</v>
          </cell>
          <cell r="R1810">
            <v>8</v>
          </cell>
          <cell r="S1810">
            <v>0</v>
          </cell>
          <cell r="U1810">
            <v>91500</v>
          </cell>
          <cell r="V1810">
            <v>0</v>
          </cell>
          <cell r="W1810">
            <v>91500</v>
          </cell>
          <cell r="X1810">
            <v>91500</v>
          </cell>
          <cell r="Y1810">
            <v>63789</v>
          </cell>
          <cell r="Z1810">
            <v>51696</v>
          </cell>
          <cell r="AA1810">
            <v>0</v>
          </cell>
        </row>
        <row r="1811">
          <cell r="A1811" t="str">
            <v>SMALL AND MEDIUM ENTERPRISE SECTOR DEVELOPMENT PROGRAM</v>
          </cell>
          <cell r="B1811" t="str">
            <v>1894</v>
          </cell>
          <cell r="C1811">
            <v>1894</v>
          </cell>
          <cell r="D1811" t="str">
            <v>CLOSED</v>
          </cell>
          <cell r="E1811" t="str">
            <v>03</v>
          </cell>
          <cell r="F1811" t="str">
            <v>SRI</v>
          </cell>
          <cell r="G1811">
            <v>3503</v>
          </cell>
          <cell r="H1811" t="str">
            <v>Small &amp; Medium Scale Enterprises</v>
          </cell>
          <cell r="I1811">
            <v>2050</v>
          </cell>
          <cell r="J1811" t="str">
            <v>SAGF</v>
          </cell>
          <cell r="K1811" t="str">
            <v>20DEC01</v>
          </cell>
          <cell r="L1811" t="str">
            <v>18FEB02</v>
          </cell>
          <cell r="M1811" t="str">
            <v>03MAY02</v>
          </cell>
          <cell r="N1811" t="str">
            <v>18APR05</v>
          </cell>
          <cell r="O1811" t="str">
            <v>15MAY10</v>
          </cell>
          <cell r="P1811" t="str">
            <v>15NOV25</v>
          </cell>
          <cell r="Q1811">
            <v>24</v>
          </cell>
          <cell r="R1811">
            <v>8</v>
          </cell>
          <cell r="S1811">
            <v>0</v>
          </cell>
          <cell r="U1811">
            <v>21092</v>
          </cell>
          <cell r="V1811">
            <v>0</v>
          </cell>
          <cell r="W1811">
            <v>21092</v>
          </cell>
          <cell r="X1811">
            <v>21092</v>
          </cell>
          <cell r="Y1811">
            <v>21092</v>
          </cell>
          <cell r="Z1811">
            <v>21092</v>
          </cell>
          <cell r="AA1811">
            <v>0</v>
          </cell>
        </row>
        <row r="1812">
          <cell r="A1812" t="str">
            <v>Small &amp; Medium Enterprise Business Services Support Facility P</v>
          </cell>
          <cell r="B1812" t="str">
            <v>1895</v>
          </cell>
          <cell r="C1812">
            <v>1895</v>
          </cell>
          <cell r="D1812" t="str">
            <v>ACTIVE</v>
          </cell>
          <cell r="E1812" t="str">
            <v>03</v>
          </cell>
          <cell r="F1812" t="str">
            <v>SRI</v>
          </cell>
          <cell r="G1812">
            <v>3503</v>
          </cell>
          <cell r="H1812" t="str">
            <v>Small &amp; Medium Scale Enterprises</v>
          </cell>
          <cell r="I1812">
            <v>2050</v>
          </cell>
          <cell r="J1812" t="str">
            <v>SAGF</v>
          </cell>
          <cell r="K1812" t="str">
            <v>20DEC01</v>
          </cell>
          <cell r="L1812" t="str">
            <v>18FEB02</v>
          </cell>
          <cell r="M1812" t="str">
            <v>19SEP02</v>
          </cell>
          <cell r="N1812" t="str">
            <v>15APR06</v>
          </cell>
          <cell r="O1812" t="str">
            <v>15MAY10</v>
          </cell>
          <cell r="P1812" t="str">
            <v>15NOV33</v>
          </cell>
          <cell r="Q1812">
            <v>32</v>
          </cell>
          <cell r="R1812">
            <v>8</v>
          </cell>
          <cell r="S1812">
            <v>0</v>
          </cell>
          <cell r="U1812">
            <v>7257</v>
          </cell>
          <cell r="V1812">
            <v>5138</v>
          </cell>
          <cell r="W1812">
            <v>2119</v>
          </cell>
          <cell r="X1812">
            <v>2119</v>
          </cell>
          <cell r="Y1812">
            <v>2678</v>
          </cell>
          <cell r="Z1812">
            <v>2034</v>
          </cell>
          <cell r="AA1812">
            <v>0</v>
          </cell>
        </row>
        <row r="1813">
          <cell r="A1813" t="str">
            <v>SMALL &amp; MEDIUM ENTERPRISE SECTOR DEV PROGRAM CREDIT ASSISTANCE</v>
          </cell>
          <cell r="B1813" t="str">
            <v>1896</v>
          </cell>
          <cell r="C1813">
            <v>1896</v>
          </cell>
          <cell r="D1813" t="str">
            <v>CLOSED</v>
          </cell>
          <cell r="E1813" t="str">
            <v>01</v>
          </cell>
          <cell r="F1813" t="str">
            <v>SRI</v>
          </cell>
          <cell r="G1813">
            <v>3503</v>
          </cell>
          <cell r="H1813" t="str">
            <v>Small &amp; Medium Scale Enterprises</v>
          </cell>
          <cell r="I1813">
            <v>2050</v>
          </cell>
          <cell r="J1813" t="str">
            <v>SAGF</v>
          </cell>
          <cell r="K1813" t="str">
            <v>20DEC01</v>
          </cell>
          <cell r="L1813" t="str">
            <v>18FEB02</v>
          </cell>
          <cell r="M1813" t="str">
            <v>19SEP02</v>
          </cell>
          <cell r="N1813" t="str">
            <v>25MAR08</v>
          </cell>
          <cell r="O1813" t="str">
            <v>15MAY05</v>
          </cell>
          <cell r="P1813" t="str">
            <v>15NOV16</v>
          </cell>
          <cell r="Q1813">
            <v>15</v>
          </cell>
          <cell r="R1813">
            <v>3</v>
          </cell>
          <cell r="S1813">
            <v>0</v>
          </cell>
          <cell r="U1813">
            <v>60000</v>
          </cell>
          <cell r="V1813">
            <v>0</v>
          </cell>
          <cell r="W1813">
            <v>60000</v>
          </cell>
          <cell r="X1813">
            <v>60000</v>
          </cell>
          <cell r="Y1813">
            <v>60000</v>
          </cell>
          <cell r="Z1813">
            <v>60000</v>
          </cell>
          <cell r="AA1813">
            <v>12252</v>
          </cell>
        </row>
        <row r="1814">
          <cell r="A1814" t="str">
            <v>ACCESS TO JUSTICE PROGRAM</v>
          </cell>
          <cell r="B1814" t="str">
            <v>1897</v>
          </cell>
          <cell r="C1814">
            <v>1897</v>
          </cell>
          <cell r="D1814" t="str">
            <v>CLOSED</v>
          </cell>
          <cell r="E1814" t="str">
            <v>01</v>
          </cell>
          <cell r="F1814" t="str">
            <v>PAK</v>
          </cell>
          <cell r="G1814">
            <v>3603</v>
          </cell>
          <cell r="H1814" t="str">
            <v>Law &amp; Judiciary</v>
          </cell>
          <cell r="I1814">
            <v>4670</v>
          </cell>
          <cell r="J1814" t="str">
            <v>PRM</v>
          </cell>
          <cell r="K1814" t="str">
            <v>20DEC01</v>
          </cell>
          <cell r="L1814" t="str">
            <v>21DEC01</v>
          </cell>
          <cell r="M1814" t="str">
            <v>24DEC01</v>
          </cell>
          <cell r="N1814" t="str">
            <v>30SEP07</v>
          </cell>
          <cell r="O1814" t="str">
            <v>01MAY05</v>
          </cell>
          <cell r="P1814" t="str">
            <v>01NOV16</v>
          </cell>
          <cell r="Q1814">
            <v>15</v>
          </cell>
          <cell r="R1814">
            <v>3</v>
          </cell>
          <cell r="S1814">
            <v>0</v>
          </cell>
          <cell r="U1814">
            <v>257764</v>
          </cell>
          <cell r="V1814">
            <v>0</v>
          </cell>
          <cell r="W1814">
            <v>257764</v>
          </cell>
          <cell r="X1814">
            <v>257764</v>
          </cell>
          <cell r="Y1814">
            <v>257764</v>
          </cell>
          <cell r="Z1814">
            <v>257764</v>
          </cell>
          <cell r="AA1814">
            <v>46240</v>
          </cell>
        </row>
        <row r="1815">
          <cell r="A1815" t="str">
            <v>ACCESS TO JUSTICE PROGRAM</v>
          </cell>
          <cell r="B1815" t="str">
            <v>1898</v>
          </cell>
          <cell r="C1815">
            <v>1898</v>
          </cell>
          <cell r="D1815" t="str">
            <v>CLOSED</v>
          </cell>
          <cell r="E1815" t="str">
            <v>03</v>
          </cell>
          <cell r="F1815" t="str">
            <v>PAK</v>
          </cell>
          <cell r="G1815">
            <v>3603</v>
          </cell>
          <cell r="H1815" t="str">
            <v>Law &amp; Judiciary</v>
          </cell>
          <cell r="I1815">
            <v>4670</v>
          </cell>
          <cell r="J1815" t="str">
            <v>PRM</v>
          </cell>
          <cell r="K1815" t="str">
            <v>20DEC01</v>
          </cell>
          <cell r="L1815" t="str">
            <v>21DEC01</v>
          </cell>
          <cell r="M1815" t="str">
            <v>24DEC01</v>
          </cell>
          <cell r="N1815" t="str">
            <v>30SEP07</v>
          </cell>
          <cell r="O1815" t="str">
            <v>01MAY10</v>
          </cell>
          <cell r="P1815" t="str">
            <v>01NOV25</v>
          </cell>
          <cell r="Q1815">
            <v>24</v>
          </cell>
          <cell r="R1815">
            <v>8</v>
          </cell>
          <cell r="S1815">
            <v>0</v>
          </cell>
          <cell r="U1815">
            <v>92709</v>
          </cell>
          <cell r="V1815">
            <v>0</v>
          </cell>
          <cell r="W1815">
            <v>92709</v>
          </cell>
          <cell r="X1815">
            <v>92709</v>
          </cell>
          <cell r="Y1815">
            <v>92709</v>
          </cell>
          <cell r="Z1815">
            <v>92709</v>
          </cell>
          <cell r="AA1815">
            <v>0</v>
          </cell>
        </row>
        <row r="1816">
          <cell r="A1816" t="str">
            <v>INSTITUTIONAL DEVELOPMENT FOR ACCESS TO JUSTICE PROJECT</v>
          </cell>
          <cell r="B1816" t="str">
            <v>1899</v>
          </cell>
          <cell r="C1816">
            <v>1899</v>
          </cell>
          <cell r="D1816" t="str">
            <v>ACTIVE</v>
          </cell>
          <cell r="E1816" t="str">
            <v>03</v>
          </cell>
          <cell r="F1816" t="str">
            <v>PAK</v>
          </cell>
          <cell r="G1816">
            <v>3603</v>
          </cell>
          <cell r="H1816" t="str">
            <v>Law &amp; Judiciary</v>
          </cell>
          <cell r="I1816">
            <v>4670</v>
          </cell>
          <cell r="J1816" t="str">
            <v>PRM</v>
          </cell>
          <cell r="K1816" t="str">
            <v>20DEC01</v>
          </cell>
          <cell r="L1816" t="str">
            <v>21DEC01</v>
          </cell>
          <cell r="M1816" t="str">
            <v>24DEC01</v>
          </cell>
          <cell r="N1816" t="str">
            <v>30JUN08</v>
          </cell>
          <cell r="O1816" t="str">
            <v>01MAY10</v>
          </cell>
          <cell r="P1816" t="str">
            <v>01NOV33</v>
          </cell>
          <cell r="Q1816">
            <v>32</v>
          </cell>
          <cell r="R1816">
            <v>8</v>
          </cell>
          <cell r="S1816">
            <v>0</v>
          </cell>
          <cell r="U1816">
            <v>24151</v>
          </cell>
          <cell r="V1816">
            <v>0</v>
          </cell>
          <cell r="W1816">
            <v>24151</v>
          </cell>
          <cell r="X1816">
            <v>24151</v>
          </cell>
          <cell r="Y1816">
            <v>3668</v>
          </cell>
          <cell r="Z1816">
            <v>3184</v>
          </cell>
          <cell r="AA1816">
            <v>0</v>
          </cell>
        </row>
        <row r="1817">
          <cell r="A1817" t="str">
            <v>Reproductive Health Project</v>
          </cell>
          <cell r="B1817" t="str">
            <v>1900</v>
          </cell>
          <cell r="C1817">
            <v>1900</v>
          </cell>
          <cell r="D1817" t="str">
            <v>ACTIVE</v>
          </cell>
          <cell r="E1817" t="str">
            <v>03</v>
          </cell>
          <cell r="F1817" t="str">
            <v>PAK</v>
          </cell>
          <cell r="G1817">
            <v>3402</v>
          </cell>
          <cell r="H1817" t="str">
            <v>Health Programs</v>
          </cell>
          <cell r="I1817">
            <v>4630</v>
          </cell>
          <cell r="J1817" t="str">
            <v>CWGF</v>
          </cell>
          <cell r="K1817" t="str">
            <v>20DEC01</v>
          </cell>
          <cell r="L1817" t="str">
            <v>20MAR03</v>
          </cell>
          <cell r="M1817" t="str">
            <v>24FEB04</v>
          </cell>
          <cell r="N1817" t="str">
            <v>30JUN08</v>
          </cell>
          <cell r="O1817" t="str">
            <v>15MAY10</v>
          </cell>
          <cell r="P1817" t="str">
            <v>15NOV33</v>
          </cell>
          <cell r="Q1817">
            <v>32</v>
          </cell>
          <cell r="R1817">
            <v>8</v>
          </cell>
          <cell r="S1817">
            <v>0</v>
          </cell>
          <cell r="U1817">
            <v>43812</v>
          </cell>
          <cell r="V1817">
            <v>0</v>
          </cell>
          <cell r="W1817">
            <v>43812</v>
          </cell>
          <cell r="X1817">
            <v>43812</v>
          </cell>
          <cell r="Y1817">
            <v>7305</v>
          </cell>
          <cell r="Z1817">
            <v>7227</v>
          </cell>
          <cell r="AA1817">
            <v>0</v>
          </cell>
        </row>
        <row r="1818">
          <cell r="A1818" t="str">
            <v>SHEN-DA POWER TRANSMISSION AND GRID REHABILITATION PROJECT</v>
          </cell>
          <cell r="B1818" t="str">
            <v>1901</v>
          </cell>
          <cell r="C1818">
            <v>1901</v>
          </cell>
          <cell r="D1818" t="str">
            <v>CLOSED</v>
          </cell>
          <cell r="E1818" t="str">
            <v>01</v>
          </cell>
          <cell r="F1818" t="str">
            <v>PRC</v>
          </cell>
          <cell r="G1818">
            <v>3204</v>
          </cell>
          <cell r="H1818" t="str">
            <v>Transmission &amp; Distribution</v>
          </cell>
          <cell r="I1818">
            <v>4720</v>
          </cell>
          <cell r="J1818" t="str">
            <v>EAEN</v>
          </cell>
          <cell r="K1818" t="str">
            <v>20DEC01</v>
          </cell>
          <cell r="L1818" t="str">
            <v>11APR02</v>
          </cell>
          <cell r="M1818" t="str">
            <v>20FEB03</v>
          </cell>
          <cell r="N1818" t="str">
            <v>29NOV06</v>
          </cell>
          <cell r="O1818" t="str">
            <v>15MAY06</v>
          </cell>
          <cell r="P1818" t="str">
            <v>15NOV25</v>
          </cell>
          <cell r="Q1818">
            <v>24</v>
          </cell>
          <cell r="R1818">
            <v>4</v>
          </cell>
          <cell r="S1818">
            <v>0</v>
          </cell>
          <cell r="U1818">
            <v>100000</v>
          </cell>
          <cell r="V1818">
            <v>37000</v>
          </cell>
          <cell r="W1818">
            <v>63000</v>
          </cell>
          <cell r="X1818">
            <v>63000</v>
          </cell>
          <cell r="Y1818">
            <v>63000</v>
          </cell>
          <cell r="Z1818">
            <v>63000</v>
          </cell>
          <cell r="AA1818">
            <v>3497</v>
          </cell>
        </row>
        <row r="1819">
          <cell r="A1819" t="str">
            <v>Fiji Ports Development Project</v>
          </cell>
          <cell r="B1819" t="str">
            <v>1902</v>
          </cell>
          <cell r="C1819">
            <v>1902</v>
          </cell>
          <cell r="D1819" t="str">
            <v>CLOSED</v>
          </cell>
          <cell r="E1819" t="str">
            <v>01</v>
          </cell>
          <cell r="F1819" t="str">
            <v>FIJ</v>
          </cell>
          <cell r="G1819">
            <v>3702</v>
          </cell>
          <cell r="H1819" t="str">
            <v>Ports, Waterways, &amp; Shipping</v>
          </cell>
          <cell r="I1819">
            <v>3645</v>
          </cell>
          <cell r="J1819" t="str">
            <v>SPSO</v>
          </cell>
          <cell r="K1819" t="str">
            <v>05MAR02</v>
          </cell>
          <cell r="L1819" t="str">
            <v>23JUL02</v>
          </cell>
          <cell r="M1819" t="str">
            <v>03SEP02</v>
          </cell>
          <cell r="N1819" t="str">
            <v>01MAR07</v>
          </cell>
          <cell r="O1819" t="str">
            <v>15JUN06</v>
          </cell>
          <cell r="P1819" t="str">
            <v>15DEC26</v>
          </cell>
          <cell r="Q1819">
            <v>25</v>
          </cell>
          <cell r="R1819">
            <v>4</v>
          </cell>
          <cell r="S1819">
            <v>0</v>
          </cell>
          <cell r="U1819">
            <v>16800</v>
          </cell>
          <cell r="V1819">
            <v>680</v>
          </cell>
          <cell r="W1819">
            <v>16120</v>
          </cell>
          <cell r="X1819">
            <v>16120</v>
          </cell>
          <cell r="Y1819">
            <v>16120</v>
          </cell>
          <cell r="Z1819">
            <v>16120</v>
          </cell>
          <cell r="AA1819">
            <v>812</v>
          </cell>
        </row>
        <row r="1820">
          <cell r="A1820" t="str">
            <v>Western Uzbekistan Rural Water Supply Project</v>
          </cell>
          <cell r="B1820" t="str">
            <v>1903</v>
          </cell>
          <cell r="C1820">
            <v>1903</v>
          </cell>
          <cell r="D1820" t="str">
            <v>ACTIVE</v>
          </cell>
          <cell r="E1820" t="str">
            <v>01</v>
          </cell>
          <cell r="F1820" t="str">
            <v>UZB</v>
          </cell>
          <cell r="G1820">
            <v>3801</v>
          </cell>
          <cell r="H1820" t="str">
            <v>Water Supply &amp; Sanitation</v>
          </cell>
          <cell r="I1820">
            <v>4680</v>
          </cell>
          <cell r="J1820" t="str">
            <v>URM</v>
          </cell>
          <cell r="K1820" t="str">
            <v>02MAY02</v>
          </cell>
          <cell r="L1820" t="str">
            <v>11MAY02</v>
          </cell>
          <cell r="M1820" t="str">
            <v>09JUN03</v>
          </cell>
          <cell r="N1820" t="str">
            <v>31DEC09</v>
          </cell>
          <cell r="O1820" t="str">
            <v>01NOV07</v>
          </cell>
          <cell r="P1820" t="str">
            <v>01MAY27</v>
          </cell>
          <cell r="Q1820">
            <v>25</v>
          </cell>
          <cell r="R1820">
            <v>5</v>
          </cell>
          <cell r="S1820">
            <v>0</v>
          </cell>
          <cell r="U1820">
            <v>38000</v>
          </cell>
          <cell r="V1820">
            <v>0</v>
          </cell>
          <cell r="W1820">
            <v>38000</v>
          </cell>
          <cell r="X1820">
            <v>38000</v>
          </cell>
          <cell r="Y1820">
            <v>18730</v>
          </cell>
          <cell r="Z1820">
            <v>15725</v>
          </cell>
          <cell r="AA1820">
            <v>285</v>
          </cell>
        </row>
        <row r="1821">
          <cell r="A1821" t="str">
            <v>Economic And Public Sector Reform Program</v>
          </cell>
          <cell r="B1821" t="str">
            <v>1904</v>
          </cell>
          <cell r="C1821">
            <v>1904</v>
          </cell>
          <cell r="D1821" t="str">
            <v>CLOSED</v>
          </cell>
          <cell r="E1821" t="str">
            <v>03</v>
          </cell>
          <cell r="F1821" t="str">
            <v>TON</v>
          </cell>
          <cell r="G1821">
            <v>3601</v>
          </cell>
          <cell r="H1821" t="str">
            <v>National Government Administration</v>
          </cell>
          <cell r="I1821">
            <v>3610</v>
          </cell>
          <cell r="J1821" t="str">
            <v>PAHQ</v>
          </cell>
          <cell r="K1821" t="str">
            <v>28MAY02</v>
          </cell>
          <cell r="L1821" t="str">
            <v>29MAY02</v>
          </cell>
          <cell r="M1821" t="str">
            <v>11JUN02</v>
          </cell>
          <cell r="N1821" t="str">
            <v>23DEC03</v>
          </cell>
          <cell r="O1821" t="str">
            <v>01OCT10</v>
          </cell>
          <cell r="P1821" t="str">
            <v>01APR26</v>
          </cell>
          <cell r="Q1821">
            <v>24</v>
          </cell>
          <cell r="R1821">
            <v>8</v>
          </cell>
          <cell r="S1821">
            <v>0</v>
          </cell>
          <cell r="U1821">
            <v>11097</v>
          </cell>
          <cell r="V1821">
            <v>0</v>
          </cell>
          <cell r="W1821">
            <v>11097</v>
          </cell>
          <cell r="X1821">
            <v>11097</v>
          </cell>
          <cell r="Y1821">
            <v>11097</v>
          </cell>
          <cell r="Z1821">
            <v>11097</v>
          </cell>
          <cell r="AA1821">
            <v>0</v>
          </cell>
        </row>
        <row r="1822">
          <cell r="A1822" t="str">
            <v>INTEGRATED DEVT OF BASIC URBAN SERVICES IN PROVINCIAL TERMS PR</v>
          </cell>
          <cell r="B1822" t="str">
            <v>1907</v>
          </cell>
          <cell r="C1822">
            <v>1907</v>
          </cell>
          <cell r="D1822" t="str">
            <v>ACTIVE</v>
          </cell>
          <cell r="E1822" t="str">
            <v>03</v>
          </cell>
          <cell r="F1822" t="str">
            <v>MON</v>
          </cell>
          <cell r="G1822">
            <v>3803</v>
          </cell>
          <cell r="H1822" t="str">
            <v>Integrated</v>
          </cell>
          <cell r="I1822">
            <v>4755</v>
          </cell>
          <cell r="J1822" t="str">
            <v>MNRM</v>
          </cell>
          <cell r="K1822" t="str">
            <v>06AUG02</v>
          </cell>
          <cell r="L1822" t="str">
            <v>05SEP02</v>
          </cell>
          <cell r="M1822" t="str">
            <v>25NOV02</v>
          </cell>
          <cell r="N1822" t="str">
            <v>31DEC08</v>
          </cell>
          <cell r="O1822" t="str">
            <v>15NOV10</v>
          </cell>
          <cell r="P1822" t="str">
            <v>15MAY34</v>
          </cell>
          <cell r="Q1822">
            <v>32</v>
          </cell>
          <cell r="R1822">
            <v>8</v>
          </cell>
          <cell r="S1822">
            <v>0</v>
          </cell>
          <cell r="U1822">
            <v>23732</v>
          </cell>
          <cell r="V1822">
            <v>0</v>
          </cell>
          <cell r="W1822">
            <v>23732</v>
          </cell>
          <cell r="X1822">
            <v>23732</v>
          </cell>
          <cell r="Y1822">
            <v>17833</v>
          </cell>
          <cell r="Z1822">
            <v>15752</v>
          </cell>
          <cell r="AA1822">
            <v>0</v>
          </cell>
        </row>
        <row r="1823">
          <cell r="A1823" t="str">
            <v>SECOND EDUCATION DEVELOPMENT PROJECT</v>
          </cell>
          <cell r="B1823" t="str">
            <v>1908</v>
          </cell>
          <cell r="C1823">
            <v>1908</v>
          </cell>
          <cell r="D1823" t="str">
            <v>ACTIVE</v>
          </cell>
          <cell r="E1823" t="str">
            <v>03</v>
          </cell>
          <cell r="F1823" t="str">
            <v>MON</v>
          </cell>
          <cell r="G1823">
            <v>3106</v>
          </cell>
          <cell r="H1823" t="str">
            <v>Education Sector Development</v>
          </cell>
          <cell r="I1823">
            <v>4730</v>
          </cell>
          <cell r="J1823" t="str">
            <v>EASS</v>
          </cell>
          <cell r="K1823" t="str">
            <v>06AUG02</v>
          </cell>
          <cell r="L1823" t="str">
            <v>26AUG02</v>
          </cell>
          <cell r="M1823" t="str">
            <v>19NOV02</v>
          </cell>
          <cell r="N1823" t="str">
            <v>30JUN08</v>
          </cell>
          <cell r="O1823" t="str">
            <v>15NOV10</v>
          </cell>
          <cell r="P1823" t="str">
            <v>15MAY34</v>
          </cell>
          <cell r="Q1823">
            <v>32</v>
          </cell>
          <cell r="R1823">
            <v>8</v>
          </cell>
          <cell r="S1823">
            <v>0</v>
          </cell>
          <cell r="U1823">
            <v>16193</v>
          </cell>
          <cell r="V1823">
            <v>0</v>
          </cell>
          <cell r="W1823">
            <v>16193</v>
          </cell>
          <cell r="X1823">
            <v>16193</v>
          </cell>
          <cell r="Y1823">
            <v>15514</v>
          </cell>
          <cell r="Z1823">
            <v>15504</v>
          </cell>
          <cell r="AA1823">
            <v>0</v>
          </cell>
        </row>
        <row r="1824">
          <cell r="A1824" t="str">
            <v>POOR FARMER INCOME IMPROVEMENT THROUGH INNOVATION PROJECT</v>
          </cell>
          <cell r="B1824" t="str">
            <v>1909</v>
          </cell>
          <cell r="C1824">
            <v>1909</v>
          </cell>
          <cell r="D1824" t="str">
            <v>ACTIVE</v>
          </cell>
          <cell r="E1824" t="str">
            <v>03</v>
          </cell>
          <cell r="F1824" t="str">
            <v>INO</v>
          </cell>
          <cell r="G1824">
            <v>3001</v>
          </cell>
          <cell r="H1824" t="str">
            <v>Agriculture Production, Agroprocessing, &amp; Agrobusiness</v>
          </cell>
          <cell r="I1824">
            <v>2125</v>
          </cell>
          <cell r="J1824" t="str">
            <v>SEAE</v>
          </cell>
          <cell r="K1824" t="str">
            <v>15AUG02</v>
          </cell>
          <cell r="L1824" t="str">
            <v>17JAN03</v>
          </cell>
          <cell r="M1824" t="str">
            <v>17JUL03</v>
          </cell>
          <cell r="N1824" t="str">
            <v>31DEC09</v>
          </cell>
          <cell r="O1824" t="str">
            <v>15JAN11</v>
          </cell>
          <cell r="P1824" t="str">
            <v>15JUL34</v>
          </cell>
          <cell r="Q1824">
            <v>32</v>
          </cell>
          <cell r="R1824">
            <v>8</v>
          </cell>
          <cell r="S1824">
            <v>0</v>
          </cell>
          <cell r="U1824">
            <v>63799</v>
          </cell>
          <cell r="V1824">
            <v>7513</v>
          </cell>
          <cell r="W1824">
            <v>56286</v>
          </cell>
          <cell r="X1824">
            <v>56286</v>
          </cell>
          <cell r="Y1824">
            <v>42291</v>
          </cell>
          <cell r="Z1824">
            <v>42115</v>
          </cell>
          <cell r="AA1824">
            <v>0</v>
          </cell>
        </row>
        <row r="1825">
          <cell r="A1825" t="str">
            <v>AQUATIC RESOURCE DEVELOPMENT AND QUALITY IMPROVEMENT PROJECT</v>
          </cell>
          <cell r="B1825" t="str">
            <v>1910</v>
          </cell>
          <cell r="C1825">
            <v>1910</v>
          </cell>
          <cell r="D1825" t="str">
            <v>ACTIVE</v>
          </cell>
          <cell r="E1825" t="str">
            <v>01</v>
          </cell>
          <cell r="F1825" t="str">
            <v>SRI</v>
          </cell>
          <cell r="G1825">
            <v>3003</v>
          </cell>
          <cell r="H1825" t="str">
            <v>Fishery</v>
          </cell>
          <cell r="I1825">
            <v>9999</v>
          </cell>
          <cell r="J1825" t="e">
            <v>#N/A</v>
          </cell>
          <cell r="K1825" t="str">
            <v>05SEP02</v>
          </cell>
          <cell r="L1825" t="str">
            <v>08JUL03</v>
          </cell>
          <cell r="M1825" t="str">
            <v>03NOV03</v>
          </cell>
          <cell r="N1825" t="str">
            <v>30JUN10</v>
          </cell>
          <cell r="O1825" t="str">
            <v>01NOV07</v>
          </cell>
          <cell r="P1825" t="str">
            <v>01MAY27</v>
          </cell>
          <cell r="Q1825">
            <v>25</v>
          </cell>
          <cell r="R1825">
            <v>5</v>
          </cell>
          <cell r="S1825">
            <v>0</v>
          </cell>
          <cell r="U1825">
            <v>7740</v>
          </cell>
          <cell r="V1825">
            <v>0</v>
          </cell>
          <cell r="W1825">
            <v>7740</v>
          </cell>
          <cell r="X1825">
            <v>7553</v>
          </cell>
          <cell r="Y1825">
            <v>5864</v>
          </cell>
          <cell r="Z1825">
            <v>2042</v>
          </cell>
          <cell r="AA1825">
            <v>24</v>
          </cell>
        </row>
        <row r="1826">
          <cell r="A1826" t="str">
            <v>AQUATIC RESOURCE DEVELOPMENT AND QUALITY IMPROVEMENT PROJECT</v>
          </cell>
          <cell r="B1826" t="str">
            <v>1911</v>
          </cell>
          <cell r="C1826">
            <v>1911</v>
          </cell>
          <cell r="D1826" t="str">
            <v>ACTIVE</v>
          </cell>
          <cell r="E1826" t="str">
            <v>03</v>
          </cell>
          <cell r="F1826" t="str">
            <v>SRI</v>
          </cell>
          <cell r="G1826">
            <v>3003</v>
          </cell>
          <cell r="H1826" t="str">
            <v>Fishery</v>
          </cell>
          <cell r="I1826">
            <v>2080</v>
          </cell>
          <cell r="J1826" t="str">
            <v>SLRM</v>
          </cell>
          <cell r="K1826" t="str">
            <v>05SEP02</v>
          </cell>
          <cell r="L1826" t="str">
            <v>08NOV02</v>
          </cell>
          <cell r="M1826" t="str">
            <v>07MAY03</v>
          </cell>
          <cell r="N1826" t="str">
            <v>30JUN10</v>
          </cell>
          <cell r="O1826" t="str">
            <v>01NOV10</v>
          </cell>
          <cell r="P1826" t="str">
            <v>01MAY34</v>
          </cell>
          <cell r="Q1826">
            <v>32</v>
          </cell>
          <cell r="R1826">
            <v>8</v>
          </cell>
          <cell r="S1826">
            <v>0</v>
          </cell>
          <cell r="U1826">
            <v>15858</v>
          </cell>
          <cell r="V1826">
            <v>0</v>
          </cell>
          <cell r="W1826">
            <v>15858</v>
          </cell>
          <cell r="X1826">
            <v>15858</v>
          </cell>
          <cell r="Y1826">
            <v>10988</v>
          </cell>
          <cell r="Z1826">
            <v>9260</v>
          </cell>
          <cell r="AA1826">
            <v>0</v>
          </cell>
        </row>
        <row r="1827">
          <cell r="A1827" t="str">
            <v>Emergency Baipaza Landslide Stabilization Project</v>
          </cell>
          <cell r="B1827" t="str">
            <v>1912</v>
          </cell>
          <cell r="C1827">
            <v>1912</v>
          </cell>
          <cell r="D1827" t="str">
            <v>CLOSED</v>
          </cell>
          <cell r="E1827" t="str">
            <v>03</v>
          </cell>
          <cell r="F1827" t="str">
            <v>TAJ</v>
          </cell>
          <cell r="G1827">
            <v>3007</v>
          </cell>
          <cell r="H1827" t="str">
            <v>Water Resource Management</v>
          </cell>
          <cell r="I1827">
            <v>4615</v>
          </cell>
          <cell r="J1827" t="str">
            <v>CWID</v>
          </cell>
          <cell r="K1827" t="str">
            <v>10SEP02</v>
          </cell>
          <cell r="L1827" t="str">
            <v>10OCT02</v>
          </cell>
          <cell r="M1827" t="str">
            <v>15OCT02</v>
          </cell>
          <cell r="N1827" t="str">
            <v>20DEC05</v>
          </cell>
          <cell r="O1827" t="str">
            <v>01DEC10</v>
          </cell>
          <cell r="P1827" t="str">
            <v>01JUN34</v>
          </cell>
          <cell r="Q1827">
            <v>32</v>
          </cell>
          <cell r="R1827">
            <v>8</v>
          </cell>
          <cell r="S1827">
            <v>0</v>
          </cell>
          <cell r="U1827">
            <v>5789</v>
          </cell>
          <cell r="V1827">
            <v>1364</v>
          </cell>
          <cell r="W1827">
            <v>4425</v>
          </cell>
          <cell r="X1827">
            <v>4425</v>
          </cell>
          <cell r="Y1827">
            <v>4425</v>
          </cell>
          <cell r="Z1827">
            <v>4425</v>
          </cell>
          <cell r="AA1827">
            <v>0</v>
          </cell>
        </row>
        <row r="1828">
          <cell r="A1828" t="str">
            <v>PLANTATION DEVELOPMENT PROJECT</v>
          </cell>
          <cell r="B1828" t="str">
            <v>1913</v>
          </cell>
          <cell r="C1828">
            <v>1913</v>
          </cell>
          <cell r="D1828" t="str">
            <v>ACTIVE</v>
          </cell>
          <cell r="E1828" t="str">
            <v>03</v>
          </cell>
          <cell r="F1828" t="str">
            <v>SRI</v>
          </cell>
          <cell r="G1828">
            <v>3008</v>
          </cell>
          <cell r="H1828" t="str">
            <v>Agriculture Sector Development</v>
          </cell>
          <cell r="I1828">
            <v>2035</v>
          </cell>
          <cell r="J1828" t="str">
            <v>SANS</v>
          </cell>
          <cell r="K1828" t="str">
            <v>13SEP02</v>
          </cell>
          <cell r="L1828" t="str">
            <v>08NOV02</v>
          </cell>
          <cell r="M1828" t="str">
            <v>29AUG03</v>
          </cell>
          <cell r="N1828" t="str">
            <v>30JUN09</v>
          </cell>
          <cell r="O1828" t="str">
            <v>15DEC10</v>
          </cell>
          <cell r="P1828" t="str">
            <v>15JUN34</v>
          </cell>
          <cell r="Q1828">
            <v>32</v>
          </cell>
          <cell r="R1828">
            <v>8</v>
          </cell>
          <cell r="S1828">
            <v>0</v>
          </cell>
          <cell r="U1828">
            <v>24086</v>
          </cell>
          <cell r="V1828">
            <v>15000</v>
          </cell>
          <cell r="W1828">
            <v>9086</v>
          </cell>
          <cell r="X1828">
            <v>9086</v>
          </cell>
          <cell r="Y1828">
            <v>6568</v>
          </cell>
          <cell r="Z1828">
            <v>6863</v>
          </cell>
          <cell r="AA1828">
            <v>0</v>
          </cell>
        </row>
        <row r="1829">
          <cell r="A1829" t="str">
            <v>PLANTATION DEVELOPMENT PROJECT</v>
          </cell>
          <cell r="B1829" t="str">
            <v>1914</v>
          </cell>
          <cell r="C1829">
            <v>1914</v>
          </cell>
          <cell r="D1829" t="str">
            <v>ACTIVE</v>
          </cell>
          <cell r="E1829" t="str">
            <v>01</v>
          </cell>
          <cell r="F1829" t="str">
            <v>SRI</v>
          </cell>
          <cell r="G1829">
            <v>3008</v>
          </cell>
          <cell r="H1829" t="str">
            <v>Agriculture Sector Development</v>
          </cell>
          <cell r="I1829">
            <v>9999</v>
          </cell>
          <cell r="J1829" t="e">
            <v>#N/A</v>
          </cell>
          <cell r="K1829" t="str">
            <v>13SEP02</v>
          </cell>
          <cell r="L1829" t="str">
            <v>08NOV02</v>
          </cell>
          <cell r="M1829" t="str">
            <v>29AUG03</v>
          </cell>
          <cell r="N1829" t="str">
            <v>30JUN09</v>
          </cell>
          <cell r="O1829" t="str">
            <v>15DEC07</v>
          </cell>
          <cell r="P1829" t="str">
            <v>15JUN22</v>
          </cell>
          <cell r="Q1829">
            <v>20</v>
          </cell>
          <cell r="R1829">
            <v>5</v>
          </cell>
          <cell r="S1829">
            <v>0</v>
          </cell>
          <cell r="U1829">
            <v>10139</v>
          </cell>
          <cell r="V1829">
            <v>0</v>
          </cell>
          <cell r="W1829">
            <v>10139</v>
          </cell>
          <cell r="X1829">
            <v>10139</v>
          </cell>
          <cell r="Y1829">
            <v>6199</v>
          </cell>
          <cell r="Z1829">
            <v>9878</v>
          </cell>
          <cell r="AA1829">
            <v>434</v>
          </cell>
        </row>
        <row r="1830">
          <cell r="A1830" t="str">
            <v>STRENGTHENING PUBLIC ACCOUNTING SYSTEMS (PHASE II)</v>
          </cell>
          <cell r="B1830" t="str">
            <v>1915</v>
          </cell>
          <cell r="C1830">
            <v>1915</v>
          </cell>
          <cell r="D1830" t="str">
            <v>CLOSED</v>
          </cell>
          <cell r="E1830" t="str">
            <v>03</v>
          </cell>
          <cell r="F1830" t="str">
            <v>MLD</v>
          </cell>
          <cell r="G1830">
            <v>3604</v>
          </cell>
          <cell r="H1830" t="str">
            <v>Public Finance &amp; Expenditure Management</v>
          </cell>
          <cell r="I1830">
            <v>2050</v>
          </cell>
          <cell r="J1830" t="str">
            <v>SAGF</v>
          </cell>
          <cell r="K1830" t="str">
            <v>27SEP02</v>
          </cell>
          <cell r="L1830" t="str">
            <v>04DEC02</v>
          </cell>
          <cell r="N1830" t="str">
            <v>17OCT05</v>
          </cell>
          <cell r="O1830" t="str">
            <v>01FEB11</v>
          </cell>
          <cell r="P1830" t="str">
            <v>01AUG34</v>
          </cell>
          <cell r="Q1830">
            <v>32</v>
          </cell>
          <cell r="R1830">
            <v>8</v>
          </cell>
          <cell r="S1830">
            <v>0</v>
          </cell>
          <cell r="U1830">
            <v>0</v>
          </cell>
          <cell r="V1830">
            <v>0</v>
          </cell>
          <cell r="W1830">
            <v>0</v>
          </cell>
          <cell r="X1830">
            <v>0</v>
          </cell>
          <cell r="Y1830">
            <v>0</v>
          </cell>
          <cell r="Z1830">
            <v>0</v>
          </cell>
          <cell r="AA1830">
            <v>0</v>
          </cell>
        </row>
        <row r="1831">
          <cell r="A1831" t="str">
            <v>DECENTRALIZED ELEMENTARY EDUCATION PROJECT</v>
          </cell>
          <cell r="B1831" t="str">
            <v>1916</v>
          </cell>
          <cell r="C1831">
            <v>1916</v>
          </cell>
          <cell r="D1831" t="str">
            <v>CLOSED</v>
          </cell>
          <cell r="E1831" t="str">
            <v>03</v>
          </cell>
          <cell r="F1831" t="str">
            <v>PAK</v>
          </cell>
          <cell r="G1831">
            <v>3101</v>
          </cell>
          <cell r="H1831" t="str">
            <v>Basic Education</v>
          </cell>
          <cell r="I1831">
            <v>4670</v>
          </cell>
          <cell r="J1831" t="str">
            <v>PRM</v>
          </cell>
          <cell r="K1831" t="str">
            <v>19SEP02</v>
          </cell>
          <cell r="L1831" t="str">
            <v>09APR03</v>
          </cell>
          <cell r="M1831" t="str">
            <v>31JUL03</v>
          </cell>
          <cell r="N1831" t="str">
            <v>16OCT08</v>
          </cell>
          <cell r="O1831" t="str">
            <v>01MAR11</v>
          </cell>
          <cell r="P1831" t="str">
            <v>01SEP34</v>
          </cell>
          <cell r="Q1831">
            <v>32</v>
          </cell>
          <cell r="R1831">
            <v>8</v>
          </cell>
          <cell r="S1831">
            <v>0</v>
          </cell>
          <cell r="U1831">
            <v>85772</v>
          </cell>
          <cell r="V1831">
            <v>76938</v>
          </cell>
          <cell r="W1831">
            <v>8834</v>
          </cell>
          <cell r="X1831">
            <v>8834</v>
          </cell>
          <cell r="Y1831">
            <v>8834</v>
          </cell>
          <cell r="Z1831">
            <v>8834</v>
          </cell>
          <cell r="AA1831">
            <v>0</v>
          </cell>
        </row>
        <row r="1832">
          <cell r="A1832" t="str">
            <v>SECONDARY EDUCATION SUPPORT PROJECT</v>
          </cell>
          <cell r="B1832" t="str">
            <v>1917</v>
          </cell>
          <cell r="C1832">
            <v>1917</v>
          </cell>
          <cell r="D1832" t="str">
            <v>ACTIVE</v>
          </cell>
          <cell r="E1832" t="str">
            <v>03</v>
          </cell>
          <cell r="F1832" t="str">
            <v>NEP</v>
          </cell>
          <cell r="G1832">
            <v>3101</v>
          </cell>
          <cell r="H1832" t="str">
            <v>Basic Education</v>
          </cell>
          <cell r="I1832">
            <v>2035</v>
          </cell>
          <cell r="J1832" t="str">
            <v>SANS</v>
          </cell>
          <cell r="K1832" t="str">
            <v>20SEP02</v>
          </cell>
          <cell r="L1832" t="str">
            <v>17JAN03</v>
          </cell>
          <cell r="M1832" t="str">
            <v>05AUG03</v>
          </cell>
          <cell r="N1832" t="str">
            <v>30SEP09</v>
          </cell>
          <cell r="O1832" t="str">
            <v>01APR11</v>
          </cell>
          <cell r="P1832" t="str">
            <v>01OCT34</v>
          </cell>
          <cell r="Q1832">
            <v>32</v>
          </cell>
          <cell r="R1832">
            <v>8</v>
          </cell>
          <cell r="S1832">
            <v>0</v>
          </cell>
          <cell r="U1832">
            <v>34758</v>
          </cell>
          <cell r="V1832">
            <v>0</v>
          </cell>
          <cell r="W1832">
            <v>34758</v>
          </cell>
          <cell r="X1832">
            <v>34758</v>
          </cell>
          <cell r="Y1832">
            <v>27297</v>
          </cell>
          <cell r="Z1832">
            <v>27941</v>
          </cell>
          <cell r="AA1832">
            <v>0</v>
          </cell>
        </row>
        <row r="1833">
          <cell r="A1833" t="str">
            <v>SOUTHERN SICHUAN ROADS DEVELOPMENT PROJECT</v>
          </cell>
          <cell r="B1833" t="str">
            <v>1918</v>
          </cell>
          <cell r="C1833">
            <v>1918</v>
          </cell>
          <cell r="D1833" t="str">
            <v>ACTIVE</v>
          </cell>
          <cell r="E1833" t="str">
            <v>01</v>
          </cell>
          <cell r="F1833" t="str">
            <v>PRC</v>
          </cell>
          <cell r="G1833">
            <v>3701</v>
          </cell>
          <cell r="H1833" t="str">
            <v>Roads &amp; Highways</v>
          </cell>
          <cell r="I1833">
            <v>4750</v>
          </cell>
          <cell r="J1833" t="str">
            <v>PRCM</v>
          </cell>
          <cell r="K1833" t="str">
            <v>20SEP02</v>
          </cell>
          <cell r="L1833" t="str">
            <v>24APR03</v>
          </cell>
          <cell r="M1833" t="str">
            <v>14AUG03</v>
          </cell>
          <cell r="N1833" t="str">
            <v>31MAR09</v>
          </cell>
          <cell r="O1833" t="str">
            <v>01MAR08</v>
          </cell>
          <cell r="P1833" t="str">
            <v>01SEP27</v>
          </cell>
          <cell r="Q1833">
            <v>25</v>
          </cell>
          <cell r="R1833">
            <v>5</v>
          </cell>
          <cell r="S1833">
            <v>0</v>
          </cell>
          <cell r="U1833">
            <v>300000</v>
          </cell>
          <cell r="V1833">
            <v>0</v>
          </cell>
          <cell r="W1833">
            <v>300000</v>
          </cell>
          <cell r="X1833">
            <v>300000</v>
          </cell>
          <cell r="Y1833">
            <v>263490</v>
          </cell>
          <cell r="Z1833">
            <v>277759</v>
          </cell>
          <cell r="AA1833">
            <v>4226</v>
          </cell>
        </row>
        <row r="1834">
          <cell r="A1834" t="str">
            <v>SONGHUA RIVER FLOOD MANAGEMENT SECTOR PROJECT</v>
          </cell>
          <cell r="B1834" t="str">
            <v>1919</v>
          </cell>
          <cell r="C1834">
            <v>1919</v>
          </cell>
          <cell r="D1834" t="str">
            <v>ACTIVE</v>
          </cell>
          <cell r="E1834" t="str">
            <v>01</v>
          </cell>
          <cell r="F1834" t="str">
            <v>PRC</v>
          </cell>
          <cell r="G1834">
            <v>3007</v>
          </cell>
          <cell r="H1834" t="str">
            <v>Water Resource Management</v>
          </cell>
          <cell r="I1834">
            <v>4750</v>
          </cell>
          <cell r="J1834" t="str">
            <v>PRCM</v>
          </cell>
          <cell r="K1834" t="str">
            <v>20SEP02</v>
          </cell>
          <cell r="L1834" t="str">
            <v>14FEB03</v>
          </cell>
          <cell r="M1834" t="str">
            <v>29MAY03</v>
          </cell>
          <cell r="N1834" t="str">
            <v>31DEC09</v>
          </cell>
          <cell r="O1834" t="str">
            <v>15MAR08</v>
          </cell>
          <cell r="P1834" t="str">
            <v>15SEP27</v>
          </cell>
          <cell r="Q1834">
            <v>25</v>
          </cell>
          <cell r="R1834">
            <v>5</v>
          </cell>
          <cell r="S1834">
            <v>0</v>
          </cell>
          <cell r="U1834">
            <v>150000</v>
          </cell>
          <cell r="V1834">
            <v>0</v>
          </cell>
          <cell r="W1834">
            <v>150000</v>
          </cell>
          <cell r="X1834">
            <v>150000</v>
          </cell>
          <cell r="Y1834">
            <v>103313</v>
          </cell>
          <cell r="Z1834">
            <v>86334</v>
          </cell>
          <cell r="AA1834">
            <v>1102</v>
          </cell>
        </row>
        <row r="1835">
          <cell r="A1835" t="str">
            <v>ROAD NETWORK IMPROVEMENT AND MAINTENANCE PROJECT</v>
          </cell>
          <cell r="B1835" t="str">
            <v>1920</v>
          </cell>
          <cell r="C1835">
            <v>1920</v>
          </cell>
          <cell r="D1835" t="str">
            <v>ACTIVE</v>
          </cell>
          <cell r="E1835" t="str">
            <v>03</v>
          </cell>
          <cell r="F1835" t="str">
            <v>BAN</v>
          </cell>
          <cell r="G1835">
            <v>3701</v>
          </cell>
          <cell r="H1835" t="str">
            <v>Roads &amp; Highways</v>
          </cell>
          <cell r="I1835">
            <v>2055</v>
          </cell>
          <cell r="J1835" t="str">
            <v>BRM</v>
          </cell>
          <cell r="K1835" t="str">
            <v>10OCT02</v>
          </cell>
          <cell r="L1835" t="str">
            <v>03FEB03</v>
          </cell>
          <cell r="M1835" t="str">
            <v>27OCT03</v>
          </cell>
          <cell r="N1835" t="str">
            <v>31DEC09</v>
          </cell>
          <cell r="O1835" t="str">
            <v>15DEC10</v>
          </cell>
          <cell r="P1835" t="str">
            <v>15JUN34</v>
          </cell>
          <cell r="Q1835">
            <v>32</v>
          </cell>
          <cell r="R1835">
            <v>8</v>
          </cell>
          <cell r="S1835">
            <v>0</v>
          </cell>
          <cell r="U1835">
            <v>76087</v>
          </cell>
          <cell r="V1835">
            <v>35550</v>
          </cell>
          <cell r="W1835">
            <v>40537</v>
          </cell>
          <cell r="X1835">
            <v>40537</v>
          </cell>
          <cell r="Y1835">
            <v>30130</v>
          </cell>
          <cell r="Z1835">
            <v>9572</v>
          </cell>
          <cell r="AA1835">
            <v>0</v>
          </cell>
        </row>
        <row r="1836">
          <cell r="A1836" t="str">
            <v>MARITIME TRAINING PROJECT</v>
          </cell>
          <cell r="B1836" t="str">
            <v>1921</v>
          </cell>
          <cell r="C1836">
            <v>1921</v>
          </cell>
          <cell r="D1836" t="str">
            <v>ACTIVE</v>
          </cell>
          <cell r="E1836" t="str">
            <v>03</v>
          </cell>
          <cell r="F1836" t="str">
            <v>TUV</v>
          </cell>
          <cell r="G1836">
            <v>3105</v>
          </cell>
          <cell r="H1836" t="str">
            <v>Technical, Vocational Training &amp; Skills Development</v>
          </cell>
          <cell r="I1836">
            <v>3645</v>
          </cell>
          <cell r="J1836" t="str">
            <v>SPSO</v>
          </cell>
          <cell r="K1836" t="str">
            <v>16OCT02</v>
          </cell>
          <cell r="L1836" t="str">
            <v>13NOV02</v>
          </cell>
          <cell r="M1836" t="str">
            <v>19FEB03</v>
          </cell>
          <cell r="N1836" t="str">
            <v>30APR09</v>
          </cell>
          <cell r="O1836" t="str">
            <v>15FEB11</v>
          </cell>
          <cell r="P1836" t="str">
            <v>15AUG34</v>
          </cell>
          <cell r="Q1836">
            <v>32</v>
          </cell>
          <cell r="R1836">
            <v>8</v>
          </cell>
          <cell r="S1836">
            <v>0</v>
          </cell>
          <cell r="U1836">
            <v>2116</v>
          </cell>
          <cell r="V1836">
            <v>0</v>
          </cell>
          <cell r="W1836">
            <v>2116</v>
          </cell>
          <cell r="X1836">
            <v>2116</v>
          </cell>
          <cell r="Y1836">
            <v>1834</v>
          </cell>
          <cell r="Z1836">
            <v>1368</v>
          </cell>
          <cell r="AA1836">
            <v>0</v>
          </cell>
        </row>
        <row r="1837">
          <cell r="A1837" t="str">
            <v>HEBEI ZHANGHEWAN PUMPED STORAGE PROJECT</v>
          </cell>
          <cell r="B1837" t="str">
            <v>1922</v>
          </cell>
          <cell r="C1837">
            <v>1922</v>
          </cell>
          <cell r="D1837" t="str">
            <v>ACTIVE</v>
          </cell>
          <cell r="E1837" t="str">
            <v>01</v>
          </cell>
          <cell r="F1837" t="str">
            <v>PRC</v>
          </cell>
          <cell r="G1837">
            <v>3205</v>
          </cell>
          <cell r="H1837" t="str">
            <v>Energy Sector Development</v>
          </cell>
          <cell r="I1837">
            <v>4720</v>
          </cell>
          <cell r="J1837" t="str">
            <v>EAEN</v>
          </cell>
          <cell r="K1837" t="str">
            <v>18OCT02</v>
          </cell>
          <cell r="L1837" t="str">
            <v>28AUG03</v>
          </cell>
          <cell r="M1837" t="str">
            <v>16JAN04</v>
          </cell>
          <cell r="N1837" t="str">
            <v>31DEC09</v>
          </cell>
          <cell r="O1837" t="str">
            <v>15DEC09</v>
          </cell>
          <cell r="P1837" t="str">
            <v>15JUN27</v>
          </cell>
          <cell r="Q1837">
            <v>25</v>
          </cell>
          <cell r="R1837">
            <v>7</v>
          </cell>
          <cell r="S1837">
            <v>0</v>
          </cell>
          <cell r="U1837">
            <v>144000</v>
          </cell>
          <cell r="V1837">
            <v>0</v>
          </cell>
          <cell r="W1837">
            <v>144000</v>
          </cell>
          <cell r="X1837">
            <v>144000</v>
          </cell>
          <cell r="Y1837">
            <v>124608</v>
          </cell>
          <cell r="Z1837">
            <v>119221</v>
          </cell>
          <cell r="AA1837">
            <v>0</v>
          </cell>
        </row>
        <row r="1838">
          <cell r="A1838" t="str">
            <v>EFFICIENT UTILIZATION OF AGRICULTURAL WASTES PROJECT</v>
          </cell>
          <cell r="B1838" t="str">
            <v>1924</v>
          </cell>
          <cell r="C1838">
            <v>1924</v>
          </cell>
          <cell r="D1838" t="str">
            <v>ACTIVE</v>
          </cell>
          <cell r="E1838" t="str">
            <v>01</v>
          </cell>
          <cell r="F1838" t="str">
            <v>PRC</v>
          </cell>
          <cell r="G1838">
            <v>3900</v>
          </cell>
          <cell r="H1838" t="str">
            <v>Multisector</v>
          </cell>
          <cell r="I1838">
            <v>9999</v>
          </cell>
          <cell r="J1838" t="e">
            <v>#N/A</v>
          </cell>
          <cell r="K1838" t="str">
            <v>22OCT02</v>
          </cell>
          <cell r="L1838" t="str">
            <v>18MAR03</v>
          </cell>
          <cell r="M1838" t="str">
            <v>16JUN03</v>
          </cell>
          <cell r="N1838" t="str">
            <v>30JUN09</v>
          </cell>
          <cell r="O1838" t="str">
            <v>15APR08</v>
          </cell>
          <cell r="P1838" t="str">
            <v>15OCT27</v>
          </cell>
          <cell r="Q1838">
            <v>25</v>
          </cell>
          <cell r="R1838">
            <v>5</v>
          </cell>
          <cell r="S1838">
            <v>0</v>
          </cell>
          <cell r="U1838">
            <v>33119</v>
          </cell>
          <cell r="V1838">
            <v>0</v>
          </cell>
          <cell r="W1838">
            <v>33119</v>
          </cell>
          <cell r="X1838">
            <v>33119</v>
          </cell>
          <cell r="Y1838">
            <v>27088</v>
          </cell>
          <cell r="Z1838">
            <v>31409</v>
          </cell>
          <cell r="AA1838">
            <v>502</v>
          </cell>
        </row>
        <row r="1839">
          <cell r="A1839" t="str">
            <v>COASTAL FISHERIES MANAGEMENT AND DEVELOPMENT PROJECT</v>
          </cell>
          <cell r="B1839" t="str">
            <v>1925</v>
          </cell>
          <cell r="C1839">
            <v>1925</v>
          </cell>
          <cell r="D1839" t="str">
            <v>CLOSED</v>
          </cell>
          <cell r="E1839" t="str">
            <v>03</v>
          </cell>
          <cell r="F1839" t="str">
            <v>PNG</v>
          </cell>
          <cell r="G1839">
            <v>3003</v>
          </cell>
          <cell r="H1839" t="str">
            <v>Fishery</v>
          </cell>
          <cell r="I1839">
            <v>3635</v>
          </cell>
          <cell r="J1839" t="str">
            <v>PNRM</v>
          </cell>
          <cell r="K1839" t="str">
            <v>24OCT02</v>
          </cell>
          <cell r="L1839" t="str">
            <v>27NOV02</v>
          </cell>
          <cell r="M1839" t="str">
            <v>22JUL03</v>
          </cell>
          <cell r="N1839" t="str">
            <v>18SEP08</v>
          </cell>
          <cell r="O1839" t="str">
            <v>15MAR11</v>
          </cell>
          <cell r="P1839" t="str">
            <v>15SEP34</v>
          </cell>
          <cell r="Q1839">
            <v>32</v>
          </cell>
          <cell r="R1839">
            <v>8</v>
          </cell>
          <cell r="S1839">
            <v>0</v>
          </cell>
          <cell r="U1839">
            <v>6470</v>
          </cell>
          <cell r="V1839">
            <v>2534</v>
          </cell>
          <cell r="W1839">
            <v>3936</v>
          </cell>
          <cell r="X1839">
            <v>3936</v>
          </cell>
          <cell r="Y1839">
            <v>3936</v>
          </cell>
          <cell r="Z1839">
            <v>3936</v>
          </cell>
          <cell r="AA1839">
            <v>0</v>
          </cell>
        </row>
        <row r="1840">
          <cell r="A1840" t="str">
            <v>REGIONAL TRADE FACILITAION AND CUSTOMS COOPERATION PROGRAM -KY</v>
          </cell>
          <cell r="B1840" t="str">
            <v>1926</v>
          </cell>
          <cell r="C1840">
            <v>1926</v>
          </cell>
          <cell r="D1840" t="str">
            <v>CLOSED</v>
          </cell>
          <cell r="E1840" t="str">
            <v>03</v>
          </cell>
          <cell r="F1840" t="str">
            <v>KGZ</v>
          </cell>
          <cell r="G1840">
            <v>3504</v>
          </cell>
          <cell r="H1840" t="str">
            <v>Trade</v>
          </cell>
          <cell r="I1840">
            <v>4630</v>
          </cell>
          <cell r="J1840" t="str">
            <v>CWGF</v>
          </cell>
          <cell r="K1840" t="str">
            <v>29OCT02</v>
          </cell>
          <cell r="L1840" t="str">
            <v>17DEC02</v>
          </cell>
          <cell r="M1840" t="str">
            <v>20DEC02</v>
          </cell>
          <cell r="N1840" t="str">
            <v>17SEP04</v>
          </cell>
          <cell r="O1840" t="str">
            <v>15FEB11</v>
          </cell>
          <cell r="P1840" t="str">
            <v>15AUG26</v>
          </cell>
          <cell r="Q1840">
            <v>24</v>
          </cell>
          <cell r="R1840">
            <v>8</v>
          </cell>
          <cell r="S1840">
            <v>0</v>
          </cell>
          <cell r="U1840">
            <v>15861</v>
          </cell>
          <cell r="V1840">
            <v>0</v>
          </cell>
          <cell r="W1840">
            <v>15861</v>
          </cell>
          <cell r="X1840">
            <v>15861</v>
          </cell>
          <cell r="Y1840">
            <v>15861</v>
          </cell>
          <cell r="Z1840">
            <v>15861</v>
          </cell>
          <cell r="AA1840">
            <v>0</v>
          </cell>
        </row>
        <row r="1841">
          <cell r="A1841" t="str">
            <v>REGIONAL TRADE FACILITATION &amp; CUSTOMS COOPERATION PROGRAM - TA</v>
          </cell>
          <cell r="B1841" t="str">
            <v>1927</v>
          </cell>
          <cell r="C1841">
            <v>1927</v>
          </cell>
          <cell r="D1841" t="str">
            <v>CLOSED</v>
          </cell>
          <cell r="E1841" t="str">
            <v>03</v>
          </cell>
          <cell r="F1841" t="str">
            <v>TAJ</v>
          </cell>
          <cell r="G1841">
            <v>3504</v>
          </cell>
          <cell r="H1841" t="str">
            <v>Trade</v>
          </cell>
          <cell r="I1841">
            <v>4630</v>
          </cell>
          <cell r="J1841" t="str">
            <v>CWGF</v>
          </cell>
          <cell r="K1841" t="str">
            <v>29OCT02</v>
          </cell>
          <cell r="L1841" t="str">
            <v>17DEC02</v>
          </cell>
          <cell r="M1841" t="str">
            <v>23DEC02</v>
          </cell>
          <cell r="N1841" t="str">
            <v>03JAN05</v>
          </cell>
          <cell r="O1841" t="str">
            <v>15DEC10</v>
          </cell>
          <cell r="P1841" t="str">
            <v>15JUN26</v>
          </cell>
          <cell r="Q1841">
            <v>24</v>
          </cell>
          <cell r="R1841">
            <v>8</v>
          </cell>
          <cell r="S1841">
            <v>0</v>
          </cell>
          <cell r="U1841">
            <v>10867</v>
          </cell>
          <cell r="V1841">
            <v>0</v>
          </cell>
          <cell r="W1841">
            <v>10867</v>
          </cell>
          <cell r="X1841">
            <v>10867</v>
          </cell>
          <cell r="Y1841">
            <v>10867</v>
          </cell>
          <cell r="Z1841">
            <v>10867</v>
          </cell>
          <cell r="AA1841">
            <v>0</v>
          </cell>
        </row>
        <row r="1842">
          <cell r="A1842" t="str">
            <v>PUNJAB ROAD DEVELOPMENT SECTOR PROJECT</v>
          </cell>
          <cell r="B1842" t="str">
            <v>1928</v>
          </cell>
          <cell r="C1842">
            <v>1928</v>
          </cell>
          <cell r="D1842" t="str">
            <v>ACTIVE</v>
          </cell>
          <cell r="E1842" t="str">
            <v>01</v>
          </cell>
          <cell r="F1842" t="str">
            <v>PAK</v>
          </cell>
          <cell r="G1842">
            <v>3701</v>
          </cell>
          <cell r="H1842" t="str">
            <v>Roads &amp; Highways</v>
          </cell>
          <cell r="I1842">
            <v>4670</v>
          </cell>
          <cell r="J1842" t="str">
            <v>PRM</v>
          </cell>
          <cell r="K1842" t="str">
            <v>31OCT02</v>
          </cell>
          <cell r="L1842" t="str">
            <v>26MAR03</v>
          </cell>
          <cell r="M1842" t="str">
            <v>26JUN03</v>
          </cell>
          <cell r="N1842" t="str">
            <v>31DEC08</v>
          </cell>
          <cell r="O1842" t="str">
            <v>15APR06</v>
          </cell>
          <cell r="P1842" t="str">
            <v>15OCT17</v>
          </cell>
          <cell r="Q1842">
            <v>15</v>
          </cell>
          <cell r="R1842">
            <v>3</v>
          </cell>
          <cell r="S1842">
            <v>0</v>
          </cell>
          <cell r="U1842">
            <v>190227</v>
          </cell>
          <cell r="V1842">
            <v>0</v>
          </cell>
          <cell r="W1842">
            <v>190227</v>
          </cell>
          <cell r="X1842">
            <v>190227</v>
          </cell>
          <cell r="Y1842">
            <v>113514</v>
          </cell>
          <cell r="Z1842">
            <v>68502</v>
          </cell>
          <cell r="AA1842">
            <v>3170</v>
          </cell>
        </row>
        <row r="1843">
          <cell r="A1843" t="str">
            <v>POWER SECTOR DEVELOPMENT PROGRAM</v>
          </cell>
          <cell r="B1843" t="str">
            <v>1929</v>
          </cell>
          <cell r="C1843">
            <v>1929</v>
          </cell>
          <cell r="D1843" t="str">
            <v>CLOSED</v>
          </cell>
          <cell r="E1843" t="str">
            <v>01</v>
          </cell>
          <cell r="F1843" t="str">
            <v>SRI</v>
          </cell>
          <cell r="G1843">
            <v>3205</v>
          </cell>
          <cell r="H1843" t="str">
            <v>Energy Sector Development</v>
          </cell>
          <cell r="I1843">
            <v>2025</v>
          </cell>
          <cell r="J1843" t="str">
            <v>SAEN</v>
          </cell>
          <cell r="K1843" t="str">
            <v>31OCT02</v>
          </cell>
          <cell r="L1843" t="str">
            <v>12NOV02</v>
          </cell>
          <cell r="M1843" t="str">
            <v>28NOV02</v>
          </cell>
          <cell r="N1843" t="str">
            <v>30AUG06</v>
          </cell>
          <cell r="O1843" t="str">
            <v>15FEB06</v>
          </cell>
          <cell r="P1843" t="str">
            <v>15AUG17</v>
          </cell>
          <cell r="Q1843">
            <v>15</v>
          </cell>
          <cell r="R1843">
            <v>3</v>
          </cell>
          <cell r="S1843">
            <v>0</v>
          </cell>
          <cell r="U1843">
            <v>60000</v>
          </cell>
          <cell r="V1843">
            <v>29400</v>
          </cell>
          <cell r="W1843">
            <v>30600</v>
          </cell>
          <cell r="X1843">
            <v>30600</v>
          </cell>
          <cell r="Y1843">
            <v>30600</v>
          </cell>
          <cell r="Z1843">
            <v>30600</v>
          </cell>
          <cell r="AA1843">
            <v>4678</v>
          </cell>
        </row>
        <row r="1844">
          <cell r="A1844" t="str">
            <v>POWERS SECTOR  DEVELOPMENT PROGRAM (PROJECT LOAN)</v>
          </cell>
          <cell r="B1844" t="str">
            <v>1930</v>
          </cell>
          <cell r="C1844">
            <v>1930</v>
          </cell>
          <cell r="D1844" t="str">
            <v>ACTIVE</v>
          </cell>
          <cell r="E1844" t="str">
            <v>03</v>
          </cell>
          <cell r="F1844" t="str">
            <v>SRI</v>
          </cell>
          <cell r="G1844">
            <v>3205</v>
          </cell>
          <cell r="H1844" t="str">
            <v>Energy Sector Development</v>
          </cell>
          <cell r="I1844">
            <v>2080</v>
          </cell>
          <cell r="J1844" t="str">
            <v>SLRM</v>
          </cell>
          <cell r="K1844" t="str">
            <v>31OCT02</v>
          </cell>
          <cell r="L1844" t="str">
            <v>12NOV02</v>
          </cell>
          <cell r="M1844" t="str">
            <v>28NOV02</v>
          </cell>
          <cell r="N1844" t="str">
            <v>30JUN09</v>
          </cell>
          <cell r="O1844" t="str">
            <v>15FEB11</v>
          </cell>
          <cell r="P1844" t="str">
            <v>15AUG34</v>
          </cell>
          <cell r="Q1844">
            <v>32</v>
          </cell>
          <cell r="R1844">
            <v>8</v>
          </cell>
          <cell r="S1844">
            <v>0</v>
          </cell>
          <cell r="U1844">
            <v>80959</v>
          </cell>
          <cell r="V1844">
            <v>0</v>
          </cell>
          <cell r="W1844">
            <v>80959</v>
          </cell>
          <cell r="X1844">
            <v>80959</v>
          </cell>
          <cell r="Y1844">
            <v>74503</v>
          </cell>
          <cell r="Z1844">
            <v>58876</v>
          </cell>
          <cell r="AA1844">
            <v>0</v>
          </cell>
        </row>
        <row r="1845">
          <cell r="A1845" t="str">
            <v>TECHNICAL ASSISTANCE LOAN: BANKING SECTOR REFORM PROJECT</v>
          </cell>
          <cell r="B1845" t="str">
            <v>1931</v>
          </cell>
          <cell r="C1845">
            <v>1931</v>
          </cell>
          <cell r="D1845" t="str">
            <v>ACTIVE</v>
          </cell>
          <cell r="E1845" t="str">
            <v>03</v>
          </cell>
          <cell r="F1845" t="str">
            <v>LAO</v>
          </cell>
          <cell r="G1845">
            <v>3301</v>
          </cell>
          <cell r="H1845" t="str">
            <v>Banking Systems</v>
          </cell>
          <cell r="I1845">
            <v>2145</v>
          </cell>
          <cell r="J1845" t="str">
            <v>SEGF</v>
          </cell>
          <cell r="K1845" t="str">
            <v>14NOV02</v>
          </cell>
          <cell r="L1845" t="str">
            <v>03FEB03</v>
          </cell>
          <cell r="M1845" t="str">
            <v>04MAR03</v>
          </cell>
          <cell r="N1845" t="str">
            <v>31DEC08</v>
          </cell>
          <cell r="O1845" t="str">
            <v>15APR11</v>
          </cell>
          <cell r="P1845" t="str">
            <v>15OCT34</v>
          </cell>
          <cell r="Q1845">
            <v>32</v>
          </cell>
          <cell r="R1845">
            <v>8</v>
          </cell>
          <cell r="S1845">
            <v>0</v>
          </cell>
          <cell r="U1845">
            <v>4582</v>
          </cell>
          <cell r="V1845">
            <v>0</v>
          </cell>
          <cell r="W1845">
            <v>4582</v>
          </cell>
          <cell r="X1845">
            <v>4582</v>
          </cell>
          <cell r="Y1845">
            <v>2460</v>
          </cell>
          <cell r="Z1845">
            <v>2432</v>
          </cell>
          <cell r="AA1845">
            <v>0</v>
          </cell>
        </row>
        <row r="1846">
          <cell r="A1846" t="str">
            <v>2ND FINANCIAL SECTOR PROGRAM (SUBPROGRAM I)</v>
          </cell>
          <cell r="B1846" t="str">
            <v>1932</v>
          </cell>
          <cell r="C1846">
            <v>1932</v>
          </cell>
          <cell r="D1846" t="str">
            <v>CLOSED</v>
          </cell>
          <cell r="E1846" t="str">
            <v>03</v>
          </cell>
          <cell r="F1846" t="str">
            <v>VIE</v>
          </cell>
          <cell r="G1846">
            <v>3306</v>
          </cell>
          <cell r="H1846" t="str">
            <v>Finance Sector Development</v>
          </cell>
          <cell r="I1846">
            <v>2145</v>
          </cell>
          <cell r="J1846" t="str">
            <v>SEGF</v>
          </cell>
          <cell r="K1846" t="str">
            <v>20NOV02</v>
          </cell>
          <cell r="L1846" t="str">
            <v>29JAN03</v>
          </cell>
          <cell r="M1846" t="str">
            <v>23MAY03</v>
          </cell>
          <cell r="N1846" t="str">
            <v>08DEC04</v>
          </cell>
          <cell r="O1846" t="str">
            <v>01FEB11</v>
          </cell>
          <cell r="P1846" t="str">
            <v>01AUG26</v>
          </cell>
          <cell r="Q1846">
            <v>24</v>
          </cell>
          <cell r="R1846">
            <v>8</v>
          </cell>
          <cell r="S1846">
            <v>0</v>
          </cell>
          <cell r="U1846">
            <v>56001</v>
          </cell>
          <cell r="V1846">
            <v>0</v>
          </cell>
          <cell r="W1846">
            <v>56001</v>
          </cell>
          <cell r="X1846">
            <v>56001</v>
          </cell>
          <cell r="Y1846">
            <v>56001</v>
          </cell>
          <cell r="Z1846">
            <v>56001</v>
          </cell>
          <cell r="AA1846">
            <v>0</v>
          </cell>
        </row>
        <row r="1847">
          <cell r="A1847" t="str">
            <v>NAM NGUM RIVER BASIN DEVELOPMENT SECTOR PROJECT</v>
          </cell>
          <cell r="B1847" t="str">
            <v>1933</v>
          </cell>
          <cell r="C1847">
            <v>1933</v>
          </cell>
          <cell r="D1847" t="str">
            <v>ACTIVE</v>
          </cell>
          <cell r="E1847" t="str">
            <v>03</v>
          </cell>
          <cell r="F1847" t="str">
            <v>LAO</v>
          </cell>
          <cell r="G1847">
            <v>3007</v>
          </cell>
          <cell r="H1847" t="str">
            <v>Water Resource Management</v>
          </cell>
          <cell r="I1847">
            <v>2125</v>
          </cell>
          <cell r="J1847" t="str">
            <v>SEAE</v>
          </cell>
          <cell r="K1847" t="str">
            <v>11NOV02</v>
          </cell>
          <cell r="L1847" t="str">
            <v>07FEB03</v>
          </cell>
          <cell r="M1847" t="str">
            <v>11FEB04</v>
          </cell>
          <cell r="N1847" t="str">
            <v>31MAR11</v>
          </cell>
          <cell r="O1847" t="str">
            <v>01APR11</v>
          </cell>
          <cell r="P1847" t="str">
            <v>01OCT34</v>
          </cell>
          <cell r="Q1847">
            <v>32</v>
          </cell>
          <cell r="R1847">
            <v>8</v>
          </cell>
          <cell r="S1847">
            <v>0</v>
          </cell>
          <cell r="U1847">
            <v>17444</v>
          </cell>
          <cell r="V1847">
            <v>0</v>
          </cell>
          <cell r="W1847">
            <v>17444</v>
          </cell>
          <cell r="X1847">
            <v>17444</v>
          </cell>
          <cell r="Y1847">
            <v>13013</v>
          </cell>
          <cell r="Z1847">
            <v>13620</v>
          </cell>
          <cell r="AA1847">
            <v>0</v>
          </cell>
        </row>
        <row r="1848">
          <cell r="A1848" t="str">
            <v>SINDH RURAL DEVELOPMENT PROJECT</v>
          </cell>
          <cell r="B1848" t="str">
            <v>1934</v>
          </cell>
          <cell r="C1848">
            <v>1934</v>
          </cell>
          <cell r="D1848" t="str">
            <v>ACTIVE</v>
          </cell>
          <cell r="E1848" t="str">
            <v>03</v>
          </cell>
          <cell r="F1848" t="str">
            <v>PAK</v>
          </cell>
          <cell r="G1848">
            <v>3900</v>
          </cell>
          <cell r="H1848" t="str">
            <v>Multisector</v>
          </cell>
          <cell r="I1848">
            <v>4670</v>
          </cell>
          <cell r="J1848" t="str">
            <v>PRM</v>
          </cell>
          <cell r="K1848" t="str">
            <v>20NOV02</v>
          </cell>
          <cell r="L1848" t="str">
            <v>03MAR03</v>
          </cell>
          <cell r="M1848" t="str">
            <v>27MAY04</v>
          </cell>
          <cell r="N1848" t="str">
            <v>30JUN10</v>
          </cell>
          <cell r="O1848" t="str">
            <v>15MAY11</v>
          </cell>
          <cell r="P1848" t="str">
            <v>15NOV34</v>
          </cell>
          <cell r="Q1848">
            <v>32</v>
          </cell>
          <cell r="R1848">
            <v>8</v>
          </cell>
          <cell r="S1848">
            <v>0</v>
          </cell>
          <cell r="U1848">
            <v>57213</v>
          </cell>
          <cell r="V1848">
            <v>53011</v>
          </cell>
          <cell r="W1848">
            <v>4202</v>
          </cell>
          <cell r="X1848">
            <v>4202</v>
          </cell>
          <cell r="Y1848">
            <v>2024</v>
          </cell>
          <cell r="Z1848">
            <v>2051</v>
          </cell>
          <cell r="AA1848">
            <v>0</v>
          </cell>
        </row>
        <row r="1849">
          <cell r="A1849" t="str">
            <v>DECENTRALIZATION SUPPORT PROGRAM</v>
          </cell>
          <cell r="B1849" t="str">
            <v>1935</v>
          </cell>
          <cell r="C1849">
            <v>1935</v>
          </cell>
          <cell r="D1849" t="str">
            <v>CLOSED</v>
          </cell>
          <cell r="E1849" t="str">
            <v>01</v>
          </cell>
          <cell r="F1849" t="str">
            <v>PAK</v>
          </cell>
          <cell r="G1849">
            <v>3601</v>
          </cell>
          <cell r="H1849" t="str">
            <v>National Government Administration</v>
          </cell>
          <cell r="I1849">
            <v>4670</v>
          </cell>
          <cell r="J1849" t="str">
            <v>PRM</v>
          </cell>
          <cell r="K1849" t="str">
            <v>21NOV02</v>
          </cell>
          <cell r="L1849" t="str">
            <v>23JAN03</v>
          </cell>
          <cell r="M1849" t="str">
            <v>24SEP03</v>
          </cell>
          <cell r="N1849" t="str">
            <v>30JUN06</v>
          </cell>
          <cell r="O1849" t="str">
            <v>01MAY06</v>
          </cell>
          <cell r="P1849" t="str">
            <v>01NOV17</v>
          </cell>
          <cell r="Q1849">
            <v>15</v>
          </cell>
          <cell r="R1849">
            <v>3</v>
          </cell>
          <cell r="S1849">
            <v>0</v>
          </cell>
          <cell r="U1849">
            <v>223279</v>
          </cell>
          <cell r="V1849">
            <v>0</v>
          </cell>
          <cell r="W1849">
            <v>223279</v>
          </cell>
          <cell r="X1849">
            <v>223279</v>
          </cell>
          <cell r="Y1849">
            <v>223279</v>
          </cell>
          <cell r="Z1849">
            <v>223279</v>
          </cell>
          <cell r="AA1849">
            <v>34139</v>
          </cell>
        </row>
        <row r="1850">
          <cell r="A1850" t="str">
            <v>DECENTRALIZATION SUPPORT PROGRAM</v>
          </cell>
          <cell r="B1850" t="str">
            <v>1936</v>
          </cell>
          <cell r="C1850">
            <v>1936</v>
          </cell>
          <cell r="D1850" t="str">
            <v>CLOSED</v>
          </cell>
          <cell r="E1850" t="str">
            <v>03</v>
          </cell>
          <cell r="F1850" t="str">
            <v>PAK</v>
          </cell>
          <cell r="G1850">
            <v>3601</v>
          </cell>
          <cell r="H1850" t="str">
            <v>National Government Administration</v>
          </cell>
          <cell r="I1850">
            <v>4670</v>
          </cell>
          <cell r="J1850" t="str">
            <v>PRM</v>
          </cell>
          <cell r="K1850" t="str">
            <v>21NOV02</v>
          </cell>
          <cell r="L1850" t="str">
            <v>23JAN03</v>
          </cell>
          <cell r="M1850" t="str">
            <v>24SEP03</v>
          </cell>
          <cell r="N1850" t="str">
            <v>30JUN06</v>
          </cell>
          <cell r="O1850" t="str">
            <v>01MAY11</v>
          </cell>
          <cell r="P1850" t="str">
            <v>01NOV26</v>
          </cell>
          <cell r="Q1850">
            <v>24</v>
          </cell>
          <cell r="R1850">
            <v>8</v>
          </cell>
          <cell r="S1850">
            <v>0</v>
          </cell>
          <cell r="U1850">
            <v>156993</v>
          </cell>
          <cell r="V1850">
            <v>0</v>
          </cell>
          <cell r="W1850">
            <v>156993</v>
          </cell>
          <cell r="X1850">
            <v>156993</v>
          </cell>
          <cell r="Y1850">
            <v>156993</v>
          </cell>
          <cell r="Z1850">
            <v>156993</v>
          </cell>
          <cell r="AA1850">
            <v>0</v>
          </cell>
        </row>
        <row r="1851">
          <cell r="A1851" t="str">
            <v>LOCAL GOVERNMENT PERFORMANCE ENHANCEMENT PROJECT</v>
          </cell>
          <cell r="B1851" t="str">
            <v>1937</v>
          </cell>
          <cell r="C1851">
            <v>1937</v>
          </cell>
          <cell r="D1851" t="str">
            <v>ACTIVE</v>
          </cell>
          <cell r="E1851" t="str">
            <v>03</v>
          </cell>
          <cell r="F1851" t="str">
            <v>PAK</v>
          </cell>
          <cell r="G1851">
            <v>3605</v>
          </cell>
          <cell r="H1851" t="str">
            <v>Subnational Government Administration</v>
          </cell>
          <cell r="I1851">
            <v>4670</v>
          </cell>
          <cell r="J1851" t="str">
            <v>PRM</v>
          </cell>
          <cell r="K1851" t="str">
            <v>21NOV02</v>
          </cell>
          <cell r="L1851" t="str">
            <v>23JAN03</v>
          </cell>
          <cell r="M1851" t="str">
            <v>24SEP03</v>
          </cell>
          <cell r="N1851" t="str">
            <v>30JUN08</v>
          </cell>
          <cell r="O1851" t="str">
            <v>01MAY11</v>
          </cell>
          <cell r="P1851" t="str">
            <v>01NOV34</v>
          </cell>
          <cell r="Q1851">
            <v>32</v>
          </cell>
          <cell r="R1851">
            <v>8</v>
          </cell>
          <cell r="S1851">
            <v>0</v>
          </cell>
          <cell r="U1851">
            <v>26505</v>
          </cell>
          <cell r="V1851">
            <v>10000</v>
          </cell>
          <cell r="W1851">
            <v>16505</v>
          </cell>
          <cell r="X1851">
            <v>16505</v>
          </cell>
          <cell r="Y1851">
            <v>8152</v>
          </cell>
          <cell r="Z1851">
            <v>5410</v>
          </cell>
          <cell r="AA1851">
            <v>0</v>
          </cell>
        </row>
        <row r="1852">
          <cell r="A1852" t="str">
            <v>GENDER AND GOVERNANCE MAINSTREAMING (TA LOAN)</v>
          </cell>
          <cell r="B1852" t="str">
            <v>1938</v>
          </cell>
          <cell r="C1852">
            <v>1938</v>
          </cell>
          <cell r="D1852" t="str">
            <v>ACTIVE</v>
          </cell>
          <cell r="E1852" t="str">
            <v>03</v>
          </cell>
          <cell r="F1852" t="str">
            <v>PAK</v>
          </cell>
          <cell r="G1852">
            <v>3601</v>
          </cell>
          <cell r="H1852" t="str">
            <v>National Government Administration</v>
          </cell>
          <cell r="I1852">
            <v>4670</v>
          </cell>
          <cell r="J1852" t="str">
            <v>PRM</v>
          </cell>
          <cell r="K1852" t="str">
            <v>21NOV02</v>
          </cell>
          <cell r="L1852" t="str">
            <v>23JAN03</v>
          </cell>
          <cell r="M1852" t="str">
            <v>18AUG05</v>
          </cell>
          <cell r="N1852" t="str">
            <v>30JUN07</v>
          </cell>
          <cell r="O1852" t="str">
            <v>01MAY11</v>
          </cell>
          <cell r="P1852" t="str">
            <v>01NOV34</v>
          </cell>
          <cell r="Q1852">
            <v>32</v>
          </cell>
          <cell r="R1852">
            <v>8</v>
          </cell>
          <cell r="S1852">
            <v>0</v>
          </cell>
          <cell r="U1852">
            <v>7990</v>
          </cell>
          <cell r="V1852">
            <v>7098</v>
          </cell>
          <cell r="W1852">
            <v>892</v>
          </cell>
          <cell r="X1852">
            <v>892</v>
          </cell>
          <cell r="Y1852">
            <v>97</v>
          </cell>
          <cell r="Z1852">
            <v>785</v>
          </cell>
          <cell r="AA1852">
            <v>0</v>
          </cell>
        </row>
        <row r="1853">
          <cell r="A1853" t="str">
            <v>TONLE SAP ENVIRONMENTAL MANAGEMENT PROJECT</v>
          </cell>
          <cell r="B1853" t="str">
            <v>1939</v>
          </cell>
          <cell r="C1853">
            <v>1939</v>
          </cell>
          <cell r="D1853" t="str">
            <v>ACTIVE</v>
          </cell>
          <cell r="E1853" t="str">
            <v>03</v>
          </cell>
          <cell r="F1853" t="str">
            <v>CAM</v>
          </cell>
          <cell r="G1853">
            <v>3002</v>
          </cell>
          <cell r="H1853" t="str">
            <v>Environment &amp; Biodiversity</v>
          </cell>
          <cell r="I1853">
            <v>2125</v>
          </cell>
          <cell r="J1853" t="str">
            <v>SEAE</v>
          </cell>
          <cell r="K1853" t="str">
            <v>21NOV02</v>
          </cell>
          <cell r="L1853" t="str">
            <v>07FEB03</v>
          </cell>
          <cell r="M1853" t="str">
            <v>27MAR03</v>
          </cell>
          <cell r="N1853" t="str">
            <v>31DEC08</v>
          </cell>
          <cell r="O1853" t="str">
            <v>15FEB11</v>
          </cell>
          <cell r="P1853" t="str">
            <v>15AUG34</v>
          </cell>
          <cell r="Q1853">
            <v>32</v>
          </cell>
          <cell r="R1853">
            <v>8</v>
          </cell>
          <cell r="S1853">
            <v>0</v>
          </cell>
          <cell r="U1853">
            <v>12455</v>
          </cell>
          <cell r="V1853">
            <v>0</v>
          </cell>
          <cell r="W1853">
            <v>12455</v>
          </cell>
          <cell r="X1853">
            <v>12455</v>
          </cell>
          <cell r="Y1853">
            <v>10111</v>
          </cell>
          <cell r="Z1853">
            <v>10584</v>
          </cell>
          <cell r="AA1853">
            <v>0</v>
          </cell>
        </row>
        <row r="1854">
          <cell r="A1854" t="str">
            <v>HEALTH SECTOR SUPPORT PROJECT</v>
          </cell>
          <cell r="B1854" t="str">
            <v>1940</v>
          </cell>
          <cell r="C1854">
            <v>1940</v>
          </cell>
          <cell r="D1854" t="str">
            <v>ACTIVE</v>
          </cell>
          <cell r="E1854" t="str">
            <v>03</v>
          </cell>
          <cell r="F1854" t="str">
            <v>CAM</v>
          </cell>
          <cell r="G1854">
            <v>3403</v>
          </cell>
          <cell r="H1854" t="str">
            <v>Health Systems</v>
          </cell>
          <cell r="I1854">
            <v>2135</v>
          </cell>
          <cell r="J1854" t="str">
            <v>SESS</v>
          </cell>
          <cell r="K1854" t="str">
            <v>21NOV02</v>
          </cell>
          <cell r="L1854" t="str">
            <v>07FEB03</v>
          </cell>
          <cell r="M1854" t="str">
            <v>28FEB03</v>
          </cell>
          <cell r="N1854" t="str">
            <v>30JUN09</v>
          </cell>
          <cell r="O1854" t="str">
            <v>15MAY11</v>
          </cell>
          <cell r="P1854" t="str">
            <v>15NOV34</v>
          </cell>
          <cell r="Q1854">
            <v>32</v>
          </cell>
          <cell r="R1854">
            <v>8</v>
          </cell>
          <cell r="S1854">
            <v>0</v>
          </cell>
          <cell r="U1854">
            <v>23096</v>
          </cell>
          <cell r="V1854">
            <v>0</v>
          </cell>
          <cell r="W1854">
            <v>23096</v>
          </cell>
          <cell r="X1854">
            <v>23096</v>
          </cell>
          <cell r="Y1854">
            <v>20061</v>
          </cell>
          <cell r="Z1854">
            <v>19140</v>
          </cell>
          <cell r="AA1854">
            <v>0</v>
          </cell>
        </row>
        <row r="1855">
          <cell r="A1855" t="str">
            <v>JAMUNA-MEGHNA RIVER EROSION MITIGATION PROJECT</v>
          </cell>
          <cell r="B1855" t="str">
            <v>1941</v>
          </cell>
          <cell r="C1855">
            <v>1941</v>
          </cell>
          <cell r="D1855" t="str">
            <v>ACTIVE</v>
          </cell>
          <cell r="E1855" t="str">
            <v>03</v>
          </cell>
          <cell r="F1855" t="str">
            <v>BAN</v>
          </cell>
          <cell r="G1855">
            <v>3007</v>
          </cell>
          <cell r="H1855" t="str">
            <v>Water Resource Management</v>
          </cell>
          <cell r="I1855">
            <v>2055</v>
          </cell>
          <cell r="J1855" t="str">
            <v>BRM</v>
          </cell>
          <cell r="K1855" t="str">
            <v>25NOV02</v>
          </cell>
          <cell r="L1855" t="str">
            <v>03FEB03</v>
          </cell>
          <cell r="M1855" t="str">
            <v>01APR03</v>
          </cell>
          <cell r="N1855" t="str">
            <v>30JUN10</v>
          </cell>
          <cell r="O1855" t="str">
            <v>01FEB11</v>
          </cell>
          <cell r="P1855" t="str">
            <v>01AUG34</v>
          </cell>
          <cell r="Q1855">
            <v>32</v>
          </cell>
          <cell r="R1855">
            <v>8</v>
          </cell>
          <cell r="S1855">
            <v>0</v>
          </cell>
          <cell r="U1855">
            <v>48488</v>
          </cell>
          <cell r="V1855">
            <v>6764</v>
          </cell>
          <cell r="W1855">
            <v>41724</v>
          </cell>
          <cell r="X1855">
            <v>41724</v>
          </cell>
          <cell r="Y1855">
            <v>28994</v>
          </cell>
          <cell r="Z1855">
            <v>28462</v>
          </cell>
          <cell r="AA1855">
            <v>0</v>
          </cell>
        </row>
        <row r="1856">
          <cell r="A1856" t="str">
            <v>DHAKA CLEAN FUEL PROJECT</v>
          </cell>
          <cell r="B1856" t="str">
            <v>1942</v>
          </cell>
          <cell r="C1856">
            <v>1942</v>
          </cell>
          <cell r="D1856" t="str">
            <v>ACTIVE</v>
          </cell>
          <cell r="E1856" t="str">
            <v>03</v>
          </cell>
          <cell r="F1856" t="str">
            <v>BAN</v>
          </cell>
          <cell r="G1856">
            <v>3201</v>
          </cell>
          <cell r="H1856" t="str">
            <v>Conventional Energy Generation (other than hydropower)</v>
          </cell>
          <cell r="I1856">
            <v>2055</v>
          </cell>
          <cell r="J1856" t="str">
            <v>BRM</v>
          </cell>
          <cell r="K1856" t="str">
            <v>26NOV02</v>
          </cell>
          <cell r="L1856" t="str">
            <v>03FEB03</v>
          </cell>
          <cell r="M1856" t="str">
            <v>17DEC03</v>
          </cell>
          <cell r="N1856" t="str">
            <v>31DEC08</v>
          </cell>
          <cell r="O1856" t="str">
            <v>01FEB11</v>
          </cell>
          <cell r="P1856" t="str">
            <v>01AUG34</v>
          </cell>
          <cell r="Q1856">
            <v>32</v>
          </cell>
          <cell r="R1856">
            <v>8</v>
          </cell>
          <cell r="S1856">
            <v>0</v>
          </cell>
          <cell r="U1856">
            <v>48575</v>
          </cell>
          <cell r="V1856">
            <v>28993</v>
          </cell>
          <cell r="W1856">
            <v>19582</v>
          </cell>
          <cell r="X1856">
            <v>19582</v>
          </cell>
          <cell r="Y1856">
            <v>16873</v>
          </cell>
          <cell r="Z1856">
            <v>10118</v>
          </cell>
          <cell r="AA1856">
            <v>0</v>
          </cell>
        </row>
        <row r="1857">
          <cell r="A1857" t="str">
            <v>DHAKA CLEAN FUEL PROJECT</v>
          </cell>
          <cell r="B1857" t="str">
            <v>1943</v>
          </cell>
          <cell r="C1857">
            <v>1943</v>
          </cell>
          <cell r="D1857" t="str">
            <v>ACTIVE</v>
          </cell>
          <cell r="E1857" t="str">
            <v>01</v>
          </cell>
          <cell r="F1857" t="str">
            <v>BAN</v>
          </cell>
          <cell r="G1857">
            <v>3201</v>
          </cell>
          <cell r="H1857" t="str">
            <v>Conventional Energy Generation (other than hydropower)</v>
          </cell>
          <cell r="I1857">
            <v>2055</v>
          </cell>
          <cell r="J1857" t="str">
            <v>BRM</v>
          </cell>
          <cell r="K1857" t="str">
            <v>26NOV02</v>
          </cell>
          <cell r="L1857" t="str">
            <v>03FEB03</v>
          </cell>
          <cell r="M1857" t="str">
            <v>17DEC03</v>
          </cell>
          <cell r="N1857" t="str">
            <v>30JUN08</v>
          </cell>
          <cell r="O1857" t="str">
            <v>01FEB08</v>
          </cell>
          <cell r="P1857" t="str">
            <v>01AUG22</v>
          </cell>
          <cell r="Q1857">
            <v>20</v>
          </cell>
          <cell r="R1857">
            <v>5</v>
          </cell>
          <cell r="S1857">
            <v>0</v>
          </cell>
          <cell r="U1857">
            <v>30200</v>
          </cell>
          <cell r="V1857">
            <v>0</v>
          </cell>
          <cell r="W1857">
            <v>30200</v>
          </cell>
          <cell r="X1857">
            <v>30200</v>
          </cell>
          <cell r="Y1857">
            <v>27501</v>
          </cell>
          <cell r="Z1857">
            <v>29983</v>
          </cell>
          <cell r="AA1857">
            <v>837</v>
          </cell>
        </row>
        <row r="1858">
          <cell r="A1858" t="str">
            <v>EAST WEST CORRIDOR PROJECT</v>
          </cell>
          <cell r="B1858" t="str">
            <v>1944</v>
          </cell>
          <cell r="C1858">
            <v>1944</v>
          </cell>
          <cell r="D1858" t="str">
            <v>ACTIVE</v>
          </cell>
          <cell r="E1858" t="str">
            <v>01</v>
          </cell>
          <cell r="F1858" t="str">
            <v>IND</v>
          </cell>
          <cell r="G1858">
            <v>3701</v>
          </cell>
          <cell r="H1858" t="str">
            <v>Roads &amp; Highways</v>
          </cell>
          <cell r="I1858">
            <v>2060</v>
          </cell>
          <cell r="J1858" t="str">
            <v>INRM</v>
          </cell>
          <cell r="K1858" t="str">
            <v>26NOV02</v>
          </cell>
          <cell r="L1858" t="str">
            <v>25AUG03</v>
          </cell>
          <cell r="M1858" t="str">
            <v>19NOV03</v>
          </cell>
          <cell r="N1858" t="str">
            <v>30JUN09</v>
          </cell>
          <cell r="O1858" t="str">
            <v>15JAN08</v>
          </cell>
          <cell r="P1858" t="str">
            <v>15JUL27</v>
          </cell>
          <cell r="Q1858">
            <v>25</v>
          </cell>
          <cell r="R1858">
            <v>5</v>
          </cell>
          <cell r="S1858">
            <v>0</v>
          </cell>
          <cell r="U1858">
            <v>320000</v>
          </cell>
          <cell r="V1858">
            <v>0</v>
          </cell>
          <cell r="W1858">
            <v>320000</v>
          </cell>
          <cell r="X1858">
            <v>320000</v>
          </cell>
          <cell r="Y1858">
            <v>320328</v>
          </cell>
          <cell r="Z1858">
            <v>308536</v>
          </cell>
          <cell r="AA1858">
            <v>4148</v>
          </cell>
        </row>
        <row r="1859">
          <cell r="A1859" t="str">
            <v>GMS: CAMBODIA ROAD IMPROVEMENT PROJECT</v>
          </cell>
          <cell r="B1859" t="str">
            <v>1945</v>
          </cell>
          <cell r="C1859">
            <v>1945</v>
          </cell>
          <cell r="D1859" t="str">
            <v>ACTIVE</v>
          </cell>
          <cell r="E1859" t="str">
            <v>03</v>
          </cell>
          <cell r="F1859" t="str">
            <v>CAM</v>
          </cell>
          <cell r="G1859">
            <v>3701</v>
          </cell>
          <cell r="H1859" t="str">
            <v>Roads &amp; Highways</v>
          </cell>
          <cell r="I1859">
            <v>2115</v>
          </cell>
          <cell r="J1859" t="str">
            <v>SEID</v>
          </cell>
          <cell r="K1859" t="str">
            <v>26NOV02</v>
          </cell>
          <cell r="L1859" t="str">
            <v>07FEB03</v>
          </cell>
          <cell r="M1859" t="str">
            <v>20MAY03</v>
          </cell>
          <cell r="N1859" t="str">
            <v>30JUN09</v>
          </cell>
          <cell r="O1859" t="str">
            <v>01MAY11</v>
          </cell>
          <cell r="P1859" t="str">
            <v>01NOV34</v>
          </cell>
          <cell r="Q1859">
            <v>32</v>
          </cell>
          <cell r="R1859">
            <v>8</v>
          </cell>
          <cell r="S1859">
            <v>0</v>
          </cell>
          <cell r="U1859">
            <v>58188</v>
          </cell>
          <cell r="V1859">
            <v>0</v>
          </cell>
          <cell r="W1859">
            <v>58188</v>
          </cell>
          <cell r="X1859">
            <v>58188</v>
          </cell>
          <cell r="Y1859">
            <v>44005</v>
          </cell>
          <cell r="Z1859">
            <v>31548</v>
          </cell>
          <cell r="AA1859">
            <v>0</v>
          </cell>
        </row>
        <row r="1860">
          <cell r="A1860" t="str">
            <v>BANKING SECTOR REFORM PROGRAM</v>
          </cell>
          <cell r="B1860" t="str">
            <v>1946</v>
          </cell>
          <cell r="C1860">
            <v>1946</v>
          </cell>
          <cell r="D1860" t="str">
            <v>ACTIVE</v>
          </cell>
          <cell r="E1860" t="str">
            <v>03</v>
          </cell>
          <cell r="F1860" t="str">
            <v>LAO</v>
          </cell>
          <cell r="G1860">
            <v>3306</v>
          </cell>
          <cell r="H1860" t="str">
            <v>Finance Sector Development</v>
          </cell>
          <cell r="I1860">
            <v>2145</v>
          </cell>
          <cell r="J1860" t="str">
            <v>SEGF</v>
          </cell>
          <cell r="K1860" t="str">
            <v>28NOV02</v>
          </cell>
          <cell r="L1860" t="str">
            <v>03FEB03</v>
          </cell>
          <cell r="M1860" t="str">
            <v>07MAR03</v>
          </cell>
          <cell r="N1860" t="str">
            <v>31DEC08</v>
          </cell>
          <cell r="O1860" t="str">
            <v>15APR11</v>
          </cell>
          <cell r="P1860" t="str">
            <v>15OCT26</v>
          </cell>
          <cell r="Q1860">
            <v>24</v>
          </cell>
          <cell r="R1860">
            <v>8</v>
          </cell>
          <cell r="S1860">
            <v>0</v>
          </cell>
          <cell r="U1860">
            <v>17191</v>
          </cell>
          <cell r="V1860">
            <v>0</v>
          </cell>
          <cell r="W1860">
            <v>17191</v>
          </cell>
          <cell r="X1860">
            <v>17191</v>
          </cell>
          <cell r="Y1860">
            <v>11374</v>
          </cell>
          <cell r="Z1860">
            <v>11342</v>
          </cell>
          <cell r="AA1860">
            <v>0</v>
          </cell>
        </row>
        <row r="1861">
          <cell r="A1861" t="str">
            <v>URBAN GOVERNANCE AND INFRASTRUCTURE IMPROVEMENT (SECTOR) PROJE</v>
          </cell>
          <cell r="B1861" t="str">
            <v>1947</v>
          </cell>
          <cell r="C1861">
            <v>1947</v>
          </cell>
          <cell r="D1861" t="str">
            <v>ACTIVE</v>
          </cell>
          <cell r="E1861" t="str">
            <v>03</v>
          </cell>
          <cell r="F1861" t="str">
            <v>BAN</v>
          </cell>
          <cell r="G1861">
            <v>3900</v>
          </cell>
          <cell r="H1861" t="str">
            <v>Multisector</v>
          </cell>
          <cell r="I1861">
            <v>2055</v>
          </cell>
          <cell r="J1861" t="str">
            <v>BRM</v>
          </cell>
          <cell r="K1861" t="str">
            <v>28NOV02</v>
          </cell>
          <cell r="L1861" t="str">
            <v>03FEB03</v>
          </cell>
          <cell r="M1861" t="str">
            <v>25AUG03</v>
          </cell>
          <cell r="N1861" t="str">
            <v>31DEC09</v>
          </cell>
          <cell r="O1861" t="str">
            <v>01FEB11</v>
          </cell>
          <cell r="P1861" t="str">
            <v>01AUG34</v>
          </cell>
          <cell r="Q1861">
            <v>32</v>
          </cell>
          <cell r="R1861">
            <v>8</v>
          </cell>
          <cell r="S1861">
            <v>0</v>
          </cell>
          <cell r="U1861">
            <v>69226</v>
          </cell>
          <cell r="V1861">
            <v>2000</v>
          </cell>
          <cell r="W1861">
            <v>67226</v>
          </cell>
          <cell r="X1861">
            <v>67226</v>
          </cell>
          <cell r="Y1861">
            <v>51938</v>
          </cell>
          <cell r="Z1861">
            <v>44623</v>
          </cell>
          <cell r="AA1861">
            <v>0</v>
          </cell>
        </row>
        <row r="1862">
          <cell r="A1862" t="str">
            <v>OUTER ISLAND TRANSPORT INFRASTRUCTURE PROJECT</v>
          </cell>
          <cell r="B1862" t="str">
            <v>1948</v>
          </cell>
          <cell r="C1862">
            <v>1948</v>
          </cell>
          <cell r="D1862" t="str">
            <v>CLOSED</v>
          </cell>
          <cell r="E1862" t="str">
            <v>03</v>
          </cell>
          <cell r="F1862" t="str">
            <v>RMI</v>
          </cell>
          <cell r="G1862">
            <v>3702</v>
          </cell>
          <cell r="H1862" t="str">
            <v>Ports, Waterways, &amp; Shipping</v>
          </cell>
          <cell r="I1862">
            <v>3610</v>
          </cell>
          <cell r="J1862" t="str">
            <v>PAHQ</v>
          </cell>
          <cell r="K1862" t="str">
            <v>28NOV02</v>
          </cell>
          <cell r="L1862" t="str">
            <v>14FEB03</v>
          </cell>
          <cell r="M1862" t="str">
            <v>05JUN03</v>
          </cell>
          <cell r="N1862" t="str">
            <v>23JAN07</v>
          </cell>
          <cell r="O1862" t="str">
            <v>01FEB11</v>
          </cell>
          <cell r="P1862" t="str">
            <v>01AUG34</v>
          </cell>
          <cell r="Q1862">
            <v>32</v>
          </cell>
          <cell r="R1862">
            <v>8</v>
          </cell>
          <cell r="S1862">
            <v>0</v>
          </cell>
          <cell r="U1862">
            <v>7918</v>
          </cell>
          <cell r="V1862">
            <v>7410</v>
          </cell>
          <cell r="W1862">
            <v>508</v>
          </cell>
          <cell r="X1862">
            <v>508</v>
          </cell>
          <cell r="Y1862">
            <v>508</v>
          </cell>
          <cell r="Z1862">
            <v>508</v>
          </cell>
          <cell r="AA1862">
            <v>0</v>
          </cell>
        </row>
        <row r="1863">
          <cell r="A1863" t="str">
            <v>SMALL HOLDER DEVELOPMENT PROJECT</v>
          </cell>
          <cell r="B1863" t="str">
            <v>1949</v>
          </cell>
          <cell r="C1863">
            <v>1949</v>
          </cell>
          <cell r="D1863" t="str">
            <v>ACTIVE</v>
          </cell>
          <cell r="E1863" t="str">
            <v>03</v>
          </cell>
          <cell r="F1863" t="str">
            <v>LAO</v>
          </cell>
          <cell r="G1863">
            <v>3001</v>
          </cell>
          <cell r="H1863" t="str">
            <v>Agriculture Production, Agroprocessing, &amp; Agrobusiness</v>
          </cell>
          <cell r="I1863">
            <v>2125</v>
          </cell>
          <cell r="J1863" t="str">
            <v>SEAE</v>
          </cell>
          <cell r="K1863" t="str">
            <v>28NOV02</v>
          </cell>
          <cell r="L1863" t="str">
            <v>07FEB03</v>
          </cell>
          <cell r="M1863" t="str">
            <v>18JUN03</v>
          </cell>
          <cell r="N1863" t="str">
            <v>31OCT10</v>
          </cell>
          <cell r="O1863" t="str">
            <v>15MAY11</v>
          </cell>
          <cell r="P1863" t="str">
            <v>15NOV34</v>
          </cell>
          <cell r="Q1863">
            <v>32</v>
          </cell>
          <cell r="R1863">
            <v>8</v>
          </cell>
          <cell r="S1863">
            <v>0</v>
          </cell>
          <cell r="U1863">
            <v>13988</v>
          </cell>
          <cell r="V1863">
            <v>0</v>
          </cell>
          <cell r="W1863">
            <v>13988</v>
          </cell>
          <cell r="X1863">
            <v>13988</v>
          </cell>
          <cell r="Y1863">
            <v>9319</v>
          </cell>
          <cell r="Z1863">
            <v>6532</v>
          </cell>
          <cell r="AA1863">
            <v>0</v>
          </cell>
        </row>
        <row r="1864">
          <cell r="A1864" t="str">
            <v>PUNJAB COMMUNITY WATER SUPPLY &amp; SANITATION SECTOR PROJECT</v>
          </cell>
          <cell r="B1864" t="str">
            <v>1950</v>
          </cell>
          <cell r="C1864">
            <v>1950</v>
          </cell>
          <cell r="D1864" t="str">
            <v>CLOSED</v>
          </cell>
          <cell r="E1864" t="str">
            <v>03</v>
          </cell>
          <cell r="F1864" t="str">
            <v>PAK</v>
          </cell>
          <cell r="G1864">
            <v>3801</v>
          </cell>
          <cell r="H1864" t="str">
            <v>Water Supply &amp; Sanitation</v>
          </cell>
          <cell r="I1864">
            <v>4670</v>
          </cell>
          <cell r="J1864" t="str">
            <v>PRM</v>
          </cell>
          <cell r="K1864" t="str">
            <v>28NOV02</v>
          </cell>
          <cell r="L1864" t="str">
            <v>23JAN03</v>
          </cell>
          <cell r="M1864" t="str">
            <v>29APR03</v>
          </cell>
          <cell r="N1864" t="str">
            <v>06DEC07</v>
          </cell>
          <cell r="O1864" t="str">
            <v>15MAY11</v>
          </cell>
          <cell r="P1864" t="str">
            <v>15NOV34</v>
          </cell>
          <cell r="Q1864">
            <v>32</v>
          </cell>
          <cell r="R1864">
            <v>8</v>
          </cell>
          <cell r="S1864">
            <v>0</v>
          </cell>
          <cell r="U1864">
            <v>56165</v>
          </cell>
          <cell r="V1864">
            <v>2284</v>
          </cell>
          <cell r="W1864">
            <v>53881</v>
          </cell>
          <cell r="X1864">
            <v>53881</v>
          </cell>
          <cell r="Y1864">
            <v>53881</v>
          </cell>
          <cell r="Z1864">
            <v>53881</v>
          </cell>
          <cell r="AA1864">
            <v>0</v>
          </cell>
        </row>
        <row r="1865">
          <cell r="A1865" t="str">
            <v>FINANCIAL SECTOR PROGRAM (SUBPROGRAM II)</v>
          </cell>
          <cell r="B1865" t="str">
            <v>1951</v>
          </cell>
          <cell r="C1865">
            <v>1951</v>
          </cell>
          <cell r="D1865" t="str">
            <v>CLOSED</v>
          </cell>
          <cell r="E1865" t="str">
            <v>03</v>
          </cell>
          <cell r="F1865" t="str">
            <v>CAM</v>
          </cell>
          <cell r="G1865">
            <v>3306</v>
          </cell>
          <cell r="H1865" t="str">
            <v>Finance Sector Development</v>
          </cell>
          <cell r="I1865">
            <v>2145</v>
          </cell>
          <cell r="J1865" t="str">
            <v>SEGF</v>
          </cell>
          <cell r="K1865" t="str">
            <v>28NOV02</v>
          </cell>
          <cell r="L1865" t="str">
            <v>11DEC02</v>
          </cell>
          <cell r="M1865" t="str">
            <v>21FEB03</v>
          </cell>
          <cell r="N1865" t="str">
            <v>31AUG05</v>
          </cell>
          <cell r="O1865" t="str">
            <v>15NOV10</v>
          </cell>
          <cell r="P1865" t="str">
            <v>15MAY26</v>
          </cell>
          <cell r="Q1865">
            <v>24</v>
          </cell>
          <cell r="R1865">
            <v>8</v>
          </cell>
          <cell r="S1865">
            <v>0</v>
          </cell>
          <cell r="U1865">
            <v>11203</v>
          </cell>
          <cell r="V1865">
            <v>0</v>
          </cell>
          <cell r="W1865">
            <v>11203</v>
          </cell>
          <cell r="X1865">
            <v>11203</v>
          </cell>
          <cell r="Y1865">
            <v>11203</v>
          </cell>
          <cell r="Z1865">
            <v>11203</v>
          </cell>
          <cell r="AA1865">
            <v>0</v>
          </cell>
        </row>
        <row r="1866">
          <cell r="A1866" t="str">
            <v>RURAL INFRASTRUCTURE IMPROVEMENT PROJECT</v>
          </cell>
          <cell r="B1866" t="str">
            <v>1952</v>
          </cell>
          <cell r="C1866">
            <v>1952</v>
          </cell>
          <cell r="D1866" t="str">
            <v>ACTIVE</v>
          </cell>
          <cell r="E1866" t="str">
            <v>03</v>
          </cell>
          <cell r="F1866" t="str">
            <v>BAN</v>
          </cell>
          <cell r="G1866">
            <v>3701</v>
          </cell>
          <cell r="H1866" t="str">
            <v>Roads &amp; Highways</v>
          </cell>
          <cell r="I1866">
            <v>2055</v>
          </cell>
          <cell r="J1866" t="str">
            <v>BRM</v>
          </cell>
          <cell r="K1866" t="str">
            <v>02DEC02</v>
          </cell>
          <cell r="L1866" t="str">
            <v>03FEB03</v>
          </cell>
          <cell r="M1866" t="str">
            <v>07SEP03</v>
          </cell>
          <cell r="N1866" t="str">
            <v>30JUN09</v>
          </cell>
          <cell r="O1866" t="str">
            <v>01FEB11</v>
          </cell>
          <cell r="P1866" t="str">
            <v>01AUG34</v>
          </cell>
          <cell r="Q1866">
            <v>32</v>
          </cell>
          <cell r="R1866">
            <v>8</v>
          </cell>
          <cell r="S1866">
            <v>0</v>
          </cell>
          <cell r="U1866">
            <v>69233</v>
          </cell>
          <cell r="V1866">
            <v>8010</v>
          </cell>
          <cell r="W1866">
            <v>61223</v>
          </cell>
          <cell r="X1866">
            <v>61223</v>
          </cell>
          <cell r="Y1866">
            <v>57418</v>
          </cell>
          <cell r="Z1866">
            <v>49249</v>
          </cell>
          <cell r="AA1866">
            <v>0</v>
          </cell>
        </row>
        <row r="1867">
          <cell r="A1867" t="str">
            <v>COMMUNE COUNCIL DEVELOPMENT PROJECT</v>
          </cell>
          <cell r="B1867" t="str">
            <v>1953</v>
          </cell>
          <cell r="C1867">
            <v>1953</v>
          </cell>
          <cell r="D1867" t="str">
            <v>CLOSED</v>
          </cell>
          <cell r="E1867" t="str">
            <v>03</v>
          </cell>
          <cell r="F1867" t="str">
            <v>CAM</v>
          </cell>
          <cell r="G1867">
            <v>3605</v>
          </cell>
          <cell r="H1867" t="str">
            <v>Subnational Government Administration</v>
          </cell>
          <cell r="I1867">
            <v>2155</v>
          </cell>
          <cell r="J1867" t="str">
            <v>CARM</v>
          </cell>
          <cell r="K1867" t="str">
            <v>03DEC02</v>
          </cell>
          <cell r="L1867" t="str">
            <v>07FEB03</v>
          </cell>
          <cell r="M1867" t="str">
            <v>13MAR03</v>
          </cell>
          <cell r="N1867" t="str">
            <v>29NOV07</v>
          </cell>
          <cell r="O1867" t="str">
            <v>01APR11</v>
          </cell>
          <cell r="P1867" t="str">
            <v>01OCT34</v>
          </cell>
          <cell r="Q1867">
            <v>32</v>
          </cell>
          <cell r="R1867">
            <v>8</v>
          </cell>
          <cell r="S1867">
            <v>0</v>
          </cell>
          <cell r="U1867">
            <v>11203</v>
          </cell>
          <cell r="V1867">
            <v>1057</v>
          </cell>
          <cell r="W1867">
            <v>10146</v>
          </cell>
          <cell r="X1867">
            <v>10146</v>
          </cell>
          <cell r="Y1867">
            <v>10146</v>
          </cell>
          <cell r="Z1867">
            <v>10146</v>
          </cell>
          <cell r="AA1867">
            <v>0</v>
          </cell>
        </row>
        <row r="1868">
          <cell r="A1868" t="str">
            <v>POSTCONFLICT MULTISECTOR PROGRAM</v>
          </cell>
          <cell r="B1868" t="str">
            <v>1954</v>
          </cell>
          <cell r="C1868">
            <v>1954</v>
          </cell>
          <cell r="D1868" t="str">
            <v>ACTIVE</v>
          </cell>
          <cell r="E1868" t="str">
            <v>03</v>
          </cell>
          <cell r="F1868" t="str">
            <v>AFG</v>
          </cell>
          <cell r="G1868">
            <v>3900</v>
          </cell>
          <cell r="H1868" t="str">
            <v>Multisector</v>
          </cell>
          <cell r="I1868">
            <v>4650</v>
          </cell>
          <cell r="J1868" t="str">
            <v>AFRM</v>
          </cell>
          <cell r="K1868" t="str">
            <v>04DEC02</v>
          </cell>
          <cell r="L1868" t="str">
            <v>04DEC02</v>
          </cell>
          <cell r="M1868" t="str">
            <v>05DEC02</v>
          </cell>
          <cell r="N1868" t="str">
            <v>31DEC12</v>
          </cell>
          <cell r="O1868" t="str">
            <v>01FEB13</v>
          </cell>
          <cell r="P1868" t="str">
            <v>01AUG42</v>
          </cell>
          <cell r="Q1868">
            <v>40</v>
          </cell>
          <cell r="R1868">
            <v>10</v>
          </cell>
          <cell r="S1868">
            <v>0</v>
          </cell>
          <cell r="U1868">
            <v>173547</v>
          </cell>
          <cell r="V1868">
            <v>0</v>
          </cell>
          <cell r="W1868">
            <v>173547</v>
          </cell>
          <cell r="X1868">
            <v>173547</v>
          </cell>
          <cell r="Y1868">
            <v>155681</v>
          </cell>
          <cell r="Z1868">
            <v>164299</v>
          </cell>
          <cell r="AA1868">
            <v>0</v>
          </cell>
        </row>
        <row r="1869">
          <cell r="A1869" t="str">
            <v>Financial (Non-Bank) Markets &amp; Governance Program</v>
          </cell>
          <cell r="B1869" t="str">
            <v>1955</v>
          </cell>
          <cell r="C1869">
            <v>1955</v>
          </cell>
          <cell r="D1869" t="str">
            <v>CLOSED</v>
          </cell>
          <cell r="E1869" t="str">
            <v>01</v>
          </cell>
          <cell r="F1869" t="str">
            <v>PAK</v>
          </cell>
          <cell r="G1869">
            <v>3306</v>
          </cell>
          <cell r="H1869" t="str">
            <v>Finance Sector Development</v>
          </cell>
          <cell r="I1869">
            <v>4630</v>
          </cell>
          <cell r="J1869" t="str">
            <v>CWGF</v>
          </cell>
          <cell r="K1869" t="str">
            <v>05DEC02</v>
          </cell>
          <cell r="L1869" t="str">
            <v>03MAR03</v>
          </cell>
          <cell r="M1869" t="str">
            <v>22APR03</v>
          </cell>
          <cell r="N1869" t="str">
            <v>17MAY07</v>
          </cell>
          <cell r="O1869" t="str">
            <v>15MAY06</v>
          </cell>
          <cell r="P1869" t="str">
            <v>15NOV17</v>
          </cell>
          <cell r="Q1869">
            <v>15</v>
          </cell>
          <cell r="R1869">
            <v>3</v>
          </cell>
          <cell r="S1869">
            <v>0</v>
          </cell>
          <cell r="U1869">
            <v>260000</v>
          </cell>
          <cell r="V1869">
            <v>77400</v>
          </cell>
          <cell r="W1869">
            <v>182600</v>
          </cell>
          <cell r="X1869">
            <v>182600</v>
          </cell>
          <cell r="Y1869">
            <v>182600</v>
          </cell>
          <cell r="Z1869">
            <v>182600</v>
          </cell>
          <cell r="AA1869">
            <v>27920</v>
          </cell>
        </row>
        <row r="1870">
          <cell r="A1870" t="str">
            <v>Strengthening Pension,Insurance &amp; Saving Systems</v>
          </cell>
          <cell r="B1870" t="str">
            <v>1956</v>
          </cell>
          <cell r="C1870">
            <v>1956</v>
          </cell>
          <cell r="D1870" t="str">
            <v>CLOSED</v>
          </cell>
          <cell r="E1870" t="str">
            <v>03</v>
          </cell>
          <cell r="F1870" t="str">
            <v>PAK</v>
          </cell>
          <cell r="G1870">
            <v>3305</v>
          </cell>
          <cell r="H1870" t="str">
            <v>Pensions, Insurance, Social Security &amp; Contractual Savings</v>
          </cell>
          <cell r="I1870">
            <v>4630</v>
          </cell>
          <cell r="J1870" t="str">
            <v>CWGF</v>
          </cell>
          <cell r="K1870" t="str">
            <v>05DEC02</v>
          </cell>
          <cell r="L1870" t="str">
            <v>03MAR03</v>
          </cell>
          <cell r="M1870" t="str">
            <v>22APR03</v>
          </cell>
          <cell r="N1870" t="str">
            <v>24JAN08</v>
          </cell>
          <cell r="O1870" t="str">
            <v>15MAY11</v>
          </cell>
          <cell r="P1870" t="str">
            <v>15NOV34</v>
          </cell>
          <cell r="Q1870">
            <v>32</v>
          </cell>
          <cell r="R1870">
            <v>8</v>
          </cell>
          <cell r="S1870">
            <v>0</v>
          </cell>
          <cell r="U1870">
            <v>3499</v>
          </cell>
          <cell r="V1870">
            <v>1584</v>
          </cell>
          <cell r="W1870">
            <v>1915</v>
          </cell>
          <cell r="X1870">
            <v>1915</v>
          </cell>
          <cell r="Y1870">
            <v>1915</v>
          </cell>
          <cell r="Z1870">
            <v>1915</v>
          </cell>
          <cell r="AA1870">
            <v>0</v>
          </cell>
        </row>
        <row r="1871">
          <cell r="A1871" t="str">
            <v>StrengtheningRegulations,Enforcement&amp;GovernanceofNonbankFinlMa</v>
          </cell>
          <cell r="B1871" t="str">
            <v>1957</v>
          </cell>
          <cell r="C1871">
            <v>1957</v>
          </cell>
          <cell r="D1871" t="str">
            <v>CLOSED</v>
          </cell>
          <cell r="E1871" t="str">
            <v>03</v>
          </cell>
          <cell r="F1871" t="str">
            <v>PAK</v>
          </cell>
          <cell r="G1871">
            <v>3306</v>
          </cell>
          <cell r="H1871" t="str">
            <v>Finance Sector Development</v>
          </cell>
          <cell r="I1871">
            <v>4630</v>
          </cell>
          <cell r="J1871" t="str">
            <v>CWGF</v>
          </cell>
          <cell r="K1871" t="str">
            <v>05DEC02</v>
          </cell>
          <cell r="L1871" t="str">
            <v>03MAR03</v>
          </cell>
          <cell r="M1871" t="str">
            <v>22APR03</v>
          </cell>
          <cell r="N1871" t="str">
            <v>10SEP07</v>
          </cell>
          <cell r="O1871" t="str">
            <v>15MAY11</v>
          </cell>
          <cell r="P1871" t="str">
            <v>15NOV34</v>
          </cell>
          <cell r="Q1871">
            <v>32</v>
          </cell>
          <cell r="R1871">
            <v>8</v>
          </cell>
          <cell r="S1871">
            <v>0</v>
          </cell>
          <cell r="U1871">
            <v>3405</v>
          </cell>
          <cell r="V1871">
            <v>1277</v>
          </cell>
          <cell r="W1871">
            <v>2128</v>
          </cell>
          <cell r="X1871">
            <v>2128</v>
          </cell>
          <cell r="Y1871">
            <v>2128</v>
          </cell>
          <cell r="Z1871">
            <v>2128</v>
          </cell>
          <cell r="AA1871">
            <v>0</v>
          </cell>
        </row>
        <row r="1872">
          <cell r="A1872" t="str">
            <v>MADHYA PRADESH STATE ROADS SECTOR DEVELOPMENT PROJECT</v>
          </cell>
          <cell r="B1872" t="str">
            <v>1958</v>
          </cell>
          <cell r="C1872">
            <v>1958</v>
          </cell>
          <cell r="D1872" t="str">
            <v>CLOSED</v>
          </cell>
          <cell r="E1872" t="str">
            <v>01</v>
          </cell>
          <cell r="F1872" t="str">
            <v>IND</v>
          </cell>
          <cell r="G1872">
            <v>3701</v>
          </cell>
          <cell r="H1872" t="str">
            <v>Roads &amp; Highways</v>
          </cell>
          <cell r="I1872">
            <v>2060</v>
          </cell>
          <cell r="J1872" t="str">
            <v>INRM</v>
          </cell>
          <cell r="K1872" t="str">
            <v>05DEC02</v>
          </cell>
          <cell r="L1872" t="str">
            <v>05DEC02</v>
          </cell>
          <cell r="M1872" t="str">
            <v>16DEC02</v>
          </cell>
          <cell r="N1872" t="str">
            <v>29MAR06</v>
          </cell>
          <cell r="O1872" t="str">
            <v>15MAY06</v>
          </cell>
          <cell r="P1872" t="str">
            <v>15NOV17</v>
          </cell>
          <cell r="Q1872">
            <v>15</v>
          </cell>
          <cell r="R1872">
            <v>3</v>
          </cell>
          <cell r="S1872">
            <v>0</v>
          </cell>
          <cell r="U1872">
            <v>30000</v>
          </cell>
          <cell r="V1872">
            <v>0</v>
          </cell>
          <cell r="W1872">
            <v>30000</v>
          </cell>
          <cell r="X1872">
            <v>30000</v>
          </cell>
          <cell r="Y1872">
            <v>30000</v>
          </cell>
          <cell r="Z1872">
            <v>30000</v>
          </cell>
          <cell r="AA1872">
            <v>4236</v>
          </cell>
        </row>
        <row r="1873">
          <cell r="A1873" t="str">
            <v>MADHYA PRADESH STATE ROADS SECTOR DEVELOPMENT PROJECT</v>
          </cell>
          <cell r="B1873" t="str">
            <v>1959</v>
          </cell>
          <cell r="C1873">
            <v>1959</v>
          </cell>
          <cell r="D1873" t="str">
            <v>CLOSED</v>
          </cell>
          <cell r="E1873" t="str">
            <v>01</v>
          </cell>
          <cell r="F1873" t="str">
            <v>IND</v>
          </cell>
          <cell r="G1873">
            <v>3701</v>
          </cell>
          <cell r="H1873" t="str">
            <v>Roads &amp; Highways</v>
          </cell>
          <cell r="I1873">
            <v>2060</v>
          </cell>
          <cell r="J1873" t="str">
            <v>INRM</v>
          </cell>
          <cell r="K1873" t="str">
            <v>05DEC02</v>
          </cell>
          <cell r="L1873" t="str">
            <v>05DEC02</v>
          </cell>
          <cell r="M1873" t="str">
            <v>16DEC02</v>
          </cell>
          <cell r="N1873" t="str">
            <v>10DEC08</v>
          </cell>
          <cell r="O1873" t="str">
            <v>15MAY08</v>
          </cell>
          <cell r="P1873" t="str">
            <v>15NOV22</v>
          </cell>
          <cell r="Q1873">
            <v>20</v>
          </cell>
          <cell r="R1873">
            <v>5</v>
          </cell>
          <cell r="S1873">
            <v>0</v>
          </cell>
          <cell r="U1873">
            <v>150000</v>
          </cell>
          <cell r="V1873">
            <v>0</v>
          </cell>
          <cell r="W1873">
            <v>150000</v>
          </cell>
          <cell r="X1873">
            <v>150000</v>
          </cell>
          <cell r="Y1873">
            <v>150000</v>
          </cell>
          <cell r="Z1873">
            <v>150000</v>
          </cell>
          <cell r="AA1873">
            <v>3954</v>
          </cell>
        </row>
        <row r="1874">
          <cell r="A1874" t="str">
            <v>EDUCATION SECTOR DEVELOPMENT PROGRAM</v>
          </cell>
          <cell r="B1874" t="str">
            <v>1960</v>
          </cell>
          <cell r="C1874">
            <v>1960</v>
          </cell>
          <cell r="D1874" t="str">
            <v>CLOSED</v>
          </cell>
          <cell r="E1874" t="str">
            <v>01</v>
          </cell>
          <cell r="F1874" t="str">
            <v>UZB</v>
          </cell>
          <cell r="G1874">
            <v>3106</v>
          </cell>
          <cell r="H1874" t="str">
            <v>Education Sector Development</v>
          </cell>
          <cell r="I1874">
            <v>4630</v>
          </cell>
          <cell r="J1874" t="str">
            <v>CWGF</v>
          </cell>
          <cell r="K1874" t="str">
            <v>06DEC02</v>
          </cell>
          <cell r="L1874" t="str">
            <v>09JAN03</v>
          </cell>
          <cell r="M1874" t="str">
            <v>22OCT03</v>
          </cell>
          <cell r="N1874" t="str">
            <v>15JUN07</v>
          </cell>
          <cell r="O1874" t="str">
            <v>01NOV05</v>
          </cell>
          <cell r="P1874" t="str">
            <v>01MAY17</v>
          </cell>
          <cell r="Q1874">
            <v>15</v>
          </cell>
          <cell r="R1874">
            <v>3</v>
          </cell>
          <cell r="S1874">
            <v>0</v>
          </cell>
          <cell r="U1874">
            <v>70000</v>
          </cell>
          <cell r="V1874">
            <v>0</v>
          </cell>
          <cell r="W1874">
            <v>70000</v>
          </cell>
          <cell r="X1874">
            <v>70000</v>
          </cell>
          <cell r="Y1874">
            <v>70000</v>
          </cell>
          <cell r="Z1874">
            <v>70000</v>
          </cell>
          <cell r="AA1874">
            <v>10742</v>
          </cell>
        </row>
        <row r="1875">
          <cell r="A1875" t="str">
            <v>EDUCATION SECTOR DEVELOPMENT PROJECT</v>
          </cell>
          <cell r="B1875" t="str">
            <v>1961</v>
          </cell>
          <cell r="C1875">
            <v>1961</v>
          </cell>
          <cell r="D1875" t="str">
            <v>ACTIVE</v>
          </cell>
          <cell r="E1875" t="str">
            <v>01</v>
          </cell>
          <cell r="F1875" t="str">
            <v>UZB</v>
          </cell>
          <cell r="G1875">
            <v>3106</v>
          </cell>
          <cell r="H1875" t="str">
            <v>Education Sector Development</v>
          </cell>
          <cell r="I1875">
            <v>4680</v>
          </cell>
          <cell r="J1875" t="str">
            <v>URM</v>
          </cell>
          <cell r="K1875" t="str">
            <v>06DEC02</v>
          </cell>
          <cell r="L1875" t="str">
            <v>09JAN03</v>
          </cell>
          <cell r="M1875" t="str">
            <v>22OCT03</v>
          </cell>
          <cell r="N1875" t="str">
            <v>30JUN09</v>
          </cell>
          <cell r="O1875" t="str">
            <v>01NOV07</v>
          </cell>
          <cell r="P1875" t="str">
            <v>01MAY27</v>
          </cell>
          <cell r="Q1875">
            <v>25</v>
          </cell>
          <cell r="R1875">
            <v>5</v>
          </cell>
          <cell r="S1875">
            <v>0</v>
          </cell>
          <cell r="U1875">
            <v>38500</v>
          </cell>
          <cell r="V1875">
            <v>2075</v>
          </cell>
          <cell r="W1875">
            <v>36425</v>
          </cell>
          <cell r="X1875">
            <v>36425</v>
          </cell>
          <cell r="Y1875">
            <v>18126</v>
          </cell>
          <cell r="Z1875">
            <v>10754</v>
          </cell>
          <cell r="AA1875">
            <v>187</v>
          </cell>
        </row>
        <row r="1876">
          <cell r="A1876" t="str">
            <v>CORAL REEF REHABILITATION AND MANAGEMENT II</v>
          </cell>
          <cell r="B1876" t="str">
            <v>1962</v>
          </cell>
          <cell r="C1876">
            <v>1962</v>
          </cell>
          <cell r="D1876" t="str">
            <v>ACTIVE</v>
          </cell>
          <cell r="E1876" t="str">
            <v>03</v>
          </cell>
          <cell r="F1876" t="str">
            <v>INO</v>
          </cell>
          <cell r="G1876">
            <v>3002</v>
          </cell>
          <cell r="H1876" t="str">
            <v>Environment &amp; Biodiversity</v>
          </cell>
          <cell r="I1876">
            <v>2125</v>
          </cell>
          <cell r="J1876" t="str">
            <v>SEAE</v>
          </cell>
          <cell r="K1876" t="str">
            <v>06DEC02</v>
          </cell>
          <cell r="L1876" t="str">
            <v>10FEB03</v>
          </cell>
          <cell r="M1876" t="str">
            <v>07NOV03</v>
          </cell>
          <cell r="N1876" t="str">
            <v>31DEC09</v>
          </cell>
          <cell r="O1876" t="str">
            <v>15MAR11</v>
          </cell>
          <cell r="P1876" t="str">
            <v>15SEP34</v>
          </cell>
          <cell r="Q1876">
            <v>32</v>
          </cell>
          <cell r="R1876">
            <v>8</v>
          </cell>
          <cell r="S1876">
            <v>0</v>
          </cell>
          <cell r="U1876">
            <v>38182</v>
          </cell>
          <cell r="V1876">
            <v>0</v>
          </cell>
          <cell r="W1876">
            <v>38182</v>
          </cell>
          <cell r="X1876">
            <v>38182</v>
          </cell>
          <cell r="Y1876">
            <v>22231</v>
          </cell>
          <cell r="Z1876">
            <v>22181</v>
          </cell>
          <cell r="AA1876">
            <v>0</v>
          </cell>
        </row>
        <row r="1877">
          <cell r="A1877" t="str">
            <v>SMALL AND MICROFINANCE DEVELOPMENT PROJECT</v>
          </cell>
          <cell r="B1877" t="str">
            <v>1963</v>
          </cell>
          <cell r="C1877">
            <v>1963</v>
          </cell>
          <cell r="D1877" t="str">
            <v>ACTIVE</v>
          </cell>
          <cell r="E1877" t="str">
            <v>01</v>
          </cell>
          <cell r="F1877" t="str">
            <v>UZB</v>
          </cell>
          <cell r="G1877">
            <v>3304</v>
          </cell>
          <cell r="H1877" t="str">
            <v>Microfinance</v>
          </cell>
          <cell r="I1877">
            <v>9999</v>
          </cell>
          <cell r="J1877" t="e">
            <v>#N/A</v>
          </cell>
          <cell r="K1877" t="str">
            <v>09DEC02</v>
          </cell>
          <cell r="L1877" t="str">
            <v>25SEP03</v>
          </cell>
          <cell r="M1877" t="str">
            <v>20JUL04</v>
          </cell>
          <cell r="N1877" t="str">
            <v>31DEC10</v>
          </cell>
          <cell r="O1877" t="str">
            <v>01APR08</v>
          </cell>
          <cell r="P1877" t="str">
            <v>01OCT22</v>
          </cell>
          <cell r="Q1877">
            <v>20</v>
          </cell>
          <cell r="R1877">
            <v>5</v>
          </cell>
          <cell r="S1877">
            <v>0</v>
          </cell>
          <cell r="U1877">
            <v>20000</v>
          </cell>
          <cell r="V1877">
            <v>0</v>
          </cell>
          <cell r="W1877">
            <v>20000</v>
          </cell>
          <cell r="X1877">
            <v>17700</v>
          </cell>
          <cell r="Y1877">
            <v>16851</v>
          </cell>
          <cell r="Z1877">
            <v>18043</v>
          </cell>
          <cell r="AA1877">
            <v>526</v>
          </cell>
        </row>
        <row r="1878">
          <cell r="A1878" t="str">
            <v>SUSTAINABLE CAPACITY BUILDING FOR DECENTRALIZATION</v>
          </cell>
          <cell r="B1878" t="str">
            <v>1964</v>
          </cell>
          <cell r="C1878">
            <v>1964</v>
          </cell>
          <cell r="D1878" t="str">
            <v>ACTIVE</v>
          </cell>
          <cell r="E1878" t="str">
            <v>03</v>
          </cell>
          <cell r="F1878" t="str">
            <v>INO</v>
          </cell>
          <cell r="G1878">
            <v>3605</v>
          </cell>
          <cell r="H1878" t="str">
            <v>Subnational Government Administration</v>
          </cell>
          <cell r="I1878">
            <v>2161</v>
          </cell>
          <cell r="J1878" t="str">
            <v>IRM</v>
          </cell>
          <cell r="K1878" t="str">
            <v>10DEC02</v>
          </cell>
          <cell r="L1878" t="str">
            <v>31JUL03</v>
          </cell>
          <cell r="M1878" t="str">
            <v>05SEP03</v>
          </cell>
          <cell r="N1878" t="str">
            <v>31DEC11</v>
          </cell>
          <cell r="O1878" t="str">
            <v>15MAY11</v>
          </cell>
          <cell r="P1878" t="str">
            <v>15NOV34</v>
          </cell>
          <cell r="Q1878">
            <v>32</v>
          </cell>
          <cell r="R1878">
            <v>8</v>
          </cell>
          <cell r="S1878">
            <v>0</v>
          </cell>
          <cell r="U1878">
            <v>49289</v>
          </cell>
          <cell r="V1878">
            <v>0</v>
          </cell>
          <cell r="W1878">
            <v>49289</v>
          </cell>
          <cell r="X1878">
            <v>49289</v>
          </cell>
          <cell r="Y1878">
            <v>19893</v>
          </cell>
          <cell r="Z1878">
            <v>9814</v>
          </cell>
          <cell r="AA1878">
            <v>0</v>
          </cell>
        </row>
        <row r="1879">
          <cell r="A1879" t="str">
            <v>FINANCIAL GOVERNANCE AND SOCIAL SECURITY REFORM</v>
          </cell>
          <cell r="B1879" t="str">
            <v>1965</v>
          </cell>
          <cell r="C1879">
            <v>1965</v>
          </cell>
          <cell r="D1879" t="str">
            <v>CLOSED</v>
          </cell>
          <cell r="E1879" t="str">
            <v>01</v>
          </cell>
          <cell r="F1879" t="str">
            <v>INO</v>
          </cell>
          <cell r="G1879">
            <v>3306</v>
          </cell>
          <cell r="H1879" t="str">
            <v>Finance Sector Development</v>
          </cell>
          <cell r="I1879">
            <v>2145</v>
          </cell>
          <cell r="J1879" t="str">
            <v>SEGF</v>
          </cell>
          <cell r="K1879" t="str">
            <v>10DEC02</v>
          </cell>
          <cell r="L1879" t="str">
            <v>18DEC02</v>
          </cell>
          <cell r="M1879" t="str">
            <v>19DEC02</v>
          </cell>
          <cell r="N1879" t="str">
            <v>20DEC04</v>
          </cell>
          <cell r="O1879" t="str">
            <v>15MAY06</v>
          </cell>
          <cell r="P1879" t="str">
            <v>15NOV17</v>
          </cell>
          <cell r="Q1879">
            <v>15</v>
          </cell>
          <cell r="R1879">
            <v>3</v>
          </cell>
          <cell r="S1879">
            <v>0</v>
          </cell>
          <cell r="U1879">
            <v>250000</v>
          </cell>
          <cell r="V1879">
            <v>0</v>
          </cell>
          <cell r="W1879">
            <v>250000</v>
          </cell>
          <cell r="X1879">
            <v>250000</v>
          </cell>
          <cell r="Y1879">
            <v>250000</v>
          </cell>
          <cell r="Z1879">
            <v>250000</v>
          </cell>
          <cell r="AA1879">
            <v>38225</v>
          </cell>
        </row>
        <row r="1880">
          <cell r="A1880" t="str">
            <v>URBAN &amp; ENVIRONMENTAL IMPROVEMENT PROJECT</v>
          </cell>
          <cell r="B1880" t="str">
            <v>1966</v>
          </cell>
          <cell r="C1880">
            <v>1966</v>
          </cell>
          <cell r="D1880" t="str">
            <v>ACTIVE</v>
          </cell>
          <cell r="E1880" t="str">
            <v>03</v>
          </cell>
          <cell r="F1880" t="str">
            <v>NEP</v>
          </cell>
          <cell r="G1880">
            <v>3900</v>
          </cell>
          <cell r="H1880" t="str">
            <v>Multisector</v>
          </cell>
          <cell r="I1880">
            <v>2070</v>
          </cell>
          <cell r="J1880" t="str">
            <v>NRM</v>
          </cell>
          <cell r="K1880" t="str">
            <v>10DEC02</v>
          </cell>
          <cell r="L1880" t="str">
            <v>20JUN03</v>
          </cell>
          <cell r="M1880" t="str">
            <v>02OCT03</v>
          </cell>
          <cell r="N1880" t="str">
            <v>31MAR10</v>
          </cell>
          <cell r="O1880" t="str">
            <v>15MAY11</v>
          </cell>
          <cell r="P1880" t="str">
            <v>15NOV34</v>
          </cell>
          <cell r="Q1880">
            <v>32</v>
          </cell>
          <cell r="R1880">
            <v>8</v>
          </cell>
          <cell r="S1880">
            <v>0</v>
          </cell>
          <cell r="U1880">
            <v>35100</v>
          </cell>
          <cell r="V1880">
            <v>0</v>
          </cell>
          <cell r="W1880">
            <v>35100</v>
          </cell>
          <cell r="X1880">
            <v>35100</v>
          </cell>
          <cell r="Y1880">
            <v>16507</v>
          </cell>
          <cell r="Z1880">
            <v>10133</v>
          </cell>
          <cell r="AA1880">
            <v>0</v>
          </cell>
        </row>
        <row r="1881">
          <cell r="A1881" t="str">
            <v>SHANXI ROAD DEVELOPMENT II PROJECT</v>
          </cell>
          <cell r="B1881" t="str">
            <v>1967</v>
          </cell>
          <cell r="C1881">
            <v>1967</v>
          </cell>
          <cell r="D1881" t="str">
            <v>CLOSED</v>
          </cell>
          <cell r="E1881" t="str">
            <v>01</v>
          </cell>
          <cell r="F1881" t="str">
            <v>PRC</v>
          </cell>
          <cell r="G1881">
            <v>3701</v>
          </cell>
          <cell r="H1881" t="str">
            <v>Roads &amp; Highways</v>
          </cell>
          <cell r="I1881">
            <v>4715</v>
          </cell>
          <cell r="J1881" t="str">
            <v>EATC</v>
          </cell>
          <cell r="K1881" t="str">
            <v>12DEC02</v>
          </cell>
          <cell r="L1881" t="str">
            <v>11DEC03</v>
          </cell>
          <cell r="M1881" t="str">
            <v>01APR04</v>
          </cell>
          <cell r="N1881" t="str">
            <v>06MAR08</v>
          </cell>
          <cell r="O1881" t="str">
            <v>15MAY07</v>
          </cell>
          <cell r="P1881" t="str">
            <v>15NOV26</v>
          </cell>
          <cell r="Q1881">
            <v>24</v>
          </cell>
          <cell r="R1881">
            <v>4</v>
          </cell>
          <cell r="S1881">
            <v>0</v>
          </cell>
          <cell r="U1881">
            <v>124000</v>
          </cell>
          <cell r="V1881">
            <v>0</v>
          </cell>
          <cell r="W1881">
            <v>124000</v>
          </cell>
          <cell r="X1881">
            <v>124000</v>
          </cell>
          <cell r="Y1881">
            <v>124000</v>
          </cell>
          <cell r="Z1881">
            <v>124000</v>
          </cell>
          <cell r="AA1881">
            <v>4088</v>
          </cell>
        </row>
        <row r="1882">
          <cell r="A1882" t="str">
            <v>STATE POWER REFORM PROJECT</v>
          </cell>
          <cell r="B1882" t="str">
            <v>1968</v>
          </cell>
          <cell r="C1882">
            <v>1968</v>
          </cell>
          <cell r="D1882" t="str">
            <v>CLOSED</v>
          </cell>
          <cell r="E1882" t="str">
            <v>01</v>
          </cell>
          <cell r="F1882" t="str">
            <v>IND</v>
          </cell>
          <cell r="G1882">
            <v>3205</v>
          </cell>
          <cell r="H1882" t="str">
            <v>Energy Sector Development</v>
          </cell>
          <cell r="I1882">
            <v>2060</v>
          </cell>
          <cell r="J1882" t="str">
            <v>INRM</v>
          </cell>
          <cell r="K1882" t="str">
            <v>12DEC02</v>
          </cell>
          <cell r="L1882" t="str">
            <v>11DEC03</v>
          </cell>
          <cell r="M1882" t="str">
            <v>07APR04</v>
          </cell>
          <cell r="N1882" t="str">
            <v>05SEP08</v>
          </cell>
          <cell r="Q1882">
            <v>20</v>
          </cell>
          <cell r="R1882">
            <v>5</v>
          </cell>
          <cell r="S1882">
            <v>0</v>
          </cell>
          <cell r="U1882">
            <v>150000</v>
          </cell>
          <cell r="V1882">
            <v>128524</v>
          </cell>
          <cell r="W1882">
            <v>21476</v>
          </cell>
          <cell r="X1882">
            <v>21476</v>
          </cell>
          <cell r="Y1882">
            <v>21476</v>
          </cell>
          <cell r="Z1882">
            <v>21476</v>
          </cell>
          <cell r="AA1882">
            <v>0</v>
          </cell>
        </row>
        <row r="1883">
          <cell r="A1883" t="str">
            <v>GREATER MEKONG SUBREGION-MEKONG TOURISM DEVELOPMENT (CAM)</v>
          </cell>
          <cell r="B1883" t="str">
            <v>1969</v>
          </cell>
          <cell r="C1883">
            <v>1969</v>
          </cell>
          <cell r="D1883" t="str">
            <v>ACTIVE</v>
          </cell>
          <cell r="E1883" t="str">
            <v>03</v>
          </cell>
          <cell r="F1883" t="str">
            <v>CAM</v>
          </cell>
          <cell r="G1883">
            <v>3502</v>
          </cell>
          <cell r="H1883" t="str">
            <v>Industry</v>
          </cell>
          <cell r="I1883">
            <v>2155</v>
          </cell>
          <cell r="J1883" t="str">
            <v>CARM</v>
          </cell>
          <cell r="K1883" t="str">
            <v>12DEC02</v>
          </cell>
          <cell r="L1883" t="str">
            <v>07FEB03</v>
          </cell>
          <cell r="M1883" t="str">
            <v>06AUG03</v>
          </cell>
          <cell r="N1883" t="str">
            <v>30JUN10</v>
          </cell>
          <cell r="O1883" t="str">
            <v>01JUN11</v>
          </cell>
          <cell r="P1883" t="str">
            <v>01DEC34</v>
          </cell>
          <cell r="Q1883">
            <v>32</v>
          </cell>
          <cell r="R1883">
            <v>8</v>
          </cell>
          <cell r="S1883">
            <v>0</v>
          </cell>
          <cell r="U1883">
            <v>18205</v>
          </cell>
          <cell r="V1883">
            <v>0</v>
          </cell>
          <cell r="W1883">
            <v>18205</v>
          </cell>
          <cell r="X1883">
            <v>18205</v>
          </cell>
          <cell r="Y1883">
            <v>13969</v>
          </cell>
          <cell r="Z1883">
            <v>9807</v>
          </cell>
          <cell r="AA1883">
            <v>0</v>
          </cell>
        </row>
        <row r="1884">
          <cell r="A1884" t="str">
            <v>GREATER MEKONG SUBREGION - MEKONG TOURISM DEVT PROJECT - LAO</v>
          </cell>
          <cell r="B1884" t="str">
            <v>1970</v>
          </cell>
          <cell r="C1884">
            <v>1970</v>
          </cell>
          <cell r="D1884" t="str">
            <v>CLOSED</v>
          </cell>
          <cell r="E1884" t="str">
            <v>03</v>
          </cell>
          <cell r="F1884" t="str">
            <v>LAO</v>
          </cell>
          <cell r="G1884">
            <v>3502</v>
          </cell>
          <cell r="H1884" t="str">
            <v>Industry</v>
          </cell>
          <cell r="I1884">
            <v>2135</v>
          </cell>
          <cell r="J1884" t="str">
            <v>SESS</v>
          </cell>
          <cell r="K1884" t="str">
            <v>12DEC02</v>
          </cell>
          <cell r="L1884" t="str">
            <v>07FEB03</v>
          </cell>
          <cell r="M1884" t="str">
            <v>06AUG03</v>
          </cell>
          <cell r="N1884" t="str">
            <v>18AUG08</v>
          </cell>
          <cell r="O1884" t="str">
            <v>15APR11</v>
          </cell>
          <cell r="P1884" t="str">
            <v>15OCT34</v>
          </cell>
          <cell r="Q1884">
            <v>32</v>
          </cell>
          <cell r="R1884">
            <v>8</v>
          </cell>
          <cell r="S1884">
            <v>0</v>
          </cell>
          <cell r="U1884">
            <v>12593</v>
          </cell>
          <cell r="V1884">
            <v>1</v>
          </cell>
          <cell r="W1884">
            <v>12592</v>
          </cell>
          <cell r="X1884">
            <v>12592</v>
          </cell>
          <cell r="Y1884">
            <v>12592</v>
          </cell>
          <cell r="Z1884">
            <v>12592</v>
          </cell>
          <cell r="AA1884">
            <v>0</v>
          </cell>
        </row>
        <row r="1885">
          <cell r="A1885" t="str">
            <v>GREATER MEKONG  SUBREGION MEKONG TOURISM AUTHORITY DEVELOPMENT</v>
          </cell>
          <cell r="B1885" t="str">
            <v>1971</v>
          </cell>
          <cell r="C1885">
            <v>1971</v>
          </cell>
          <cell r="D1885" t="str">
            <v>ACTIVE</v>
          </cell>
          <cell r="E1885" t="str">
            <v>03</v>
          </cell>
          <cell r="F1885" t="str">
            <v>VIE</v>
          </cell>
          <cell r="G1885">
            <v>3502</v>
          </cell>
          <cell r="H1885" t="str">
            <v>Industry</v>
          </cell>
          <cell r="I1885">
            <v>2180</v>
          </cell>
          <cell r="J1885" t="str">
            <v>VRM</v>
          </cell>
          <cell r="K1885" t="str">
            <v>12DEC02</v>
          </cell>
          <cell r="L1885" t="str">
            <v>25MAR03</v>
          </cell>
          <cell r="M1885" t="str">
            <v>25SEP03</v>
          </cell>
          <cell r="N1885" t="str">
            <v>30JUN09</v>
          </cell>
          <cell r="O1885" t="str">
            <v>15MAY11</v>
          </cell>
          <cell r="P1885" t="str">
            <v>15NOV34</v>
          </cell>
          <cell r="Q1885">
            <v>32</v>
          </cell>
          <cell r="R1885">
            <v>8</v>
          </cell>
          <cell r="S1885">
            <v>0</v>
          </cell>
          <cell r="U1885">
            <v>9916</v>
          </cell>
          <cell r="V1885">
            <v>0</v>
          </cell>
          <cell r="W1885">
            <v>9916</v>
          </cell>
          <cell r="X1885">
            <v>9916</v>
          </cell>
          <cell r="Y1885">
            <v>6545</v>
          </cell>
          <cell r="Z1885">
            <v>3906</v>
          </cell>
          <cell r="AA1885">
            <v>0</v>
          </cell>
        </row>
        <row r="1886">
          <cell r="A1886" t="str">
            <v>AGRICULTURE SECTOR DEVELOPMENT PROGRAM</v>
          </cell>
          <cell r="B1886" t="str">
            <v>1972</v>
          </cell>
          <cell r="C1886">
            <v>1972</v>
          </cell>
          <cell r="D1886" t="str">
            <v>CLOSED</v>
          </cell>
          <cell r="E1886" t="str">
            <v>03</v>
          </cell>
          <cell r="F1886" t="str">
            <v>VIE</v>
          </cell>
          <cell r="G1886">
            <v>3008</v>
          </cell>
          <cell r="H1886" t="str">
            <v>Agriculture Sector Development</v>
          </cell>
          <cell r="I1886">
            <v>2125</v>
          </cell>
          <cell r="J1886" t="str">
            <v>SEAE</v>
          </cell>
          <cell r="K1886" t="str">
            <v>16DEC02</v>
          </cell>
          <cell r="L1886" t="str">
            <v>22APR03</v>
          </cell>
          <cell r="M1886" t="str">
            <v>27OCT03</v>
          </cell>
          <cell r="N1886" t="str">
            <v>12DEC07</v>
          </cell>
          <cell r="O1886" t="str">
            <v>01JUN11</v>
          </cell>
          <cell r="P1886" t="str">
            <v>01DEC26</v>
          </cell>
          <cell r="Q1886">
            <v>24</v>
          </cell>
          <cell r="R1886">
            <v>8</v>
          </cell>
          <cell r="S1886">
            <v>0</v>
          </cell>
          <cell r="U1886">
            <v>67117</v>
          </cell>
          <cell r="V1886">
            <v>0</v>
          </cell>
          <cell r="W1886">
            <v>67117</v>
          </cell>
          <cell r="X1886">
            <v>67117</v>
          </cell>
          <cell r="Y1886">
            <v>67117</v>
          </cell>
          <cell r="Z1886">
            <v>67117</v>
          </cell>
          <cell r="AA1886">
            <v>0</v>
          </cell>
        </row>
        <row r="1887">
          <cell r="A1887" t="str">
            <v>AGRIGULTURE SECTOR DEVELOPMENT PROJECT</v>
          </cell>
          <cell r="B1887" t="str">
            <v>1973</v>
          </cell>
          <cell r="C1887">
            <v>1973</v>
          </cell>
          <cell r="D1887" t="str">
            <v>CLOSED</v>
          </cell>
          <cell r="E1887" t="str">
            <v>03</v>
          </cell>
          <cell r="F1887" t="str">
            <v>VIE</v>
          </cell>
          <cell r="G1887">
            <v>3008</v>
          </cell>
          <cell r="H1887" t="str">
            <v>Agriculture Sector Development</v>
          </cell>
          <cell r="I1887">
            <v>2125</v>
          </cell>
          <cell r="J1887" t="str">
            <v>SEAE</v>
          </cell>
          <cell r="K1887" t="str">
            <v>16DEC02</v>
          </cell>
          <cell r="L1887" t="str">
            <v>22APR03</v>
          </cell>
          <cell r="M1887" t="str">
            <v>27OCT03</v>
          </cell>
          <cell r="N1887" t="str">
            <v>22SEP08</v>
          </cell>
          <cell r="O1887" t="str">
            <v>01JUN11</v>
          </cell>
          <cell r="P1887" t="str">
            <v>01DEC34</v>
          </cell>
          <cell r="Q1887">
            <v>32</v>
          </cell>
          <cell r="R1887">
            <v>8</v>
          </cell>
          <cell r="S1887">
            <v>0</v>
          </cell>
          <cell r="U1887">
            <v>34034</v>
          </cell>
          <cell r="V1887">
            <v>0</v>
          </cell>
          <cell r="W1887">
            <v>34034</v>
          </cell>
          <cell r="X1887">
            <v>34034</v>
          </cell>
          <cell r="Y1887">
            <v>34034</v>
          </cell>
          <cell r="Z1887">
            <v>34034</v>
          </cell>
          <cell r="AA1887">
            <v>0</v>
          </cell>
        </row>
        <row r="1888">
          <cell r="A1888" t="str">
            <v>MODERNIZING GOVERNMENT AND FISCAL REFORM IN KERALA PROGRAM I</v>
          </cell>
          <cell r="B1888" t="str">
            <v>1974</v>
          </cell>
          <cell r="C1888">
            <v>1974</v>
          </cell>
          <cell r="D1888" t="str">
            <v>CLOSED</v>
          </cell>
          <cell r="E1888" t="str">
            <v>01</v>
          </cell>
          <cell r="F1888" t="str">
            <v>IND</v>
          </cell>
          <cell r="G1888">
            <v>3601</v>
          </cell>
          <cell r="H1888" t="str">
            <v>National Government Administration</v>
          </cell>
          <cell r="I1888">
            <v>2050</v>
          </cell>
          <cell r="J1888" t="str">
            <v>SAGF</v>
          </cell>
          <cell r="K1888" t="str">
            <v>16DEC02</v>
          </cell>
          <cell r="L1888" t="str">
            <v>16DEC02</v>
          </cell>
          <cell r="M1888" t="str">
            <v>17DEC02</v>
          </cell>
          <cell r="N1888" t="str">
            <v>31DEC05</v>
          </cell>
          <cell r="O1888" t="str">
            <v>15JUN06</v>
          </cell>
          <cell r="P1888" t="str">
            <v>15DEC17</v>
          </cell>
          <cell r="Q1888">
            <v>15</v>
          </cell>
          <cell r="R1888">
            <v>3</v>
          </cell>
          <cell r="S1888">
            <v>0</v>
          </cell>
          <cell r="U1888">
            <v>200000</v>
          </cell>
          <cell r="V1888">
            <v>0</v>
          </cell>
          <cell r="W1888">
            <v>200000</v>
          </cell>
          <cell r="X1888">
            <v>200000</v>
          </cell>
          <cell r="Y1888">
            <v>200000</v>
          </cell>
          <cell r="Z1888">
            <v>200000</v>
          </cell>
          <cell r="AA1888">
            <v>30580</v>
          </cell>
        </row>
        <row r="1889">
          <cell r="A1889" t="str">
            <v>UZBEKISTAN: REGIONAL POWER TRANSMISSION MODERNIZATION PROJECT</v>
          </cell>
          <cell r="B1889" t="str">
            <v>1976</v>
          </cell>
          <cell r="C1889">
            <v>1976</v>
          </cell>
          <cell r="D1889" t="str">
            <v>CLOSED</v>
          </cell>
          <cell r="E1889" t="str">
            <v>01</v>
          </cell>
          <cell r="F1889" t="str">
            <v>UZB</v>
          </cell>
          <cell r="G1889">
            <v>3204</v>
          </cell>
          <cell r="H1889" t="str">
            <v>Transmission &amp; Distribution</v>
          </cell>
          <cell r="I1889">
            <v>4615</v>
          </cell>
          <cell r="J1889" t="str">
            <v>CWID</v>
          </cell>
          <cell r="K1889" t="str">
            <v>17DEC02</v>
          </cell>
          <cell r="L1889" t="str">
            <v>13MAR04</v>
          </cell>
          <cell r="N1889" t="str">
            <v>01JUL05</v>
          </cell>
          <cell r="Q1889">
            <v>25</v>
          </cell>
          <cell r="R1889">
            <v>5</v>
          </cell>
          <cell r="S1889">
            <v>0</v>
          </cell>
          <cell r="U1889">
            <v>0</v>
          </cell>
          <cell r="V1889">
            <v>0</v>
          </cell>
          <cell r="W1889">
            <v>0</v>
          </cell>
          <cell r="X1889">
            <v>0</v>
          </cell>
          <cell r="Y1889">
            <v>0</v>
          </cell>
          <cell r="Z1889">
            <v>0</v>
          </cell>
          <cell r="AA1889">
            <v>0</v>
          </cell>
        </row>
        <row r="1890">
          <cell r="A1890" t="str">
            <v>TAJIKISTAN: REGIONAL POWER TRANSMISSION MODERNIZATION PROJECT</v>
          </cell>
          <cell r="B1890" t="str">
            <v>1977</v>
          </cell>
          <cell r="C1890">
            <v>1977</v>
          </cell>
          <cell r="D1890" t="str">
            <v>CLOSED</v>
          </cell>
          <cell r="E1890" t="str">
            <v>03</v>
          </cell>
          <cell r="F1890" t="str">
            <v>TAJ</v>
          </cell>
          <cell r="G1890">
            <v>3204</v>
          </cell>
          <cell r="H1890" t="str">
            <v>Transmission &amp; Distribution</v>
          </cell>
          <cell r="I1890">
            <v>4615</v>
          </cell>
          <cell r="J1890" t="str">
            <v>CWID</v>
          </cell>
          <cell r="K1890" t="str">
            <v>17DEC02</v>
          </cell>
          <cell r="L1890" t="str">
            <v>15MAR04</v>
          </cell>
          <cell r="N1890" t="str">
            <v>27DEC05</v>
          </cell>
          <cell r="O1890" t="str">
            <v>01JUN11</v>
          </cell>
          <cell r="P1890" t="str">
            <v>01DEC34</v>
          </cell>
          <cell r="Q1890">
            <v>32</v>
          </cell>
          <cell r="R1890">
            <v>8</v>
          </cell>
          <cell r="S1890">
            <v>0</v>
          </cell>
          <cell r="U1890">
            <v>0</v>
          </cell>
          <cell r="V1890">
            <v>0</v>
          </cell>
          <cell r="W1890">
            <v>0</v>
          </cell>
          <cell r="X1890">
            <v>0</v>
          </cell>
          <cell r="Y1890">
            <v>0</v>
          </cell>
          <cell r="Z1890">
            <v>0</v>
          </cell>
          <cell r="AA1890">
            <v>0</v>
          </cell>
        </row>
        <row r="1891">
          <cell r="A1891" t="str">
            <v>SMALL &amp; MEDIUM ENTERPRISE EXPORT DEVELOPMENT PROJECT</v>
          </cell>
          <cell r="B1891" t="str">
            <v>1978</v>
          </cell>
          <cell r="C1891">
            <v>1978</v>
          </cell>
          <cell r="D1891" t="str">
            <v>CLOSED</v>
          </cell>
          <cell r="E1891" t="str">
            <v>01</v>
          </cell>
          <cell r="F1891" t="str">
            <v>INO</v>
          </cell>
          <cell r="G1891">
            <v>3503</v>
          </cell>
          <cell r="H1891" t="str">
            <v>Small &amp; Medium Scale Enterprises</v>
          </cell>
          <cell r="I1891">
            <v>2161</v>
          </cell>
          <cell r="J1891" t="str">
            <v>IRM</v>
          </cell>
          <cell r="K1891" t="str">
            <v>17DEC02</v>
          </cell>
          <cell r="L1891" t="str">
            <v>20NOV03</v>
          </cell>
          <cell r="M1891" t="str">
            <v>18MAY04</v>
          </cell>
          <cell r="N1891" t="str">
            <v>02SEP08</v>
          </cell>
          <cell r="O1891" t="str">
            <v>15MAY06</v>
          </cell>
          <cell r="P1891" t="str">
            <v>15NOV17</v>
          </cell>
          <cell r="Q1891">
            <v>15</v>
          </cell>
          <cell r="R1891">
            <v>3</v>
          </cell>
          <cell r="S1891">
            <v>0</v>
          </cell>
          <cell r="U1891">
            <v>85000</v>
          </cell>
          <cell r="V1891">
            <v>78559</v>
          </cell>
          <cell r="W1891">
            <v>6441</v>
          </cell>
          <cell r="X1891">
            <v>6441</v>
          </cell>
          <cell r="Y1891">
            <v>6441</v>
          </cell>
          <cell r="Z1891">
            <v>6441</v>
          </cell>
          <cell r="AA1891">
            <v>1505</v>
          </cell>
        </row>
        <row r="1892">
          <cell r="A1892" t="str">
            <v>UPPER SECONDARY EDUCATION DEVELOPMENT PROJECT</v>
          </cell>
          <cell r="B1892" t="str">
            <v>1979</v>
          </cell>
          <cell r="C1892">
            <v>1979</v>
          </cell>
          <cell r="D1892" t="str">
            <v>ACTIVE</v>
          </cell>
          <cell r="E1892" t="str">
            <v>03</v>
          </cell>
          <cell r="F1892" t="str">
            <v>VIE</v>
          </cell>
          <cell r="G1892">
            <v>3103</v>
          </cell>
          <cell r="H1892" t="str">
            <v>Senior Secondary Education</v>
          </cell>
          <cell r="I1892">
            <v>2135</v>
          </cell>
          <cell r="J1892" t="str">
            <v>SESS</v>
          </cell>
          <cell r="K1892" t="str">
            <v>17DEC02</v>
          </cell>
          <cell r="L1892" t="str">
            <v>01DEC03</v>
          </cell>
          <cell r="M1892" t="str">
            <v>22MAR04</v>
          </cell>
          <cell r="N1892" t="str">
            <v>30JUN11</v>
          </cell>
          <cell r="O1892" t="str">
            <v>15MAY11</v>
          </cell>
          <cell r="P1892" t="str">
            <v>15NOV34</v>
          </cell>
          <cell r="Q1892">
            <v>32</v>
          </cell>
          <cell r="R1892">
            <v>8</v>
          </cell>
          <cell r="S1892">
            <v>0</v>
          </cell>
          <cell r="U1892">
            <v>64074</v>
          </cell>
          <cell r="V1892">
            <v>0</v>
          </cell>
          <cell r="W1892">
            <v>64074</v>
          </cell>
          <cell r="X1892">
            <v>64074</v>
          </cell>
          <cell r="Y1892">
            <v>39355</v>
          </cell>
          <cell r="Z1892">
            <v>35928</v>
          </cell>
          <cell r="AA1892">
            <v>0</v>
          </cell>
        </row>
        <row r="1893">
          <cell r="A1893" t="str">
            <v>AGRICULTURE REHABILITATION PROJECT</v>
          </cell>
          <cell r="B1893" t="str">
            <v>1980</v>
          </cell>
          <cell r="C1893">
            <v>1980</v>
          </cell>
          <cell r="D1893" t="str">
            <v>ACTIVE</v>
          </cell>
          <cell r="E1893" t="str">
            <v>03</v>
          </cell>
          <cell r="F1893" t="str">
            <v>TAJ</v>
          </cell>
          <cell r="G1893">
            <v>3008</v>
          </cell>
          <cell r="H1893" t="str">
            <v>Agriculture Sector Development</v>
          </cell>
          <cell r="I1893">
            <v>4675</v>
          </cell>
          <cell r="J1893" t="str">
            <v>TJRM</v>
          </cell>
          <cell r="K1893" t="str">
            <v>18DEC02</v>
          </cell>
          <cell r="L1893" t="str">
            <v>02MAY03</v>
          </cell>
          <cell r="M1893" t="str">
            <v>14AUG03</v>
          </cell>
          <cell r="N1893" t="str">
            <v>30SEP09</v>
          </cell>
          <cell r="O1893" t="str">
            <v>01JUN11</v>
          </cell>
          <cell r="P1893" t="str">
            <v>01DEC34</v>
          </cell>
          <cell r="Q1893">
            <v>32</v>
          </cell>
          <cell r="R1893">
            <v>8</v>
          </cell>
          <cell r="S1893">
            <v>0</v>
          </cell>
          <cell r="U1893">
            <v>40264</v>
          </cell>
          <cell r="V1893">
            <v>0</v>
          </cell>
          <cell r="W1893">
            <v>40264</v>
          </cell>
          <cell r="X1893">
            <v>40264</v>
          </cell>
          <cell r="Y1893">
            <v>39679</v>
          </cell>
          <cell r="Z1893">
            <v>33977</v>
          </cell>
          <cell r="AA1893">
            <v>0</v>
          </cell>
        </row>
        <row r="1894">
          <cell r="A1894" t="str">
            <v>RAILWAY SECTOR IMPROVEMENT PROJECT</v>
          </cell>
          <cell r="B1894" t="str">
            <v>1981</v>
          </cell>
          <cell r="C1894">
            <v>1981</v>
          </cell>
          <cell r="D1894" t="str">
            <v>ACTIVE</v>
          </cell>
          <cell r="E1894" t="str">
            <v>01</v>
          </cell>
          <cell r="F1894" t="str">
            <v>IND</v>
          </cell>
          <cell r="G1894">
            <v>3703</v>
          </cell>
          <cell r="H1894" t="str">
            <v>Railways</v>
          </cell>
          <cell r="I1894">
            <v>2015</v>
          </cell>
          <cell r="J1894" t="str">
            <v>SATC</v>
          </cell>
          <cell r="K1894" t="str">
            <v>19DEC02</v>
          </cell>
          <cell r="L1894" t="str">
            <v>21APR04</v>
          </cell>
          <cell r="M1894" t="str">
            <v>26OCT04</v>
          </cell>
          <cell r="N1894" t="str">
            <v>31DEC09</v>
          </cell>
          <cell r="O1894" t="str">
            <v>15JUN08</v>
          </cell>
          <cell r="P1894" t="str">
            <v>15DEC27</v>
          </cell>
          <cell r="Q1894">
            <v>25</v>
          </cell>
          <cell r="R1894">
            <v>5</v>
          </cell>
          <cell r="S1894">
            <v>0</v>
          </cell>
          <cell r="U1894">
            <v>313600</v>
          </cell>
          <cell r="V1894">
            <v>101300</v>
          </cell>
          <cell r="W1894">
            <v>212300</v>
          </cell>
          <cell r="X1894">
            <v>212300</v>
          </cell>
          <cell r="Y1894">
            <v>192332</v>
          </cell>
          <cell r="Z1894">
            <v>122847</v>
          </cell>
          <cell r="AA1894">
            <v>1558</v>
          </cell>
        </row>
        <row r="1895">
          <cell r="A1895" t="str">
            <v>RENEWABLE ENERGY DEVELOPMENT SECTOR PROJECT</v>
          </cell>
          <cell r="B1895" t="str">
            <v>1982</v>
          </cell>
          <cell r="C1895">
            <v>1982</v>
          </cell>
          <cell r="D1895" t="str">
            <v>ACTIVE</v>
          </cell>
          <cell r="E1895" t="str">
            <v>01</v>
          </cell>
          <cell r="F1895" t="str">
            <v>INO</v>
          </cell>
          <cell r="G1895">
            <v>3203</v>
          </cell>
          <cell r="H1895" t="str">
            <v>Renewable Energy Generation</v>
          </cell>
          <cell r="I1895">
            <v>2115</v>
          </cell>
          <cell r="J1895" t="str">
            <v>SEID</v>
          </cell>
          <cell r="K1895" t="str">
            <v>19DEC02</v>
          </cell>
          <cell r="L1895" t="str">
            <v>10NOV03</v>
          </cell>
          <cell r="M1895" t="str">
            <v>27OCT04</v>
          </cell>
          <cell r="N1895" t="str">
            <v>30SEP11</v>
          </cell>
          <cell r="O1895" t="str">
            <v>01APR08</v>
          </cell>
          <cell r="P1895" t="str">
            <v>01OCT27</v>
          </cell>
          <cell r="Q1895">
            <v>25</v>
          </cell>
          <cell r="R1895">
            <v>5</v>
          </cell>
          <cell r="S1895">
            <v>0</v>
          </cell>
          <cell r="U1895">
            <v>161000</v>
          </cell>
          <cell r="V1895">
            <v>0</v>
          </cell>
          <cell r="W1895">
            <v>161000</v>
          </cell>
          <cell r="X1895">
            <v>161000</v>
          </cell>
          <cell r="Y1895">
            <v>91790</v>
          </cell>
          <cell r="Z1895">
            <v>46259</v>
          </cell>
          <cell r="AA1895">
            <v>712</v>
          </cell>
        </row>
        <row r="1896">
          <cell r="A1896" t="str">
            <v>POWER TRANSMISSION IMPROVEMENT SECTOR PROJECT</v>
          </cell>
          <cell r="B1896" t="str">
            <v>1983</v>
          </cell>
          <cell r="C1896">
            <v>1983</v>
          </cell>
          <cell r="D1896" t="str">
            <v>ACTIVE</v>
          </cell>
          <cell r="E1896" t="str">
            <v>01</v>
          </cell>
          <cell r="F1896" t="str">
            <v>INO</v>
          </cell>
          <cell r="G1896">
            <v>3204</v>
          </cell>
          <cell r="H1896" t="str">
            <v>Transmission &amp; Distribution</v>
          </cell>
          <cell r="I1896">
            <v>2115</v>
          </cell>
          <cell r="J1896" t="str">
            <v>SEID</v>
          </cell>
          <cell r="K1896" t="str">
            <v>19DEC02</v>
          </cell>
          <cell r="L1896" t="str">
            <v>10NOV03</v>
          </cell>
          <cell r="M1896" t="str">
            <v>27OCT04</v>
          </cell>
          <cell r="N1896" t="str">
            <v>30SEP11</v>
          </cell>
          <cell r="O1896" t="str">
            <v>01APR08</v>
          </cell>
          <cell r="P1896" t="str">
            <v>01OCT27</v>
          </cell>
          <cell r="Q1896">
            <v>25</v>
          </cell>
          <cell r="R1896">
            <v>5</v>
          </cell>
          <cell r="S1896">
            <v>0</v>
          </cell>
          <cell r="U1896">
            <v>140000</v>
          </cell>
          <cell r="V1896">
            <v>0</v>
          </cell>
          <cell r="W1896">
            <v>140000</v>
          </cell>
          <cell r="X1896">
            <v>140000</v>
          </cell>
          <cell r="Y1896">
            <v>70983</v>
          </cell>
          <cell r="Z1896">
            <v>14168</v>
          </cell>
          <cell r="AA1896">
            <v>188</v>
          </cell>
        </row>
        <row r="1897">
          <cell r="A1897" t="str">
            <v>ELECTRICITY MARKET AND TRANSMISSION DEVELOPMENTPROJECT</v>
          </cell>
          <cell r="B1897" t="str">
            <v>1984</v>
          </cell>
          <cell r="C1897">
            <v>1984</v>
          </cell>
          <cell r="D1897" t="str">
            <v>ACTIVE</v>
          </cell>
          <cell r="E1897" t="str">
            <v>01</v>
          </cell>
          <cell r="F1897" t="str">
            <v>PHI</v>
          </cell>
          <cell r="G1897">
            <v>3204</v>
          </cell>
          <cell r="H1897" t="str">
            <v>Transmission &amp; Distribution</v>
          </cell>
          <cell r="I1897">
            <v>2115</v>
          </cell>
          <cell r="J1897" t="str">
            <v>SEID</v>
          </cell>
          <cell r="K1897" t="str">
            <v>19DEC02</v>
          </cell>
          <cell r="L1897" t="str">
            <v>16DEC03</v>
          </cell>
          <cell r="M1897" t="str">
            <v>09MAR04</v>
          </cell>
          <cell r="N1897" t="str">
            <v>30JUN09</v>
          </cell>
          <cell r="O1897" t="str">
            <v>15APR09</v>
          </cell>
          <cell r="P1897" t="str">
            <v>15OCT22</v>
          </cell>
          <cell r="Q1897">
            <v>20</v>
          </cell>
          <cell r="R1897">
            <v>6</v>
          </cell>
          <cell r="S1897">
            <v>0</v>
          </cell>
          <cell r="U1897">
            <v>40000</v>
          </cell>
          <cell r="V1897">
            <v>0</v>
          </cell>
          <cell r="W1897">
            <v>40000</v>
          </cell>
          <cell r="X1897">
            <v>40000</v>
          </cell>
          <cell r="Y1897">
            <v>33223</v>
          </cell>
          <cell r="Z1897">
            <v>31724</v>
          </cell>
          <cell r="AA1897">
            <v>0</v>
          </cell>
        </row>
        <row r="1898">
          <cell r="A1898" t="str">
            <v>HEBEI PROVINCE WASTEWATER MANAGEMENT PROJECT</v>
          </cell>
          <cell r="B1898" t="str">
            <v>1985</v>
          </cell>
          <cell r="C1898">
            <v>1985</v>
          </cell>
          <cell r="D1898" t="str">
            <v>ACTIVE</v>
          </cell>
          <cell r="E1898" t="str">
            <v>01</v>
          </cell>
          <cell r="F1898" t="str">
            <v>PRC</v>
          </cell>
          <cell r="G1898">
            <v>3802</v>
          </cell>
          <cell r="H1898" t="str">
            <v>Waste Management</v>
          </cell>
          <cell r="I1898">
            <v>4750</v>
          </cell>
          <cell r="J1898" t="str">
            <v>PRCM</v>
          </cell>
          <cell r="K1898" t="str">
            <v>19DEC02</v>
          </cell>
          <cell r="L1898" t="str">
            <v>27JUN03</v>
          </cell>
          <cell r="M1898" t="str">
            <v>04FEB04</v>
          </cell>
          <cell r="N1898" t="str">
            <v>30JUN09</v>
          </cell>
          <cell r="O1898" t="str">
            <v>15APR08</v>
          </cell>
          <cell r="P1898" t="str">
            <v>15OCT27</v>
          </cell>
          <cell r="Q1898">
            <v>25</v>
          </cell>
          <cell r="R1898">
            <v>5</v>
          </cell>
          <cell r="S1898">
            <v>0</v>
          </cell>
          <cell r="U1898">
            <v>82360</v>
          </cell>
          <cell r="V1898">
            <v>0</v>
          </cell>
          <cell r="W1898">
            <v>82360</v>
          </cell>
          <cell r="X1898">
            <v>82360</v>
          </cell>
          <cell r="Y1898">
            <v>75062</v>
          </cell>
          <cell r="Z1898">
            <v>68887</v>
          </cell>
          <cell r="AA1898">
            <v>1089</v>
          </cell>
        </row>
        <row r="1899">
          <cell r="A1899" t="str">
            <v>ROAD SECTOR DEVELOPMENT PROJECT</v>
          </cell>
          <cell r="B1899" t="str">
            <v>1986</v>
          </cell>
          <cell r="C1899">
            <v>1986</v>
          </cell>
          <cell r="D1899" t="str">
            <v>ACTIVE</v>
          </cell>
          <cell r="E1899" t="str">
            <v>03</v>
          </cell>
          <cell r="F1899" t="str">
            <v>SRI</v>
          </cell>
          <cell r="G1899">
            <v>3701</v>
          </cell>
          <cell r="H1899" t="str">
            <v>Roads &amp; Highways</v>
          </cell>
          <cell r="I1899">
            <v>2080</v>
          </cell>
          <cell r="J1899" t="str">
            <v>SLRM</v>
          </cell>
          <cell r="K1899" t="str">
            <v>19DEC02</v>
          </cell>
          <cell r="L1899" t="str">
            <v>10FEB03</v>
          </cell>
          <cell r="M1899" t="str">
            <v>22MAY03</v>
          </cell>
          <cell r="N1899" t="str">
            <v>31DEC08</v>
          </cell>
          <cell r="O1899" t="str">
            <v>15MAR11</v>
          </cell>
          <cell r="P1899" t="str">
            <v>15SEP34</v>
          </cell>
          <cell r="Q1899">
            <v>32</v>
          </cell>
          <cell r="R1899">
            <v>8</v>
          </cell>
          <cell r="S1899">
            <v>0</v>
          </cell>
          <cell r="U1899">
            <v>63705</v>
          </cell>
          <cell r="V1899">
            <v>0</v>
          </cell>
          <cell r="W1899">
            <v>63705</v>
          </cell>
          <cell r="X1899">
            <v>63705</v>
          </cell>
          <cell r="Y1899">
            <v>61872</v>
          </cell>
          <cell r="Z1899">
            <v>58514</v>
          </cell>
          <cell r="AA1899">
            <v>0</v>
          </cell>
        </row>
        <row r="1900">
          <cell r="A1900" t="str">
            <v>Rural Finance Sector Development Program</v>
          </cell>
          <cell r="B1900" t="str">
            <v>1987</v>
          </cell>
          <cell r="C1900">
            <v>1987</v>
          </cell>
          <cell r="D1900" t="str">
            <v>CLOSED</v>
          </cell>
          <cell r="E1900" t="str">
            <v>01</v>
          </cell>
          <cell r="F1900" t="str">
            <v>PAK</v>
          </cell>
          <cell r="G1900">
            <v>3306</v>
          </cell>
          <cell r="H1900" t="str">
            <v>Finance Sector Development</v>
          </cell>
          <cell r="I1900">
            <v>4630</v>
          </cell>
          <cell r="J1900" t="str">
            <v>CWGF</v>
          </cell>
          <cell r="K1900" t="str">
            <v>20DEC02</v>
          </cell>
          <cell r="L1900" t="str">
            <v>23DEC02</v>
          </cell>
          <cell r="M1900" t="str">
            <v>26DEC02</v>
          </cell>
          <cell r="N1900" t="str">
            <v>17MAY07</v>
          </cell>
          <cell r="O1900" t="str">
            <v>15JUN06</v>
          </cell>
          <cell r="P1900" t="str">
            <v>15DEC17</v>
          </cell>
          <cell r="Q1900">
            <v>15</v>
          </cell>
          <cell r="R1900">
            <v>3</v>
          </cell>
          <cell r="S1900">
            <v>0</v>
          </cell>
          <cell r="U1900">
            <v>225000</v>
          </cell>
          <cell r="V1900">
            <v>72750</v>
          </cell>
          <cell r="W1900">
            <v>152250</v>
          </cell>
          <cell r="X1900">
            <v>152250</v>
          </cell>
          <cell r="Y1900">
            <v>152250</v>
          </cell>
          <cell r="Z1900">
            <v>152250</v>
          </cell>
          <cell r="AA1900">
            <v>23280</v>
          </cell>
        </row>
        <row r="1901">
          <cell r="A1901" t="str">
            <v>RURAL FINANCE SECTOR DEVELOPMENT PROJECT</v>
          </cell>
          <cell r="B1901" t="str">
            <v>1988</v>
          </cell>
          <cell r="C1901">
            <v>1988</v>
          </cell>
          <cell r="D1901" t="str">
            <v>ACTIVE</v>
          </cell>
          <cell r="E1901" t="str">
            <v>01</v>
          </cell>
          <cell r="F1901" t="str">
            <v>PAK</v>
          </cell>
          <cell r="G1901">
            <v>3306</v>
          </cell>
          <cell r="H1901" t="str">
            <v>Finance Sector Development</v>
          </cell>
          <cell r="I1901">
            <v>4630</v>
          </cell>
          <cell r="J1901" t="str">
            <v>CWGF</v>
          </cell>
          <cell r="K1901" t="str">
            <v>20DEC02</v>
          </cell>
          <cell r="L1901" t="str">
            <v>23DEC02</v>
          </cell>
          <cell r="M1901" t="str">
            <v>26DEC02</v>
          </cell>
          <cell r="N1901" t="str">
            <v>30JUN08</v>
          </cell>
          <cell r="O1901" t="str">
            <v>15JUN07</v>
          </cell>
          <cell r="P1901" t="str">
            <v>15DEC26</v>
          </cell>
          <cell r="Q1901">
            <v>24</v>
          </cell>
          <cell r="R1901">
            <v>4</v>
          </cell>
          <cell r="S1901">
            <v>0</v>
          </cell>
          <cell r="U1901">
            <v>25000</v>
          </cell>
          <cell r="V1901">
            <v>0</v>
          </cell>
          <cell r="W1901">
            <v>25000</v>
          </cell>
          <cell r="X1901">
            <v>25000</v>
          </cell>
          <cell r="Y1901">
            <v>6521</v>
          </cell>
          <cell r="Z1901">
            <v>6676</v>
          </cell>
          <cell r="AA1901">
            <v>129</v>
          </cell>
        </row>
        <row r="1902">
          <cell r="A1902" t="str">
            <v>GMS: NORTHERN ECONOMIC CORRIDOR PROJECT</v>
          </cell>
          <cell r="B1902" t="str">
            <v>1989</v>
          </cell>
          <cell r="C1902">
            <v>1989</v>
          </cell>
          <cell r="D1902" t="str">
            <v>ACTIVE</v>
          </cell>
          <cell r="E1902" t="str">
            <v>03</v>
          </cell>
          <cell r="F1902" t="str">
            <v>LAO</v>
          </cell>
          <cell r="G1902">
            <v>3701</v>
          </cell>
          <cell r="H1902" t="str">
            <v>Roads &amp; Highways</v>
          </cell>
          <cell r="I1902">
            <v>2115</v>
          </cell>
          <cell r="J1902" t="str">
            <v>SEID</v>
          </cell>
          <cell r="K1902" t="str">
            <v>20DEC02</v>
          </cell>
          <cell r="L1902" t="str">
            <v>07FEB03</v>
          </cell>
          <cell r="M1902" t="str">
            <v>09FEB04</v>
          </cell>
          <cell r="N1902" t="str">
            <v>30JUN09</v>
          </cell>
          <cell r="O1902" t="str">
            <v>01JUN11</v>
          </cell>
          <cell r="P1902" t="str">
            <v>01DEC34</v>
          </cell>
          <cell r="Q1902">
            <v>32</v>
          </cell>
          <cell r="R1902">
            <v>8</v>
          </cell>
          <cell r="S1902">
            <v>0</v>
          </cell>
          <cell r="U1902">
            <v>34227</v>
          </cell>
          <cell r="V1902">
            <v>0</v>
          </cell>
          <cell r="W1902">
            <v>34227</v>
          </cell>
          <cell r="X1902">
            <v>34227</v>
          </cell>
          <cell r="Y1902">
            <v>32472</v>
          </cell>
          <cell r="Z1902">
            <v>31453</v>
          </cell>
          <cell r="AA1902">
            <v>0</v>
          </cell>
        </row>
        <row r="1903">
          <cell r="A1903" t="str">
            <v>HOUSING FINANCE PROJECT</v>
          </cell>
          <cell r="B1903" t="str">
            <v>1990</v>
          </cell>
          <cell r="C1903">
            <v>1990</v>
          </cell>
          <cell r="D1903" t="str">
            <v>ACTIVE</v>
          </cell>
          <cell r="E1903" t="str">
            <v>03</v>
          </cell>
          <cell r="F1903" t="str">
            <v>VIE</v>
          </cell>
          <cell r="G1903">
            <v>3303</v>
          </cell>
          <cell r="H1903" t="str">
            <v>Housing Finance</v>
          </cell>
          <cell r="I1903">
            <v>9999</v>
          </cell>
          <cell r="J1903" t="e">
            <v>#N/A</v>
          </cell>
          <cell r="K1903" t="str">
            <v>20DEC02</v>
          </cell>
          <cell r="L1903" t="str">
            <v>31JUL03</v>
          </cell>
          <cell r="M1903" t="str">
            <v>06JAN04</v>
          </cell>
          <cell r="N1903" t="str">
            <v>30JUN09</v>
          </cell>
          <cell r="O1903" t="str">
            <v>01JUN11</v>
          </cell>
          <cell r="P1903" t="str">
            <v>01DEC34</v>
          </cell>
          <cell r="Q1903">
            <v>32</v>
          </cell>
          <cell r="R1903">
            <v>8</v>
          </cell>
          <cell r="S1903">
            <v>0</v>
          </cell>
          <cell r="U1903">
            <v>34413</v>
          </cell>
          <cell r="V1903">
            <v>0</v>
          </cell>
          <cell r="W1903">
            <v>34413</v>
          </cell>
          <cell r="X1903">
            <v>5444</v>
          </cell>
          <cell r="Y1903">
            <v>7087</v>
          </cell>
          <cell r="Z1903">
            <v>7022</v>
          </cell>
          <cell r="AA1903">
            <v>0</v>
          </cell>
        </row>
        <row r="1904">
          <cell r="A1904" t="str">
            <v>SUPPORT IMPLEMENTATION OF THE PUBLIC ADMIN REFORM (PAR)MASTER</v>
          </cell>
          <cell r="B1904" t="str">
            <v>1992</v>
          </cell>
          <cell r="C1904">
            <v>1992</v>
          </cell>
          <cell r="D1904" t="str">
            <v>CLOSED</v>
          </cell>
          <cell r="E1904" t="str">
            <v>03</v>
          </cell>
          <cell r="F1904" t="str">
            <v>VIE</v>
          </cell>
          <cell r="G1904">
            <v>3601</v>
          </cell>
          <cell r="H1904" t="str">
            <v>National Government Administration</v>
          </cell>
          <cell r="I1904">
            <v>2180</v>
          </cell>
          <cell r="J1904" t="str">
            <v>VRM</v>
          </cell>
          <cell r="K1904" t="str">
            <v>16JAN03</v>
          </cell>
          <cell r="L1904" t="str">
            <v>18FEB03</v>
          </cell>
          <cell r="M1904" t="str">
            <v>19AUG03</v>
          </cell>
          <cell r="N1904" t="str">
            <v>31DEC05</v>
          </cell>
          <cell r="O1904" t="str">
            <v>15JUN11</v>
          </cell>
          <cell r="P1904" t="str">
            <v>15DEC26</v>
          </cell>
          <cell r="Q1904">
            <v>24</v>
          </cell>
          <cell r="R1904">
            <v>8</v>
          </cell>
          <cell r="S1904">
            <v>0</v>
          </cell>
          <cell r="U1904">
            <v>48677</v>
          </cell>
          <cell r="V1904">
            <v>0</v>
          </cell>
          <cell r="W1904">
            <v>48677</v>
          </cell>
          <cell r="X1904">
            <v>48677</v>
          </cell>
          <cell r="Y1904">
            <v>48677</v>
          </cell>
          <cell r="Z1904">
            <v>48677</v>
          </cell>
          <cell r="AA1904">
            <v>0</v>
          </cell>
        </row>
        <row r="1905">
          <cell r="A1905" t="str">
            <v>SECONDARY TOWNS &amp; RURAL COMMUNITY BASED WATER SUPPLY &amp; SANITAT</v>
          </cell>
          <cell r="B1905" t="str">
            <v>1993</v>
          </cell>
          <cell r="C1905">
            <v>1993</v>
          </cell>
          <cell r="D1905" t="str">
            <v>ACTIVE</v>
          </cell>
          <cell r="E1905" t="str">
            <v>03</v>
          </cell>
          <cell r="F1905" t="str">
            <v>SRI</v>
          </cell>
          <cell r="G1905">
            <v>3801</v>
          </cell>
          <cell r="H1905" t="str">
            <v>Water Supply &amp; Sanitation</v>
          </cell>
          <cell r="I1905">
            <v>2080</v>
          </cell>
          <cell r="J1905" t="str">
            <v>SLRM</v>
          </cell>
          <cell r="K1905" t="str">
            <v>16JAN03</v>
          </cell>
          <cell r="L1905" t="str">
            <v>18AUG03</v>
          </cell>
          <cell r="M1905" t="str">
            <v>21NOV03</v>
          </cell>
          <cell r="N1905" t="str">
            <v>30SEP09</v>
          </cell>
          <cell r="O1905" t="str">
            <v>15MAY11</v>
          </cell>
          <cell r="P1905" t="str">
            <v>15NOV34</v>
          </cell>
          <cell r="Q1905">
            <v>32</v>
          </cell>
          <cell r="R1905">
            <v>8</v>
          </cell>
          <cell r="S1905">
            <v>0</v>
          </cell>
          <cell r="U1905">
            <v>70135</v>
          </cell>
          <cell r="V1905">
            <v>0</v>
          </cell>
          <cell r="W1905">
            <v>70135</v>
          </cell>
          <cell r="X1905">
            <v>70135</v>
          </cell>
          <cell r="Y1905">
            <v>47794</v>
          </cell>
          <cell r="Z1905">
            <v>35859</v>
          </cell>
          <cell r="AA1905">
            <v>0</v>
          </cell>
        </row>
        <row r="1906">
          <cell r="A1906" t="str">
            <v>SMALL TOWNS DEVELOPMENT SECTOR PROJECT</v>
          </cell>
          <cell r="B1906" t="str">
            <v>1994</v>
          </cell>
          <cell r="C1906">
            <v>1994</v>
          </cell>
          <cell r="D1906" t="str">
            <v>ACTIVE</v>
          </cell>
          <cell r="E1906" t="str">
            <v>03</v>
          </cell>
          <cell r="F1906" t="str">
            <v>LAO</v>
          </cell>
          <cell r="G1906">
            <v>3900</v>
          </cell>
          <cell r="H1906" t="str">
            <v>Multisector</v>
          </cell>
          <cell r="I1906">
            <v>2135</v>
          </cell>
          <cell r="J1906" t="str">
            <v>SESS</v>
          </cell>
          <cell r="K1906" t="str">
            <v>28JAN03</v>
          </cell>
          <cell r="L1906" t="str">
            <v>16JUL03</v>
          </cell>
          <cell r="M1906" t="str">
            <v>06OCT03</v>
          </cell>
          <cell r="N1906" t="str">
            <v>31JUL09</v>
          </cell>
          <cell r="O1906" t="str">
            <v>15MAY11</v>
          </cell>
          <cell r="P1906" t="str">
            <v>15NOV34</v>
          </cell>
          <cell r="Q1906">
            <v>32</v>
          </cell>
          <cell r="R1906">
            <v>8</v>
          </cell>
          <cell r="S1906">
            <v>0</v>
          </cell>
          <cell r="U1906">
            <v>18605</v>
          </cell>
          <cell r="V1906">
            <v>0</v>
          </cell>
          <cell r="W1906">
            <v>18605</v>
          </cell>
          <cell r="X1906">
            <v>18605</v>
          </cell>
          <cell r="Y1906">
            <v>16915</v>
          </cell>
          <cell r="Z1906">
            <v>15993</v>
          </cell>
          <cell r="AA1906">
            <v>0</v>
          </cell>
        </row>
        <row r="1907">
          <cell r="A1907" t="str">
            <v>HARBIN WATER SUPPLY</v>
          </cell>
          <cell r="B1907" t="str">
            <v>1995</v>
          </cell>
          <cell r="C1907">
            <v>1995</v>
          </cell>
          <cell r="D1907" t="str">
            <v>ACTIVE</v>
          </cell>
          <cell r="E1907" t="str">
            <v>01</v>
          </cell>
          <cell r="F1907" t="str">
            <v>PRC</v>
          </cell>
          <cell r="G1907">
            <v>3801</v>
          </cell>
          <cell r="H1907" t="str">
            <v>Water Supply &amp; Sanitation</v>
          </cell>
          <cell r="I1907">
            <v>4730</v>
          </cell>
          <cell r="J1907" t="str">
            <v>EASS</v>
          </cell>
          <cell r="K1907" t="str">
            <v>11MAR03</v>
          </cell>
          <cell r="L1907" t="str">
            <v>28AUG03</v>
          </cell>
          <cell r="M1907" t="str">
            <v>07JAN04</v>
          </cell>
          <cell r="N1907" t="str">
            <v>30JUN08</v>
          </cell>
          <cell r="O1907" t="str">
            <v>15MAY08</v>
          </cell>
          <cell r="P1907" t="str">
            <v>15NOV27</v>
          </cell>
          <cell r="Q1907">
            <v>25</v>
          </cell>
          <cell r="R1907">
            <v>5</v>
          </cell>
          <cell r="S1907">
            <v>0</v>
          </cell>
          <cell r="U1907">
            <v>100000</v>
          </cell>
          <cell r="V1907">
            <v>0</v>
          </cell>
          <cell r="W1907">
            <v>100000</v>
          </cell>
          <cell r="X1907">
            <v>100000</v>
          </cell>
          <cell r="Y1907">
            <v>87667</v>
          </cell>
          <cell r="Z1907">
            <v>98606</v>
          </cell>
          <cell r="AA1907">
            <v>1635</v>
          </cell>
        </row>
        <row r="1908">
          <cell r="A1908" t="str">
            <v>WUHAN WASTEWATER MANAGEMENT PROJECT</v>
          </cell>
          <cell r="B1908" t="str">
            <v>1996</v>
          </cell>
          <cell r="C1908">
            <v>1996</v>
          </cell>
          <cell r="D1908" t="str">
            <v>ACTIVE</v>
          </cell>
          <cell r="E1908" t="str">
            <v>01</v>
          </cell>
          <cell r="F1908" t="str">
            <v>PRC</v>
          </cell>
          <cell r="G1908">
            <v>3802</v>
          </cell>
          <cell r="H1908" t="str">
            <v>Waste Management</v>
          </cell>
          <cell r="I1908">
            <v>4750</v>
          </cell>
          <cell r="J1908" t="str">
            <v>PRCM</v>
          </cell>
          <cell r="K1908" t="str">
            <v>25APR03</v>
          </cell>
          <cell r="L1908" t="str">
            <v>11DEC03</v>
          </cell>
          <cell r="M1908" t="str">
            <v>30APR04</v>
          </cell>
          <cell r="N1908" t="str">
            <v>31DEC09</v>
          </cell>
          <cell r="O1908" t="str">
            <v>01OCT08</v>
          </cell>
          <cell r="P1908" t="str">
            <v>01APR28</v>
          </cell>
          <cell r="Q1908">
            <v>25</v>
          </cell>
          <cell r="R1908">
            <v>5</v>
          </cell>
          <cell r="S1908">
            <v>0</v>
          </cell>
          <cell r="U1908">
            <v>83000</v>
          </cell>
          <cell r="V1908">
            <v>0</v>
          </cell>
          <cell r="W1908">
            <v>83000</v>
          </cell>
          <cell r="X1908">
            <v>83000</v>
          </cell>
          <cell r="Y1908">
            <v>68209</v>
          </cell>
          <cell r="Z1908">
            <v>56880</v>
          </cell>
          <cell r="AA1908">
            <v>400</v>
          </cell>
        </row>
        <row r="1909">
          <cell r="A1909" t="str">
            <v>EMERGENCY INFRASTRUCTURE REHABILITATION &amp; RECONSTRUCTION PROJE</v>
          </cell>
          <cell r="B1909" t="str">
            <v>1997</v>
          </cell>
          <cell r="C1909">
            <v>1997</v>
          </cell>
          <cell r="D1909" t="str">
            <v>ACTIVE</v>
          </cell>
          <cell r="E1909" t="str">
            <v>03</v>
          </cell>
          <cell r="F1909" t="str">
            <v>AFG</v>
          </cell>
          <cell r="G1909">
            <v>3900</v>
          </cell>
          <cell r="H1909" t="str">
            <v>Multisector</v>
          </cell>
          <cell r="I1909">
            <v>9999</v>
          </cell>
          <cell r="J1909" t="e">
            <v>#N/A</v>
          </cell>
          <cell r="K1909" t="str">
            <v>03JUN03</v>
          </cell>
          <cell r="L1909" t="str">
            <v>01AUG03</v>
          </cell>
          <cell r="M1909" t="str">
            <v>31OCT03</v>
          </cell>
          <cell r="N1909" t="str">
            <v>30JUN13</v>
          </cell>
          <cell r="O1909" t="str">
            <v>01AUG13</v>
          </cell>
          <cell r="P1909" t="str">
            <v>01FEB43</v>
          </cell>
          <cell r="Q1909">
            <v>40</v>
          </cell>
          <cell r="R1909">
            <v>10</v>
          </cell>
          <cell r="S1909">
            <v>0</v>
          </cell>
          <cell r="U1909">
            <v>166481</v>
          </cell>
          <cell r="V1909">
            <v>0</v>
          </cell>
          <cell r="W1909">
            <v>166481</v>
          </cell>
          <cell r="X1909">
            <v>166481</v>
          </cell>
          <cell r="Y1909">
            <v>138171</v>
          </cell>
          <cell r="Z1909">
            <v>120658</v>
          </cell>
          <cell r="AA1909">
            <v>0</v>
          </cell>
        </row>
        <row r="1910">
          <cell r="A1910" t="str">
            <v>Second Health Sector Development Project</v>
          </cell>
          <cell r="B1910" t="str">
            <v>1998</v>
          </cell>
          <cell r="C1910">
            <v>1998</v>
          </cell>
          <cell r="D1910" t="str">
            <v>ACTIVE</v>
          </cell>
          <cell r="E1910" t="str">
            <v>03</v>
          </cell>
          <cell r="F1910" t="str">
            <v>MON</v>
          </cell>
          <cell r="G1910">
            <v>3403</v>
          </cell>
          <cell r="H1910" t="str">
            <v>Health Systems</v>
          </cell>
          <cell r="I1910">
            <v>4730</v>
          </cell>
          <cell r="J1910" t="str">
            <v>EASS</v>
          </cell>
          <cell r="K1910" t="str">
            <v>05JUN03</v>
          </cell>
          <cell r="L1910" t="str">
            <v>25AUG03</v>
          </cell>
          <cell r="M1910" t="str">
            <v>24NOV03</v>
          </cell>
          <cell r="N1910" t="str">
            <v>30JUN09</v>
          </cell>
          <cell r="O1910" t="str">
            <v>01JUL11</v>
          </cell>
          <cell r="P1910" t="str">
            <v>01JAN35</v>
          </cell>
          <cell r="Q1910">
            <v>32</v>
          </cell>
          <cell r="R1910">
            <v>8</v>
          </cell>
          <cell r="S1910">
            <v>0</v>
          </cell>
          <cell r="U1910">
            <v>15516</v>
          </cell>
          <cell r="V1910">
            <v>0</v>
          </cell>
          <cell r="W1910">
            <v>15516</v>
          </cell>
          <cell r="X1910">
            <v>15516</v>
          </cell>
          <cell r="Y1910">
            <v>12701</v>
          </cell>
          <cell r="Z1910">
            <v>12643</v>
          </cell>
          <cell r="AA1910">
            <v>0</v>
          </cell>
        </row>
        <row r="1911">
          <cell r="A1911" t="str">
            <v>DISTANCE EDUCATION MODERNIZATION PROJECT</v>
          </cell>
          <cell r="B1911" t="str">
            <v>1999</v>
          </cell>
          <cell r="C1911">
            <v>1999</v>
          </cell>
          <cell r="D1911" t="str">
            <v>ACTIVE</v>
          </cell>
          <cell r="E1911" t="str">
            <v>03</v>
          </cell>
          <cell r="F1911" t="str">
            <v>SRI</v>
          </cell>
          <cell r="G1911">
            <v>3104</v>
          </cell>
          <cell r="H1911" t="str">
            <v>Tertiary Education</v>
          </cell>
          <cell r="I1911">
            <v>2035</v>
          </cell>
          <cell r="J1911" t="str">
            <v>SANS</v>
          </cell>
          <cell r="K1911" t="str">
            <v>11JUN03</v>
          </cell>
          <cell r="L1911" t="str">
            <v>18AUG03</v>
          </cell>
          <cell r="M1911" t="str">
            <v>04NOV03</v>
          </cell>
          <cell r="N1911" t="str">
            <v>31DEC09</v>
          </cell>
          <cell r="O1911" t="str">
            <v>01SEP11</v>
          </cell>
          <cell r="P1911" t="str">
            <v>01MAR35</v>
          </cell>
          <cell r="Q1911">
            <v>32</v>
          </cell>
          <cell r="R1911">
            <v>8</v>
          </cell>
          <cell r="S1911">
            <v>0</v>
          </cell>
          <cell r="U1911">
            <v>50955</v>
          </cell>
          <cell r="V1911">
            <v>8000</v>
          </cell>
          <cell r="W1911">
            <v>42955</v>
          </cell>
          <cell r="X1911">
            <v>42955</v>
          </cell>
          <cell r="Y1911">
            <v>26420</v>
          </cell>
          <cell r="Z1911">
            <v>21435</v>
          </cell>
          <cell r="AA1911">
            <v>0</v>
          </cell>
        </row>
        <row r="1912">
          <cell r="A1912" t="str">
            <v>MICROFINANCE SYSTEMS DEVELOPMENT PROGRAM (MSDP)</v>
          </cell>
          <cell r="B1912" t="str">
            <v>2000</v>
          </cell>
          <cell r="C1912">
            <v>2000</v>
          </cell>
          <cell r="D1912" t="str">
            <v>CLOSED</v>
          </cell>
          <cell r="E1912" t="str">
            <v>03</v>
          </cell>
          <cell r="F1912" t="str">
            <v>TAJ</v>
          </cell>
          <cell r="G1912">
            <v>3304</v>
          </cell>
          <cell r="H1912" t="str">
            <v>Microfinance</v>
          </cell>
          <cell r="I1912">
            <v>4630</v>
          </cell>
          <cell r="J1912" t="str">
            <v>CWGF</v>
          </cell>
          <cell r="K1912" t="str">
            <v>26JUN03</v>
          </cell>
          <cell r="L1912" t="str">
            <v>10NOV03</v>
          </cell>
          <cell r="M1912" t="str">
            <v>21JUL04</v>
          </cell>
          <cell r="N1912" t="str">
            <v>12DEC06</v>
          </cell>
          <cell r="O1912" t="str">
            <v>15JUL11</v>
          </cell>
          <cell r="P1912" t="str">
            <v>15JAN27</v>
          </cell>
          <cell r="Q1912">
            <v>24</v>
          </cell>
          <cell r="R1912">
            <v>8</v>
          </cell>
          <cell r="S1912">
            <v>0</v>
          </cell>
          <cell r="U1912">
            <v>4378</v>
          </cell>
          <cell r="V1912">
            <v>0</v>
          </cell>
          <cell r="W1912">
            <v>4378</v>
          </cell>
          <cell r="X1912">
            <v>4378</v>
          </cell>
          <cell r="Y1912">
            <v>4378</v>
          </cell>
          <cell r="Z1912">
            <v>4378</v>
          </cell>
          <cell r="AA1912">
            <v>0</v>
          </cell>
        </row>
        <row r="1913">
          <cell r="A1913" t="str">
            <v>MICROFINANCE SYSTEMS DEVELOPMENT PROJECT</v>
          </cell>
          <cell r="B1913" t="str">
            <v>2001</v>
          </cell>
          <cell r="C1913">
            <v>2001</v>
          </cell>
          <cell r="D1913" t="str">
            <v>CLOSED</v>
          </cell>
          <cell r="E1913" t="str">
            <v>03</v>
          </cell>
          <cell r="F1913" t="str">
            <v>TAJ</v>
          </cell>
          <cell r="G1913">
            <v>3304</v>
          </cell>
          <cell r="H1913" t="str">
            <v>Microfinance</v>
          </cell>
          <cell r="I1913">
            <v>9999</v>
          </cell>
          <cell r="J1913" t="e">
            <v>#N/A</v>
          </cell>
          <cell r="K1913" t="str">
            <v>26JUN03</v>
          </cell>
          <cell r="L1913" t="str">
            <v>10NOV03</v>
          </cell>
          <cell r="M1913" t="str">
            <v>21JUL04</v>
          </cell>
          <cell r="N1913" t="str">
            <v>17OCT08</v>
          </cell>
          <cell r="O1913" t="str">
            <v>15JUL11</v>
          </cell>
          <cell r="P1913" t="str">
            <v>15JAN35</v>
          </cell>
          <cell r="Q1913">
            <v>32</v>
          </cell>
          <cell r="R1913">
            <v>8</v>
          </cell>
          <cell r="S1913">
            <v>0</v>
          </cell>
          <cell r="U1913">
            <v>4532</v>
          </cell>
          <cell r="V1913">
            <v>1057</v>
          </cell>
          <cell r="W1913">
            <v>3475</v>
          </cell>
          <cell r="X1913">
            <v>3475</v>
          </cell>
          <cell r="Y1913">
            <v>3475</v>
          </cell>
          <cell r="Z1913">
            <v>3475</v>
          </cell>
          <cell r="AA1913">
            <v>0</v>
          </cell>
        </row>
        <row r="1914">
          <cell r="A1914" t="str">
            <v>PUBLIC SECTOR MANAGEMENT PROGRAM</v>
          </cell>
          <cell r="B1914" t="str">
            <v>2002</v>
          </cell>
          <cell r="C1914">
            <v>2002</v>
          </cell>
          <cell r="D1914" t="str">
            <v>CLOSED</v>
          </cell>
          <cell r="E1914" t="str">
            <v>03</v>
          </cell>
          <cell r="F1914" t="str">
            <v>NEP</v>
          </cell>
          <cell r="G1914">
            <v>3601</v>
          </cell>
          <cell r="H1914" t="str">
            <v>National Government Administration</v>
          </cell>
          <cell r="I1914">
            <v>2070</v>
          </cell>
          <cell r="J1914" t="str">
            <v>NRM</v>
          </cell>
          <cell r="K1914" t="str">
            <v>08JUL03</v>
          </cell>
          <cell r="L1914" t="str">
            <v>10JUL03</v>
          </cell>
          <cell r="M1914" t="str">
            <v>10JUL03</v>
          </cell>
          <cell r="N1914" t="str">
            <v>21AUG06</v>
          </cell>
          <cell r="O1914" t="str">
            <v>01OCT11</v>
          </cell>
          <cell r="P1914" t="str">
            <v>01APR27</v>
          </cell>
          <cell r="Q1914">
            <v>24</v>
          </cell>
          <cell r="R1914">
            <v>8</v>
          </cell>
          <cell r="S1914">
            <v>0</v>
          </cell>
          <cell r="U1914">
            <v>35417</v>
          </cell>
          <cell r="V1914">
            <v>15686</v>
          </cell>
          <cell r="W1914">
            <v>19731</v>
          </cell>
          <cell r="X1914">
            <v>19731</v>
          </cell>
          <cell r="Y1914">
            <v>19731</v>
          </cell>
          <cell r="Z1914">
            <v>19731</v>
          </cell>
          <cell r="AA1914">
            <v>0</v>
          </cell>
        </row>
        <row r="1915">
          <cell r="A1915" t="str">
            <v>NON BANK FINANCIAL GOVERNANCE PROGRAM II</v>
          </cell>
          <cell r="B1915" t="str">
            <v>2003</v>
          </cell>
          <cell r="C1915">
            <v>2003</v>
          </cell>
          <cell r="D1915" t="str">
            <v>CLOSED</v>
          </cell>
          <cell r="E1915" t="str">
            <v>01</v>
          </cell>
          <cell r="F1915" t="str">
            <v>PHI</v>
          </cell>
          <cell r="G1915">
            <v>3306</v>
          </cell>
          <cell r="H1915" t="str">
            <v>Finance Sector Development</v>
          </cell>
          <cell r="I1915">
            <v>2145</v>
          </cell>
          <cell r="J1915" t="str">
            <v>SEGF</v>
          </cell>
          <cell r="K1915" t="str">
            <v>02SEP03</v>
          </cell>
          <cell r="L1915" t="str">
            <v>02SEP03</v>
          </cell>
          <cell r="M1915" t="str">
            <v>26SEP03</v>
          </cell>
          <cell r="N1915" t="str">
            <v>07DEC04</v>
          </cell>
          <cell r="O1915" t="str">
            <v>15FEB07</v>
          </cell>
          <cell r="P1915" t="str">
            <v>15AUG18</v>
          </cell>
          <cell r="Q1915">
            <v>15</v>
          </cell>
          <cell r="R1915">
            <v>3</v>
          </cell>
          <cell r="S1915">
            <v>0</v>
          </cell>
          <cell r="U1915">
            <v>150000</v>
          </cell>
          <cell r="V1915">
            <v>0</v>
          </cell>
          <cell r="W1915">
            <v>150000</v>
          </cell>
          <cell r="X1915">
            <v>150000</v>
          </cell>
          <cell r="Y1915">
            <v>150000</v>
          </cell>
          <cell r="Z1915">
            <v>150000</v>
          </cell>
          <cell r="AA1915">
            <v>14535</v>
          </cell>
        </row>
        <row r="1916">
          <cell r="A1916" t="str">
            <v>NINGXIA ROADS DEVELOPMENT PROJECT</v>
          </cell>
          <cell r="B1916" t="str">
            <v>2004</v>
          </cell>
          <cell r="C1916">
            <v>2004</v>
          </cell>
          <cell r="D1916" t="str">
            <v>ACTIVE</v>
          </cell>
          <cell r="E1916" t="str">
            <v>01</v>
          </cell>
          <cell r="F1916" t="str">
            <v>PRC</v>
          </cell>
          <cell r="G1916">
            <v>3701</v>
          </cell>
          <cell r="H1916" t="str">
            <v>Roads &amp; Highways</v>
          </cell>
          <cell r="I1916">
            <v>4750</v>
          </cell>
          <cell r="J1916" t="str">
            <v>PRCM</v>
          </cell>
          <cell r="K1916" t="str">
            <v>11SEP03</v>
          </cell>
          <cell r="L1916" t="str">
            <v>29MAR04</v>
          </cell>
          <cell r="M1916" t="str">
            <v>12MAY04</v>
          </cell>
          <cell r="N1916" t="str">
            <v>30JUN09</v>
          </cell>
          <cell r="O1916" t="str">
            <v>01MAR09</v>
          </cell>
          <cell r="P1916" t="str">
            <v>01SEP28</v>
          </cell>
          <cell r="Q1916">
            <v>25</v>
          </cell>
          <cell r="R1916">
            <v>5</v>
          </cell>
          <cell r="S1916">
            <v>0</v>
          </cell>
          <cell r="U1916">
            <v>250000</v>
          </cell>
          <cell r="V1916">
            <v>0</v>
          </cell>
          <cell r="W1916">
            <v>250000</v>
          </cell>
          <cell r="X1916">
            <v>250000</v>
          </cell>
          <cell r="Y1916">
            <v>198978</v>
          </cell>
          <cell r="Z1916">
            <v>179880</v>
          </cell>
          <cell r="AA1916">
            <v>0</v>
          </cell>
        </row>
        <row r="1917">
          <cell r="A1917" t="str">
            <v>NORTHERN AREA RURAL POWER DISTRIBUTION PROJECT</v>
          </cell>
          <cell r="B1917" t="str">
            <v>2005</v>
          </cell>
          <cell r="C1917">
            <v>2005</v>
          </cell>
          <cell r="D1917" t="str">
            <v>ACTIVE</v>
          </cell>
          <cell r="E1917" t="str">
            <v>03</v>
          </cell>
          <cell r="F1917" t="str">
            <v>LAO</v>
          </cell>
          <cell r="G1917">
            <v>3204</v>
          </cell>
          <cell r="H1917" t="str">
            <v>Transmission &amp; Distribution</v>
          </cell>
          <cell r="I1917">
            <v>2165</v>
          </cell>
          <cell r="J1917" t="str">
            <v>LRM</v>
          </cell>
          <cell r="K1917" t="str">
            <v>18SEP03</v>
          </cell>
          <cell r="L1917" t="str">
            <v>09DEC03</v>
          </cell>
          <cell r="M1917" t="str">
            <v>08MAR04</v>
          </cell>
          <cell r="N1917" t="str">
            <v>31DEC09</v>
          </cell>
          <cell r="O1917" t="str">
            <v>15OCT11</v>
          </cell>
          <cell r="P1917" t="str">
            <v>15APR35</v>
          </cell>
          <cell r="Q1917">
            <v>32</v>
          </cell>
          <cell r="R1917">
            <v>8</v>
          </cell>
          <cell r="S1917">
            <v>0</v>
          </cell>
          <cell r="U1917">
            <v>32617</v>
          </cell>
          <cell r="V1917">
            <v>0</v>
          </cell>
          <cell r="W1917">
            <v>32617</v>
          </cell>
          <cell r="X1917">
            <v>32617</v>
          </cell>
          <cell r="Y1917">
            <v>29656</v>
          </cell>
          <cell r="Z1917">
            <v>23352</v>
          </cell>
          <cell r="AA1917">
            <v>0</v>
          </cell>
        </row>
        <row r="1918">
          <cell r="A1918" t="str">
            <v>Rural Area Water Supply and Sanitation Sector</v>
          </cell>
          <cell r="B1918" t="str">
            <v>2006</v>
          </cell>
          <cell r="C1918">
            <v>2006</v>
          </cell>
          <cell r="D1918" t="str">
            <v>ACTIVE</v>
          </cell>
          <cell r="E1918" t="str">
            <v>01</v>
          </cell>
          <cell r="F1918" t="str">
            <v>KAZ</v>
          </cell>
          <cell r="G1918">
            <v>3801</v>
          </cell>
          <cell r="H1918" t="str">
            <v>Water Supply &amp; Sanitation</v>
          </cell>
          <cell r="I1918">
            <v>4660</v>
          </cell>
          <cell r="J1918" t="str">
            <v>KARM</v>
          </cell>
          <cell r="K1918" t="str">
            <v>29SEP03</v>
          </cell>
          <cell r="L1918" t="str">
            <v>09FEB04</v>
          </cell>
          <cell r="M1918" t="str">
            <v>02AUG05</v>
          </cell>
          <cell r="N1918" t="str">
            <v>30JUN10</v>
          </cell>
          <cell r="O1918" t="str">
            <v>15MAR09</v>
          </cell>
          <cell r="P1918" t="str">
            <v>15SEP28</v>
          </cell>
          <cell r="Q1918">
            <v>25</v>
          </cell>
          <cell r="R1918">
            <v>5</v>
          </cell>
          <cell r="S1918">
            <v>0</v>
          </cell>
          <cell r="U1918">
            <v>34600</v>
          </cell>
          <cell r="V1918">
            <v>0</v>
          </cell>
          <cell r="W1918">
            <v>34600</v>
          </cell>
          <cell r="X1918">
            <v>34600</v>
          </cell>
          <cell r="Y1918">
            <v>16700</v>
          </cell>
          <cell r="Z1918">
            <v>10990</v>
          </cell>
          <cell r="AA1918">
            <v>0</v>
          </cell>
        </row>
        <row r="1919">
          <cell r="A1919" t="str">
            <v>COMMUNITY BASED EARLY CHILDHOOD DEVELOPMENT</v>
          </cell>
          <cell r="B1919" t="str">
            <v>2007</v>
          </cell>
          <cell r="C1919">
            <v>2007</v>
          </cell>
          <cell r="D1919" t="str">
            <v>ACTIVE</v>
          </cell>
          <cell r="E1919" t="str">
            <v>03</v>
          </cell>
          <cell r="F1919" t="str">
            <v>KGZ</v>
          </cell>
          <cell r="G1919">
            <v>3401</v>
          </cell>
          <cell r="H1919" t="str">
            <v>Early Childhood Development</v>
          </cell>
          <cell r="I1919">
            <v>4630</v>
          </cell>
          <cell r="J1919" t="str">
            <v>CWGF</v>
          </cell>
          <cell r="K1919" t="str">
            <v>29SEP03</v>
          </cell>
          <cell r="L1919" t="str">
            <v>14JAN04</v>
          </cell>
          <cell r="M1919" t="str">
            <v>10MAR04</v>
          </cell>
          <cell r="N1919" t="str">
            <v>30JUN09</v>
          </cell>
          <cell r="O1919" t="str">
            <v>15MAR12</v>
          </cell>
          <cell r="P1919" t="str">
            <v>15SEP35</v>
          </cell>
          <cell r="Q1919">
            <v>32</v>
          </cell>
          <cell r="R1919">
            <v>8</v>
          </cell>
          <cell r="S1919">
            <v>0</v>
          </cell>
          <cell r="U1919">
            <v>11524</v>
          </cell>
          <cell r="V1919">
            <v>0</v>
          </cell>
          <cell r="W1919">
            <v>11524</v>
          </cell>
          <cell r="X1919">
            <v>11524</v>
          </cell>
          <cell r="Y1919">
            <v>7887</v>
          </cell>
          <cell r="Z1919">
            <v>6906</v>
          </cell>
          <cell r="AA1919">
            <v>0</v>
          </cell>
        </row>
        <row r="1920">
          <cell r="A1920" t="str">
            <v>COMMUNITY-BASED WATER SUPPLY AND SANITATION SECTOR PROJECT</v>
          </cell>
          <cell r="B1920" t="str">
            <v>2008</v>
          </cell>
          <cell r="C1920">
            <v>2008</v>
          </cell>
          <cell r="D1920" t="str">
            <v>ACTIVE</v>
          </cell>
          <cell r="E1920" t="str">
            <v>03</v>
          </cell>
          <cell r="F1920" t="str">
            <v>NEP</v>
          </cell>
          <cell r="G1920">
            <v>3801</v>
          </cell>
          <cell r="H1920" t="str">
            <v>Water Supply &amp; Sanitation</v>
          </cell>
          <cell r="I1920">
            <v>2070</v>
          </cell>
          <cell r="J1920" t="str">
            <v>NRM</v>
          </cell>
          <cell r="K1920" t="str">
            <v>30SEP03</v>
          </cell>
          <cell r="L1920" t="str">
            <v>09DEC03</v>
          </cell>
          <cell r="M1920" t="str">
            <v>01APR04</v>
          </cell>
          <cell r="N1920" t="str">
            <v>31DEC10</v>
          </cell>
          <cell r="O1920" t="str">
            <v>15MAR12</v>
          </cell>
          <cell r="P1920" t="str">
            <v>15SEP35</v>
          </cell>
          <cell r="Q1920">
            <v>32</v>
          </cell>
          <cell r="R1920">
            <v>8</v>
          </cell>
          <cell r="S1920">
            <v>0</v>
          </cell>
          <cell r="U1920">
            <v>26488</v>
          </cell>
          <cell r="V1920">
            <v>2000</v>
          </cell>
          <cell r="W1920">
            <v>24488</v>
          </cell>
          <cell r="X1920">
            <v>24488</v>
          </cell>
          <cell r="Y1920">
            <v>8270</v>
          </cell>
          <cell r="Z1920">
            <v>6670</v>
          </cell>
          <cell r="AA1920">
            <v>0</v>
          </cell>
        </row>
        <row r="1921">
          <cell r="A1921" t="str">
            <v>RURAL ELECTRIFICATION AND NETWORK EXPANSION</v>
          </cell>
          <cell r="B1921" t="str">
            <v>2009</v>
          </cell>
          <cell r="C1921">
            <v>2009</v>
          </cell>
          <cell r="D1921" t="str">
            <v>CLOSED</v>
          </cell>
          <cell r="E1921" t="str">
            <v>03</v>
          </cell>
          <cell r="F1921" t="str">
            <v>BHU</v>
          </cell>
          <cell r="G1921">
            <v>3204</v>
          </cell>
          <cell r="H1921" t="str">
            <v>Transmission &amp; Distribution</v>
          </cell>
          <cell r="I1921">
            <v>2025</v>
          </cell>
          <cell r="J1921" t="str">
            <v>SAEN</v>
          </cell>
          <cell r="K1921" t="str">
            <v>30SEP03</v>
          </cell>
          <cell r="L1921" t="str">
            <v>15DEC03</v>
          </cell>
          <cell r="M1921" t="str">
            <v>31MAR04</v>
          </cell>
          <cell r="N1921" t="str">
            <v>19DEC06</v>
          </cell>
          <cell r="O1921" t="str">
            <v>15MAR12</v>
          </cell>
          <cell r="P1921" t="str">
            <v>15SEP35</v>
          </cell>
          <cell r="Q1921">
            <v>32</v>
          </cell>
          <cell r="R1921">
            <v>8</v>
          </cell>
          <cell r="S1921">
            <v>0</v>
          </cell>
          <cell r="U1921">
            <v>10016</v>
          </cell>
          <cell r="V1921">
            <v>257</v>
          </cell>
          <cell r="W1921">
            <v>9759</v>
          </cell>
          <cell r="X1921">
            <v>9759</v>
          </cell>
          <cell r="Y1921">
            <v>9759</v>
          </cell>
          <cell r="Z1921">
            <v>9759</v>
          </cell>
          <cell r="AA1921">
            <v>0</v>
          </cell>
        </row>
        <row r="1922">
          <cell r="A1922" t="str">
            <v>2ND PHASE OF THE GOVERNANCE REFORM PROGRAM (SUBPROGRAM 1)</v>
          </cell>
          <cell r="B1922" t="str">
            <v>2010</v>
          </cell>
          <cell r="C1922">
            <v>2010</v>
          </cell>
          <cell r="D1922" t="str">
            <v>CLOSED</v>
          </cell>
          <cell r="E1922" t="str">
            <v>03</v>
          </cell>
          <cell r="F1922" t="str">
            <v>MON</v>
          </cell>
          <cell r="G1922">
            <v>3604</v>
          </cell>
          <cell r="H1922" t="str">
            <v>Public Finance &amp; Expenditure Management</v>
          </cell>
          <cell r="I1922">
            <v>4710</v>
          </cell>
          <cell r="J1922" t="str">
            <v>EARG</v>
          </cell>
          <cell r="K1922" t="str">
            <v>14OCT03</v>
          </cell>
          <cell r="L1922" t="str">
            <v>09DEC03</v>
          </cell>
          <cell r="M1922" t="str">
            <v>27JAN04</v>
          </cell>
          <cell r="N1922" t="str">
            <v>19DEC08</v>
          </cell>
          <cell r="O1922" t="str">
            <v>01JAN12</v>
          </cell>
          <cell r="P1922" t="str">
            <v>01JUL27</v>
          </cell>
          <cell r="Q1922">
            <v>24</v>
          </cell>
          <cell r="R1922">
            <v>8</v>
          </cell>
          <cell r="S1922">
            <v>0</v>
          </cell>
          <cell r="U1922">
            <v>14117</v>
          </cell>
          <cell r="V1922">
            <v>0</v>
          </cell>
          <cell r="W1922">
            <v>14117</v>
          </cell>
          <cell r="X1922">
            <v>14117</v>
          </cell>
          <cell r="Y1922">
            <v>14117</v>
          </cell>
          <cell r="Z1922">
            <v>14117</v>
          </cell>
          <cell r="AA1922">
            <v>0</v>
          </cell>
        </row>
        <row r="1923">
          <cell r="A1923" t="str">
            <v>CAPACITY BUILDING FOR GOVERNMENT REFORM</v>
          </cell>
          <cell r="B1923" t="str">
            <v>2011</v>
          </cell>
          <cell r="C1923">
            <v>2011</v>
          </cell>
          <cell r="D1923" t="str">
            <v>ACTIVE</v>
          </cell>
          <cell r="E1923" t="str">
            <v>03</v>
          </cell>
          <cell r="F1923" t="str">
            <v>MON</v>
          </cell>
          <cell r="G1923">
            <v>3601</v>
          </cell>
          <cell r="H1923" t="str">
            <v>National Government Administration</v>
          </cell>
          <cell r="I1923">
            <v>4710</v>
          </cell>
          <cell r="J1923" t="str">
            <v>EARG</v>
          </cell>
          <cell r="K1923" t="str">
            <v>14OCT03</v>
          </cell>
          <cell r="L1923" t="str">
            <v>09DEC03</v>
          </cell>
          <cell r="M1923" t="str">
            <v>27JAN04</v>
          </cell>
          <cell r="N1923" t="str">
            <v>31MAY11</v>
          </cell>
          <cell r="O1923" t="str">
            <v>01JAN12</v>
          </cell>
          <cell r="P1923" t="str">
            <v>01JUL35</v>
          </cell>
          <cell r="Q1923">
            <v>32</v>
          </cell>
          <cell r="R1923">
            <v>8</v>
          </cell>
          <cell r="S1923">
            <v>0</v>
          </cell>
          <cell r="U1923">
            <v>2191</v>
          </cell>
          <cell r="V1923">
            <v>0</v>
          </cell>
          <cell r="W1923">
            <v>2191</v>
          </cell>
          <cell r="X1923">
            <v>2191</v>
          </cell>
          <cell r="Y1923">
            <v>1639</v>
          </cell>
          <cell r="Z1923">
            <v>1708</v>
          </cell>
          <cell r="AA1923">
            <v>0</v>
          </cell>
        </row>
        <row r="1924">
          <cell r="A1924" t="str">
            <v>MWSS NEW WATER SOURCE DEVELOPMENT PROJECT</v>
          </cell>
          <cell r="B1924" t="str">
            <v>2012</v>
          </cell>
          <cell r="C1924">
            <v>2012</v>
          </cell>
          <cell r="D1924" t="str">
            <v>CLOSED</v>
          </cell>
          <cell r="E1924" t="str">
            <v>01</v>
          </cell>
          <cell r="F1924" t="str">
            <v>PHI</v>
          </cell>
          <cell r="G1924">
            <v>3801</v>
          </cell>
          <cell r="H1924" t="str">
            <v>Water Supply &amp; Sanitation</v>
          </cell>
          <cell r="I1924">
            <v>2115</v>
          </cell>
          <cell r="J1924" t="str">
            <v>SEID</v>
          </cell>
          <cell r="K1924" t="str">
            <v>14OCT03</v>
          </cell>
          <cell r="L1924" t="str">
            <v>24NOV03</v>
          </cell>
          <cell r="M1924" t="str">
            <v>17FEB04</v>
          </cell>
          <cell r="N1924" t="str">
            <v>21OCT08</v>
          </cell>
          <cell r="O1924" t="str">
            <v>15FEB07</v>
          </cell>
          <cell r="P1924" t="str">
            <v>15AUG13</v>
          </cell>
          <cell r="Q1924">
            <v>10</v>
          </cell>
          <cell r="R1924">
            <v>3</v>
          </cell>
          <cell r="S1924">
            <v>0</v>
          </cell>
          <cell r="U1924">
            <v>3260</v>
          </cell>
          <cell r="V1924">
            <v>2071</v>
          </cell>
          <cell r="W1924">
            <v>1189</v>
          </cell>
          <cell r="X1924">
            <v>1189</v>
          </cell>
          <cell r="Y1924">
            <v>1189</v>
          </cell>
          <cell r="Z1924">
            <v>1189</v>
          </cell>
          <cell r="AA1924">
            <v>228</v>
          </cell>
        </row>
        <row r="1925">
          <cell r="A1925" t="str">
            <v>PROVINCIAL TOWNS IMPROVMENT PROJECT</v>
          </cell>
          <cell r="B1925" t="str">
            <v>2013</v>
          </cell>
          <cell r="C1925">
            <v>2013</v>
          </cell>
          <cell r="D1925" t="str">
            <v>CLOSED</v>
          </cell>
          <cell r="E1925" t="str">
            <v>03</v>
          </cell>
          <cell r="F1925" t="str">
            <v>CAM</v>
          </cell>
          <cell r="G1925">
            <v>3801</v>
          </cell>
          <cell r="H1925" t="str">
            <v>Water Supply &amp; Sanitation</v>
          </cell>
          <cell r="I1925">
            <v>2135</v>
          </cell>
          <cell r="J1925" t="str">
            <v>SESS</v>
          </cell>
          <cell r="K1925" t="str">
            <v>28OCT03</v>
          </cell>
          <cell r="L1925" t="str">
            <v>18DEC03</v>
          </cell>
          <cell r="M1925" t="str">
            <v>02JAN04</v>
          </cell>
          <cell r="N1925" t="str">
            <v>17MAY07</v>
          </cell>
          <cell r="O1925" t="str">
            <v>15NOV11</v>
          </cell>
          <cell r="P1925" t="str">
            <v>15MAY35</v>
          </cell>
          <cell r="Q1925">
            <v>32</v>
          </cell>
          <cell r="R1925">
            <v>8</v>
          </cell>
          <cell r="S1925">
            <v>0</v>
          </cell>
          <cell r="U1925">
            <v>6699</v>
          </cell>
          <cell r="V1925">
            <v>0</v>
          </cell>
          <cell r="W1925">
            <v>6699</v>
          </cell>
          <cell r="X1925">
            <v>6699</v>
          </cell>
          <cell r="Y1925">
            <v>6699</v>
          </cell>
          <cell r="Z1925">
            <v>6699</v>
          </cell>
          <cell r="AA1925">
            <v>0</v>
          </cell>
        </row>
        <row r="1926">
          <cell r="A1926" t="str">
            <v>WESTERN YUNNAN ROADS DEVELOPMENT PROJECTS</v>
          </cell>
          <cell r="B1926" t="str">
            <v>2014</v>
          </cell>
          <cell r="C1926">
            <v>2014</v>
          </cell>
          <cell r="D1926" t="str">
            <v>ACTIVE</v>
          </cell>
          <cell r="E1926" t="str">
            <v>01</v>
          </cell>
          <cell r="F1926" t="str">
            <v>PRC</v>
          </cell>
          <cell r="G1926">
            <v>3701</v>
          </cell>
          <cell r="H1926" t="str">
            <v>Roads &amp; Highways</v>
          </cell>
          <cell r="I1926">
            <v>4750</v>
          </cell>
          <cell r="J1926" t="str">
            <v>PRCM</v>
          </cell>
          <cell r="K1926" t="str">
            <v>28OCT03</v>
          </cell>
          <cell r="L1926" t="str">
            <v>11AUG04</v>
          </cell>
          <cell r="M1926" t="str">
            <v>28OCT04</v>
          </cell>
          <cell r="N1926" t="str">
            <v>31MAR09</v>
          </cell>
          <cell r="O1926" t="str">
            <v>15APR08</v>
          </cell>
          <cell r="P1926" t="str">
            <v>15OCT27</v>
          </cell>
          <cell r="Q1926">
            <v>24</v>
          </cell>
          <cell r="R1926">
            <v>4</v>
          </cell>
          <cell r="S1926">
            <v>0</v>
          </cell>
          <cell r="U1926">
            <v>250000</v>
          </cell>
          <cell r="V1926">
            <v>0</v>
          </cell>
          <cell r="W1926">
            <v>250000</v>
          </cell>
          <cell r="X1926">
            <v>250000</v>
          </cell>
          <cell r="Y1926">
            <v>230941</v>
          </cell>
          <cell r="Z1926">
            <v>248536</v>
          </cell>
          <cell r="AA1926">
            <v>3715</v>
          </cell>
        </row>
        <row r="1927">
          <cell r="A1927" t="str">
            <v>2ND PRIMARY EDUCATION DEVELOPMENT PROGRAM (PEDP II)</v>
          </cell>
          <cell r="B1927" t="str">
            <v>2015</v>
          </cell>
          <cell r="C1927">
            <v>2015</v>
          </cell>
          <cell r="D1927" t="str">
            <v>ACTIVE</v>
          </cell>
          <cell r="E1927" t="str">
            <v>03</v>
          </cell>
          <cell r="F1927" t="str">
            <v>BAN</v>
          </cell>
          <cell r="G1927">
            <v>3101</v>
          </cell>
          <cell r="H1927" t="str">
            <v>Basic Education</v>
          </cell>
          <cell r="I1927">
            <v>2055</v>
          </cell>
          <cell r="J1927" t="str">
            <v>BRM</v>
          </cell>
          <cell r="K1927" t="str">
            <v>03NOV03</v>
          </cell>
          <cell r="L1927" t="str">
            <v>20JAN04</v>
          </cell>
          <cell r="M1927" t="str">
            <v>19APR04</v>
          </cell>
          <cell r="N1927" t="str">
            <v>30JUN10</v>
          </cell>
          <cell r="O1927" t="str">
            <v>15MAR12</v>
          </cell>
          <cell r="P1927" t="str">
            <v>15SEP35</v>
          </cell>
          <cell r="Q1927">
            <v>32</v>
          </cell>
          <cell r="R1927">
            <v>8</v>
          </cell>
          <cell r="S1927">
            <v>0</v>
          </cell>
          <cell r="U1927">
            <v>109738</v>
          </cell>
          <cell r="V1927">
            <v>0</v>
          </cell>
          <cell r="W1927">
            <v>109738</v>
          </cell>
          <cell r="X1927">
            <v>109738</v>
          </cell>
          <cell r="Y1927">
            <v>64663</v>
          </cell>
          <cell r="Z1927">
            <v>56466</v>
          </cell>
          <cell r="AA1927">
            <v>0</v>
          </cell>
        </row>
        <row r="1928">
          <cell r="A1928" t="str">
            <v>Grain Productivity Improvement Project</v>
          </cell>
          <cell r="B1928" t="str">
            <v>2017</v>
          </cell>
          <cell r="C1928">
            <v>2017</v>
          </cell>
          <cell r="D1928" t="str">
            <v>ACTIVE</v>
          </cell>
          <cell r="E1928" t="str">
            <v>01</v>
          </cell>
          <cell r="F1928" t="str">
            <v>UZB</v>
          </cell>
          <cell r="G1928">
            <v>3001</v>
          </cell>
          <cell r="H1928" t="str">
            <v>Agriculture Production, Agroprocessing, &amp; Agrobusiness</v>
          </cell>
          <cell r="I1928">
            <v>9999</v>
          </cell>
          <cell r="J1928" t="e">
            <v>#N/A</v>
          </cell>
          <cell r="K1928" t="str">
            <v>14NOV03</v>
          </cell>
          <cell r="L1928" t="str">
            <v>02NOV04</v>
          </cell>
          <cell r="M1928" t="str">
            <v>09DEC04</v>
          </cell>
          <cell r="N1928" t="str">
            <v>31MAR09</v>
          </cell>
          <cell r="O1928" t="str">
            <v>15APR09</v>
          </cell>
          <cell r="P1928" t="str">
            <v>15OCT28</v>
          </cell>
          <cell r="Q1928">
            <v>25</v>
          </cell>
          <cell r="R1928">
            <v>5</v>
          </cell>
          <cell r="S1928">
            <v>0</v>
          </cell>
          <cell r="U1928">
            <v>26000</v>
          </cell>
          <cell r="V1928">
            <v>0</v>
          </cell>
          <cell r="W1928">
            <v>26000</v>
          </cell>
          <cell r="X1928">
            <v>20665</v>
          </cell>
          <cell r="Y1928">
            <v>12893</v>
          </cell>
          <cell r="Z1928">
            <v>13038</v>
          </cell>
          <cell r="AA1928">
            <v>0</v>
          </cell>
        </row>
        <row r="1929">
          <cell r="A1929" t="str">
            <v>RURAL ROADS SECTOR I PROJECT</v>
          </cell>
          <cell r="B1929" t="str">
            <v>2018</v>
          </cell>
          <cell r="C1929">
            <v>2018</v>
          </cell>
          <cell r="D1929" t="str">
            <v>ACTIVE</v>
          </cell>
          <cell r="E1929" t="str">
            <v>01</v>
          </cell>
          <cell r="F1929" t="str">
            <v>IND</v>
          </cell>
          <cell r="G1929">
            <v>3701</v>
          </cell>
          <cell r="H1929" t="str">
            <v>Roads &amp; Highways</v>
          </cell>
          <cell r="I1929">
            <v>2015</v>
          </cell>
          <cell r="J1929" t="str">
            <v>SATC</v>
          </cell>
          <cell r="K1929" t="str">
            <v>20NOV03</v>
          </cell>
          <cell r="L1929" t="str">
            <v>25NOV04</v>
          </cell>
          <cell r="M1929" t="str">
            <v>25JAN05</v>
          </cell>
          <cell r="N1929" t="str">
            <v>30JUN09</v>
          </cell>
          <cell r="O1929" t="str">
            <v>15JAN09</v>
          </cell>
          <cell r="P1929" t="str">
            <v>15JUL28</v>
          </cell>
          <cell r="Q1929">
            <v>25</v>
          </cell>
          <cell r="R1929">
            <v>5</v>
          </cell>
          <cell r="S1929">
            <v>0</v>
          </cell>
          <cell r="U1929">
            <v>400000</v>
          </cell>
          <cell r="V1929">
            <v>0</v>
          </cell>
          <cell r="W1929">
            <v>400000</v>
          </cell>
          <cell r="X1929">
            <v>400000</v>
          </cell>
          <cell r="Y1929">
            <v>397298</v>
          </cell>
          <cell r="Z1929">
            <v>337927</v>
          </cell>
          <cell r="AA1929">
            <v>0</v>
          </cell>
        </row>
        <row r="1930">
          <cell r="A1930" t="str">
            <v>Balochistan Road Development Sector Project</v>
          </cell>
          <cell r="B1930" t="str">
            <v>2019</v>
          </cell>
          <cell r="C1930">
            <v>2019</v>
          </cell>
          <cell r="D1930" t="str">
            <v>ACTIVE</v>
          </cell>
          <cell r="E1930" t="str">
            <v>01</v>
          </cell>
          <cell r="F1930" t="str">
            <v>PAK</v>
          </cell>
          <cell r="G1930">
            <v>3701</v>
          </cell>
          <cell r="H1930" t="str">
            <v>Roads &amp; Highways</v>
          </cell>
          <cell r="I1930">
            <v>4670</v>
          </cell>
          <cell r="J1930" t="str">
            <v>PRM</v>
          </cell>
          <cell r="K1930" t="str">
            <v>20NOV03</v>
          </cell>
          <cell r="L1930" t="str">
            <v>17MAR04</v>
          </cell>
          <cell r="M1930" t="str">
            <v>20AUG04</v>
          </cell>
          <cell r="N1930" t="str">
            <v>31DEC09</v>
          </cell>
          <cell r="O1930" t="str">
            <v>15APR09</v>
          </cell>
          <cell r="P1930" t="str">
            <v>15OCT28</v>
          </cell>
          <cell r="Q1930">
            <v>25</v>
          </cell>
          <cell r="R1930">
            <v>5</v>
          </cell>
          <cell r="S1930">
            <v>0</v>
          </cell>
          <cell r="U1930">
            <v>204136</v>
          </cell>
          <cell r="V1930">
            <v>0</v>
          </cell>
          <cell r="W1930">
            <v>204136</v>
          </cell>
          <cell r="X1930">
            <v>204136</v>
          </cell>
          <cell r="Y1930">
            <v>120156</v>
          </cell>
          <cell r="Z1930">
            <v>76801</v>
          </cell>
          <cell r="AA1930">
            <v>0</v>
          </cell>
        </row>
        <row r="1931">
          <cell r="A1931" t="str">
            <v>COMMUNITY DEVELOPMENT AND POVERTY REDUCTION PROJECT</v>
          </cell>
          <cell r="B1931" t="str">
            <v>2020</v>
          </cell>
          <cell r="C1931">
            <v>2020</v>
          </cell>
          <cell r="D1931" t="str">
            <v>ACTIVE</v>
          </cell>
          <cell r="E1931" t="str">
            <v>03</v>
          </cell>
          <cell r="F1931" t="str">
            <v>PAK</v>
          </cell>
          <cell r="G1931">
            <v>3701</v>
          </cell>
          <cell r="H1931" t="str">
            <v>Roads &amp; Highways</v>
          </cell>
          <cell r="I1931">
            <v>4670</v>
          </cell>
          <cell r="J1931" t="str">
            <v>PRM</v>
          </cell>
          <cell r="K1931" t="str">
            <v>20NOV03</v>
          </cell>
          <cell r="L1931" t="str">
            <v>17MAR04</v>
          </cell>
          <cell r="M1931" t="str">
            <v>20AUG04</v>
          </cell>
          <cell r="N1931" t="str">
            <v>31DEC09</v>
          </cell>
          <cell r="O1931" t="str">
            <v>15APR12</v>
          </cell>
          <cell r="P1931" t="str">
            <v>15OCT35</v>
          </cell>
          <cell r="Q1931">
            <v>32</v>
          </cell>
          <cell r="R1931">
            <v>8</v>
          </cell>
          <cell r="S1931">
            <v>0</v>
          </cell>
          <cell r="U1931">
            <v>1086</v>
          </cell>
          <cell r="V1931">
            <v>0</v>
          </cell>
          <cell r="W1931">
            <v>1086</v>
          </cell>
          <cell r="X1931">
            <v>1086</v>
          </cell>
          <cell r="Y1931">
            <v>262</v>
          </cell>
          <cell r="Z1931">
            <v>317</v>
          </cell>
          <cell r="AA1931">
            <v>0</v>
          </cell>
        </row>
        <row r="1932">
          <cell r="A1932" t="str">
            <v>ROAD NETWORK IMPROVEMENT AND MAINTENANCE PROJECT II</v>
          </cell>
          <cell r="B1932" t="str">
            <v>2021</v>
          </cell>
          <cell r="C1932">
            <v>2021</v>
          </cell>
          <cell r="D1932" t="str">
            <v>ACTIVE</v>
          </cell>
          <cell r="E1932" t="str">
            <v>03</v>
          </cell>
          <cell r="F1932" t="str">
            <v>BAN</v>
          </cell>
          <cell r="G1932">
            <v>3701</v>
          </cell>
          <cell r="H1932" t="str">
            <v>Roads &amp; Highways</v>
          </cell>
          <cell r="I1932">
            <v>2055</v>
          </cell>
          <cell r="J1932" t="str">
            <v>BRM</v>
          </cell>
          <cell r="K1932" t="str">
            <v>20NOV03</v>
          </cell>
          <cell r="L1932" t="str">
            <v>25JUN04</v>
          </cell>
          <cell r="M1932" t="str">
            <v>23NOV04</v>
          </cell>
          <cell r="N1932" t="str">
            <v>31DEC10</v>
          </cell>
          <cell r="O1932" t="str">
            <v>15DEC11</v>
          </cell>
          <cell r="P1932" t="str">
            <v>15JUN35</v>
          </cell>
          <cell r="Q1932">
            <v>32</v>
          </cell>
          <cell r="R1932">
            <v>8</v>
          </cell>
          <cell r="S1932">
            <v>0</v>
          </cell>
          <cell r="U1932">
            <v>137572</v>
          </cell>
          <cell r="V1932">
            <v>33110</v>
          </cell>
          <cell r="W1932">
            <v>104462</v>
          </cell>
          <cell r="X1932">
            <v>104462</v>
          </cell>
          <cell r="Y1932">
            <v>82763</v>
          </cell>
          <cell r="Z1932">
            <v>12350</v>
          </cell>
          <cell r="AA1932">
            <v>0</v>
          </cell>
        </row>
        <row r="1933">
          <cell r="A1933" t="str">
            <v>Agriculture Sector Development Program (ASDP)</v>
          </cell>
          <cell r="B1933" t="str">
            <v>2022</v>
          </cell>
          <cell r="C1933">
            <v>2022</v>
          </cell>
          <cell r="D1933" t="str">
            <v>ACTIVE</v>
          </cell>
          <cell r="E1933" t="str">
            <v>03</v>
          </cell>
          <cell r="F1933" t="str">
            <v>CAM</v>
          </cell>
          <cell r="G1933">
            <v>3001</v>
          </cell>
          <cell r="H1933" t="str">
            <v>Agriculture Production, Agroprocessing, &amp; Agrobusiness</v>
          </cell>
          <cell r="I1933">
            <v>2125</v>
          </cell>
          <cell r="J1933" t="str">
            <v>SEAE</v>
          </cell>
          <cell r="K1933" t="str">
            <v>26NOV03</v>
          </cell>
          <cell r="L1933" t="str">
            <v>10NOV04</v>
          </cell>
          <cell r="M1933" t="str">
            <v>02DEC04</v>
          </cell>
          <cell r="N1933" t="str">
            <v>31MAR09</v>
          </cell>
          <cell r="O1933" t="str">
            <v>01FEB12</v>
          </cell>
          <cell r="P1933" t="str">
            <v>01AUG27</v>
          </cell>
          <cell r="Q1933">
            <v>24</v>
          </cell>
          <cell r="R1933">
            <v>8</v>
          </cell>
          <cell r="S1933">
            <v>0</v>
          </cell>
          <cell r="U1933">
            <v>26931</v>
          </cell>
          <cell r="V1933">
            <v>0</v>
          </cell>
          <cell r="W1933">
            <v>26931</v>
          </cell>
          <cell r="X1933">
            <v>26931</v>
          </cell>
          <cell r="Y1933">
            <v>16113</v>
          </cell>
          <cell r="Z1933">
            <v>15000</v>
          </cell>
          <cell r="AA1933">
            <v>0</v>
          </cell>
        </row>
        <row r="1934">
          <cell r="A1934" t="str">
            <v>Agriculture Sector Development Project</v>
          </cell>
          <cell r="B1934" t="str">
            <v>2023</v>
          </cell>
          <cell r="C1934">
            <v>2023</v>
          </cell>
          <cell r="D1934" t="str">
            <v>ACTIVE</v>
          </cell>
          <cell r="E1934" t="str">
            <v>03</v>
          </cell>
          <cell r="F1934" t="str">
            <v>CAM</v>
          </cell>
          <cell r="G1934">
            <v>3001</v>
          </cell>
          <cell r="H1934" t="str">
            <v>Agriculture Production, Agroprocessing, &amp; Agrobusiness</v>
          </cell>
          <cell r="I1934">
            <v>2125</v>
          </cell>
          <cell r="J1934" t="str">
            <v>SEAE</v>
          </cell>
          <cell r="K1934" t="str">
            <v>26NOV03</v>
          </cell>
          <cell r="L1934" t="str">
            <v>10NOV04</v>
          </cell>
          <cell r="M1934" t="str">
            <v>02DEC04</v>
          </cell>
          <cell r="N1934" t="str">
            <v>30JUN09</v>
          </cell>
          <cell r="O1934" t="str">
            <v>01FEB12</v>
          </cell>
          <cell r="P1934" t="str">
            <v>01AUG35</v>
          </cell>
          <cell r="Q1934">
            <v>32</v>
          </cell>
          <cell r="R1934">
            <v>8</v>
          </cell>
          <cell r="S1934">
            <v>0</v>
          </cell>
          <cell r="U1934">
            <v>5035</v>
          </cell>
          <cell r="V1934">
            <v>0</v>
          </cell>
          <cell r="W1934">
            <v>5035</v>
          </cell>
          <cell r="X1934">
            <v>5035</v>
          </cell>
          <cell r="Y1934">
            <v>2552</v>
          </cell>
          <cell r="Z1934">
            <v>2499</v>
          </cell>
          <cell r="AA1934">
            <v>0</v>
          </cell>
        </row>
        <row r="1935">
          <cell r="A1935" t="str">
            <v>Xi'an Urban Transport Project</v>
          </cell>
          <cell r="B1935" t="str">
            <v>2024</v>
          </cell>
          <cell r="C1935">
            <v>2024</v>
          </cell>
          <cell r="D1935" t="str">
            <v>ACTIVE</v>
          </cell>
          <cell r="E1935" t="str">
            <v>01</v>
          </cell>
          <cell r="F1935" t="str">
            <v>PRC</v>
          </cell>
          <cell r="G1935">
            <v>3701</v>
          </cell>
          <cell r="H1935" t="str">
            <v>Roads &amp; Highways</v>
          </cell>
          <cell r="I1935">
            <v>4750</v>
          </cell>
          <cell r="J1935" t="str">
            <v>PRCM</v>
          </cell>
          <cell r="K1935" t="str">
            <v>27NOV03</v>
          </cell>
          <cell r="L1935" t="str">
            <v>27APR04</v>
          </cell>
          <cell r="M1935" t="str">
            <v>08DEC04</v>
          </cell>
          <cell r="N1935" t="str">
            <v>31MAR09</v>
          </cell>
          <cell r="O1935" t="str">
            <v>15MAY08</v>
          </cell>
          <cell r="P1935" t="str">
            <v>15NOV27</v>
          </cell>
          <cell r="Q1935">
            <v>24</v>
          </cell>
          <cell r="R1935">
            <v>4</v>
          </cell>
          <cell r="S1935">
            <v>0</v>
          </cell>
          <cell r="U1935">
            <v>270000</v>
          </cell>
          <cell r="V1935">
            <v>0</v>
          </cell>
          <cell r="W1935">
            <v>270000</v>
          </cell>
          <cell r="X1935">
            <v>270000</v>
          </cell>
          <cell r="Y1935">
            <v>231238</v>
          </cell>
          <cell r="Z1935">
            <v>213377</v>
          </cell>
          <cell r="AA1935">
            <v>2969</v>
          </cell>
        </row>
        <row r="1936">
          <cell r="A1936" t="str">
            <v>PHUOC HOA WATER RESOURCES PROJECT</v>
          </cell>
          <cell r="B1936" t="str">
            <v>2025</v>
          </cell>
          <cell r="C1936">
            <v>2025</v>
          </cell>
          <cell r="D1936" t="str">
            <v>ACTIVE</v>
          </cell>
          <cell r="E1936" t="str">
            <v>03</v>
          </cell>
          <cell r="F1936" t="str">
            <v>VIE</v>
          </cell>
          <cell r="G1936">
            <v>3007</v>
          </cell>
          <cell r="H1936" t="str">
            <v>Water Resource Management</v>
          </cell>
          <cell r="I1936">
            <v>2180</v>
          </cell>
          <cell r="J1936" t="str">
            <v>VRM</v>
          </cell>
          <cell r="K1936" t="str">
            <v>27NOV03</v>
          </cell>
          <cell r="L1936" t="str">
            <v>08APR04</v>
          </cell>
          <cell r="M1936" t="str">
            <v>23AUG04</v>
          </cell>
          <cell r="N1936" t="str">
            <v>31MAR11</v>
          </cell>
          <cell r="O1936" t="str">
            <v>15MAY12</v>
          </cell>
          <cell r="P1936" t="str">
            <v>15NOV35</v>
          </cell>
          <cell r="Q1936">
            <v>32</v>
          </cell>
          <cell r="R1936">
            <v>8</v>
          </cell>
          <cell r="S1936">
            <v>0</v>
          </cell>
          <cell r="U1936">
            <v>97408</v>
          </cell>
          <cell r="V1936">
            <v>0</v>
          </cell>
          <cell r="W1936">
            <v>97408</v>
          </cell>
          <cell r="X1936">
            <v>97408</v>
          </cell>
          <cell r="Y1936">
            <v>90158</v>
          </cell>
          <cell r="Z1936">
            <v>18911</v>
          </cell>
          <cell r="AA1936">
            <v>0</v>
          </cell>
        </row>
        <row r="1937">
          <cell r="A1937" t="str">
            <v>SANITATION AND DRAINAGE PROJECT</v>
          </cell>
          <cell r="B1937" t="str">
            <v>2026</v>
          </cell>
          <cell r="C1937">
            <v>2026</v>
          </cell>
          <cell r="D1937" t="str">
            <v>ACTIVE</v>
          </cell>
          <cell r="E1937" t="str">
            <v>03</v>
          </cell>
          <cell r="F1937" t="str">
            <v>SAM</v>
          </cell>
          <cell r="G1937">
            <v>3900</v>
          </cell>
          <cell r="H1937" t="str">
            <v>Multisector</v>
          </cell>
          <cell r="I1937">
            <v>3610</v>
          </cell>
          <cell r="J1937" t="str">
            <v>PAHQ</v>
          </cell>
          <cell r="K1937" t="str">
            <v>27NOV03</v>
          </cell>
          <cell r="L1937" t="str">
            <v>01JUN04</v>
          </cell>
          <cell r="M1937" t="str">
            <v>30AUG04</v>
          </cell>
          <cell r="N1937" t="str">
            <v>31DEC10</v>
          </cell>
          <cell r="O1937" t="str">
            <v>15APR12</v>
          </cell>
          <cell r="P1937" t="str">
            <v>15OCT35</v>
          </cell>
          <cell r="Q1937">
            <v>32</v>
          </cell>
          <cell r="R1937">
            <v>8</v>
          </cell>
          <cell r="S1937">
            <v>0</v>
          </cell>
          <cell r="U1937">
            <v>8668</v>
          </cell>
          <cell r="V1937">
            <v>0</v>
          </cell>
          <cell r="W1937">
            <v>8668</v>
          </cell>
          <cell r="X1937">
            <v>8668</v>
          </cell>
          <cell r="Y1937">
            <v>7632</v>
          </cell>
          <cell r="Z1937">
            <v>2961</v>
          </cell>
          <cell r="AA1937">
            <v>0</v>
          </cell>
        </row>
        <row r="1938">
          <cell r="A1938" t="str">
            <v>North East Coastal Community Development Project</v>
          </cell>
          <cell r="B1938" t="str">
            <v>2027</v>
          </cell>
          <cell r="C1938">
            <v>2027</v>
          </cell>
          <cell r="D1938" t="str">
            <v>ACTIVE</v>
          </cell>
          <cell r="E1938" t="str">
            <v>03</v>
          </cell>
          <cell r="F1938" t="str">
            <v>SRI</v>
          </cell>
          <cell r="G1938">
            <v>3008</v>
          </cell>
          <cell r="H1938" t="str">
            <v>Agriculture Sector Development</v>
          </cell>
          <cell r="I1938">
            <v>2080</v>
          </cell>
          <cell r="J1938" t="str">
            <v>SLRM</v>
          </cell>
          <cell r="K1938" t="str">
            <v>28NOV03</v>
          </cell>
          <cell r="L1938" t="str">
            <v>16JUN04</v>
          </cell>
          <cell r="M1938" t="str">
            <v>16NOV04</v>
          </cell>
          <cell r="N1938" t="str">
            <v>30JUN10</v>
          </cell>
          <cell r="O1938" t="str">
            <v>15JAN12</v>
          </cell>
          <cell r="P1938" t="str">
            <v>15JUL35</v>
          </cell>
          <cell r="Q1938">
            <v>32</v>
          </cell>
          <cell r="R1938">
            <v>8</v>
          </cell>
          <cell r="S1938">
            <v>0</v>
          </cell>
          <cell r="U1938">
            <v>21651</v>
          </cell>
          <cell r="V1938">
            <v>0</v>
          </cell>
          <cell r="W1938">
            <v>21651</v>
          </cell>
          <cell r="X1938">
            <v>21651</v>
          </cell>
          <cell r="Y1938">
            <v>9094</v>
          </cell>
          <cell r="Z1938">
            <v>5973</v>
          </cell>
          <cell r="AA1938">
            <v>0</v>
          </cell>
        </row>
        <row r="1939">
          <cell r="A1939" t="str">
            <v>EMPLOYMENT SKILLS TRAINING PROJECT</v>
          </cell>
          <cell r="B1939" t="str">
            <v>2028</v>
          </cell>
          <cell r="C1939">
            <v>2028</v>
          </cell>
          <cell r="D1939" t="str">
            <v>ACTIVE</v>
          </cell>
          <cell r="E1939" t="str">
            <v>03</v>
          </cell>
          <cell r="F1939" t="str">
            <v>MLD</v>
          </cell>
          <cell r="G1939">
            <v>3105</v>
          </cell>
          <cell r="H1939" t="str">
            <v>Technical, Vocational Training &amp; Skills Development</v>
          </cell>
          <cell r="I1939">
            <v>2035</v>
          </cell>
          <cell r="J1939" t="str">
            <v>SANS</v>
          </cell>
          <cell r="K1939" t="str">
            <v>02DEC03</v>
          </cell>
          <cell r="L1939" t="str">
            <v>07MAY04</v>
          </cell>
          <cell r="M1939" t="str">
            <v>06AUG04</v>
          </cell>
          <cell r="N1939" t="str">
            <v>31MAR09</v>
          </cell>
          <cell r="O1939" t="str">
            <v>01MAR12</v>
          </cell>
          <cell r="P1939" t="str">
            <v>01SEP35</v>
          </cell>
          <cell r="Q1939">
            <v>32</v>
          </cell>
          <cell r="R1939">
            <v>8</v>
          </cell>
          <cell r="S1939">
            <v>0</v>
          </cell>
          <cell r="U1939">
            <v>6457</v>
          </cell>
          <cell r="V1939">
            <v>400</v>
          </cell>
          <cell r="W1939">
            <v>6057</v>
          </cell>
          <cell r="X1939">
            <v>6057</v>
          </cell>
          <cell r="Y1939">
            <v>1698</v>
          </cell>
          <cell r="Z1939">
            <v>1616</v>
          </cell>
          <cell r="AA1939">
            <v>0</v>
          </cell>
        </row>
        <row r="1940">
          <cell r="A1940" t="str">
            <v>National Highway Corridor Sector I Project</v>
          </cell>
          <cell r="B1940" t="str">
            <v>2029</v>
          </cell>
          <cell r="C1940">
            <v>2029</v>
          </cell>
          <cell r="D1940" t="str">
            <v>ACTIVE</v>
          </cell>
          <cell r="E1940" t="str">
            <v>01</v>
          </cell>
          <cell r="F1940" t="str">
            <v>IND</v>
          </cell>
          <cell r="G1940">
            <v>3701</v>
          </cell>
          <cell r="H1940" t="str">
            <v>Roads &amp; Highways</v>
          </cell>
          <cell r="I1940">
            <v>2015</v>
          </cell>
          <cell r="J1940" t="str">
            <v>SATC</v>
          </cell>
          <cell r="K1940" t="str">
            <v>04DEC03</v>
          </cell>
          <cell r="L1940" t="str">
            <v>27OCT04</v>
          </cell>
          <cell r="M1940" t="str">
            <v>24JAN05</v>
          </cell>
          <cell r="N1940" t="str">
            <v>31DEC09</v>
          </cell>
          <cell r="O1940" t="str">
            <v>15DEC08</v>
          </cell>
          <cell r="P1940" t="str">
            <v>15JUN28</v>
          </cell>
          <cell r="Q1940">
            <v>25</v>
          </cell>
          <cell r="R1940">
            <v>5</v>
          </cell>
          <cell r="S1940">
            <v>0</v>
          </cell>
          <cell r="U1940">
            <v>400000</v>
          </cell>
          <cell r="V1940">
            <v>0</v>
          </cell>
          <cell r="W1940">
            <v>400000</v>
          </cell>
          <cell r="X1940">
            <v>400000</v>
          </cell>
          <cell r="Y1940">
            <v>399654</v>
          </cell>
          <cell r="Z1940">
            <v>388173</v>
          </cell>
          <cell r="AA1940">
            <v>3167</v>
          </cell>
        </row>
        <row r="1941">
          <cell r="A1941" t="str">
            <v>Punjab Resource Management Program</v>
          </cell>
          <cell r="B1941" t="str">
            <v>2030</v>
          </cell>
          <cell r="C1941">
            <v>2030</v>
          </cell>
          <cell r="D1941" t="str">
            <v>CLOSED</v>
          </cell>
          <cell r="E1941" t="str">
            <v>01</v>
          </cell>
          <cell r="F1941" t="str">
            <v>PAK</v>
          </cell>
          <cell r="G1941">
            <v>3602</v>
          </cell>
          <cell r="H1941" t="str">
            <v>Economic Management</v>
          </cell>
          <cell r="I1941">
            <v>4630</v>
          </cell>
          <cell r="J1941" t="str">
            <v>CWGF</v>
          </cell>
          <cell r="K1941" t="str">
            <v>04DEC03</v>
          </cell>
          <cell r="L1941" t="str">
            <v>19DEC03</v>
          </cell>
          <cell r="M1941" t="str">
            <v>23DEC03</v>
          </cell>
          <cell r="N1941" t="str">
            <v>30JUN05</v>
          </cell>
          <cell r="O1941" t="str">
            <v>15MAR07</v>
          </cell>
          <cell r="P1941" t="str">
            <v>15SEP18</v>
          </cell>
          <cell r="Q1941">
            <v>15</v>
          </cell>
          <cell r="R1941">
            <v>3</v>
          </cell>
          <cell r="S1941">
            <v>0</v>
          </cell>
          <cell r="U1941">
            <v>200188</v>
          </cell>
          <cell r="V1941">
            <v>0</v>
          </cell>
          <cell r="W1941">
            <v>200188</v>
          </cell>
          <cell r="X1941">
            <v>200188</v>
          </cell>
          <cell r="Y1941">
            <v>200188</v>
          </cell>
          <cell r="Z1941">
            <v>200188</v>
          </cell>
          <cell r="AA1941">
            <v>19398</v>
          </cell>
        </row>
        <row r="1942">
          <cell r="A1942" t="str">
            <v>Supporting Resource Management Reforms in Punjab</v>
          </cell>
          <cell r="B1942" t="str">
            <v>2031</v>
          </cell>
          <cell r="C1942">
            <v>2031</v>
          </cell>
          <cell r="D1942" t="str">
            <v>CLOSED</v>
          </cell>
          <cell r="E1942" t="str">
            <v>03</v>
          </cell>
          <cell r="F1942" t="str">
            <v>PAK</v>
          </cell>
          <cell r="G1942">
            <v>3602</v>
          </cell>
          <cell r="H1942" t="str">
            <v>Economic Management</v>
          </cell>
          <cell r="I1942">
            <v>4630</v>
          </cell>
          <cell r="J1942" t="str">
            <v>CWGF</v>
          </cell>
          <cell r="K1942" t="str">
            <v>04DEC03</v>
          </cell>
          <cell r="L1942" t="str">
            <v>19DEC03</v>
          </cell>
          <cell r="M1942" t="str">
            <v>23DEC03</v>
          </cell>
          <cell r="N1942" t="str">
            <v>17DEC08</v>
          </cell>
          <cell r="O1942" t="str">
            <v>15MAR12</v>
          </cell>
          <cell r="P1942" t="str">
            <v>15SEP35</v>
          </cell>
          <cell r="Q1942">
            <v>32</v>
          </cell>
          <cell r="R1942">
            <v>8</v>
          </cell>
          <cell r="S1942">
            <v>0</v>
          </cell>
          <cell r="U1942">
            <v>4261</v>
          </cell>
          <cell r="V1942">
            <v>2357</v>
          </cell>
          <cell r="W1942">
            <v>1904</v>
          </cell>
          <cell r="X1942">
            <v>1904</v>
          </cell>
          <cell r="Y1942">
            <v>1904</v>
          </cell>
          <cell r="Z1942">
            <v>1904</v>
          </cell>
          <cell r="AA1942">
            <v>0</v>
          </cell>
        </row>
        <row r="1943">
          <cell r="A1943" t="str">
            <v>GANSU CLEAN ENERGY DEVELOPMENT PROJECT</v>
          </cell>
          <cell r="B1943" t="str">
            <v>2032</v>
          </cell>
          <cell r="C1943">
            <v>2032</v>
          </cell>
          <cell r="D1943" t="str">
            <v>CLOSED</v>
          </cell>
          <cell r="E1943" t="str">
            <v>01</v>
          </cell>
          <cell r="F1943" t="str">
            <v>PRC</v>
          </cell>
          <cell r="G1943">
            <v>3204</v>
          </cell>
          <cell r="H1943" t="str">
            <v>Transmission &amp; Distribution</v>
          </cell>
          <cell r="I1943">
            <v>4750</v>
          </cell>
          <cell r="J1943" t="str">
            <v>PRCM</v>
          </cell>
          <cell r="K1943" t="str">
            <v>05DEC03</v>
          </cell>
          <cell r="L1943" t="str">
            <v>27APR04</v>
          </cell>
          <cell r="M1943" t="str">
            <v>04AUG04</v>
          </cell>
          <cell r="N1943" t="str">
            <v>02SEP08</v>
          </cell>
          <cell r="O1943" t="str">
            <v>01JUN08</v>
          </cell>
          <cell r="P1943" t="str">
            <v>01DEC27</v>
          </cell>
          <cell r="Q1943">
            <v>24</v>
          </cell>
          <cell r="R1943">
            <v>4</v>
          </cell>
          <cell r="S1943">
            <v>0</v>
          </cell>
          <cell r="U1943">
            <v>35000</v>
          </cell>
          <cell r="V1943">
            <v>964</v>
          </cell>
          <cell r="W1943">
            <v>34036</v>
          </cell>
          <cell r="X1943">
            <v>34036</v>
          </cell>
          <cell r="Y1943">
            <v>34036</v>
          </cell>
          <cell r="Z1943">
            <v>34036</v>
          </cell>
          <cell r="AA1943">
            <v>579</v>
          </cell>
        </row>
        <row r="1944">
          <cell r="A1944" t="str">
            <v>Central Region Urban Environmental Improvement Project</v>
          </cell>
          <cell r="B1944" t="str">
            <v>2034</v>
          </cell>
          <cell r="C1944">
            <v>2034</v>
          </cell>
          <cell r="D1944" t="str">
            <v>ACTIVE</v>
          </cell>
          <cell r="E1944" t="str">
            <v>03</v>
          </cell>
          <cell r="F1944" t="str">
            <v>VIE</v>
          </cell>
          <cell r="G1944">
            <v>3803</v>
          </cell>
          <cell r="H1944" t="str">
            <v>Integrated</v>
          </cell>
          <cell r="I1944">
            <v>2180</v>
          </cell>
          <cell r="J1944" t="str">
            <v>VRM</v>
          </cell>
          <cell r="K1944" t="str">
            <v>08DEC03</v>
          </cell>
          <cell r="L1944" t="str">
            <v>06FEB04</v>
          </cell>
          <cell r="M1944" t="str">
            <v>23JUN04</v>
          </cell>
          <cell r="N1944" t="str">
            <v>31DEC09</v>
          </cell>
          <cell r="O1944" t="str">
            <v>15JUN12</v>
          </cell>
          <cell r="P1944" t="str">
            <v>15DEC35</v>
          </cell>
          <cell r="Q1944">
            <v>32</v>
          </cell>
          <cell r="R1944">
            <v>8</v>
          </cell>
          <cell r="S1944">
            <v>0</v>
          </cell>
          <cell r="U1944">
            <v>47490</v>
          </cell>
          <cell r="V1944">
            <v>0</v>
          </cell>
          <cell r="W1944">
            <v>47490</v>
          </cell>
          <cell r="X1944">
            <v>47490</v>
          </cell>
          <cell r="Y1944">
            <v>33850</v>
          </cell>
          <cell r="Z1944">
            <v>9693</v>
          </cell>
          <cell r="AA1944">
            <v>0</v>
          </cell>
        </row>
        <row r="1945">
          <cell r="A1945" t="str">
            <v>Northwest Irrigation Sector Project</v>
          </cell>
          <cell r="B1945" t="str">
            <v>2035</v>
          </cell>
          <cell r="C1945">
            <v>2035</v>
          </cell>
          <cell r="D1945" t="str">
            <v>ACTIVE</v>
          </cell>
          <cell r="E1945" t="str">
            <v>03</v>
          </cell>
          <cell r="F1945" t="str">
            <v>CAM</v>
          </cell>
          <cell r="G1945">
            <v>3005</v>
          </cell>
          <cell r="H1945" t="str">
            <v>Irrigation &amp; Drainage</v>
          </cell>
          <cell r="I1945">
            <v>2155</v>
          </cell>
          <cell r="J1945" t="str">
            <v>CARM</v>
          </cell>
          <cell r="K1945" t="str">
            <v>09DEC03</v>
          </cell>
          <cell r="L1945" t="str">
            <v>10NOV04</v>
          </cell>
          <cell r="M1945" t="str">
            <v>02FEB05</v>
          </cell>
          <cell r="N1945" t="str">
            <v>31DEC10</v>
          </cell>
          <cell r="O1945" t="str">
            <v>01MAY12</v>
          </cell>
          <cell r="P1945" t="str">
            <v>01NOV35</v>
          </cell>
          <cell r="Q1945">
            <v>32</v>
          </cell>
          <cell r="R1945">
            <v>8</v>
          </cell>
          <cell r="S1945">
            <v>0</v>
          </cell>
          <cell r="U1945">
            <v>19378</v>
          </cell>
          <cell r="V1945">
            <v>0</v>
          </cell>
          <cell r="W1945">
            <v>19378</v>
          </cell>
          <cell r="X1945">
            <v>19378</v>
          </cell>
          <cell r="Y1945">
            <v>5712</v>
          </cell>
          <cell r="Z1945">
            <v>3097</v>
          </cell>
          <cell r="AA1945">
            <v>0</v>
          </cell>
        </row>
        <row r="1946">
          <cell r="A1946" t="str">
            <v>Assam Power Sector Development Program</v>
          </cell>
          <cell r="B1946" t="str">
            <v>2036</v>
          </cell>
          <cell r="C1946">
            <v>2036</v>
          </cell>
          <cell r="D1946" t="str">
            <v>CLOSED</v>
          </cell>
          <cell r="E1946" t="str">
            <v>01</v>
          </cell>
          <cell r="F1946" t="str">
            <v>IND</v>
          </cell>
          <cell r="G1946">
            <v>3205</v>
          </cell>
          <cell r="H1946" t="str">
            <v>Energy Sector Development</v>
          </cell>
          <cell r="I1946">
            <v>2025</v>
          </cell>
          <cell r="J1946" t="str">
            <v>SAEN</v>
          </cell>
          <cell r="K1946" t="str">
            <v>10DEC03</v>
          </cell>
          <cell r="L1946" t="str">
            <v>11DEC03</v>
          </cell>
          <cell r="M1946" t="str">
            <v>12DEC03</v>
          </cell>
          <cell r="N1946" t="str">
            <v>28JUN05</v>
          </cell>
          <cell r="O1946" t="str">
            <v>15JAN07</v>
          </cell>
          <cell r="P1946" t="str">
            <v>15JUL18</v>
          </cell>
          <cell r="Q1946">
            <v>15</v>
          </cell>
          <cell r="R1946">
            <v>3</v>
          </cell>
          <cell r="S1946">
            <v>0</v>
          </cell>
          <cell r="U1946">
            <v>150000</v>
          </cell>
          <cell r="V1946">
            <v>0</v>
          </cell>
          <cell r="W1946">
            <v>150000</v>
          </cell>
          <cell r="X1946">
            <v>150000</v>
          </cell>
          <cell r="Y1946">
            <v>150000</v>
          </cell>
          <cell r="Z1946">
            <v>150000</v>
          </cell>
          <cell r="AA1946">
            <v>14535</v>
          </cell>
        </row>
        <row r="1947">
          <cell r="A1947" t="str">
            <v>Assam Power Sector Development Project</v>
          </cell>
          <cell r="B1947" t="str">
            <v>2037</v>
          </cell>
          <cell r="C1947">
            <v>2037</v>
          </cell>
          <cell r="D1947" t="str">
            <v>ACTIVE</v>
          </cell>
          <cell r="E1947" t="str">
            <v>01</v>
          </cell>
          <cell r="F1947" t="str">
            <v>IND</v>
          </cell>
          <cell r="G1947">
            <v>3205</v>
          </cell>
          <cell r="H1947" t="str">
            <v>Energy Sector Development</v>
          </cell>
          <cell r="I1947">
            <v>2025</v>
          </cell>
          <cell r="J1947" t="str">
            <v>SAEN</v>
          </cell>
          <cell r="K1947" t="str">
            <v>10DEC03</v>
          </cell>
          <cell r="L1947" t="str">
            <v>11DEC03</v>
          </cell>
          <cell r="M1947" t="str">
            <v>12DEC03</v>
          </cell>
          <cell r="N1947" t="str">
            <v>31DEC08</v>
          </cell>
          <cell r="O1947" t="str">
            <v>15JAN09</v>
          </cell>
          <cell r="P1947" t="str">
            <v>15JUL23</v>
          </cell>
          <cell r="Q1947">
            <v>20</v>
          </cell>
          <cell r="R1947">
            <v>5</v>
          </cell>
          <cell r="S1947">
            <v>0</v>
          </cell>
          <cell r="U1947">
            <v>100000</v>
          </cell>
          <cell r="V1947">
            <v>0</v>
          </cell>
          <cell r="W1947">
            <v>100000</v>
          </cell>
          <cell r="X1947">
            <v>100000</v>
          </cell>
          <cell r="Y1947">
            <v>99847</v>
          </cell>
          <cell r="Z1947">
            <v>90073</v>
          </cell>
          <cell r="AA1947">
            <v>0</v>
          </cell>
        </row>
        <row r="1948">
          <cell r="A1948" t="str">
            <v>Power Sector Development Program</v>
          </cell>
          <cell r="B1948" t="str">
            <v>2038</v>
          </cell>
          <cell r="C1948">
            <v>2038</v>
          </cell>
          <cell r="D1948" t="str">
            <v>CLOSED</v>
          </cell>
          <cell r="E1948" t="str">
            <v>01</v>
          </cell>
          <cell r="F1948" t="str">
            <v>BAN</v>
          </cell>
          <cell r="G1948">
            <v>3204</v>
          </cell>
          <cell r="H1948" t="str">
            <v>Transmission &amp; Distribution</v>
          </cell>
          <cell r="I1948">
            <v>2025</v>
          </cell>
          <cell r="J1948" t="str">
            <v>SAEN</v>
          </cell>
          <cell r="K1948" t="str">
            <v>10DEC03</v>
          </cell>
          <cell r="L1948" t="str">
            <v>18DEC03</v>
          </cell>
          <cell r="M1948" t="str">
            <v>02AUG04</v>
          </cell>
          <cell r="N1948" t="str">
            <v>13DEC05</v>
          </cell>
          <cell r="O1948" t="str">
            <v>15APR07</v>
          </cell>
          <cell r="P1948" t="str">
            <v>15OCT18</v>
          </cell>
          <cell r="Q1948">
            <v>15</v>
          </cell>
          <cell r="R1948">
            <v>3</v>
          </cell>
          <cell r="S1948">
            <v>0</v>
          </cell>
          <cell r="U1948">
            <v>100000</v>
          </cell>
          <cell r="V1948">
            <v>0</v>
          </cell>
          <cell r="W1948">
            <v>100000</v>
          </cell>
          <cell r="X1948">
            <v>100000</v>
          </cell>
          <cell r="Y1948">
            <v>100000</v>
          </cell>
          <cell r="Z1948">
            <v>100000</v>
          </cell>
          <cell r="AA1948">
            <v>9690</v>
          </cell>
        </row>
        <row r="1949">
          <cell r="A1949" t="str">
            <v>Power Sector Development Project</v>
          </cell>
          <cell r="B1949" t="str">
            <v>2039</v>
          </cell>
          <cell r="C1949">
            <v>2039</v>
          </cell>
          <cell r="D1949" t="str">
            <v>ACTIVE</v>
          </cell>
          <cell r="E1949" t="str">
            <v>01</v>
          </cell>
          <cell r="F1949" t="str">
            <v>BAN</v>
          </cell>
          <cell r="G1949">
            <v>3204</v>
          </cell>
          <cell r="H1949" t="str">
            <v>Transmission &amp; Distribution</v>
          </cell>
          <cell r="I1949">
            <v>2055</v>
          </cell>
          <cell r="J1949" t="str">
            <v>BRM</v>
          </cell>
          <cell r="K1949" t="str">
            <v>10DEC03</v>
          </cell>
          <cell r="L1949" t="str">
            <v>18DEC03</v>
          </cell>
          <cell r="M1949" t="str">
            <v>02AUG04</v>
          </cell>
          <cell r="N1949" t="str">
            <v>30JUN09</v>
          </cell>
          <cell r="O1949" t="str">
            <v>15APR09</v>
          </cell>
          <cell r="P1949" t="str">
            <v>15OCT28</v>
          </cell>
          <cell r="Q1949">
            <v>25</v>
          </cell>
          <cell r="R1949">
            <v>5</v>
          </cell>
          <cell r="S1949">
            <v>0</v>
          </cell>
          <cell r="U1949">
            <v>186000</v>
          </cell>
          <cell r="V1949">
            <v>0</v>
          </cell>
          <cell r="W1949">
            <v>186000</v>
          </cell>
          <cell r="X1949">
            <v>186000</v>
          </cell>
          <cell r="Y1949">
            <v>173931</v>
          </cell>
          <cell r="Z1949">
            <v>118919</v>
          </cell>
          <cell r="AA1949">
            <v>0</v>
          </cell>
        </row>
        <row r="1950">
          <cell r="A1950" t="str">
            <v>Rural Finance Sector Development Program (RFSDP)</v>
          </cell>
          <cell r="B1950" t="str">
            <v>2040</v>
          </cell>
          <cell r="C1950">
            <v>2040</v>
          </cell>
          <cell r="D1950" t="str">
            <v>CLOSED</v>
          </cell>
          <cell r="E1950" t="str">
            <v>01</v>
          </cell>
          <cell r="F1950" t="str">
            <v>SRI</v>
          </cell>
          <cell r="G1950">
            <v>3301</v>
          </cell>
          <cell r="H1950" t="str">
            <v>Banking Systems</v>
          </cell>
          <cell r="I1950">
            <v>2050</v>
          </cell>
          <cell r="J1950" t="str">
            <v>SAGF</v>
          </cell>
          <cell r="K1950" t="str">
            <v>11DEC03</v>
          </cell>
          <cell r="L1950" t="str">
            <v>21JAN04</v>
          </cell>
          <cell r="M1950" t="str">
            <v>12MAY04</v>
          </cell>
          <cell r="N1950" t="str">
            <v>30JUN08</v>
          </cell>
          <cell r="O1950" t="str">
            <v>15JAN07</v>
          </cell>
          <cell r="P1950" t="str">
            <v>15JUL18</v>
          </cell>
          <cell r="Q1950">
            <v>15</v>
          </cell>
          <cell r="R1950">
            <v>3</v>
          </cell>
          <cell r="S1950">
            <v>0</v>
          </cell>
          <cell r="U1950">
            <v>50000</v>
          </cell>
          <cell r="V1950">
            <v>14750</v>
          </cell>
          <cell r="W1950">
            <v>35250</v>
          </cell>
          <cell r="X1950">
            <v>35250</v>
          </cell>
          <cell r="Y1950">
            <v>35250</v>
          </cell>
          <cell r="Z1950">
            <v>35250</v>
          </cell>
          <cell r="AA1950">
            <v>3416</v>
          </cell>
        </row>
        <row r="1951">
          <cell r="A1951" t="str">
            <v>Rural Finance Sector Development Project</v>
          </cell>
          <cell r="B1951" t="str">
            <v>2041</v>
          </cell>
          <cell r="C1951">
            <v>2041</v>
          </cell>
          <cell r="D1951" t="str">
            <v>ACTIVE</v>
          </cell>
          <cell r="E1951" t="str">
            <v>01</v>
          </cell>
          <cell r="F1951" t="str">
            <v>SRI</v>
          </cell>
          <cell r="G1951">
            <v>3301</v>
          </cell>
          <cell r="H1951" t="str">
            <v>Banking Systems</v>
          </cell>
          <cell r="I1951">
            <v>2050</v>
          </cell>
          <cell r="J1951" t="str">
            <v>SAGF</v>
          </cell>
          <cell r="K1951" t="str">
            <v>11DEC03</v>
          </cell>
          <cell r="L1951" t="str">
            <v>21JAN04</v>
          </cell>
          <cell r="M1951" t="str">
            <v>12MAY04</v>
          </cell>
          <cell r="N1951" t="str">
            <v>30JUN08</v>
          </cell>
          <cell r="O1951" t="str">
            <v>15JAN09</v>
          </cell>
          <cell r="P1951" t="str">
            <v>15JUL28</v>
          </cell>
          <cell r="Q1951">
            <v>25</v>
          </cell>
          <cell r="R1951">
            <v>5</v>
          </cell>
          <cell r="S1951">
            <v>0</v>
          </cell>
          <cell r="U1951">
            <v>10000</v>
          </cell>
          <cell r="V1951">
            <v>0</v>
          </cell>
          <cell r="W1951">
            <v>10000</v>
          </cell>
          <cell r="X1951">
            <v>8398</v>
          </cell>
          <cell r="Y1951">
            <v>8411</v>
          </cell>
          <cell r="Z1951">
            <v>8411</v>
          </cell>
          <cell r="AA1951">
            <v>0</v>
          </cell>
        </row>
        <row r="1952">
          <cell r="A1952" t="str">
            <v>Rural Finance Sector Development Project</v>
          </cell>
          <cell r="B1952" t="str">
            <v>2042</v>
          </cell>
          <cell r="C1952">
            <v>2042</v>
          </cell>
          <cell r="D1952" t="str">
            <v>ACTIVE</v>
          </cell>
          <cell r="E1952" t="str">
            <v>03</v>
          </cell>
          <cell r="F1952" t="str">
            <v>SRI</v>
          </cell>
          <cell r="G1952">
            <v>3301</v>
          </cell>
          <cell r="H1952" t="str">
            <v>Banking Systems</v>
          </cell>
          <cell r="I1952">
            <v>2050</v>
          </cell>
          <cell r="J1952" t="str">
            <v>SAGF</v>
          </cell>
          <cell r="K1952" t="str">
            <v>11DEC03</v>
          </cell>
          <cell r="L1952" t="str">
            <v>21JAN04</v>
          </cell>
          <cell r="M1952" t="str">
            <v>12MAY04</v>
          </cell>
          <cell r="N1952" t="str">
            <v>30JUN08</v>
          </cell>
          <cell r="O1952" t="str">
            <v>15JAN12</v>
          </cell>
          <cell r="P1952" t="str">
            <v>15JUL35</v>
          </cell>
          <cell r="Q1952">
            <v>32</v>
          </cell>
          <cell r="R1952">
            <v>8</v>
          </cell>
          <cell r="S1952">
            <v>0</v>
          </cell>
          <cell r="U1952">
            <v>10780</v>
          </cell>
          <cell r="V1952">
            <v>0</v>
          </cell>
          <cell r="W1952">
            <v>10780</v>
          </cell>
          <cell r="X1952">
            <v>10780</v>
          </cell>
          <cell r="Y1952">
            <v>6229</v>
          </cell>
          <cell r="Z1952">
            <v>5577</v>
          </cell>
          <cell r="AA1952">
            <v>0</v>
          </cell>
        </row>
        <row r="1953">
          <cell r="A1953" t="str">
            <v>Conflict Affected Areas Rehabilitation Project</v>
          </cell>
          <cell r="B1953" t="str">
            <v>2043</v>
          </cell>
          <cell r="C1953">
            <v>2043</v>
          </cell>
          <cell r="D1953" t="str">
            <v>ACTIVE</v>
          </cell>
          <cell r="E1953" t="str">
            <v>03</v>
          </cell>
          <cell r="F1953" t="str">
            <v>SRI</v>
          </cell>
          <cell r="G1953">
            <v>3900</v>
          </cell>
          <cell r="H1953" t="str">
            <v>Multisector</v>
          </cell>
          <cell r="I1953">
            <v>9999</v>
          </cell>
          <cell r="J1953" t="e">
            <v>#N/A</v>
          </cell>
          <cell r="K1953" t="str">
            <v>11DEC03</v>
          </cell>
          <cell r="L1953" t="str">
            <v>14JAN04</v>
          </cell>
          <cell r="M1953" t="str">
            <v>10MAR04</v>
          </cell>
          <cell r="N1953" t="str">
            <v>31DEC09</v>
          </cell>
          <cell r="O1953" t="str">
            <v>15JAN14</v>
          </cell>
          <cell r="P1953" t="str">
            <v>15JUL43</v>
          </cell>
          <cell r="Q1953">
            <v>40</v>
          </cell>
          <cell r="R1953">
            <v>10</v>
          </cell>
          <cell r="S1953">
            <v>0</v>
          </cell>
          <cell r="U1953">
            <v>52968</v>
          </cell>
          <cell r="V1953">
            <v>0</v>
          </cell>
          <cell r="W1953">
            <v>52968</v>
          </cell>
          <cell r="X1953">
            <v>52968</v>
          </cell>
          <cell r="Y1953">
            <v>47152</v>
          </cell>
          <cell r="Z1953">
            <v>35905</v>
          </cell>
          <cell r="AA1953">
            <v>0</v>
          </cell>
        </row>
        <row r="1954">
          <cell r="A1954" t="str">
            <v>CONFLICT AFFECTED AREAS REHABILITATION PROJECT</v>
          </cell>
          <cell r="B1954" t="str">
            <v>2044</v>
          </cell>
          <cell r="C1954">
            <v>2044</v>
          </cell>
          <cell r="D1954" t="str">
            <v>ACTIVE</v>
          </cell>
          <cell r="E1954" t="str">
            <v>01</v>
          </cell>
          <cell r="F1954" t="str">
            <v>SRI</v>
          </cell>
          <cell r="G1954">
            <v>3900</v>
          </cell>
          <cell r="H1954" t="str">
            <v>Multisector</v>
          </cell>
          <cell r="I1954">
            <v>2080</v>
          </cell>
          <cell r="J1954" t="str">
            <v>SLRM</v>
          </cell>
          <cell r="K1954" t="str">
            <v>11DEC03</v>
          </cell>
          <cell r="L1954" t="str">
            <v>07DEC04</v>
          </cell>
          <cell r="M1954" t="str">
            <v>21FEB05</v>
          </cell>
          <cell r="N1954" t="str">
            <v>30JUN10</v>
          </cell>
          <cell r="O1954" t="str">
            <v>15JAN12</v>
          </cell>
          <cell r="P1954" t="str">
            <v>15JUL35</v>
          </cell>
          <cell r="Q1954">
            <v>32</v>
          </cell>
          <cell r="R1954">
            <v>8</v>
          </cell>
          <cell r="S1954">
            <v>0</v>
          </cell>
          <cell r="U1954">
            <v>30000</v>
          </cell>
          <cell r="V1954">
            <v>0</v>
          </cell>
          <cell r="W1954">
            <v>30000</v>
          </cell>
          <cell r="X1954">
            <v>30000</v>
          </cell>
          <cell r="Y1954">
            <v>11542</v>
          </cell>
          <cell r="Z1954">
            <v>2121</v>
          </cell>
          <cell r="AA1954">
            <v>0</v>
          </cell>
        </row>
        <row r="1955">
          <cell r="A1955" t="str">
            <v>Emergency Rehabilitation Project</v>
          </cell>
          <cell r="B1955" t="str">
            <v>2045</v>
          </cell>
          <cell r="C1955">
            <v>2045</v>
          </cell>
          <cell r="D1955" t="str">
            <v>CLOSED</v>
          </cell>
          <cell r="E1955" t="str">
            <v>03</v>
          </cell>
          <cell r="F1955" t="str">
            <v>KGZ</v>
          </cell>
          <cell r="G1955">
            <v>3900</v>
          </cell>
          <cell r="H1955" t="str">
            <v>Multisector</v>
          </cell>
          <cell r="I1955">
            <v>4665</v>
          </cell>
          <cell r="J1955" t="str">
            <v>KYRM</v>
          </cell>
          <cell r="K1955" t="str">
            <v>11DEC03</v>
          </cell>
          <cell r="L1955" t="str">
            <v>12FEB04</v>
          </cell>
          <cell r="M1955" t="str">
            <v>24JUN04</v>
          </cell>
          <cell r="N1955" t="str">
            <v>08JAN08</v>
          </cell>
          <cell r="O1955" t="str">
            <v>15FEB12</v>
          </cell>
          <cell r="P1955" t="str">
            <v>15AUG35</v>
          </cell>
          <cell r="Q1955">
            <v>32</v>
          </cell>
          <cell r="R1955">
            <v>8</v>
          </cell>
          <cell r="S1955">
            <v>0</v>
          </cell>
          <cell r="U1955">
            <v>5197</v>
          </cell>
          <cell r="V1955">
            <v>766</v>
          </cell>
          <cell r="W1955">
            <v>4431</v>
          </cell>
          <cell r="X1955">
            <v>4431</v>
          </cell>
          <cell r="Y1955">
            <v>4431</v>
          </cell>
          <cell r="Z1955">
            <v>4431</v>
          </cell>
          <cell r="AA1955">
            <v>0</v>
          </cell>
        </row>
        <row r="1956">
          <cell r="A1956" t="str">
            <v>Urban Water Supply &amp; Environmental Improvement in Madhya Prade</v>
          </cell>
          <cell r="B1956" t="str">
            <v>2046</v>
          </cell>
          <cell r="C1956">
            <v>2046</v>
          </cell>
          <cell r="D1956" t="str">
            <v>ACTIVE</v>
          </cell>
          <cell r="E1956" t="str">
            <v>01</v>
          </cell>
          <cell r="F1956" t="str">
            <v>IND</v>
          </cell>
          <cell r="G1956">
            <v>3803</v>
          </cell>
          <cell r="H1956" t="str">
            <v>Integrated</v>
          </cell>
          <cell r="I1956">
            <v>2060</v>
          </cell>
          <cell r="J1956" t="str">
            <v>INRM</v>
          </cell>
          <cell r="K1956" t="str">
            <v>12DEC03</v>
          </cell>
          <cell r="L1956" t="str">
            <v>09MAR05</v>
          </cell>
          <cell r="M1956" t="str">
            <v>17MAY05</v>
          </cell>
          <cell r="N1956" t="str">
            <v>31MAR11</v>
          </cell>
          <cell r="O1956" t="str">
            <v>15JAN09</v>
          </cell>
          <cell r="P1956" t="str">
            <v>15JUL28</v>
          </cell>
          <cell r="Q1956">
            <v>25</v>
          </cell>
          <cell r="R1956">
            <v>5</v>
          </cell>
          <cell r="S1956">
            <v>0</v>
          </cell>
          <cell r="U1956">
            <v>181000</v>
          </cell>
          <cell r="V1956">
            <v>0</v>
          </cell>
          <cell r="W1956">
            <v>181000</v>
          </cell>
          <cell r="X1956">
            <v>181000</v>
          </cell>
          <cell r="Y1956">
            <v>154750</v>
          </cell>
          <cell r="Z1956">
            <v>72219</v>
          </cell>
          <cell r="AA1956">
            <v>0</v>
          </cell>
        </row>
        <row r="1957">
          <cell r="A1957" t="str">
            <v>Sindh Devolved Social Services Program (DSSP)</v>
          </cell>
          <cell r="B1957" t="str">
            <v>2047</v>
          </cell>
          <cell r="C1957">
            <v>2047</v>
          </cell>
          <cell r="D1957" t="str">
            <v>CLOSED</v>
          </cell>
          <cell r="E1957" t="str">
            <v>01</v>
          </cell>
          <cell r="F1957" t="str">
            <v>PAK</v>
          </cell>
          <cell r="G1957">
            <v>3900</v>
          </cell>
          <cell r="H1957" t="str">
            <v>Multisector</v>
          </cell>
          <cell r="I1957">
            <v>4630</v>
          </cell>
          <cell r="J1957" t="str">
            <v>CWGF</v>
          </cell>
          <cell r="K1957" t="str">
            <v>12DEC03</v>
          </cell>
          <cell r="L1957" t="str">
            <v>17FEB04</v>
          </cell>
          <cell r="M1957" t="str">
            <v>29APR04</v>
          </cell>
          <cell r="N1957" t="str">
            <v>23AUG07</v>
          </cell>
          <cell r="O1957" t="str">
            <v>15MAR07</v>
          </cell>
          <cell r="P1957" t="str">
            <v>15SEP18</v>
          </cell>
          <cell r="Q1957">
            <v>15</v>
          </cell>
          <cell r="R1957">
            <v>3</v>
          </cell>
          <cell r="S1957">
            <v>0</v>
          </cell>
          <cell r="U1957">
            <v>108287</v>
          </cell>
          <cell r="V1957">
            <v>0</v>
          </cell>
          <cell r="W1957">
            <v>108287</v>
          </cell>
          <cell r="X1957">
            <v>108287</v>
          </cell>
          <cell r="Y1957">
            <v>108287</v>
          </cell>
          <cell r="Z1957">
            <v>108287</v>
          </cell>
          <cell r="AA1957">
            <v>10268</v>
          </cell>
        </row>
        <row r="1958">
          <cell r="A1958" t="str">
            <v>SINDH DEVOLVED SOCIAL SERVICES PROGRAM (DSSP)</v>
          </cell>
          <cell r="B1958" t="str">
            <v>2048</v>
          </cell>
          <cell r="C1958">
            <v>2048</v>
          </cell>
          <cell r="D1958" t="str">
            <v>CLOSED</v>
          </cell>
          <cell r="E1958" t="str">
            <v>03</v>
          </cell>
          <cell r="F1958" t="str">
            <v>PAK</v>
          </cell>
          <cell r="G1958">
            <v>3900</v>
          </cell>
          <cell r="H1958" t="str">
            <v>Multisector</v>
          </cell>
          <cell r="I1958">
            <v>4630</v>
          </cell>
          <cell r="J1958" t="str">
            <v>CWGF</v>
          </cell>
          <cell r="K1958" t="str">
            <v>12DEC03</v>
          </cell>
          <cell r="L1958" t="str">
            <v>17FEB04</v>
          </cell>
          <cell r="M1958" t="str">
            <v>29APR04</v>
          </cell>
          <cell r="N1958" t="str">
            <v>23AUG07</v>
          </cell>
          <cell r="O1958" t="str">
            <v>15MAR12</v>
          </cell>
          <cell r="P1958" t="str">
            <v>15SEP27</v>
          </cell>
          <cell r="Q1958">
            <v>24</v>
          </cell>
          <cell r="R1958">
            <v>8</v>
          </cell>
          <cell r="S1958">
            <v>0</v>
          </cell>
          <cell r="U1958">
            <v>103232</v>
          </cell>
          <cell r="V1958">
            <v>0</v>
          </cell>
          <cell r="W1958">
            <v>103232</v>
          </cell>
          <cell r="X1958">
            <v>103232</v>
          </cell>
          <cell r="Y1958">
            <v>103232</v>
          </cell>
          <cell r="Z1958">
            <v>103232</v>
          </cell>
          <cell r="AA1958">
            <v>0</v>
          </cell>
        </row>
        <row r="1959">
          <cell r="A1959" t="str">
            <v>SINDH DEVOLVED SOCIAL SERVICES PROJECT (DSSP)</v>
          </cell>
          <cell r="B1959" t="str">
            <v>2049</v>
          </cell>
          <cell r="C1959">
            <v>2049</v>
          </cell>
          <cell r="D1959" t="str">
            <v>ACTIVE</v>
          </cell>
          <cell r="E1959" t="str">
            <v>03</v>
          </cell>
          <cell r="F1959" t="str">
            <v>PAK</v>
          </cell>
          <cell r="G1959">
            <v>3900</v>
          </cell>
          <cell r="H1959" t="str">
            <v>Multisector</v>
          </cell>
          <cell r="I1959">
            <v>4670</v>
          </cell>
          <cell r="J1959" t="str">
            <v>PRM</v>
          </cell>
          <cell r="K1959" t="str">
            <v>12DEC03</v>
          </cell>
          <cell r="L1959" t="str">
            <v>17FEB04</v>
          </cell>
          <cell r="M1959" t="str">
            <v>29APR04</v>
          </cell>
          <cell r="N1959" t="str">
            <v>01AUG08</v>
          </cell>
          <cell r="O1959" t="str">
            <v>15MAR12</v>
          </cell>
          <cell r="P1959" t="str">
            <v>15SEP35</v>
          </cell>
          <cell r="Q1959">
            <v>32</v>
          </cell>
          <cell r="R1959">
            <v>8</v>
          </cell>
          <cell r="S1959">
            <v>0</v>
          </cell>
          <cell r="U1959">
            <v>10748</v>
          </cell>
          <cell r="V1959">
            <v>0</v>
          </cell>
          <cell r="W1959">
            <v>10748</v>
          </cell>
          <cell r="X1959">
            <v>10748</v>
          </cell>
          <cell r="Y1959">
            <v>2415</v>
          </cell>
          <cell r="Z1959">
            <v>1914</v>
          </cell>
          <cell r="AA1959">
            <v>0</v>
          </cell>
        </row>
        <row r="1960">
          <cell r="A1960" t="str">
            <v>CHHATTISGARH STATE ROAD DEVELOPMENT SECTOR PROJECT</v>
          </cell>
          <cell r="B1960" t="str">
            <v>2050</v>
          </cell>
          <cell r="C1960">
            <v>2050</v>
          </cell>
          <cell r="D1960" t="str">
            <v>ACTIVE</v>
          </cell>
          <cell r="E1960" t="str">
            <v>01</v>
          </cell>
          <cell r="F1960" t="str">
            <v>IND</v>
          </cell>
          <cell r="G1960">
            <v>3701</v>
          </cell>
          <cell r="H1960" t="str">
            <v>Roads &amp; Highways</v>
          </cell>
          <cell r="I1960">
            <v>2060</v>
          </cell>
          <cell r="J1960" t="str">
            <v>INRM</v>
          </cell>
          <cell r="K1960" t="str">
            <v>15DEC03</v>
          </cell>
          <cell r="L1960" t="str">
            <v>14DEC04</v>
          </cell>
          <cell r="M1960" t="str">
            <v>14JAN05</v>
          </cell>
          <cell r="N1960" t="str">
            <v>31JUL09</v>
          </cell>
          <cell r="O1960" t="str">
            <v>15JAN09</v>
          </cell>
          <cell r="P1960" t="str">
            <v>15JUL28</v>
          </cell>
          <cell r="Q1960">
            <v>25</v>
          </cell>
          <cell r="R1960">
            <v>5</v>
          </cell>
          <cell r="S1960">
            <v>0</v>
          </cell>
          <cell r="U1960">
            <v>180000</v>
          </cell>
          <cell r="V1960">
            <v>0</v>
          </cell>
          <cell r="W1960">
            <v>180000</v>
          </cell>
          <cell r="X1960">
            <v>180000</v>
          </cell>
          <cell r="Y1960">
            <v>156305</v>
          </cell>
          <cell r="Z1960">
            <v>60007</v>
          </cell>
          <cell r="AA1960">
            <v>0</v>
          </cell>
        </row>
        <row r="1961">
          <cell r="A1961" t="str">
            <v>Yichang-Wanzhou Railway Project</v>
          </cell>
          <cell r="B1961" t="str">
            <v>2051</v>
          </cell>
          <cell r="C1961">
            <v>2051</v>
          </cell>
          <cell r="D1961" t="str">
            <v>ACTIVE</v>
          </cell>
          <cell r="E1961" t="str">
            <v>01</v>
          </cell>
          <cell r="F1961" t="str">
            <v>PRC</v>
          </cell>
          <cell r="G1961">
            <v>3703</v>
          </cell>
          <cell r="H1961" t="str">
            <v>Railways</v>
          </cell>
          <cell r="I1961">
            <v>4750</v>
          </cell>
          <cell r="J1961" t="str">
            <v>PRCM</v>
          </cell>
          <cell r="K1961" t="str">
            <v>15DEC03</v>
          </cell>
          <cell r="L1961" t="str">
            <v>27MAY04</v>
          </cell>
          <cell r="M1961" t="str">
            <v>26JUL04</v>
          </cell>
          <cell r="N1961" t="str">
            <v>30JUN10</v>
          </cell>
          <cell r="O1961" t="str">
            <v>01JUN10</v>
          </cell>
          <cell r="P1961" t="str">
            <v>01DEC29</v>
          </cell>
          <cell r="Q1961">
            <v>26</v>
          </cell>
          <cell r="R1961">
            <v>6</v>
          </cell>
          <cell r="S1961">
            <v>0</v>
          </cell>
          <cell r="U1961">
            <v>500000</v>
          </cell>
          <cell r="V1961">
            <v>0</v>
          </cell>
          <cell r="W1961">
            <v>500000</v>
          </cell>
          <cell r="X1961">
            <v>500000</v>
          </cell>
          <cell r="Y1961">
            <v>497005</v>
          </cell>
          <cell r="Z1961">
            <v>414992</v>
          </cell>
          <cell r="AA1961">
            <v>0</v>
          </cell>
        </row>
        <row r="1962">
          <cell r="A1962" t="str">
            <v>GREATER MEKONG SUBREGION TRANSMISSION PROJECT</v>
          </cell>
          <cell r="B1962" t="str">
            <v>2052</v>
          </cell>
          <cell r="C1962">
            <v>2052</v>
          </cell>
          <cell r="D1962" t="str">
            <v>ACTIVE</v>
          </cell>
          <cell r="E1962" t="str">
            <v>03</v>
          </cell>
          <cell r="F1962" t="str">
            <v>CAM</v>
          </cell>
          <cell r="G1962">
            <v>3204</v>
          </cell>
          <cell r="H1962" t="str">
            <v>Transmission &amp; Distribution</v>
          </cell>
          <cell r="I1962">
            <v>2155</v>
          </cell>
          <cell r="J1962" t="str">
            <v>CARM</v>
          </cell>
          <cell r="K1962" t="str">
            <v>15DEC03</v>
          </cell>
          <cell r="L1962" t="str">
            <v>10NOV04</v>
          </cell>
          <cell r="M1962" t="str">
            <v>25MAR05</v>
          </cell>
          <cell r="N1962" t="str">
            <v>31DEC10</v>
          </cell>
          <cell r="O1962" t="str">
            <v>01MAR12</v>
          </cell>
          <cell r="P1962" t="str">
            <v>01SEP35</v>
          </cell>
          <cell r="Q1962">
            <v>32</v>
          </cell>
          <cell r="R1962">
            <v>8</v>
          </cell>
          <cell r="S1962">
            <v>0</v>
          </cell>
          <cell r="U1962">
            <v>48081</v>
          </cell>
          <cell r="V1962">
            <v>0</v>
          </cell>
          <cell r="W1962">
            <v>48081</v>
          </cell>
          <cell r="X1962">
            <v>48081</v>
          </cell>
          <cell r="Y1962">
            <v>30948</v>
          </cell>
          <cell r="Z1962">
            <v>16870</v>
          </cell>
          <cell r="AA1962">
            <v>0</v>
          </cell>
        </row>
        <row r="1963">
          <cell r="A1963" t="str">
            <v>EDUCATION SECTOR REFORM PROJECT</v>
          </cell>
          <cell r="B1963" t="str">
            <v>2053</v>
          </cell>
          <cell r="C1963">
            <v>2053</v>
          </cell>
          <cell r="D1963" t="str">
            <v>ACTIVE</v>
          </cell>
          <cell r="E1963" t="str">
            <v>03</v>
          </cell>
          <cell r="F1963" t="str">
            <v>TAJ</v>
          </cell>
          <cell r="G1963">
            <v>3101</v>
          </cell>
          <cell r="H1963" t="str">
            <v>Basic Education</v>
          </cell>
          <cell r="I1963">
            <v>4630</v>
          </cell>
          <cell r="J1963" t="str">
            <v>CWGF</v>
          </cell>
          <cell r="K1963" t="str">
            <v>17DEC03</v>
          </cell>
          <cell r="L1963" t="str">
            <v>15APR04</v>
          </cell>
          <cell r="M1963" t="str">
            <v>15JUL04</v>
          </cell>
          <cell r="N1963" t="str">
            <v>30JUN09</v>
          </cell>
          <cell r="O1963" t="str">
            <v>15APR12</v>
          </cell>
          <cell r="P1963" t="str">
            <v>15OCT35</v>
          </cell>
          <cell r="Q1963">
            <v>32</v>
          </cell>
          <cell r="R1963">
            <v>8</v>
          </cell>
          <cell r="S1963">
            <v>0</v>
          </cell>
          <cell r="U1963">
            <v>8034</v>
          </cell>
          <cell r="V1963">
            <v>0</v>
          </cell>
          <cell r="W1963">
            <v>8034</v>
          </cell>
          <cell r="X1963">
            <v>8034</v>
          </cell>
          <cell r="Y1963">
            <v>7263</v>
          </cell>
          <cell r="Z1963">
            <v>6841</v>
          </cell>
          <cell r="AA1963">
            <v>0</v>
          </cell>
        </row>
        <row r="1964">
          <cell r="A1964" t="str">
            <v>HEALTH SECTOR REFORM PROJECT</v>
          </cell>
          <cell r="B1964" t="str">
            <v>2054</v>
          </cell>
          <cell r="C1964">
            <v>2054</v>
          </cell>
          <cell r="D1964" t="str">
            <v>ACTIVE</v>
          </cell>
          <cell r="E1964" t="str">
            <v>03</v>
          </cell>
          <cell r="F1964" t="str">
            <v>TAJ</v>
          </cell>
          <cell r="G1964">
            <v>3403</v>
          </cell>
          <cell r="H1964" t="str">
            <v>Health Systems</v>
          </cell>
          <cell r="I1964">
            <v>4675</v>
          </cell>
          <cell r="J1964" t="str">
            <v>TJRM</v>
          </cell>
          <cell r="K1964" t="str">
            <v>17DEC03</v>
          </cell>
          <cell r="L1964" t="str">
            <v>15APR04</v>
          </cell>
          <cell r="M1964" t="str">
            <v>15JUL04</v>
          </cell>
          <cell r="N1964" t="str">
            <v>30JUN09</v>
          </cell>
          <cell r="O1964" t="str">
            <v>15APR12</v>
          </cell>
          <cell r="P1964" t="str">
            <v>15OCT35</v>
          </cell>
          <cell r="Q1964">
            <v>32</v>
          </cell>
          <cell r="R1964">
            <v>8</v>
          </cell>
          <cell r="S1964">
            <v>0</v>
          </cell>
          <cell r="U1964">
            <v>8078</v>
          </cell>
          <cell r="V1964">
            <v>0</v>
          </cell>
          <cell r="W1964">
            <v>8078</v>
          </cell>
          <cell r="X1964">
            <v>8078</v>
          </cell>
          <cell r="Y1964">
            <v>6391</v>
          </cell>
          <cell r="Z1964">
            <v>6403</v>
          </cell>
          <cell r="AA1964">
            <v>0</v>
          </cell>
        </row>
        <row r="1965">
          <cell r="A1965" t="str">
            <v>SUVA-NAUSORI WATER SUPPLY AND SEWERAGE PROJECT</v>
          </cell>
          <cell r="B1965" t="str">
            <v>2055</v>
          </cell>
          <cell r="C1965">
            <v>2055</v>
          </cell>
          <cell r="D1965" t="str">
            <v>ACTIVE</v>
          </cell>
          <cell r="E1965" t="str">
            <v>01</v>
          </cell>
          <cell r="F1965" t="str">
            <v>FIJ</v>
          </cell>
          <cell r="G1965">
            <v>3801</v>
          </cell>
          <cell r="H1965" t="str">
            <v>Water Supply &amp; Sanitation</v>
          </cell>
          <cell r="I1965">
            <v>3610</v>
          </cell>
          <cell r="J1965" t="str">
            <v>PAHQ</v>
          </cell>
          <cell r="K1965" t="str">
            <v>18DEC03</v>
          </cell>
          <cell r="L1965" t="str">
            <v>05AUG04</v>
          </cell>
          <cell r="M1965" t="str">
            <v>08DEC04</v>
          </cell>
          <cell r="N1965" t="str">
            <v>31DEC10</v>
          </cell>
          <cell r="O1965" t="str">
            <v>15FEB09</v>
          </cell>
          <cell r="P1965" t="str">
            <v>15AUG28</v>
          </cell>
          <cell r="Q1965">
            <v>25</v>
          </cell>
          <cell r="R1965">
            <v>5</v>
          </cell>
          <cell r="S1965">
            <v>0</v>
          </cell>
          <cell r="U1965">
            <v>47000</v>
          </cell>
          <cell r="V1965">
            <v>0</v>
          </cell>
          <cell r="W1965">
            <v>47000</v>
          </cell>
          <cell r="X1965">
            <v>47000</v>
          </cell>
          <cell r="Y1965">
            <v>29128</v>
          </cell>
          <cell r="Z1965">
            <v>23540</v>
          </cell>
          <cell r="AA1965">
            <v>0</v>
          </cell>
        </row>
        <row r="1966">
          <cell r="A1966" t="str">
            <v>KATHMANDU VALLEY WATER SERVICES SECTOR DEVELOPMENT PROGRAM</v>
          </cell>
          <cell r="B1966" t="str">
            <v>2058</v>
          </cell>
          <cell r="C1966">
            <v>2058</v>
          </cell>
          <cell r="D1966" t="str">
            <v>ACTIVE</v>
          </cell>
          <cell r="E1966" t="str">
            <v>03</v>
          </cell>
          <cell r="F1966" t="str">
            <v>NEP</v>
          </cell>
          <cell r="G1966">
            <v>3801</v>
          </cell>
          <cell r="H1966" t="str">
            <v>Water Supply &amp; Sanitation</v>
          </cell>
          <cell r="I1966">
            <v>2045</v>
          </cell>
          <cell r="J1966" t="str">
            <v>SAUD</v>
          </cell>
          <cell r="K1966" t="str">
            <v>18DEC03</v>
          </cell>
          <cell r="L1966" t="str">
            <v>08APR04</v>
          </cell>
          <cell r="M1966" t="str">
            <v>07DEC04</v>
          </cell>
          <cell r="N1966" t="str">
            <v>31MAR09</v>
          </cell>
          <cell r="O1966" t="str">
            <v>15MAY12</v>
          </cell>
          <cell r="P1966" t="str">
            <v>15NOV27</v>
          </cell>
          <cell r="Q1966">
            <v>24</v>
          </cell>
          <cell r="R1966">
            <v>8</v>
          </cell>
          <cell r="S1966">
            <v>0</v>
          </cell>
          <cell r="U1966">
            <v>5066</v>
          </cell>
          <cell r="V1966">
            <v>0</v>
          </cell>
          <cell r="W1966">
            <v>5066</v>
          </cell>
          <cell r="X1966">
            <v>5066</v>
          </cell>
          <cell r="Y1966">
            <v>5066</v>
          </cell>
          <cell r="Z1966">
            <v>5066</v>
          </cell>
          <cell r="AA1966">
            <v>0</v>
          </cell>
        </row>
        <row r="1967">
          <cell r="A1967" t="str">
            <v>KATHMANDU VALLEY WATER SERVICES SECTOR DEVELOPMENT PROJECT</v>
          </cell>
          <cell r="B1967" t="str">
            <v>2059</v>
          </cell>
          <cell r="C1967">
            <v>2059</v>
          </cell>
          <cell r="D1967" t="str">
            <v>ACTIVE</v>
          </cell>
          <cell r="E1967" t="str">
            <v>03</v>
          </cell>
          <cell r="F1967" t="str">
            <v>NEP</v>
          </cell>
          <cell r="G1967">
            <v>3801</v>
          </cell>
          <cell r="H1967" t="str">
            <v>Water Supply &amp; Sanitation</v>
          </cell>
          <cell r="I1967">
            <v>2045</v>
          </cell>
          <cell r="J1967" t="str">
            <v>SAUD</v>
          </cell>
          <cell r="K1967" t="str">
            <v>18DEC03</v>
          </cell>
          <cell r="L1967" t="str">
            <v>08APR04</v>
          </cell>
          <cell r="M1967" t="str">
            <v>07DEC04</v>
          </cell>
          <cell r="N1967" t="str">
            <v>31DEC14</v>
          </cell>
          <cell r="O1967" t="str">
            <v>15MAY12</v>
          </cell>
          <cell r="P1967" t="str">
            <v>15NOV35</v>
          </cell>
          <cell r="Q1967">
            <v>32</v>
          </cell>
          <cell r="R1967">
            <v>8</v>
          </cell>
          <cell r="S1967">
            <v>0</v>
          </cell>
          <cell r="U1967">
            <v>10744</v>
          </cell>
          <cell r="V1967">
            <v>0</v>
          </cell>
          <cell r="W1967">
            <v>10744</v>
          </cell>
          <cell r="X1967">
            <v>10744</v>
          </cell>
          <cell r="Y1967">
            <v>0</v>
          </cell>
          <cell r="Z1967">
            <v>518</v>
          </cell>
          <cell r="AA1967">
            <v>0</v>
          </cell>
        </row>
        <row r="1968">
          <cell r="A1968" t="str">
            <v>SOUTHERN PUNJAB BASIC URBAN SERVICES PROJECT</v>
          </cell>
          <cell r="B1968" t="str">
            <v>2060</v>
          </cell>
          <cell r="C1968">
            <v>2060</v>
          </cell>
          <cell r="D1968" t="str">
            <v>ACTIVE</v>
          </cell>
          <cell r="E1968" t="str">
            <v>03</v>
          </cell>
          <cell r="F1968" t="str">
            <v>PAK</v>
          </cell>
          <cell r="G1968">
            <v>3900</v>
          </cell>
          <cell r="H1968" t="str">
            <v>Multisector</v>
          </cell>
          <cell r="I1968">
            <v>4625</v>
          </cell>
          <cell r="J1968" t="str">
            <v>CWSS</v>
          </cell>
          <cell r="K1968" t="str">
            <v>18DEC03</v>
          </cell>
          <cell r="L1968" t="str">
            <v>23JAN04</v>
          </cell>
          <cell r="M1968" t="str">
            <v>25AUG04</v>
          </cell>
          <cell r="N1968" t="str">
            <v>31JUL09</v>
          </cell>
          <cell r="O1968" t="str">
            <v>15MAR12</v>
          </cell>
          <cell r="P1968" t="str">
            <v>15SEP35</v>
          </cell>
          <cell r="Q1968">
            <v>32</v>
          </cell>
          <cell r="R1968">
            <v>8</v>
          </cell>
          <cell r="S1968">
            <v>0</v>
          </cell>
          <cell r="U1968">
            <v>48656</v>
          </cell>
          <cell r="V1968">
            <v>0</v>
          </cell>
          <cell r="W1968">
            <v>48656</v>
          </cell>
          <cell r="X1968">
            <v>48656</v>
          </cell>
          <cell r="Y1968">
            <v>33858</v>
          </cell>
          <cell r="Z1968">
            <v>19648</v>
          </cell>
          <cell r="AA1968">
            <v>0</v>
          </cell>
        </row>
        <row r="1969">
          <cell r="A1969" t="str">
            <v>SOUTHERN PUNJAB BASIC URBAN SERVICES PROJECT</v>
          </cell>
          <cell r="B1969" t="str">
            <v>2061</v>
          </cell>
          <cell r="C1969">
            <v>2061</v>
          </cell>
          <cell r="D1969" t="str">
            <v>ACTIVE</v>
          </cell>
          <cell r="E1969" t="str">
            <v>01</v>
          </cell>
          <cell r="F1969" t="str">
            <v>PAK</v>
          </cell>
          <cell r="G1969">
            <v>3900</v>
          </cell>
          <cell r="H1969" t="str">
            <v>Multisector</v>
          </cell>
          <cell r="I1969">
            <v>4625</v>
          </cell>
          <cell r="J1969" t="str">
            <v>CWSS</v>
          </cell>
          <cell r="K1969" t="str">
            <v>18DEC03</v>
          </cell>
          <cell r="L1969" t="str">
            <v>23JAN04</v>
          </cell>
          <cell r="M1969" t="str">
            <v>25AUG04</v>
          </cell>
          <cell r="N1969" t="str">
            <v>31JUL09</v>
          </cell>
          <cell r="O1969" t="str">
            <v>15MAR09</v>
          </cell>
          <cell r="P1969" t="str">
            <v>15SEP28</v>
          </cell>
          <cell r="Q1969">
            <v>25</v>
          </cell>
          <cell r="R1969">
            <v>5</v>
          </cell>
          <cell r="S1969">
            <v>0</v>
          </cell>
          <cell r="U1969">
            <v>49389</v>
          </cell>
          <cell r="V1969">
            <v>0</v>
          </cell>
          <cell r="W1969">
            <v>49389</v>
          </cell>
          <cell r="X1969">
            <v>49389</v>
          </cell>
          <cell r="Y1969">
            <v>33806</v>
          </cell>
          <cell r="Z1969">
            <v>20637</v>
          </cell>
          <cell r="AA1969">
            <v>0</v>
          </cell>
        </row>
        <row r="1970">
          <cell r="A1970" t="str">
            <v>DUSHANBE-KYRGYZ BORDER ROAD REHABILITATION PROJECT (PHASE 1)</v>
          </cell>
          <cell r="B1970" t="str">
            <v>2062</v>
          </cell>
          <cell r="C1970">
            <v>2062</v>
          </cell>
          <cell r="D1970" t="str">
            <v>ACTIVE</v>
          </cell>
          <cell r="E1970" t="str">
            <v>03</v>
          </cell>
          <cell r="F1970" t="str">
            <v>TAJ</v>
          </cell>
          <cell r="G1970">
            <v>3701</v>
          </cell>
          <cell r="H1970" t="str">
            <v>Roads &amp; Highways</v>
          </cell>
          <cell r="I1970">
            <v>4675</v>
          </cell>
          <cell r="J1970" t="str">
            <v>TJRM</v>
          </cell>
          <cell r="K1970" t="str">
            <v>18DEC03</v>
          </cell>
          <cell r="L1970" t="str">
            <v>05MAR04</v>
          </cell>
          <cell r="M1970" t="str">
            <v>15APR04</v>
          </cell>
          <cell r="N1970" t="str">
            <v>31DEC08</v>
          </cell>
          <cell r="O1970" t="str">
            <v>15MAY12</v>
          </cell>
          <cell r="P1970" t="str">
            <v>15NOV35</v>
          </cell>
          <cell r="Q1970">
            <v>32</v>
          </cell>
          <cell r="R1970">
            <v>8</v>
          </cell>
          <cell r="S1970">
            <v>0</v>
          </cell>
          <cell r="U1970">
            <v>15909</v>
          </cell>
          <cell r="V1970">
            <v>0</v>
          </cell>
          <cell r="W1970">
            <v>15909</v>
          </cell>
          <cell r="X1970">
            <v>15909</v>
          </cell>
          <cell r="Y1970">
            <v>13288</v>
          </cell>
          <cell r="Z1970">
            <v>13235</v>
          </cell>
          <cell r="AA1970">
            <v>0</v>
          </cell>
        </row>
        <row r="1971">
          <cell r="A1971" t="str">
            <v>DEVELOPMENT OF POOR URBAN COMMUNITIES SECTOR PROJECT</v>
          </cell>
          <cell r="B1971" t="str">
            <v>2063</v>
          </cell>
          <cell r="C1971">
            <v>2063</v>
          </cell>
          <cell r="D1971" t="str">
            <v>ACTIVE</v>
          </cell>
          <cell r="E1971" t="str">
            <v>01</v>
          </cell>
          <cell r="F1971" t="str">
            <v>PHI</v>
          </cell>
          <cell r="G1971">
            <v>3900</v>
          </cell>
          <cell r="H1971" t="str">
            <v>Multisector</v>
          </cell>
          <cell r="I1971">
            <v>2135</v>
          </cell>
          <cell r="J1971" t="str">
            <v>SESS</v>
          </cell>
          <cell r="K1971" t="str">
            <v>18DEC03</v>
          </cell>
          <cell r="L1971" t="str">
            <v>22DEC03</v>
          </cell>
          <cell r="M1971" t="str">
            <v>21APR04</v>
          </cell>
          <cell r="N1971" t="str">
            <v>20APR10</v>
          </cell>
          <cell r="O1971" t="str">
            <v>15DEC10</v>
          </cell>
          <cell r="P1971" t="str">
            <v>15JUN29</v>
          </cell>
          <cell r="Q1971">
            <v>25</v>
          </cell>
          <cell r="R1971">
            <v>6</v>
          </cell>
          <cell r="S1971">
            <v>0</v>
          </cell>
          <cell r="U1971">
            <v>34550</v>
          </cell>
          <cell r="V1971">
            <v>0</v>
          </cell>
          <cell r="W1971">
            <v>34550</v>
          </cell>
          <cell r="X1971">
            <v>16184</v>
          </cell>
          <cell r="Y1971">
            <v>10263</v>
          </cell>
          <cell r="Z1971">
            <v>10263</v>
          </cell>
          <cell r="AA1971">
            <v>0</v>
          </cell>
        </row>
        <row r="1972">
          <cell r="A1972" t="str">
            <v>PARTICIPATORY IRRIGATION SECTOR PROJECT</v>
          </cell>
          <cell r="B1972" t="str">
            <v>2064</v>
          </cell>
          <cell r="C1972">
            <v>2064</v>
          </cell>
          <cell r="D1972" t="str">
            <v>ACTIVE</v>
          </cell>
          <cell r="E1972" t="str">
            <v>03</v>
          </cell>
          <cell r="F1972" t="str">
            <v>INO</v>
          </cell>
          <cell r="G1972">
            <v>3005</v>
          </cell>
          <cell r="H1972" t="str">
            <v>Irrigation &amp; Drainage</v>
          </cell>
          <cell r="I1972">
            <v>2161</v>
          </cell>
          <cell r="J1972" t="str">
            <v>IRM</v>
          </cell>
          <cell r="K1972" t="str">
            <v>19DEC03</v>
          </cell>
          <cell r="L1972" t="str">
            <v>02FEB05</v>
          </cell>
          <cell r="M1972" t="str">
            <v>02JUN05</v>
          </cell>
          <cell r="N1972" t="str">
            <v>30JUN11</v>
          </cell>
          <cell r="O1972" t="str">
            <v>01JUN12</v>
          </cell>
          <cell r="P1972" t="str">
            <v>01DEC35</v>
          </cell>
          <cell r="Q1972">
            <v>32</v>
          </cell>
          <cell r="R1972">
            <v>8</v>
          </cell>
          <cell r="S1972">
            <v>0</v>
          </cell>
          <cell r="U1972">
            <v>20511</v>
          </cell>
          <cell r="V1972">
            <v>0</v>
          </cell>
          <cell r="W1972">
            <v>20511</v>
          </cell>
          <cell r="X1972">
            <v>20511</v>
          </cell>
          <cell r="Y1972">
            <v>4698</v>
          </cell>
          <cell r="Z1972">
            <v>3001</v>
          </cell>
          <cell r="AA1972">
            <v>0</v>
          </cell>
        </row>
        <row r="1973">
          <cell r="A1973" t="str">
            <v>PARTICIPATORY IRRIGATION SECTOR PROJECT</v>
          </cell>
          <cell r="B1973" t="str">
            <v>2065</v>
          </cell>
          <cell r="C1973">
            <v>2065</v>
          </cell>
          <cell r="D1973" t="str">
            <v>ACTIVE</v>
          </cell>
          <cell r="E1973" t="str">
            <v>01</v>
          </cell>
          <cell r="F1973" t="str">
            <v>INO</v>
          </cell>
          <cell r="G1973">
            <v>3005</v>
          </cell>
          <cell r="H1973" t="str">
            <v>Irrigation &amp; Drainage</v>
          </cell>
          <cell r="I1973">
            <v>2161</v>
          </cell>
          <cell r="J1973" t="str">
            <v>IRM</v>
          </cell>
          <cell r="K1973" t="str">
            <v>19DEC03</v>
          </cell>
          <cell r="L1973" t="str">
            <v>02FEB05</v>
          </cell>
          <cell r="M1973" t="str">
            <v>02JUN05</v>
          </cell>
          <cell r="N1973" t="str">
            <v>30JUN11</v>
          </cell>
          <cell r="O1973" t="str">
            <v>01JUN11</v>
          </cell>
          <cell r="P1973" t="str">
            <v>01DEC25</v>
          </cell>
          <cell r="Q1973">
            <v>22</v>
          </cell>
          <cell r="R1973">
            <v>7</v>
          </cell>
          <cell r="S1973">
            <v>0</v>
          </cell>
          <cell r="U1973">
            <v>54000</v>
          </cell>
          <cell r="V1973">
            <v>0</v>
          </cell>
          <cell r="W1973">
            <v>54000</v>
          </cell>
          <cell r="X1973">
            <v>54000</v>
          </cell>
          <cell r="Y1973">
            <v>12622</v>
          </cell>
          <cell r="Z1973">
            <v>7833</v>
          </cell>
          <cell r="AA1973">
            <v>0</v>
          </cell>
        </row>
        <row r="1974">
          <cell r="A1974" t="str">
            <v>Small and Medium Enterprise Sector Development Program</v>
          </cell>
          <cell r="B1974" t="str">
            <v>2066</v>
          </cell>
          <cell r="C1974">
            <v>2066</v>
          </cell>
          <cell r="D1974" t="str">
            <v>CLOSED</v>
          </cell>
          <cell r="E1974" t="str">
            <v>01</v>
          </cell>
          <cell r="F1974" t="str">
            <v>PAK</v>
          </cell>
          <cell r="G1974">
            <v>3503</v>
          </cell>
          <cell r="H1974" t="str">
            <v>Small &amp; Medium Scale Enterprises</v>
          </cell>
          <cell r="I1974">
            <v>4630</v>
          </cell>
          <cell r="J1974" t="str">
            <v>CWGF</v>
          </cell>
          <cell r="K1974" t="str">
            <v>19DEC03</v>
          </cell>
          <cell r="L1974" t="str">
            <v>10FEB04</v>
          </cell>
          <cell r="M1974" t="str">
            <v>05JUL04</v>
          </cell>
          <cell r="N1974" t="str">
            <v>27JUN08</v>
          </cell>
          <cell r="O1974" t="str">
            <v>01APR07</v>
          </cell>
          <cell r="P1974" t="str">
            <v>01OCT18</v>
          </cell>
          <cell r="Q1974">
            <v>15</v>
          </cell>
          <cell r="R1974">
            <v>3</v>
          </cell>
          <cell r="S1974">
            <v>0</v>
          </cell>
          <cell r="U1974">
            <v>149107</v>
          </cell>
          <cell r="V1974">
            <v>0</v>
          </cell>
          <cell r="W1974">
            <v>149107</v>
          </cell>
          <cell r="X1974">
            <v>149107</v>
          </cell>
          <cell r="Y1974">
            <v>149107</v>
          </cell>
          <cell r="Z1974">
            <v>149107</v>
          </cell>
          <cell r="AA1974">
            <v>10216</v>
          </cell>
        </row>
        <row r="1975">
          <cell r="A1975" t="str">
            <v>Small and Medium Enterprise Sector Development Project</v>
          </cell>
          <cell r="B1975" t="str">
            <v>2067</v>
          </cell>
          <cell r="C1975">
            <v>2067</v>
          </cell>
          <cell r="D1975" t="str">
            <v>ACTIVE</v>
          </cell>
          <cell r="E1975" t="str">
            <v>03</v>
          </cell>
          <cell r="F1975" t="str">
            <v>PAK</v>
          </cell>
          <cell r="G1975">
            <v>3503</v>
          </cell>
          <cell r="H1975" t="str">
            <v>Small &amp; Medium Scale Enterprises</v>
          </cell>
          <cell r="I1975">
            <v>4630</v>
          </cell>
          <cell r="J1975" t="str">
            <v>CWGF</v>
          </cell>
          <cell r="K1975" t="str">
            <v>19DEC03</v>
          </cell>
          <cell r="L1975" t="str">
            <v>10FEB04</v>
          </cell>
          <cell r="M1975" t="str">
            <v>05JUL04</v>
          </cell>
          <cell r="N1975" t="str">
            <v>30JUN09</v>
          </cell>
          <cell r="O1975" t="str">
            <v>01APR12</v>
          </cell>
          <cell r="P1975" t="str">
            <v>01OCT35</v>
          </cell>
          <cell r="Q1975">
            <v>32</v>
          </cell>
          <cell r="R1975">
            <v>8</v>
          </cell>
          <cell r="S1975">
            <v>0</v>
          </cell>
          <cell r="U1975">
            <v>19163</v>
          </cell>
          <cell r="V1975">
            <v>0</v>
          </cell>
          <cell r="W1975">
            <v>19163</v>
          </cell>
          <cell r="X1975">
            <v>19163</v>
          </cell>
          <cell r="Y1975">
            <v>4679</v>
          </cell>
          <cell r="Z1975">
            <v>4795</v>
          </cell>
          <cell r="AA1975">
            <v>0</v>
          </cell>
        </row>
        <row r="1976">
          <cell r="A1976" t="str">
            <v>FLOOD MITIGATION PROJECT</v>
          </cell>
          <cell r="B1976" t="str">
            <v>2068</v>
          </cell>
          <cell r="C1976">
            <v>2068</v>
          </cell>
          <cell r="D1976" t="str">
            <v>ACTIVE</v>
          </cell>
          <cell r="E1976" t="str">
            <v>03</v>
          </cell>
          <cell r="F1976" t="str">
            <v>AZE</v>
          </cell>
          <cell r="G1976">
            <v>3007</v>
          </cell>
          <cell r="H1976" t="str">
            <v>Water Resource Management</v>
          </cell>
          <cell r="I1976">
            <v>4620</v>
          </cell>
          <cell r="J1976" t="str">
            <v>CWAE</v>
          </cell>
          <cell r="K1976" t="str">
            <v>19DEC03</v>
          </cell>
          <cell r="L1976" t="str">
            <v>22JUL04</v>
          </cell>
          <cell r="M1976" t="str">
            <v>08DEC04</v>
          </cell>
          <cell r="N1976" t="str">
            <v>30SEP08</v>
          </cell>
          <cell r="O1976" t="str">
            <v>01JUN11</v>
          </cell>
          <cell r="P1976" t="str">
            <v>01DEC34</v>
          </cell>
          <cell r="Q1976">
            <v>32</v>
          </cell>
          <cell r="R1976">
            <v>8</v>
          </cell>
          <cell r="S1976">
            <v>0</v>
          </cell>
          <cell r="U1976">
            <v>23643</v>
          </cell>
          <cell r="V1976">
            <v>0</v>
          </cell>
          <cell r="W1976">
            <v>23643</v>
          </cell>
          <cell r="X1976">
            <v>23643</v>
          </cell>
          <cell r="Y1976">
            <v>23168</v>
          </cell>
          <cell r="Z1976">
            <v>21134</v>
          </cell>
          <cell r="AA1976">
            <v>0</v>
          </cell>
        </row>
        <row r="1977">
          <cell r="A1977" t="str">
            <v>AMU ZANG IRRIGATION REHABILITATION PROJECT</v>
          </cell>
          <cell r="B1977" t="str">
            <v>2069</v>
          </cell>
          <cell r="C1977">
            <v>2069</v>
          </cell>
          <cell r="D1977" t="str">
            <v>ACTIVE</v>
          </cell>
          <cell r="E1977" t="str">
            <v>01</v>
          </cell>
          <cell r="F1977" t="str">
            <v>UZB</v>
          </cell>
          <cell r="G1977">
            <v>3005</v>
          </cell>
          <cell r="H1977" t="str">
            <v>Irrigation &amp; Drainage</v>
          </cell>
          <cell r="I1977">
            <v>4680</v>
          </cell>
          <cell r="J1977" t="str">
            <v>URM</v>
          </cell>
          <cell r="K1977" t="str">
            <v>19DEC03</v>
          </cell>
          <cell r="L1977" t="str">
            <v>02NOV04</v>
          </cell>
          <cell r="M1977" t="str">
            <v>16NOV04</v>
          </cell>
          <cell r="N1977" t="str">
            <v>30SEP09</v>
          </cell>
          <cell r="O1977" t="str">
            <v>15JUN09</v>
          </cell>
          <cell r="P1977" t="str">
            <v>15DEC28</v>
          </cell>
          <cell r="Q1977">
            <v>25</v>
          </cell>
          <cell r="R1977">
            <v>5</v>
          </cell>
          <cell r="S1977">
            <v>0</v>
          </cell>
          <cell r="U1977">
            <v>73200</v>
          </cell>
          <cell r="V1977">
            <v>0</v>
          </cell>
          <cell r="W1977">
            <v>73200</v>
          </cell>
          <cell r="X1977">
            <v>73200</v>
          </cell>
          <cell r="Y1977">
            <v>54366</v>
          </cell>
          <cell r="Z1977">
            <v>27836</v>
          </cell>
          <cell r="AA1977">
            <v>0</v>
          </cell>
        </row>
        <row r="1978">
          <cell r="A1978" t="str">
            <v>2ND PARTICIPATORY LIVESTOCK DEVELOPMENT PRJOECT (PLDP)</v>
          </cell>
          <cell r="B1978" t="str">
            <v>2070</v>
          </cell>
          <cell r="C1978">
            <v>2070</v>
          </cell>
          <cell r="D1978" t="str">
            <v>ACTIVE</v>
          </cell>
          <cell r="E1978" t="str">
            <v>03</v>
          </cell>
          <cell r="F1978" t="str">
            <v>BAN</v>
          </cell>
          <cell r="G1978">
            <v>3006</v>
          </cell>
          <cell r="H1978" t="str">
            <v>Livestock</v>
          </cell>
          <cell r="I1978">
            <v>2055</v>
          </cell>
          <cell r="J1978" t="str">
            <v>BRM</v>
          </cell>
          <cell r="K1978" t="str">
            <v>19DEC03</v>
          </cell>
          <cell r="L1978" t="str">
            <v>10FEB04</v>
          </cell>
          <cell r="M1978" t="str">
            <v>30JUN04</v>
          </cell>
          <cell r="N1978" t="str">
            <v>30JUN10</v>
          </cell>
          <cell r="O1978" t="str">
            <v>15JUN12</v>
          </cell>
          <cell r="P1978" t="str">
            <v>15DEC35</v>
          </cell>
          <cell r="Q1978">
            <v>32</v>
          </cell>
          <cell r="R1978">
            <v>8</v>
          </cell>
          <cell r="S1978">
            <v>0</v>
          </cell>
          <cell r="U1978">
            <v>21344</v>
          </cell>
          <cell r="V1978">
            <v>0</v>
          </cell>
          <cell r="W1978">
            <v>21344</v>
          </cell>
          <cell r="X1978">
            <v>21344</v>
          </cell>
          <cell r="Y1978">
            <v>12021</v>
          </cell>
          <cell r="Z1978">
            <v>12178</v>
          </cell>
          <cell r="AA1978">
            <v>0</v>
          </cell>
        </row>
        <row r="1979">
          <cell r="A1979" t="str">
            <v>COMMUNITY LIVESTOCK DEVELOPMENT PROJECT</v>
          </cell>
          <cell r="B1979" t="str">
            <v>2071</v>
          </cell>
          <cell r="C1979">
            <v>2071</v>
          </cell>
          <cell r="D1979" t="str">
            <v>ACTIVE</v>
          </cell>
          <cell r="E1979" t="str">
            <v>03</v>
          </cell>
          <cell r="F1979" t="str">
            <v>NEP</v>
          </cell>
          <cell r="G1979">
            <v>3006</v>
          </cell>
          <cell r="H1979" t="str">
            <v>Livestock</v>
          </cell>
          <cell r="I1979">
            <v>2070</v>
          </cell>
          <cell r="J1979" t="str">
            <v>NRM</v>
          </cell>
          <cell r="K1979" t="str">
            <v>19DEC03</v>
          </cell>
          <cell r="L1979" t="str">
            <v>08APR04</v>
          </cell>
          <cell r="M1979" t="str">
            <v>02DEC05</v>
          </cell>
          <cell r="N1979" t="str">
            <v>30JUN10</v>
          </cell>
          <cell r="O1979" t="str">
            <v>01MAY12</v>
          </cell>
          <cell r="P1979" t="str">
            <v>01NOV35</v>
          </cell>
          <cell r="Q1979">
            <v>32</v>
          </cell>
          <cell r="R1979">
            <v>8</v>
          </cell>
          <cell r="S1979">
            <v>0</v>
          </cell>
          <cell r="U1979">
            <v>21546</v>
          </cell>
          <cell r="V1979">
            <v>0</v>
          </cell>
          <cell r="W1979">
            <v>21546</v>
          </cell>
          <cell r="X1979">
            <v>21546</v>
          </cell>
          <cell r="Y1979">
            <v>10133</v>
          </cell>
          <cell r="Z1979">
            <v>10778</v>
          </cell>
          <cell r="AA1979">
            <v>0</v>
          </cell>
        </row>
        <row r="1980">
          <cell r="A1980" t="str">
            <v>NEIGHBORHOOD UPGRADING AND SHELTER SECTOR PROJECT</v>
          </cell>
          <cell r="B1980" t="str">
            <v>2072</v>
          </cell>
          <cell r="C1980">
            <v>2072</v>
          </cell>
          <cell r="D1980" t="str">
            <v>ACTIVE</v>
          </cell>
          <cell r="E1980" t="str">
            <v>01</v>
          </cell>
          <cell r="F1980" t="str">
            <v>INO</v>
          </cell>
          <cell r="G1980">
            <v>3900</v>
          </cell>
          <cell r="H1980" t="str">
            <v>Multisector</v>
          </cell>
          <cell r="I1980">
            <v>2161</v>
          </cell>
          <cell r="J1980" t="str">
            <v>IRM</v>
          </cell>
          <cell r="K1980" t="str">
            <v>19DEC03</v>
          </cell>
          <cell r="L1980" t="str">
            <v>09SEP04</v>
          </cell>
          <cell r="M1980" t="str">
            <v>31MAR05</v>
          </cell>
          <cell r="N1980" t="str">
            <v>31DEC09</v>
          </cell>
          <cell r="O1980" t="str">
            <v>01JUN10</v>
          </cell>
          <cell r="P1980" t="str">
            <v>01DEC28</v>
          </cell>
          <cell r="Q1980">
            <v>25</v>
          </cell>
          <cell r="R1980">
            <v>6</v>
          </cell>
          <cell r="S1980">
            <v>0</v>
          </cell>
          <cell r="U1980">
            <v>68600</v>
          </cell>
          <cell r="V1980">
            <v>15600</v>
          </cell>
          <cell r="W1980">
            <v>53000</v>
          </cell>
          <cell r="X1980">
            <v>53000</v>
          </cell>
          <cell r="Y1980">
            <v>31448</v>
          </cell>
          <cell r="Z1980">
            <v>35728</v>
          </cell>
          <cell r="AA1980">
            <v>0</v>
          </cell>
        </row>
        <row r="1981">
          <cell r="A1981" t="str">
            <v>NEIGHBORHOOD UPGRADING AND SHELTER SECTOR PROJECT</v>
          </cell>
          <cell r="B1981" t="str">
            <v>2073</v>
          </cell>
          <cell r="C1981">
            <v>2073</v>
          </cell>
          <cell r="D1981" t="str">
            <v>ACTIVE</v>
          </cell>
          <cell r="E1981" t="str">
            <v>03</v>
          </cell>
          <cell r="F1981" t="str">
            <v>INO</v>
          </cell>
          <cell r="G1981">
            <v>3900</v>
          </cell>
          <cell r="H1981" t="str">
            <v>Multisector</v>
          </cell>
          <cell r="I1981">
            <v>2161</v>
          </cell>
          <cell r="J1981" t="str">
            <v>IRM</v>
          </cell>
          <cell r="K1981" t="str">
            <v>19DEC03</v>
          </cell>
          <cell r="L1981" t="str">
            <v>09SEP04</v>
          </cell>
          <cell r="M1981" t="str">
            <v>31MAR05</v>
          </cell>
          <cell r="N1981" t="str">
            <v>31DEC09</v>
          </cell>
          <cell r="O1981" t="str">
            <v>01JUN12</v>
          </cell>
          <cell r="P1981" t="str">
            <v>01DEC35</v>
          </cell>
          <cell r="Q1981">
            <v>32</v>
          </cell>
          <cell r="R1981">
            <v>8</v>
          </cell>
          <cell r="S1981">
            <v>0</v>
          </cell>
          <cell r="U1981">
            <v>21304</v>
          </cell>
          <cell r="V1981">
            <v>0</v>
          </cell>
          <cell r="W1981">
            <v>21304</v>
          </cell>
          <cell r="X1981">
            <v>21304</v>
          </cell>
          <cell r="Y1981">
            <v>17899</v>
          </cell>
          <cell r="Z1981">
            <v>11977</v>
          </cell>
          <cell r="AA1981">
            <v>0</v>
          </cell>
        </row>
        <row r="1982">
          <cell r="A1982" t="str">
            <v>2ND DECENTRALIZED HEALTH SERVICES PROJECT (DHS2)</v>
          </cell>
          <cell r="B1982" t="str">
            <v>2074</v>
          </cell>
          <cell r="C1982">
            <v>2074</v>
          </cell>
          <cell r="D1982" t="str">
            <v>ACTIVE</v>
          </cell>
          <cell r="E1982" t="str">
            <v>01</v>
          </cell>
          <cell r="F1982" t="str">
            <v>INO</v>
          </cell>
          <cell r="G1982">
            <v>3403</v>
          </cell>
          <cell r="H1982" t="str">
            <v>Health Systems</v>
          </cell>
          <cell r="I1982">
            <v>2135</v>
          </cell>
          <cell r="J1982" t="str">
            <v>SESS</v>
          </cell>
          <cell r="K1982" t="str">
            <v>19DEC03</v>
          </cell>
          <cell r="L1982" t="str">
            <v>16DEC04</v>
          </cell>
          <cell r="M1982" t="str">
            <v>29MAR05</v>
          </cell>
          <cell r="N1982" t="str">
            <v>31DEC10</v>
          </cell>
          <cell r="O1982" t="str">
            <v>01JUN09</v>
          </cell>
          <cell r="P1982" t="str">
            <v>01DEC28</v>
          </cell>
          <cell r="Q1982">
            <v>25</v>
          </cell>
          <cell r="R1982">
            <v>5</v>
          </cell>
          <cell r="S1982">
            <v>0</v>
          </cell>
          <cell r="U1982">
            <v>64800</v>
          </cell>
          <cell r="V1982">
            <v>13130</v>
          </cell>
          <cell r="W1982">
            <v>51670</v>
          </cell>
          <cell r="X1982">
            <v>51670</v>
          </cell>
          <cell r="Y1982">
            <v>9050</v>
          </cell>
          <cell r="Z1982">
            <v>11790</v>
          </cell>
          <cell r="AA1982">
            <v>0</v>
          </cell>
        </row>
        <row r="1983">
          <cell r="A1983" t="str">
            <v>2ND DECENTRALIZED HEALTH SERVICES PROJECT (DHS2)</v>
          </cell>
          <cell r="B1983" t="str">
            <v>2075</v>
          </cell>
          <cell r="C1983">
            <v>2075</v>
          </cell>
          <cell r="D1983" t="str">
            <v>ACTIVE</v>
          </cell>
          <cell r="E1983" t="str">
            <v>03</v>
          </cell>
          <cell r="F1983" t="str">
            <v>INO</v>
          </cell>
          <cell r="G1983">
            <v>3403</v>
          </cell>
          <cell r="H1983" t="str">
            <v>Health Systems</v>
          </cell>
          <cell r="I1983">
            <v>2135</v>
          </cell>
          <cell r="J1983" t="str">
            <v>SESS</v>
          </cell>
          <cell r="K1983" t="str">
            <v>19DEC03</v>
          </cell>
          <cell r="L1983" t="str">
            <v>16DEC04</v>
          </cell>
          <cell r="M1983" t="str">
            <v>29MAR05</v>
          </cell>
          <cell r="N1983" t="str">
            <v>31DEC10</v>
          </cell>
          <cell r="O1983" t="str">
            <v>01JUN12</v>
          </cell>
          <cell r="P1983" t="str">
            <v>01DEC35</v>
          </cell>
          <cell r="Q1983">
            <v>32</v>
          </cell>
          <cell r="R1983">
            <v>8</v>
          </cell>
          <cell r="S1983">
            <v>0</v>
          </cell>
          <cell r="U1983">
            <v>37841</v>
          </cell>
          <cell r="V1983">
            <v>0</v>
          </cell>
          <cell r="W1983">
            <v>37841</v>
          </cell>
          <cell r="X1983">
            <v>37841</v>
          </cell>
          <cell r="Y1983">
            <v>7800</v>
          </cell>
          <cell r="Z1983">
            <v>8170</v>
          </cell>
          <cell r="AA1983">
            <v>0</v>
          </cell>
        </row>
        <row r="1984">
          <cell r="A1984" t="str">
            <v>Health Care in the Central Highlands Project</v>
          </cell>
          <cell r="B1984" t="str">
            <v>2076</v>
          </cell>
          <cell r="C1984">
            <v>2076</v>
          </cell>
          <cell r="D1984" t="str">
            <v>ACTIVE</v>
          </cell>
          <cell r="E1984" t="str">
            <v>03</v>
          </cell>
          <cell r="F1984" t="str">
            <v>VIE</v>
          </cell>
          <cell r="G1984">
            <v>3403</v>
          </cell>
          <cell r="H1984" t="str">
            <v>Health Systems</v>
          </cell>
          <cell r="I1984">
            <v>2180</v>
          </cell>
          <cell r="J1984" t="str">
            <v>VRM</v>
          </cell>
          <cell r="K1984" t="str">
            <v>09JAN04</v>
          </cell>
          <cell r="L1984" t="str">
            <v>08APR04</v>
          </cell>
          <cell r="M1984" t="str">
            <v>30AUG04</v>
          </cell>
          <cell r="N1984" t="str">
            <v>30JUN10</v>
          </cell>
          <cell r="O1984" t="str">
            <v>15JUN12</v>
          </cell>
          <cell r="P1984" t="str">
            <v>15DEC35</v>
          </cell>
          <cell r="Q1984">
            <v>32</v>
          </cell>
          <cell r="R1984">
            <v>8</v>
          </cell>
          <cell r="S1984">
            <v>0</v>
          </cell>
          <cell r="U1984">
            <v>21497</v>
          </cell>
          <cell r="V1984">
            <v>0</v>
          </cell>
          <cell r="W1984">
            <v>21497</v>
          </cell>
          <cell r="X1984">
            <v>21497</v>
          </cell>
          <cell r="Y1984">
            <v>13829</v>
          </cell>
          <cell r="Z1984">
            <v>10839</v>
          </cell>
          <cell r="AA1984">
            <v>0</v>
          </cell>
        </row>
        <row r="1985">
          <cell r="A1985" t="str">
            <v>Community Water Transport Project</v>
          </cell>
          <cell r="B1985" t="str">
            <v>2079</v>
          </cell>
          <cell r="C1985">
            <v>2079</v>
          </cell>
          <cell r="D1985" t="str">
            <v>ACTIVE</v>
          </cell>
          <cell r="E1985" t="str">
            <v>03</v>
          </cell>
          <cell r="F1985" t="str">
            <v>PNG</v>
          </cell>
          <cell r="G1985">
            <v>3702</v>
          </cell>
          <cell r="H1985" t="str">
            <v>Ports, Waterways, &amp; Shipping</v>
          </cell>
          <cell r="I1985">
            <v>3635</v>
          </cell>
          <cell r="J1985" t="str">
            <v>PNRM</v>
          </cell>
          <cell r="K1985" t="str">
            <v>25MAR04</v>
          </cell>
          <cell r="L1985" t="str">
            <v>31MAY04</v>
          </cell>
          <cell r="M1985" t="str">
            <v>23NOV04</v>
          </cell>
          <cell r="N1985" t="str">
            <v>30JUN12</v>
          </cell>
          <cell r="O1985" t="str">
            <v>15SEP12</v>
          </cell>
          <cell r="P1985" t="str">
            <v>15MAR36</v>
          </cell>
          <cell r="Q1985">
            <v>32</v>
          </cell>
          <cell r="R1985">
            <v>8</v>
          </cell>
          <cell r="S1985">
            <v>0</v>
          </cell>
          <cell r="U1985">
            <v>19348</v>
          </cell>
          <cell r="V1985">
            <v>0</v>
          </cell>
          <cell r="W1985">
            <v>19348</v>
          </cell>
          <cell r="X1985">
            <v>19348</v>
          </cell>
          <cell r="Y1985">
            <v>14532</v>
          </cell>
          <cell r="Z1985">
            <v>12028</v>
          </cell>
          <cell r="AA1985">
            <v>0</v>
          </cell>
        </row>
        <row r="1986">
          <cell r="A1986" t="str">
            <v>TA FOR ROAD PROJECT PREPARATORY FACILITY</v>
          </cell>
          <cell r="B1986" t="str">
            <v>2080</v>
          </cell>
          <cell r="C1986">
            <v>2080</v>
          </cell>
          <cell r="D1986" t="str">
            <v>ACTIVE</v>
          </cell>
          <cell r="E1986" t="str">
            <v>03</v>
          </cell>
          <cell r="F1986" t="str">
            <v>SRI</v>
          </cell>
          <cell r="G1986">
            <v>3701</v>
          </cell>
          <cell r="H1986" t="str">
            <v>Roads &amp; Highways</v>
          </cell>
          <cell r="I1986">
            <v>2015</v>
          </cell>
          <cell r="J1986" t="str">
            <v>SATC</v>
          </cell>
          <cell r="K1986" t="str">
            <v>13APR04</v>
          </cell>
          <cell r="L1986" t="str">
            <v>16JUN04</v>
          </cell>
          <cell r="M1986" t="str">
            <v>15SEP04</v>
          </cell>
          <cell r="N1986" t="str">
            <v>31DEC09</v>
          </cell>
          <cell r="O1986" t="str">
            <v>15APR12</v>
          </cell>
          <cell r="P1986" t="str">
            <v>15OCT35</v>
          </cell>
          <cell r="Q1986">
            <v>32</v>
          </cell>
          <cell r="R1986">
            <v>8</v>
          </cell>
          <cell r="S1986">
            <v>0</v>
          </cell>
          <cell r="U1986">
            <v>15673</v>
          </cell>
          <cell r="V1986">
            <v>0</v>
          </cell>
          <cell r="W1986">
            <v>15673</v>
          </cell>
          <cell r="X1986">
            <v>15673</v>
          </cell>
          <cell r="Y1986">
            <v>8908</v>
          </cell>
          <cell r="Z1986">
            <v>4417</v>
          </cell>
          <cell r="AA1986">
            <v>0</v>
          </cell>
        </row>
        <row r="1987">
          <cell r="A1987" t="str">
            <v>Fujian Soil Conservation and Rural Development II Project</v>
          </cell>
          <cell r="B1987" t="str">
            <v>2082</v>
          </cell>
          <cell r="C1987">
            <v>2082</v>
          </cell>
          <cell r="D1987" t="str">
            <v>ACTIVE</v>
          </cell>
          <cell r="E1987" t="str">
            <v>01</v>
          </cell>
          <cell r="F1987" t="str">
            <v>PRC</v>
          </cell>
          <cell r="G1987">
            <v>3900</v>
          </cell>
          <cell r="H1987" t="str">
            <v>Multisector</v>
          </cell>
          <cell r="I1987">
            <v>4750</v>
          </cell>
          <cell r="J1987" t="str">
            <v>PRCM</v>
          </cell>
          <cell r="K1987" t="str">
            <v>28APR04</v>
          </cell>
          <cell r="L1987" t="str">
            <v>26OCT04</v>
          </cell>
          <cell r="M1987" t="str">
            <v>18MAR05</v>
          </cell>
          <cell r="N1987" t="str">
            <v>31DEC10</v>
          </cell>
          <cell r="O1987" t="str">
            <v>15SEP10</v>
          </cell>
          <cell r="P1987" t="str">
            <v>15MAR29</v>
          </cell>
          <cell r="Q1987">
            <v>25</v>
          </cell>
          <cell r="R1987">
            <v>6</v>
          </cell>
          <cell r="S1987">
            <v>0</v>
          </cell>
          <cell r="U1987">
            <v>80000</v>
          </cell>
          <cell r="V1987">
            <v>0</v>
          </cell>
          <cell r="W1987">
            <v>80000</v>
          </cell>
          <cell r="X1987">
            <v>80000</v>
          </cell>
          <cell r="Y1987">
            <v>30544</v>
          </cell>
          <cell r="Z1987">
            <v>31238</v>
          </cell>
          <cell r="AA1987">
            <v>0</v>
          </cell>
        </row>
        <row r="1988">
          <cell r="A1988" t="str">
            <v>Agriculture Sector Program</v>
          </cell>
          <cell r="B1988" t="str">
            <v>2083</v>
          </cell>
          <cell r="C1988">
            <v>2083</v>
          </cell>
          <cell r="D1988" t="str">
            <v>ACTIVE</v>
          </cell>
          <cell r="E1988" t="str">
            <v>03</v>
          </cell>
          <cell r="F1988" t="str">
            <v>AFG</v>
          </cell>
          <cell r="G1988">
            <v>3008</v>
          </cell>
          <cell r="H1988" t="str">
            <v>Agriculture Sector Development</v>
          </cell>
          <cell r="I1988">
            <v>4620</v>
          </cell>
          <cell r="J1988" t="str">
            <v>CWAE</v>
          </cell>
          <cell r="K1988" t="str">
            <v>04MAY04</v>
          </cell>
          <cell r="L1988" t="str">
            <v>05MAY04</v>
          </cell>
          <cell r="M1988" t="str">
            <v>05MAY04</v>
          </cell>
          <cell r="N1988" t="str">
            <v>30APR14</v>
          </cell>
          <cell r="O1988" t="str">
            <v>01OCT14</v>
          </cell>
          <cell r="P1988" t="str">
            <v>01APR44</v>
          </cell>
          <cell r="Q1988">
            <v>40</v>
          </cell>
          <cell r="R1988">
            <v>10</v>
          </cell>
          <cell r="S1988">
            <v>0</v>
          </cell>
          <cell r="U1988">
            <v>56577</v>
          </cell>
          <cell r="V1988">
            <v>0</v>
          </cell>
          <cell r="W1988">
            <v>56577</v>
          </cell>
          <cell r="X1988">
            <v>56577</v>
          </cell>
          <cell r="Y1988">
            <v>51183</v>
          </cell>
          <cell r="Z1988">
            <v>52707</v>
          </cell>
          <cell r="AA1988">
            <v>0</v>
          </cell>
        </row>
        <row r="1989">
          <cell r="A1989" t="str">
            <v>North East Community Restoration and Development-Extension Pro</v>
          </cell>
          <cell r="B1989" t="str">
            <v>2084</v>
          </cell>
          <cell r="C1989">
            <v>2084</v>
          </cell>
          <cell r="D1989" t="str">
            <v>ACTIVE</v>
          </cell>
          <cell r="E1989" t="str">
            <v>03</v>
          </cell>
          <cell r="F1989" t="str">
            <v>SRI</v>
          </cell>
          <cell r="G1989">
            <v>3900</v>
          </cell>
          <cell r="H1989" t="str">
            <v>Multisector</v>
          </cell>
          <cell r="I1989">
            <v>2080</v>
          </cell>
          <cell r="J1989" t="str">
            <v>SLRM</v>
          </cell>
          <cell r="K1989" t="str">
            <v>15JUN04</v>
          </cell>
          <cell r="L1989" t="str">
            <v>13SEP04</v>
          </cell>
          <cell r="M1989" t="str">
            <v>28DEC04</v>
          </cell>
          <cell r="N1989" t="str">
            <v>30JUN09</v>
          </cell>
          <cell r="O1989" t="str">
            <v>15JUL14</v>
          </cell>
          <cell r="P1989" t="str">
            <v>15JAN44</v>
          </cell>
          <cell r="Q1989">
            <v>40</v>
          </cell>
          <cell r="R1989">
            <v>10</v>
          </cell>
          <cell r="S1989">
            <v>0</v>
          </cell>
          <cell r="U1989">
            <v>10532</v>
          </cell>
          <cell r="V1989">
            <v>0</v>
          </cell>
          <cell r="W1989">
            <v>10532</v>
          </cell>
          <cell r="X1989">
            <v>10532</v>
          </cell>
          <cell r="Y1989">
            <v>9802</v>
          </cell>
          <cell r="Z1989">
            <v>6620</v>
          </cell>
          <cell r="AA1989">
            <v>0</v>
          </cell>
        </row>
        <row r="1990">
          <cell r="A1990" t="str">
            <v>ROADS FOR RURAL DEVELOPMENT PROJECT</v>
          </cell>
          <cell r="B1990" t="str">
            <v>2085</v>
          </cell>
          <cell r="C1990">
            <v>2085</v>
          </cell>
          <cell r="D1990" t="str">
            <v>ACTIVE</v>
          </cell>
          <cell r="E1990" t="str">
            <v>03</v>
          </cell>
          <cell r="F1990" t="str">
            <v>LAO</v>
          </cell>
          <cell r="G1990">
            <v>3701</v>
          </cell>
          <cell r="H1990" t="str">
            <v>Roads &amp; Highways</v>
          </cell>
          <cell r="I1990">
            <v>2165</v>
          </cell>
          <cell r="J1990" t="str">
            <v>LRM</v>
          </cell>
          <cell r="K1990" t="str">
            <v>28JUN04</v>
          </cell>
          <cell r="L1990" t="str">
            <v>15DEC04</v>
          </cell>
          <cell r="M1990" t="str">
            <v>30JUN05</v>
          </cell>
          <cell r="N1990" t="str">
            <v>30JUN12</v>
          </cell>
          <cell r="O1990" t="str">
            <v>15DEC12</v>
          </cell>
          <cell r="P1990" t="str">
            <v>15JUN36</v>
          </cell>
          <cell r="Q1990">
            <v>32</v>
          </cell>
          <cell r="R1990">
            <v>8</v>
          </cell>
          <cell r="S1990">
            <v>0</v>
          </cell>
          <cell r="U1990">
            <v>18862</v>
          </cell>
          <cell r="V1990">
            <v>0</v>
          </cell>
          <cell r="W1990">
            <v>18862</v>
          </cell>
          <cell r="X1990">
            <v>18862</v>
          </cell>
          <cell r="Y1990">
            <v>16825</v>
          </cell>
          <cell r="Z1990">
            <v>9839</v>
          </cell>
          <cell r="AA1990">
            <v>0</v>
          </cell>
        </row>
        <row r="1991">
          <cell r="A1991" t="str">
            <v>NORTHERN COMMUNITY MANAGED IRRIGATION SECTOR PROJECT</v>
          </cell>
          <cell r="B1991" t="str">
            <v>2086</v>
          </cell>
          <cell r="C1991">
            <v>2086</v>
          </cell>
          <cell r="D1991" t="str">
            <v>ACTIVE</v>
          </cell>
          <cell r="E1991" t="str">
            <v>03</v>
          </cell>
          <cell r="F1991" t="str">
            <v>LAO</v>
          </cell>
          <cell r="G1991">
            <v>3005</v>
          </cell>
          <cell r="H1991" t="str">
            <v>Irrigation &amp; Drainage</v>
          </cell>
          <cell r="I1991">
            <v>2165</v>
          </cell>
          <cell r="J1991" t="str">
            <v>LRM</v>
          </cell>
          <cell r="K1991" t="str">
            <v>05JUL04</v>
          </cell>
          <cell r="L1991" t="str">
            <v>10AUG04</v>
          </cell>
          <cell r="M1991" t="str">
            <v>14OCT04</v>
          </cell>
          <cell r="N1991" t="str">
            <v>30APR11</v>
          </cell>
          <cell r="O1991" t="str">
            <v>15AUG12</v>
          </cell>
          <cell r="P1991" t="str">
            <v>15FEB36</v>
          </cell>
          <cell r="Q1991">
            <v>32</v>
          </cell>
          <cell r="R1991">
            <v>8</v>
          </cell>
          <cell r="S1991">
            <v>0</v>
          </cell>
          <cell r="U1991">
            <v>10471</v>
          </cell>
          <cell r="V1991">
            <v>0</v>
          </cell>
          <cell r="W1991">
            <v>10471</v>
          </cell>
          <cell r="X1991">
            <v>10471</v>
          </cell>
          <cell r="Y1991">
            <v>6576</v>
          </cell>
          <cell r="Z1991">
            <v>6551</v>
          </cell>
          <cell r="AA1991">
            <v>0</v>
          </cell>
        </row>
        <row r="1992">
          <cell r="A1992" t="str">
            <v>REGIONAL ROAD DEVELOPMENT PROJECT</v>
          </cell>
          <cell r="B1992" t="str">
            <v>2087</v>
          </cell>
          <cell r="C1992">
            <v>2087</v>
          </cell>
          <cell r="D1992" t="str">
            <v>ACTIVE</v>
          </cell>
          <cell r="E1992" t="str">
            <v>03</v>
          </cell>
          <cell r="F1992" t="str">
            <v>MON</v>
          </cell>
          <cell r="G1992">
            <v>3701</v>
          </cell>
          <cell r="H1992" t="str">
            <v>Roads &amp; Highways</v>
          </cell>
          <cell r="I1992">
            <v>4715</v>
          </cell>
          <cell r="J1992" t="str">
            <v>EATC</v>
          </cell>
          <cell r="K1992" t="str">
            <v>22JUL04</v>
          </cell>
          <cell r="L1992" t="str">
            <v>26JAN05</v>
          </cell>
          <cell r="M1992" t="str">
            <v>01JUL05</v>
          </cell>
          <cell r="N1992" t="str">
            <v>01JAN10</v>
          </cell>
          <cell r="O1992" t="str">
            <v>01OCT12</v>
          </cell>
          <cell r="P1992" t="str">
            <v>01APR36</v>
          </cell>
          <cell r="Q1992">
            <v>32</v>
          </cell>
          <cell r="R1992">
            <v>8</v>
          </cell>
          <cell r="S1992">
            <v>0</v>
          </cell>
          <cell r="U1992">
            <v>43924</v>
          </cell>
          <cell r="V1992">
            <v>0</v>
          </cell>
          <cell r="W1992">
            <v>43924</v>
          </cell>
          <cell r="X1992">
            <v>43924</v>
          </cell>
          <cell r="Y1992">
            <v>39371</v>
          </cell>
          <cell r="Z1992">
            <v>19629</v>
          </cell>
          <cell r="AA1992">
            <v>0</v>
          </cell>
        </row>
        <row r="1993">
          <cell r="A1993" t="str">
            <v>MARITIME TRAINING PROJECT</v>
          </cell>
          <cell r="B1993" t="str">
            <v>2088</v>
          </cell>
          <cell r="C1993">
            <v>2088</v>
          </cell>
          <cell r="D1993" t="str">
            <v>ACTIVE</v>
          </cell>
          <cell r="E1993" t="str">
            <v>03</v>
          </cell>
          <cell r="F1993" t="str">
            <v>TUV</v>
          </cell>
          <cell r="G1993">
            <v>3105</v>
          </cell>
          <cell r="H1993" t="str">
            <v>Technical, Vocational Training &amp; Skills Development</v>
          </cell>
          <cell r="I1993">
            <v>3645</v>
          </cell>
          <cell r="J1993" t="str">
            <v>SPSO</v>
          </cell>
          <cell r="K1993" t="str">
            <v>03AUG04</v>
          </cell>
          <cell r="L1993" t="str">
            <v>13AUG04</v>
          </cell>
          <cell r="M1993" t="str">
            <v>13JAN05</v>
          </cell>
          <cell r="N1993" t="str">
            <v>30APR09</v>
          </cell>
          <cell r="O1993" t="str">
            <v>15AUG12</v>
          </cell>
          <cell r="P1993" t="str">
            <v>15FEB36</v>
          </cell>
          <cell r="Q1993">
            <v>32</v>
          </cell>
          <cell r="R1993">
            <v>8</v>
          </cell>
          <cell r="S1993">
            <v>0</v>
          </cell>
          <cell r="U1993">
            <v>2064</v>
          </cell>
          <cell r="V1993">
            <v>0</v>
          </cell>
          <cell r="W1993">
            <v>2064</v>
          </cell>
          <cell r="X1993">
            <v>2064</v>
          </cell>
          <cell r="Y1993">
            <v>1867</v>
          </cell>
          <cell r="Z1993">
            <v>1822</v>
          </cell>
          <cell r="AA1993">
            <v>0</v>
          </cell>
        </row>
        <row r="1994">
          <cell r="A1994" t="str">
            <v>HUNAN ROADS DEVELOPMENT II PROJECT</v>
          </cell>
          <cell r="B1994" t="str">
            <v>2089</v>
          </cell>
          <cell r="C1994">
            <v>2089</v>
          </cell>
          <cell r="D1994" t="str">
            <v>ACTIVE</v>
          </cell>
          <cell r="E1994" t="str">
            <v>01</v>
          </cell>
          <cell r="F1994" t="str">
            <v>PRC</v>
          </cell>
          <cell r="G1994">
            <v>3701</v>
          </cell>
          <cell r="H1994" t="str">
            <v>Roads &amp; Highways</v>
          </cell>
          <cell r="I1994">
            <v>4750</v>
          </cell>
          <cell r="J1994" t="str">
            <v>PRCM</v>
          </cell>
          <cell r="K1994" t="str">
            <v>09SEP04</v>
          </cell>
          <cell r="L1994" t="str">
            <v>26MAY05</v>
          </cell>
          <cell r="M1994" t="str">
            <v>16AUG05</v>
          </cell>
          <cell r="N1994" t="str">
            <v>30JUN10</v>
          </cell>
          <cell r="O1994" t="str">
            <v>01MAR10</v>
          </cell>
          <cell r="P1994" t="str">
            <v>01SEP29</v>
          </cell>
          <cell r="Q1994">
            <v>25</v>
          </cell>
          <cell r="R1994">
            <v>5</v>
          </cell>
          <cell r="S1994">
            <v>0</v>
          </cell>
          <cell r="U1994">
            <v>312500</v>
          </cell>
          <cell r="V1994">
            <v>0</v>
          </cell>
          <cell r="W1994">
            <v>312500</v>
          </cell>
          <cell r="X1994">
            <v>312500</v>
          </cell>
          <cell r="Y1994">
            <v>312362</v>
          </cell>
          <cell r="Z1994">
            <v>284113</v>
          </cell>
          <cell r="AA1994">
            <v>0</v>
          </cell>
        </row>
        <row r="1995">
          <cell r="A1995" t="str">
            <v>WOMAN AND CHILD HEALTH DEVELOPMENT PROJECT</v>
          </cell>
          <cell r="B1995" t="str">
            <v>2090</v>
          </cell>
          <cell r="C1995">
            <v>2090</v>
          </cell>
          <cell r="D1995" t="str">
            <v>ACTIVE</v>
          </cell>
          <cell r="E1995" t="str">
            <v>01</v>
          </cell>
          <cell r="F1995" t="str">
            <v>UZB</v>
          </cell>
          <cell r="G1995">
            <v>3403</v>
          </cell>
          <cell r="H1995" t="str">
            <v>Health Systems</v>
          </cell>
          <cell r="I1995">
            <v>4680</v>
          </cell>
          <cell r="J1995" t="str">
            <v>URM</v>
          </cell>
          <cell r="K1995" t="str">
            <v>23SEP04</v>
          </cell>
          <cell r="L1995" t="str">
            <v>02NOV04</v>
          </cell>
          <cell r="M1995" t="str">
            <v>09MAR05</v>
          </cell>
          <cell r="N1995" t="str">
            <v>30JUN10</v>
          </cell>
          <cell r="O1995" t="str">
            <v>15DEC09</v>
          </cell>
          <cell r="P1995" t="str">
            <v>15JUN29</v>
          </cell>
          <cell r="Q1995">
            <v>25</v>
          </cell>
          <cell r="R1995">
            <v>5</v>
          </cell>
          <cell r="S1995">
            <v>0</v>
          </cell>
          <cell r="U1995">
            <v>40000</v>
          </cell>
          <cell r="V1995">
            <v>0</v>
          </cell>
          <cell r="W1995">
            <v>40000</v>
          </cell>
          <cell r="X1995">
            <v>40000</v>
          </cell>
          <cell r="Y1995">
            <v>15362</v>
          </cell>
          <cell r="Z1995">
            <v>10479</v>
          </cell>
          <cell r="AA1995">
            <v>0</v>
          </cell>
        </row>
        <row r="1996">
          <cell r="A1996" t="str">
            <v>AFGHANISTAN INVESTMENT GUARANTEE FACILITY PROJECT</v>
          </cell>
          <cell r="B1996" t="str">
            <v>2091</v>
          </cell>
          <cell r="C1996">
            <v>2091</v>
          </cell>
          <cell r="D1996" t="str">
            <v>ACTIVE</v>
          </cell>
          <cell r="E1996" t="str">
            <v>03</v>
          </cell>
          <cell r="F1996" t="str">
            <v>AFG</v>
          </cell>
          <cell r="G1996">
            <v>3900</v>
          </cell>
          <cell r="H1996" t="str">
            <v>Multisector</v>
          </cell>
          <cell r="I1996">
            <v>4630</v>
          </cell>
          <cell r="J1996" t="str">
            <v>CWGF</v>
          </cell>
          <cell r="K1996" t="str">
            <v>24SEP04</v>
          </cell>
          <cell r="L1996" t="str">
            <v>04NOV04</v>
          </cell>
          <cell r="M1996" t="str">
            <v>03MAR05</v>
          </cell>
          <cell r="N1996" t="str">
            <v>30SEP09</v>
          </cell>
          <cell r="O1996" t="str">
            <v>15DEC14</v>
          </cell>
          <cell r="P1996" t="str">
            <v>15JUN44</v>
          </cell>
          <cell r="Q1996">
            <v>40</v>
          </cell>
          <cell r="R1996">
            <v>10</v>
          </cell>
          <cell r="S1996">
            <v>0</v>
          </cell>
          <cell r="U1996">
            <v>5309</v>
          </cell>
          <cell r="V1996">
            <v>0</v>
          </cell>
          <cell r="W1996">
            <v>5309</v>
          </cell>
          <cell r="X1996">
            <v>5309</v>
          </cell>
          <cell r="Y1996">
            <v>0</v>
          </cell>
          <cell r="Z1996">
            <v>0</v>
          </cell>
          <cell r="AA1996">
            <v>0</v>
          </cell>
        </row>
        <row r="1997">
          <cell r="A1997" t="str">
            <v>Decentralized Rural Infrastructure and Livelihood Project</v>
          </cell>
          <cell r="B1997" t="str">
            <v>2092</v>
          </cell>
          <cell r="C1997">
            <v>2092</v>
          </cell>
          <cell r="D1997" t="str">
            <v>ACTIVE</v>
          </cell>
          <cell r="E1997" t="str">
            <v>03</v>
          </cell>
          <cell r="F1997" t="str">
            <v>NEP</v>
          </cell>
          <cell r="G1997">
            <v>3008</v>
          </cell>
          <cell r="H1997" t="str">
            <v>Agriculture Sector Development</v>
          </cell>
          <cell r="I1997">
            <v>2070</v>
          </cell>
          <cell r="J1997" t="str">
            <v>NRM</v>
          </cell>
          <cell r="K1997" t="str">
            <v>24SEP04</v>
          </cell>
          <cell r="L1997" t="str">
            <v>23DEC04</v>
          </cell>
          <cell r="M1997" t="str">
            <v>31OCT05</v>
          </cell>
          <cell r="N1997" t="str">
            <v>31OCT11</v>
          </cell>
          <cell r="O1997" t="str">
            <v>15DEC12</v>
          </cell>
          <cell r="P1997" t="str">
            <v>15JUN36</v>
          </cell>
          <cell r="Q1997">
            <v>32</v>
          </cell>
          <cell r="R1997">
            <v>8</v>
          </cell>
          <cell r="S1997">
            <v>0</v>
          </cell>
          <cell r="U1997">
            <v>42286</v>
          </cell>
          <cell r="V1997">
            <v>0</v>
          </cell>
          <cell r="W1997">
            <v>42286</v>
          </cell>
          <cell r="X1997">
            <v>42286</v>
          </cell>
          <cell r="Y1997">
            <v>15094</v>
          </cell>
          <cell r="Z1997">
            <v>8520</v>
          </cell>
          <cell r="AA1997">
            <v>0</v>
          </cell>
        </row>
        <row r="1998">
          <cell r="A1998" t="str">
            <v>SECOND TEXTBOOK DEVELOPMENT PROJECT</v>
          </cell>
          <cell r="B1998" t="str">
            <v>2093</v>
          </cell>
          <cell r="C1998">
            <v>2093</v>
          </cell>
          <cell r="D1998" t="str">
            <v>ACTIVE</v>
          </cell>
          <cell r="E1998" t="str">
            <v>01</v>
          </cell>
          <cell r="F1998" t="str">
            <v>UZB</v>
          </cell>
          <cell r="G1998">
            <v>3101</v>
          </cell>
          <cell r="H1998" t="str">
            <v>Basic Education</v>
          </cell>
          <cell r="I1998">
            <v>4680</v>
          </cell>
          <cell r="J1998" t="str">
            <v>URM</v>
          </cell>
          <cell r="K1998" t="str">
            <v>29SEP04</v>
          </cell>
          <cell r="L1998" t="str">
            <v>02NOV04</v>
          </cell>
          <cell r="M1998" t="str">
            <v>01DEC04</v>
          </cell>
          <cell r="N1998" t="str">
            <v>30JAN10</v>
          </cell>
          <cell r="O1998" t="str">
            <v>15DEC09</v>
          </cell>
          <cell r="P1998" t="str">
            <v>15JUN29</v>
          </cell>
          <cell r="Q1998">
            <v>25</v>
          </cell>
          <cell r="R1998">
            <v>5</v>
          </cell>
          <cell r="S1998">
            <v>0</v>
          </cell>
          <cell r="U1998">
            <v>25000</v>
          </cell>
          <cell r="V1998">
            <v>0</v>
          </cell>
          <cell r="W1998">
            <v>25000</v>
          </cell>
          <cell r="X1998">
            <v>25000</v>
          </cell>
          <cell r="Y1998">
            <v>16088</v>
          </cell>
          <cell r="Z1998">
            <v>14073</v>
          </cell>
          <cell r="AA1998">
            <v>0</v>
          </cell>
        </row>
        <row r="1999">
          <cell r="A1999" t="str">
            <v>Guangxi Roads Development II Project</v>
          </cell>
          <cell r="B1999" t="str">
            <v>2094</v>
          </cell>
          <cell r="C1999">
            <v>2094</v>
          </cell>
          <cell r="D1999" t="str">
            <v>ACTIVE</v>
          </cell>
          <cell r="E1999" t="str">
            <v>01</v>
          </cell>
          <cell r="F1999" t="str">
            <v>PRC</v>
          </cell>
          <cell r="G1999">
            <v>3701</v>
          </cell>
          <cell r="H1999" t="str">
            <v>Roads &amp; Highways</v>
          </cell>
          <cell r="I1999">
            <v>4750</v>
          </cell>
          <cell r="J1999" t="str">
            <v>PRCM</v>
          </cell>
          <cell r="K1999" t="str">
            <v>21OCT04</v>
          </cell>
          <cell r="L1999" t="str">
            <v>19JAN05</v>
          </cell>
          <cell r="M1999" t="str">
            <v>11APR05</v>
          </cell>
          <cell r="N1999" t="str">
            <v>31DEC09</v>
          </cell>
          <cell r="O1999" t="str">
            <v>15APR09</v>
          </cell>
          <cell r="P1999" t="str">
            <v>15OCT28</v>
          </cell>
          <cell r="Q1999">
            <v>24</v>
          </cell>
          <cell r="R1999">
            <v>4</v>
          </cell>
          <cell r="S1999">
            <v>0</v>
          </cell>
          <cell r="U1999">
            <v>200000</v>
          </cell>
          <cell r="V1999">
            <v>0</v>
          </cell>
          <cell r="W1999">
            <v>200000</v>
          </cell>
          <cell r="X1999">
            <v>200000</v>
          </cell>
          <cell r="Y1999">
            <v>189049</v>
          </cell>
          <cell r="Z1999">
            <v>180676</v>
          </cell>
          <cell r="AA1999">
            <v>0</v>
          </cell>
        </row>
        <row r="2000">
          <cell r="A2000" t="str">
            <v>SMALL AND MEDIUM SIZED ENTERPRISE DEVELOPMENT PROGRAM(SUBPROGR</v>
          </cell>
          <cell r="B2000" t="str">
            <v>2095</v>
          </cell>
          <cell r="C2000">
            <v>2095</v>
          </cell>
          <cell r="D2000" t="str">
            <v>CLOSED</v>
          </cell>
          <cell r="E2000" t="str">
            <v>03</v>
          </cell>
          <cell r="F2000" t="str">
            <v>VIE</v>
          </cell>
          <cell r="G2000">
            <v>3503</v>
          </cell>
          <cell r="H2000" t="str">
            <v>Small &amp; Medium Scale Enterprises</v>
          </cell>
          <cell r="I2000">
            <v>2145</v>
          </cell>
          <cell r="J2000" t="str">
            <v>SEGF</v>
          </cell>
          <cell r="K2000" t="str">
            <v>21OCT04</v>
          </cell>
          <cell r="L2000" t="str">
            <v>09NOV04</v>
          </cell>
          <cell r="M2000" t="str">
            <v>06APR05</v>
          </cell>
          <cell r="N2000" t="str">
            <v>11DEC06</v>
          </cell>
          <cell r="O2000" t="str">
            <v>01FEB13</v>
          </cell>
          <cell r="P2000" t="str">
            <v>01AUG28</v>
          </cell>
          <cell r="Q2000">
            <v>24</v>
          </cell>
          <cell r="R2000">
            <v>8</v>
          </cell>
          <cell r="S2000">
            <v>0</v>
          </cell>
          <cell r="U2000">
            <v>61589</v>
          </cell>
          <cell r="V2000">
            <v>0</v>
          </cell>
          <cell r="W2000">
            <v>61589</v>
          </cell>
          <cell r="X2000">
            <v>61589</v>
          </cell>
          <cell r="Y2000">
            <v>61589</v>
          </cell>
          <cell r="Z2000">
            <v>61589</v>
          </cell>
          <cell r="AA2000">
            <v>0</v>
          </cell>
        </row>
        <row r="2001">
          <cell r="A2001" t="str">
            <v>SECONDARY EDUCATION MODERNIZATION II</v>
          </cell>
          <cell r="B2001" t="str">
            <v>2096</v>
          </cell>
          <cell r="C2001">
            <v>2096</v>
          </cell>
          <cell r="D2001" t="str">
            <v>ACTIVE</v>
          </cell>
          <cell r="E2001" t="str">
            <v>03</v>
          </cell>
          <cell r="F2001" t="str">
            <v>SRI</v>
          </cell>
          <cell r="G2001">
            <v>3103</v>
          </cell>
          <cell r="H2001" t="str">
            <v>Senior Secondary Education</v>
          </cell>
          <cell r="I2001">
            <v>2035</v>
          </cell>
          <cell r="J2001" t="str">
            <v>SANS</v>
          </cell>
          <cell r="K2001" t="str">
            <v>25OCT04</v>
          </cell>
          <cell r="L2001" t="str">
            <v>07DEC04</v>
          </cell>
          <cell r="M2001" t="str">
            <v>19MAY05</v>
          </cell>
          <cell r="N2001" t="str">
            <v>30JUN10</v>
          </cell>
          <cell r="O2001" t="str">
            <v>01DEC12</v>
          </cell>
          <cell r="P2001" t="str">
            <v>01JUN36</v>
          </cell>
          <cell r="Q2001">
            <v>32</v>
          </cell>
          <cell r="R2001">
            <v>8</v>
          </cell>
          <cell r="S2001">
            <v>0</v>
          </cell>
          <cell r="U2001">
            <v>37049</v>
          </cell>
          <cell r="V2001">
            <v>0</v>
          </cell>
          <cell r="W2001">
            <v>37049</v>
          </cell>
          <cell r="X2001">
            <v>37049</v>
          </cell>
          <cell r="Y2001">
            <v>22420</v>
          </cell>
          <cell r="Z2001">
            <v>19717</v>
          </cell>
          <cell r="AA2001">
            <v>0</v>
          </cell>
        </row>
        <row r="2002">
          <cell r="A2002" t="str">
            <v>SUBREGIONAL TRANSPORT FACILITATION PROJECT</v>
          </cell>
          <cell r="B2002" t="str">
            <v>2097</v>
          </cell>
          <cell r="C2002">
            <v>2097</v>
          </cell>
          <cell r="D2002" t="str">
            <v>ACTIVE</v>
          </cell>
          <cell r="E2002" t="str">
            <v>03</v>
          </cell>
          <cell r="F2002" t="str">
            <v>NEP</v>
          </cell>
          <cell r="G2002">
            <v>3701</v>
          </cell>
          <cell r="H2002" t="str">
            <v>Roads &amp; Highways</v>
          </cell>
          <cell r="I2002">
            <v>2070</v>
          </cell>
          <cell r="J2002" t="str">
            <v>NRM</v>
          </cell>
          <cell r="K2002" t="str">
            <v>04NOV04</v>
          </cell>
          <cell r="L2002" t="str">
            <v>19JAN05</v>
          </cell>
          <cell r="M2002" t="str">
            <v>10MAY05</v>
          </cell>
          <cell r="N2002" t="str">
            <v>01JUL10</v>
          </cell>
          <cell r="O2002" t="str">
            <v>15MAR13</v>
          </cell>
          <cell r="P2002" t="str">
            <v>15SEP36</v>
          </cell>
          <cell r="Q2002">
            <v>32</v>
          </cell>
          <cell r="R2002">
            <v>8</v>
          </cell>
          <cell r="S2002">
            <v>0</v>
          </cell>
          <cell r="U2002">
            <v>21156</v>
          </cell>
          <cell r="V2002">
            <v>0</v>
          </cell>
          <cell r="W2002">
            <v>21156</v>
          </cell>
          <cell r="X2002">
            <v>21156</v>
          </cell>
          <cell r="Y2002">
            <v>14092</v>
          </cell>
          <cell r="Z2002">
            <v>7225</v>
          </cell>
          <cell r="AA2002">
            <v>0</v>
          </cell>
        </row>
        <row r="2003">
          <cell r="A2003" t="str">
            <v>OMNIBUS INFRASTRUCTURE DEVELOPMENT PROJECT (OIDP)</v>
          </cell>
          <cell r="B2003" t="str">
            <v>2099</v>
          </cell>
          <cell r="C2003">
            <v>2099</v>
          </cell>
          <cell r="D2003" t="str">
            <v>ACTIVE</v>
          </cell>
          <cell r="E2003" t="str">
            <v>03</v>
          </cell>
          <cell r="F2003" t="str">
            <v>FSM</v>
          </cell>
          <cell r="G2003">
            <v>3900</v>
          </cell>
          <cell r="H2003" t="str">
            <v>Multisector</v>
          </cell>
          <cell r="I2003">
            <v>3610</v>
          </cell>
          <cell r="J2003" t="str">
            <v>PAHQ</v>
          </cell>
          <cell r="K2003" t="str">
            <v>05NOV04</v>
          </cell>
          <cell r="L2003" t="str">
            <v>28JUN05</v>
          </cell>
          <cell r="M2003" t="str">
            <v>23MAR06</v>
          </cell>
          <cell r="N2003" t="str">
            <v>26AUG11</v>
          </cell>
          <cell r="O2003" t="str">
            <v>15JAN13</v>
          </cell>
          <cell r="P2003" t="str">
            <v>15JUL36</v>
          </cell>
          <cell r="Q2003">
            <v>32</v>
          </cell>
          <cell r="R2003">
            <v>8</v>
          </cell>
          <cell r="S2003">
            <v>0</v>
          </cell>
          <cell r="U2003">
            <v>15009</v>
          </cell>
          <cell r="V2003">
            <v>0</v>
          </cell>
          <cell r="W2003">
            <v>15009</v>
          </cell>
          <cell r="X2003">
            <v>15009</v>
          </cell>
          <cell r="Y2003">
            <v>1674</v>
          </cell>
          <cell r="Z2003">
            <v>738</v>
          </cell>
          <cell r="AA2003">
            <v>0</v>
          </cell>
        </row>
        <row r="2004">
          <cell r="A2004" t="str">
            <v>Omnibus Infrastructure Development Project (OIDP)</v>
          </cell>
          <cell r="B2004" t="str">
            <v>2100</v>
          </cell>
          <cell r="C2004">
            <v>2100</v>
          </cell>
          <cell r="D2004" t="str">
            <v>ACTIVE</v>
          </cell>
          <cell r="E2004" t="str">
            <v>01</v>
          </cell>
          <cell r="F2004" t="str">
            <v>FSM</v>
          </cell>
          <cell r="G2004">
            <v>3900</v>
          </cell>
          <cell r="H2004" t="str">
            <v>Multisector</v>
          </cell>
          <cell r="I2004">
            <v>3610</v>
          </cell>
          <cell r="J2004" t="str">
            <v>PAHQ</v>
          </cell>
          <cell r="K2004" t="str">
            <v>05NOV04</v>
          </cell>
          <cell r="L2004" t="str">
            <v>28JUN05</v>
          </cell>
          <cell r="M2004" t="str">
            <v>23MAR06</v>
          </cell>
          <cell r="N2004" t="str">
            <v>26AUG11</v>
          </cell>
          <cell r="Q2004">
            <v>25</v>
          </cell>
          <cell r="R2004">
            <v>5</v>
          </cell>
          <cell r="S2004">
            <v>0</v>
          </cell>
          <cell r="U2004">
            <v>4800</v>
          </cell>
          <cell r="V2004">
            <v>0</v>
          </cell>
          <cell r="W2004">
            <v>4800</v>
          </cell>
          <cell r="X2004">
            <v>4800</v>
          </cell>
          <cell r="Y2004">
            <v>0</v>
          </cell>
          <cell r="Z2004">
            <v>101</v>
          </cell>
          <cell r="AA2004">
            <v>0</v>
          </cell>
        </row>
        <row r="2005">
          <cell r="A2005" t="str">
            <v>Teaching  Quality Improvement in Secondary Education Project</v>
          </cell>
          <cell r="B2005" t="str">
            <v>2101</v>
          </cell>
          <cell r="C2005">
            <v>2101</v>
          </cell>
          <cell r="D2005" t="str">
            <v>ACTIVE</v>
          </cell>
          <cell r="E2005" t="str">
            <v>03</v>
          </cell>
          <cell r="F2005" t="str">
            <v>BAN</v>
          </cell>
          <cell r="G2005">
            <v>3101</v>
          </cell>
          <cell r="H2005" t="str">
            <v>Basic Education</v>
          </cell>
          <cell r="I2005">
            <v>2055</v>
          </cell>
          <cell r="J2005" t="str">
            <v>BRM</v>
          </cell>
          <cell r="K2005" t="str">
            <v>09NOV04</v>
          </cell>
          <cell r="L2005" t="str">
            <v>20DEC04</v>
          </cell>
          <cell r="M2005" t="str">
            <v>28APR05</v>
          </cell>
          <cell r="N2005" t="str">
            <v>30SEP11</v>
          </cell>
          <cell r="O2005" t="str">
            <v>01MAR13</v>
          </cell>
          <cell r="P2005" t="str">
            <v>01SEP36</v>
          </cell>
          <cell r="Q2005">
            <v>32</v>
          </cell>
          <cell r="R2005">
            <v>8</v>
          </cell>
          <cell r="S2005">
            <v>0</v>
          </cell>
          <cell r="U2005">
            <v>72552</v>
          </cell>
          <cell r="V2005">
            <v>15020</v>
          </cell>
          <cell r="W2005">
            <v>57532</v>
          </cell>
          <cell r="X2005">
            <v>57532</v>
          </cell>
          <cell r="Y2005">
            <v>24572</v>
          </cell>
          <cell r="Z2005">
            <v>24704</v>
          </cell>
          <cell r="AA2005">
            <v>0</v>
          </cell>
        </row>
        <row r="2006">
          <cell r="A2006" t="str">
            <v>Community Managed Irrigated Agriculture Sector Project</v>
          </cell>
          <cell r="B2006" t="str">
            <v>2102</v>
          </cell>
          <cell r="C2006">
            <v>2102</v>
          </cell>
          <cell r="D2006" t="str">
            <v>ACTIVE</v>
          </cell>
          <cell r="E2006" t="str">
            <v>03</v>
          </cell>
          <cell r="F2006" t="str">
            <v>NEP</v>
          </cell>
          <cell r="G2006">
            <v>3005</v>
          </cell>
          <cell r="H2006" t="str">
            <v>Irrigation &amp; Drainage</v>
          </cell>
          <cell r="I2006">
            <v>2035</v>
          </cell>
          <cell r="J2006" t="str">
            <v>SANS</v>
          </cell>
          <cell r="K2006" t="str">
            <v>17NOV04</v>
          </cell>
          <cell r="L2006" t="str">
            <v>23DEC05</v>
          </cell>
          <cell r="M2006" t="str">
            <v>13JAN06</v>
          </cell>
          <cell r="N2006" t="str">
            <v>30SEP12</v>
          </cell>
          <cell r="O2006" t="str">
            <v>01FEB13</v>
          </cell>
          <cell r="P2006" t="str">
            <v>01AUG36</v>
          </cell>
          <cell r="Q2006">
            <v>32</v>
          </cell>
          <cell r="R2006">
            <v>8</v>
          </cell>
          <cell r="S2006">
            <v>0</v>
          </cell>
          <cell r="U2006">
            <v>21025</v>
          </cell>
          <cell r="V2006">
            <v>0</v>
          </cell>
          <cell r="W2006">
            <v>21025</v>
          </cell>
          <cell r="X2006">
            <v>21025</v>
          </cell>
          <cell r="Y2006">
            <v>3238</v>
          </cell>
          <cell r="Z2006">
            <v>2077</v>
          </cell>
          <cell r="AA2006">
            <v>0</v>
          </cell>
        </row>
        <row r="2007">
          <cell r="A2007" t="str">
            <v>NWFP ROAD DEVELOPMENT SECTOR AND SUBREGIONAL CONNECTIVITY</v>
          </cell>
          <cell r="B2007" t="str">
            <v>2103</v>
          </cell>
          <cell r="C2007">
            <v>2103</v>
          </cell>
          <cell r="D2007" t="str">
            <v>ACTIVE</v>
          </cell>
          <cell r="E2007" t="str">
            <v>01</v>
          </cell>
          <cell r="F2007" t="str">
            <v>PAK</v>
          </cell>
          <cell r="G2007">
            <v>3701</v>
          </cell>
          <cell r="H2007" t="str">
            <v>Roads &amp; Highways</v>
          </cell>
          <cell r="I2007">
            <v>4670</v>
          </cell>
          <cell r="J2007" t="str">
            <v>PRM</v>
          </cell>
          <cell r="K2007" t="str">
            <v>18NOV04</v>
          </cell>
          <cell r="L2007" t="str">
            <v>10JAN05</v>
          </cell>
          <cell r="M2007" t="str">
            <v>18OCT05</v>
          </cell>
          <cell r="N2007" t="str">
            <v>31DEC10</v>
          </cell>
          <cell r="O2007" t="str">
            <v>01FEB10</v>
          </cell>
          <cell r="P2007" t="str">
            <v>01AUG29</v>
          </cell>
          <cell r="Q2007">
            <v>25</v>
          </cell>
          <cell r="R2007">
            <v>5</v>
          </cell>
          <cell r="S2007">
            <v>0</v>
          </cell>
          <cell r="U2007">
            <v>344702</v>
          </cell>
          <cell r="V2007">
            <v>41688</v>
          </cell>
          <cell r="W2007">
            <v>303014</v>
          </cell>
          <cell r="X2007">
            <v>303014</v>
          </cell>
          <cell r="Y2007">
            <v>150082</v>
          </cell>
          <cell r="Z2007">
            <v>61225</v>
          </cell>
          <cell r="AA2007">
            <v>0</v>
          </cell>
        </row>
        <row r="2008">
          <cell r="A2008" t="str">
            <v>NWFP ROAD DEVELOPMENT SECTOR AND SUBREGIONAL CONNECTIVITY</v>
          </cell>
          <cell r="B2008" t="str">
            <v>2104</v>
          </cell>
          <cell r="C2008">
            <v>2104</v>
          </cell>
          <cell r="D2008" t="str">
            <v>ACTIVE</v>
          </cell>
          <cell r="E2008" t="str">
            <v>03</v>
          </cell>
          <cell r="F2008" t="str">
            <v>PAK</v>
          </cell>
          <cell r="G2008">
            <v>3701</v>
          </cell>
          <cell r="H2008" t="str">
            <v>Roads &amp; Highways</v>
          </cell>
          <cell r="I2008">
            <v>4670</v>
          </cell>
          <cell r="J2008" t="str">
            <v>PRM</v>
          </cell>
          <cell r="K2008" t="str">
            <v>18NOV04</v>
          </cell>
          <cell r="L2008" t="str">
            <v>10JAN05</v>
          </cell>
          <cell r="M2008" t="str">
            <v>18OCT05</v>
          </cell>
          <cell r="N2008" t="str">
            <v>31DEC10</v>
          </cell>
          <cell r="O2008" t="str">
            <v>01FEB13</v>
          </cell>
          <cell r="P2008" t="str">
            <v>01AUG36</v>
          </cell>
          <cell r="Q2008">
            <v>32</v>
          </cell>
          <cell r="R2008">
            <v>8</v>
          </cell>
          <cell r="S2008">
            <v>0</v>
          </cell>
          <cell r="U2008">
            <v>5264</v>
          </cell>
          <cell r="V2008">
            <v>0</v>
          </cell>
          <cell r="W2008">
            <v>5264</v>
          </cell>
          <cell r="X2008">
            <v>5264</v>
          </cell>
          <cell r="Y2008">
            <v>1797</v>
          </cell>
          <cell r="Z2008">
            <v>757</v>
          </cell>
          <cell r="AA2008">
            <v>0</v>
          </cell>
        </row>
        <row r="2009">
          <cell r="A2009" t="str">
            <v>REGIONAL AIRPORTS REHABILITATION PROJECT-PHASE 1</v>
          </cell>
          <cell r="B2009" t="str">
            <v>2105</v>
          </cell>
          <cell r="C2009">
            <v>2105</v>
          </cell>
          <cell r="D2009" t="str">
            <v>ACTIVE</v>
          </cell>
          <cell r="E2009" t="str">
            <v>03</v>
          </cell>
          <cell r="F2009" t="str">
            <v>AFG</v>
          </cell>
          <cell r="G2009">
            <v>3704</v>
          </cell>
          <cell r="H2009" t="str">
            <v>Civil Aviation</v>
          </cell>
          <cell r="I2009">
            <v>4650</v>
          </cell>
          <cell r="J2009" t="str">
            <v>AFRM</v>
          </cell>
          <cell r="K2009" t="str">
            <v>23NOV04</v>
          </cell>
          <cell r="L2009" t="str">
            <v>07APR05</v>
          </cell>
          <cell r="M2009" t="str">
            <v>08JUL05</v>
          </cell>
          <cell r="N2009" t="str">
            <v>31DEC14</v>
          </cell>
          <cell r="O2009" t="str">
            <v>01FEB15</v>
          </cell>
          <cell r="P2009" t="str">
            <v>01AUG44</v>
          </cell>
          <cell r="Q2009">
            <v>40</v>
          </cell>
          <cell r="R2009">
            <v>10</v>
          </cell>
          <cell r="S2009">
            <v>0</v>
          </cell>
          <cell r="U2009">
            <v>31540</v>
          </cell>
          <cell r="V2009">
            <v>0</v>
          </cell>
          <cell r="W2009">
            <v>31540</v>
          </cell>
          <cell r="X2009">
            <v>31540</v>
          </cell>
          <cell r="Y2009">
            <v>15154</v>
          </cell>
          <cell r="Z2009">
            <v>3984</v>
          </cell>
          <cell r="AA2009">
            <v>0</v>
          </cell>
        </row>
        <row r="2010">
          <cell r="A2010" t="str">
            <v>Southern Transport Corridor Road Rehabilitation Project</v>
          </cell>
          <cell r="B2010" t="str">
            <v>2106</v>
          </cell>
          <cell r="C2010">
            <v>2106</v>
          </cell>
          <cell r="D2010" t="str">
            <v>ACTIVE</v>
          </cell>
          <cell r="E2010" t="str">
            <v>03</v>
          </cell>
          <cell r="F2010" t="str">
            <v>KGZ</v>
          </cell>
          <cell r="G2010">
            <v>3701</v>
          </cell>
          <cell r="H2010" t="str">
            <v>Roads &amp; Highways</v>
          </cell>
          <cell r="I2010">
            <v>4665</v>
          </cell>
          <cell r="J2010" t="str">
            <v>KYRM</v>
          </cell>
          <cell r="K2010" t="str">
            <v>23NOV04</v>
          </cell>
          <cell r="L2010" t="str">
            <v>21FEB05</v>
          </cell>
          <cell r="M2010" t="str">
            <v>28JUL05</v>
          </cell>
          <cell r="N2010" t="str">
            <v>30SEP10</v>
          </cell>
          <cell r="O2010" t="str">
            <v>01MAY13</v>
          </cell>
          <cell r="P2010" t="str">
            <v>01NOV36</v>
          </cell>
          <cell r="Q2010">
            <v>32</v>
          </cell>
          <cell r="R2010">
            <v>8</v>
          </cell>
          <cell r="S2010">
            <v>0</v>
          </cell>
          <cell r="U2010">
            <v>34490</v>
          </cell>
          <cell r="V2010">
            <v>0</v>
          </cell>
          <cell r="W2010">
            <v>34490</v>
          </cell>
          <cell r="X2010">
            <v>34490</v>
          </cell>
          <cell r="Y2010">
            <v>23837</v>
          </cell>
          <cell r="Z2010">
            <v>17871</v>
          </cell>
          <cell r="AA2010">
            <v>0</v>
          </cell>
        </row>
        <row r="2011">
          <cell r="A2011" t="str">
            <v>Balochistan Resources Management Program (BRMP)</v>
          </cell>
          <cell r="B2011" t="str">
            <v>2107</v>
          </cell>
          <cell r="C2011">
            <v>2107</v>
          </cell>
          <cell r="D2011" t="str">
            <v>CLOSED</v>
          </cell>
          <cell r="E2011" t="str">
            <v>01</v>
          </cell>
          <cell r="F2011" t="str">
            <v>PAK</v>
          </cell>
          <cell r="G2011">
            <v>3604</v>
          </cell>
          <cell r="H2011" t="str">
            <v>Public Finance &amp; Expenditure Management</v>
          </cell>
          <cell r="I2011">
            <v>4630</v>
          </cell>
          <cell r="J2011" t="str">
            <v>CWGF</v>
          </cell>
          <cell r="K2011" t="str">
            <v>25NOV04</v>
          </cell>
          <cell r="L2011" t="str">
            <v>14DEC04</v>
          </cell>
          <cell r="M2011" t="str">
            <v>23DEC04</v>
          </cell>
          <cell r="N2011" t="str">
            <v>31MAY07</v>
          </cell>
          <cell r="O2011" t="str">
            <v>15MAY08</v>
          </cell>
          <cell r="P2011" t="str">
            <v>15NOV19</v>
          </cell>
          <cell r="Q2011">
            <v>15</v>
          </cell>
          <cell r="R2011">
            <v>3</v>
          </cell>
          <cell r="S2011">
            <v>0</v>
          </cell>
          <cell r="U2011">
            <v>108762</v>
          </cell>
          <cell r="V2011">
            <v>0</v>
          </cell>
          <cell r="W2011">
            <v>108762</v>
          </cell>
          <cell r="X2011">
            <v>108762</v>
          </cell>
          <cell r="Y2011">
            <v>108762</v>
          </cell>
          <cell r="Z2011">
            <v>108762</v>
          </cell>
          <cell r="AA2011">
            <v>5014</v>
          </cell>
        </row>
        <row r="2012">
          <cell r="A2012" t="str">
            <v>Balochistan Resource Management Program (BRMP)</v>
          </cell>
          <cell r="B2012" t="str">
            <v>2108</v>
          </cell>
          <cell r="C2012">
            <v>2108</v>
          </cell>
          <cell r="D2012" t="str">
            <v>CLOSED</v>
          </cell>
          <cell r="E2012" t="str">
            <v>03</v>
          </cell>
          <cell r="F2012" t="str">
            <v>PAK</v>
          </cell>
          <cell r="G2012">
            <v>3604</v>
          </cell>
          <cell r="H2012" t="str">
            <v>Public Finance &amp; Expenditure Management</v>
          </cell>
          <cell r="I2012">
            <v>4630</v>
          </cell>
          <cell r="J2012" t="str">
            <v>CWGF</v>
          </cell>
          <cell r="K2012" t="str">
            <v>25NOV04</v>
          </cell>
          <cell r="L2012" t="str">
            <v>14DEC04</v>
          </cell>
          <cell r="M2012" t="str">
            <v>28APR05</v>
          </cell>
          <cell r="N2012" t="str">
            <v>21JUN07</v>
          </cell>
          <cell r="O2012" t="str">
            <v>15MAY13</v>
          </cell>
          <cell r="P2012" t="str">
            <v>15NOV28</v>
          </cell>
          <cell r="Q2012">
            <v>24</v>
          </cell>
          <cell r="R2012">
            <v>8</v>
          </cell>
          <cell r="S2012">
            <v>0</v>
          </cell>
          <cell r="U2012">
            <v>20294</v>
          </cell>
          <cell r="V2012">
            <v>0</v>
          </cell>
          <cell r="W2012">
            <v>20294</v>
          </cell>
          <cell r="X2012">
            <v>20294</v>
          </cell>
          <cell r="Y2012">
            <v>20294</v>
          </cell>
          <cell r="Z2012">
            <v>20294</v>
          </cell>
          <cell r="AA2012">
            <v>0</v>
          </cell>
        </row>
        <row r="2013">
          <cell r="A2013" t="str">
            <v>Supporting Public Resource Management Reforms in Balochistan (</v>
          </cell>
          <cell r="B2013" t="str">
            <v>2109</v>
          </cell>
          <cell r="C2013">
            <v>2109</v>
          </cell>
          <cell r="D2013" t="str">
            <v>ACTIVE</v>
          </cell>
          <cell r="E2013" t="str">
            <v>03</v>
          </cell>
          <cell r="F2013" t="str">
            <v>PAK</v>
          </cell>
          <cell r="G2013">
            <v>3604</v>
          </cell>
          <cell r="H2013" t="str">
            <v>Public Finance &amp; Expenditure Management</v>
          </cell>
          <cell r="I2013">
            <v>4630</v>
          </cell>
          <cell r="J2013" t="str">
            <v>CWGF</v>
          </cell>
          <cell r="K2013" t="str">
            <v>25NOV04</v>
          </cell>
          <cell r="L2013" t="str">
            <v>14DEC04</v>
          </cell>
          <cell r="M2013" t="str">
            <v>23DEC04</v>
          </cell>
          <cell r="N2013" t="str">
            <v>30JUN08</v>
          </cell>
          <cell r="O2013" t="str">
            <v>15MAY13</v>
          </cell>
          <cell r="P2013" t="str">
            <v>15NOV36</v>
          </cell>
          <cell r="Q2013">
            <v>32</v>
          </cell>
          <cell r="R2013">
            <v>8</v>
          </cell>
          <cell r="S2013">
            <v>0</v>
          </cell>
          <cell r="U2013">
            <v>3147</v>
          </cell>
          <cell r="V2013">
            <v>0</v>
          </cell>
          <cell r="W2013">
            <v>3147</v>
          </cell>
          <cell r="X2013">
            <v>3147</v>
          </cell>
          <cell r="Y2013">
            <v>522</v>
          </cell>
          <cell r="Z2013">
            <v>616</v>
          </cell>
          <cell r="AA2013">
            <v>0</v>
          </cell>
        </row>
        <row r="2014">
          <cell r="A2014" t="str">
            <v>Skills for Employment Project</v>
          </cell>
          <cell r="B2014" t="str">
            <v>2111</v>
          </cell>
          <cell r="C2014">
            <v>2111</v>
          </cell>
          <cell r="D2014" t="str">
            <v>ACTIVE</v>
          </cell>
          <cell r="E2014" t="str">
            <v>03</v>
          </cell>
          <cell r="F2014" t="str">
            <v>NEP</v>
          </cell>
          <cell r="G2014">
            <v>3105</v>
          </cell>
          <cell r="H2014" t="str">
            <v>Technical, Vocational Training &amp; Skills Development</v>
          </cell>
          <cell r="I2014">
            <v>2070</v>
          </cell>
          <cell r="J2014" t="str">
            <v>NRM</v>
          </cell>
          <cell r="K2014" t="str">
            <v>25NOV04</v>
          </cell>
          <cell r="L2014" t="str">
            <v>02FEB05</v>
          </cell>
          <cell r="M2014" t="str">
            <v>28FEB06</v>
          </cell>
          <cell r="N2014" t="str">
            <v>31MAR11</v>
          </cell>
          <cell r="O2014" t="str">
            <v>15FEB13</v>
          </cell>
          <cell r="P2014" t="str">
            <v>15AUG36</v>
          </cell>
          <cell r="Q2014">
            <v>32</v>
          </cell>
          <cell r="R2014">
            <v>8</v>
          </cell>
          <cell r="S2014">
            <v>0</v>
          </cell>
          <cell r="U2014">
            <v>21025</v>
          </cell>
          <cell r="V2014">
            <v>0</v>
          </cell>
          <cell r="W2014">
            <v>21025</v>
          </cell>
          <cell r="X2014">
            <v>21025</v>
          </cell>
          <cell r="Y2014">
            <v>1829</v>
          </cell>
          <cell r="Z2014">
            <v>1806</v>
          </cell>
          <cell r="AA2014">
            <v>0</v>
          </cell>
        </row>
        <row r="2015">
          <cell r="A2015" t="str">
            <v>Liaoning Environment Improvement Project</v>
          </cell>
          <cell r="B2015" t="str">
            <v>2112</v>
          </cell>
          <cell r="C2015">
            <v>2112</v>
          </cell>
          <cell r="D2015" t="str">
            <v>ACTIVE</v>
          </cell>
          <cell r="E2015" t="str">
            <v>01</v>
          </cell>
          <cell r="F2015" t="str">
            <v>PRC</v>
          </cell>
          <cell r="G2015">
            <v>3205</v>
          </cell>
          <cell r="H2015" t="str">
            <v>Energy Sector Development</v>
          </cell>
          <cell r="I2015">
            <v>4750</v>
          </cell>
          <cell r="J2015" t="str">
            <v>PRCM</v>
          </cell>
          <cell r="K2015" t="str">
            <v>25NOV04</v>
          </cell>
          <cell r="L2015" t="str">
            <v>26MAY05</v>
          </cell>
          <cell r="M2015" t="str">
            <v>16NOV05</v>
          </cell>
          <cell r="N2015" t="str">
            <v>30SEP09</v>
          </cell>
          <cell r="O2015" t="str">
            <v>15MAY10</v>
          </cell>
          <cell r="P2015" t="str">
            <v>15NOV29</v>
          </cell>
          <cell r="Q2015">
            <v>25</v>
          </cell>
          <cell r="R2015">
            <v>5</v>
          </cell>
          <cell r="S2015">
            <v>0</v>
          </cell>
          <cell r="U2015">
            <v>70000</v>
          </cell>
          <cell r="V2015">
            <v>0</v>
          </cell>
          <cell r="W2015">
            <v>70000</v>
          </cell>
          <cell r="X2015">
            <v>70000</v>
          </cell>
          <cell r="Y2015">
            <v>46638</v>
          </cell>
          <cell r="Z2015">
            <v>39703</v>
          </cell>
          <cell r="AA2015">
            <v>0</v>
          </cell>
        </row>
        <row r="2016">
          <cell r="A2016" t="str">
            <v>Regional Customs Modernization and Infrastructure Development</v>
          </cell>
          <cell r="B2016" t="str">
            <v>2113</v>
          </cell>
          <cell r="C2016">
            <v>2113</v>
          </cell>
          <cell r="D2016" t="str">
            <v>ACTIVE</v>
          </cell>
          <cell r="E2016" t="str">
            <v>03</v>
          </cell>
          <cell r="F2016" t="str">
            <v>KGZ</v>
          </cell>
          <cell r="G2016">
            <v>3504</v>
          </cell>
          <cell r="H2016" t="str">
            <v>Trade</v>
          </cell>
          <cell r="I2016">
            <v>4665</v>
          </cell>
          <cell r="J2016" t="str">
            <v>KYRM</v>
          </cell>
          <cell r="K2016" t="str">
            <v>26NOV04</v>
          </cell>
          <cell r="L2016" t="str">
            <v>24FEB05</v>
          </cell>
          <cell r="M2016" t="str">
            <v>23FEB06</v>
          </cell>
          <cell r="N2016" t="str">
            <v>30JUN10</v>
          </cell>
          <cell r="O2016" t="str">
            <v>01MAY13</v>
          </cell>
          <cell r="P2016" t="str">
            <v>01NOV36</v>
          </cell>
          <cell r="Q2016">
            <v>32</v>
          </cell>
          <cell r="R2016">
            <v>8</v>
          </cell>
          <cell r="S2016">
            <v>0</v>
          </cell>
          <cell r="U2016">
            <v>7885</v>
          </cell>
          <cell r="V2016">
            <v>0</v>
          </cell>
          <cell r="W2016">
            <v>7885</v>
          </cell>
          <cell r="X2016">
            <v>7885</v>
          </cell>
          <cell r="Y2016">
            <v>1099</v>
          </cell>
          <cell r="Z2016">
            <v>899</v>
          </cell>
          <cell r="AA2016">
            <v>0</v>
          </cell>
        </row>
        <row r="2017">
          <cell r="A2017" t="str">
            <v>Regional Customs Modernization and Infrastructure Development</v>
          </cell>
          <cell r="B2017" t="str">
            <v>2114</v>
          </cell>
          <cell r="C2017">
            <v>2114</v>
          </cell>
          <cell r="D2017" t="str">
            <v>ACTIVE</v>
          </cell>
          <cell r="E2017" t="str">
            <v>03</v>
          </cell>
          <cell r="F2017" t="str">
            <v>TAJ</v>
          </cell>
          <cell r="G2017">
            <v>3504</v>
          </cell>
          <cell r="H2017" t="str">
            <v>Trade</v>
          </cell>
          <cell r="I2017">
            <v>4675</v>
          </cell>
          <cell r="J2017" t="str">
            <v>TJRM</v>
          </cell>
          <cell r="K2017" t="str">
            <v>26NOV04</v>
          </cell>
          <cell r="L2017" t="str">
            <v>31JAN05</v>
          </cell>
          <cell r="M2017" t="str">
            <v>01MAY05</v>
          </cell>
          <cell r="N2017" t="str">
            <v>30JUN10</v>
          </cell>
          <cell r="O2017" t="str">
            <v>01MAY13</v>
          </cell>
          <cell r="P2017" t="str">
            <v>01NOV36</v>
          </cell>
          <cell r="Q2017">
            <v>32</v>
          </cell>
          <cell r="R2017">
            <v>8</v>
          </cell>
          <cell r="S2017">
            <v>0</v>
          </cell>
          <cell r="U2017">
            <v>11246</v>
          </cell>
          <cell r="V2017">
            <v>0</v>
          </cell>
          <cell r="W2017">
            <v>11246</v>
          </cell>
          <cell r="X2017">
            <v>11246</v>
          </cell>
          <cell r="Y2017">
            <v>1412</v>
          </cell>
          <cell r="Z2017">
            <v>1191</v>
          </cell>
          <cell r="AA2017">
            <v>0</v>
          </cell>
        </row>
        <row r="2018">
          <cell r="A2018" t="str">
            <v>SECOND LOWER SECONDARY EDUCATION DEVELOPMENT PROJECT</v>
          </cell>
          <cell r="B2018" t="str">
            <v>2115</v>
          </cell>
          <cell r="C2018">
            <v>2115</v>
          </cell>
          <cell r="D2018" t="str">
            <v>ACTIVE</v>
          </cell>
          <cell r="E2018" t="str">
            <v>03</v>
          </cell>
          <cell r="F2018" t="str">
            <v>VIE</v>
          </cell>
          <cell r="G2018">
            <v>3101</v>
          </cell>
          <cell r="H2018" t="str">
            <v>Basic Education</v>
          </cell>
          <cell r="I2018">
            <v>2135</v>
          </cell>
          <cell r="J2018" t="str">
            <v>SESS</v>
          </cell>
          <cell r="K2018" t="str">
            <v>26NOV04</v>
          </cell>
          <cell r="L2018" t="str">
            <v>20DEC04</v>
          </cell>
          <cell r="M2018" t="str">
            <v>18MAR05</v>
          </cell>
          <cell r="N2018" t="str">
            <v>30JUN11</v>
          </cell>
          <cell r="O2018" t="str">
            <v>15MAY13</v>
          </cell>
          <cell r="P2018" t="str">
            <v>15NOV36</v>
          </cell>
          <cell r="Q2018">
            <v>32</v>
          </cell>
          <cell r="R2018">
            <v>8</v>
          </cell>
          <cell r="S2018">
            <v>0</v>
          </cell>
          <cell r="U2018">
            <v>58149</v>
          </cell>
          <cell r="V2018">
            <v>0</v>
          </cell>
          <cell r="W2018">
            <v>58149</v>
          </cell>
          <cell r="X2018">
            <v>58149</v>
          </cell>
          <cell r="Y2018">
            <v>31909</v>
          </cell>
          <cell r="Z2018">
            <v>27131</v>
          </cell>
          <cell r="AA2018">
            <v>0</v>
          </cell>
        </row>
        <row r="2019">
          <cell r="A2019" t="str">
            <v>DALI-LIJIANG RAILWAY PROJECT</v>
          </cell>
          <cell r="B2019" t="str">
            <v>2116</v>
          </cell>
          <cell r="C2019">
            <v>2116</v>
          </cell>
          <cell r="D2019" t="str">
            <v>ACTIVE</v>
          </cell>
          <cell r="E2019" t="str">
            <v>01</v>
          </cell>
          <cell r="F2019" t="str">
            <v>PRC</v>
          </cell>
          <cell r="G2019">
            <v>3703</v>
          </cell>
          <cell r="H2019" t="str">
            <v>Railways</v>
          </cell>
          <cell r="I2019">
            <v>4715</v>
          </cell>
          <cell r="J2019" t="str">
            <v>EATC</v>
          </cell>
          <cell r="K2019" t="str">
            <v>02DEC04</v>
          </cell>
          <cell r="L2019" t="str">
            <v>27JUN05</v>
          </cell>
          <cell r="M2019" t="str">
            <v>14NOV05</v>
          </cell>
          <cell r="N2019" t="str">
            <v>30JUN10</v>
          </cell>
          <cell r="O2019" t="str">
            <v>15JUN10</v>
          </cell>
          <cell r="P2019" t="str">
            <v>15DEC29</v>
          </cell>
          <cell r="Q2019">
            <v>25</v>
          </cell>
          <cell r="R2019">
            <v>5</v>
          </cell>
          <cell r="S2019">
            <v>0</v>
          </cell>
          <cell r="U2019">
            <v>180000</v>
          </cell>
          <cell r="V2019">
            <v>0</v>
          </cell>
          <cell r="W2019">
            <v>180000</v>
          </cell>
          <cell r="X2019">
            <v>180000</v>
          </cell>
          <cell r="Y2019">
            <v>179181</v>
          </cell>
          <cell r="Z2019">
            <v>107870</v>
          </cell>
          <cell r="AA2019">
            <v>0</v>
          </cell>
        </row>
        <row r="2020">
          <cell r="A2020" t="str">
            <v>Secondary Towns Integrated Flood Protection Project Phase 2</v>
          </cell>
          <cell r="B2020" t="str">
            <v>2117</v>
          </cell>
          <cell r="C2020">
            <v>2117</v>
          </cell>
          <cell r="D2020" t="str">
            <v>ACTIVE</v>
          </cell>
          <cell r="E2020" t="str">
            <v>03</v>
          </cell>
          <cell r="F2020" t="str">
            <v>BAN</v>
          </cell>
          <cell r="G2020">
            <v>3900</v>
          </cell>
          <cell r="H2020" t="str">
            <v>Multisector</v>
          </cell>
          <cell r="I2020">
            <v>2055</v>
          </cell>
          <cell r="J2020" t="str">
            <v>BRM</v>
          </cell>
          <cell r="K2020" t="str">
            <v>02DEC04</v>
          </cell>
          <cell r="L2020" t="str">
            <v>12JAN05</v>
          </cell>
          <cell r="M2020" t="str">
            <v>12JUN05</v>
          </cell>
          <cell r="N2020" t="str">
            <v>31DEC09</v>
          </cell>
          <cell r="O2020" t="str">
            <v>01MAR13</v>
          </cell>
          <cell r="P2020" t="str">
            <v>01SEP36</v>
          </cell>
          <cell r="Q2020">
            <v>32</v>
          </cell>
          <cell r="R2020">
            <v>8</v>
          </cell>
          <cell r="S2020">
            <v>0</v>
          </cell>
          <cell r="U2020">
            <v>83949</v>
          </cell>
          <cell r="V2020">
            <v>10010</v>
          </cell>
          <cell r="W2020">
            <v>73939</v>
          </cell>
          <cell r="X2020">
            <v>73939</v>
          </cell>
          <cell r="Y2020">
            <v>29249</v>
          </cell>
          <cell r="Z2020">
            <v>23701</v>
          </cell>
          <cell r="AA2020">
            <v>0</v>
          </cell>
        </row>
        <row r="2021">
          <cell r="A2021" t="str">
            <v>Second Financial Sector Program II-Subprogram II</v>
          </cell>
          <cell r="B2021" t="str">
            <v>2118</v>
          </cell>
          <cell r="C2021">
            <v>2118</v>
          </cell>
          <cell r="D2021" t="str">
            <v>CLOSED</v>
          </cell>
          <cell r="E2021" t="str">
            <v>03</v>
          </cell>
          <cell r="F2021" t="str">
            <v>VIE</v>
          </cell>
          <cell r="G2021">
            <v>3306</v>
          </cell>
          <cell r="H2021" t="str">
            <v>Finance Sector Development</v>
          </cell>
          <cell r="I2021">
            <v>2145</v>
          </cell>
          <cell r="J2021" t="str">
            <v>SEGF</v>
          </cell>
          <cell r="K2021" t="str">
            <v>03DEC04</v>
          </cell>
          <cell r="L2021" t="str">
            <v>20DEC04</v>
          </cell>
          <cell r="M2021" t="str">
            <v>15MAR05</v>
          </cell>
          <cell r="N2021" t="str">
            <v>18DEC07</v>
          </cell>
          <cell r="O2021" t="str">
            <v>15MAY13</v>
          </cell>
          <cell r="P2021" t="str">
            <v>15NOV28</v>
          </cell>
          <cell r="Q2021">
            <v>24</v>
          </cell>
          <cell r="R2021">
            <v>8</v>
          </cell>
          <cell r="S2021">
            <v>0</v>
          </cell>
          <cell r="U2021">
            <v>35862</v>
          </cell>
          <cell r="V2021">
            <v>0</v>
          </cell>
          <cell r="W2021">
            <v>35862</v>
          </cell>
          <cell r="X2021">
            <v>35862</v>
          </cell>
          <cell r="Y2021">
            <v>35862</v>
          </cell>
          <cell r="Z2021">
            <v>35862</v>
          </cell>
          <cell r="AA2021">
            <v>0</v>
          </cell>
        </row>
        <row r="2022">
          <cell r="A2022" t="str">
            <v>Urban Water Supply Sanitation Project</v>
          </cell>
          <cell r="B2022" t="str">
            <v>2119</v>
          </cell>
          <cell r="C2022">
            <v>2119</v>
          </cell>
          <cell r="D2022" t="str">
            <v>ACTIVE</v>
          </cell>
          <cell r="E2022" t="str">
            <v>03</v>
          </cell>
          <cell r="F2022" t="str">
            <v>AZE</v>
          </cell>
          <cell r="G2022">
            <v>3801</v>
          </cell>
          <cell r="H2022" t="str">
            <v>Water Supply &amp; Sanitation</v>
          </cell>
          <cell r="I2022">
            <v>4625</v>
          </cell>
          <cell r="J2022" t="str">
            <v>CWSS</v>
          </cell>
          <cell r="K2022" t="str">
            <v>07DEC04</v>
          </cell>
          <cell r="L2022" t="str">
            <v>29NOV05</v>
          </cell>
          <cell r="M2022" t="str">
            <v>27OCT06</v>
          </cell>
          <cell r="N2022" t="str">
            <v>30JUN11</v>
          </cell>
          <cell r="O2022" t="str">
            <v>15JUN13</v>
          </cell>
          <cell r="P2022" t="str">
            <v>15DEC36</v>
          </cell>
          <cell r="Q2022">
            <v>32</v>
          </cell>
          <cell r="R2022">
            <v>8</v>
          </cell>
          <cell r="S2022">
            <v>0</v>
          </cell>
          <cell r="U2022">
            <v>21005</v>
          </cell>
          <cell r="V2022">
            <v>0</v>
          </cell>
          <cell r="W2022">
            <v>21005</v>
          </cell>
          <cell r="X2022">
            <v>21005</v>
          </cell>
          <cell r="Y2022">
            <v>17272</v>
          </cell>
          <cell r="Z2022">
            <v>3822</v>
          </cell>
          <cell r="AA2022">
            <v>0</v>
          </cell>
        </row>
        <row r="2023">
          <cell r="A2023" t="str">
            <v>Urban Water Supply Sanitation Project</v>
          </cell>
          <cell r="B2023" t="str">
            <v>2120</v>
          </cell>
          <cell r="C2023">
            <v>2120</v>
          </cell>
          <cell r="D2023" t="str">
            <v>ACTIVE</v>
          </cell>
          <cell r="E2023" t="str">
            <v>01</v>
          </cell>
          <cell r="F2023" t="str">
            <v>AZE</v>
          </cell>
          <cell r="G2023">
            <v>3801</v>
          </cell>
          <cell r="H2023" t="str">
            <v>Water Supply &amp; Sanitation</v>
          </cell>
          <cell r="I2023">
            <v>4625</v>
          </cell>
          <cell r="J2023" t="str">
            <v>CWSS</v>
          </cell>
          <cell r="K2023" t="str">
            <v>07DEC04</v>
          </cell>
          <cell r="L2023" t="str">
            <v>29NOV05</v>
          </cell>
          <cell r="M2023" t="str">
            <v>27OCT06</v>
          </cell>
          <cell r="N2023" t="str">
            <v>30JUN11</v>
          </cell>
          <cell r="O2023" t="str">
            <v>15JUN13</v>
          </cell>
          <cell r="P2023" t="str">
            <v>15DEC36</v>
          </cell>
          <cell r="Q2023">
            <v>25</v>
          </cell>
          <cell r="R2023">
            <v>6</v>
          </cell>
          <cell r="S2023">
            <v>0</v>
          </cell>
          <cell r="U2023">
            <v>10000</v>
          </cell>
          <cell r="V2023">
            <v>0</v>
          </cell>
          <cell r="W2023">
            <v>10000</v>
          </cell>
          <cell r="X2023">
            <v>10000</v>
          </cell>
          <cell r="Y2023">
            <v>7837</v>
          </cell>
          <cell r="Z2023">
            <v>736</v>
          </cell>
          <cell r="AA2023">
            <v>0</v>
          </cell>
        </row>
        <row r="2024">
          <cell r="A2024" t="str">
            <v>Second Education Sector Development Program</v>
          </cell>
          <cell r="B2024" t="str">
            <v>2121</v>
          </cell>
          <cell r="C2024">
            <v>2121</v>
          </cell>
          <cell r="D2024" t="str">
            <v>CLOSED</v>
          </cell>
          <cell r="E2024" t="str">
            <v>03</v>
          </cell>
          <cell r="F2024" t="str">
            <v>CAM</v>
          </cell>
          <cell r="G2024">
            <v>3106</v>
          </cell>
          <cell r="H2024" t="str">
            <v>Education Sector Development</v>
          </cell>
          <cell r="I2024">
            <v>2135</v>
          </cell>
          <cell r="J2024" t="str">
            <v>SESS</v>
          </cell>
          <cell r="K2024" t="str">
            <v>09DEC04</v>
          </cell>
          <cell r="L2024" t="str">
            <v>03FEB05</v>
          </cell>
          <cell r="M2024" t="str">
            <v>31AUG05</v>
          </cell>
          <cell r="N2024" t="str">
            <v>30JUN08</v>
          </cell>
          <cell r="O2024" t="str">
            <v>15MAY13</v>
          </cell>
          <cell r="P2024" t="str">
            <v>15NOV28</v>
          </cell>
          <cell r="Q2024">
            <v>24</v>
          </cell>
          <cell r="R2024">
            <v>8</v>
          </cell>
          <cell r="S2024">
            <v>0</v>
          </cell>
          <cell r="U2024">
            <v>20352</v>
          </cell>
          <cell r="V2024">
            <v>0</v>
          </cell>
          <cell r="W2024">
            <v>20352</v>
          </cell>
          <cell r="X2024">
            <v>20352</v>
          </cell>
          <cell r="Y2024">
            <v>20352</v>
          </cell>
          <cell r="Z2024">
            <v>20352</v>
          </cell>
          <cell r="AA2024">
            <v>0</v>
          </cell>
        </row>
        <row r="2025">
          <cell r="A2025" t="str">
            <v>Second Education Sector Development Project</v>
          </cell>
          <cell r="B2025" t="str">
            <v>2122</v>
          </cell>
          <cell r="C2025">
            <v>2122</v>
          </cell>
          <cell r="D2025" t="str">
            <v>ACTIVE</v>
          </cell>
          <cell r="E2025" t="str">
            <v>03</v>
          </cell>
          <cell r="F2025" t="str">
            <v>CAM</v>
          </cell>
          <cell r="G2025">
            <v>3106</v>
          </cell>
          <cell r="H2025" t="str">
            <v>Education Sector Development</v>
          </cell>
          <cell r="I2025">
            <v>2155</v>
          </cell>
          <cell r="J2025" t="str">
            <v>CARM</v>
          </cell>
          <cell r="K2025" t="str">
            <v>09DEC04</v>
          </cell>
          <cell r="L2025" t="str">
            <v>03FEB05</v>
          </cell>
          <cell r="M2025" t="str">
            <v>31AUG05</v>
          </cell>
          <cell r="N2025" t="str">
            <v>30JUN10</v>
          </cell>
          <cell r="O2025" t="str">
            <v>15MAY13</v>
          </cell>
          <cell r="P2025" t="str">
            <v>15NOV36</v>
          </cell>
          <cell r="Q2025">
            <v>32</v>
          </cell>
          <cell r="R2025">
            <v>8</v>
          </cell>
          <cell r="S2025">
            <v>0</v>
          </cell>
          <cell r="U2025">
            <v>25654</v>
          </cell>
          <cell r="V2025">
            <v>0</v>
          </cell>
          <cell r="W2025">
            <v>25654</v>
          </cell>
          <cell r="X2025">
            <v>25654</v>
          </cell>
          <cell r="Y2025">
            <v>16168</v>
          </cell>
          <cell r="Z2025">
            <v>14218</v>
          </cell>
          <cell r="AA2025">
            <v>0</v>
          </cell>
        </row>
        <row r="2026">
          <cell r="A2026" t="str">
            <v>Support to Implementation of Poverty Reduction Program</v>
          </cell>
          <cell r="B2026" t="str">
            <v>2123</v>
          </cell>
          <cell r="C2026">
            <v>2123</v>
          </cell>
          <cell r="D2026" t="str">
            <v>CLOSED</v>
          </cell>
          <cell r="E2026" t="str">
            <v>03</v>
          </cell>
          <cell r="F2026" t="str">
            <v>VIE</v>
          </cell>
          <cell r="G2026">
            <v>3602</v>
          </cell>
          <cell r="H2026" t="str">
            <v>Economic Management</v>
          </cell>
          <cell r="I2026">
            <v>2180</v>
          </cell>
          <cell r="J2026" t="str">
            <v>VRM</v>
          </cell>
          <cell r="K2026" t="str">
            <v>09DEC04</v>
          </cell>
          <cell r="L2026" t="str">
            <v>20DEC04</v>
          </cell>
          <cell r="M2026" t="str">
            <v>14MAR05</v>
          </cell>
          <cell r="N2026" t="str">
            <v>31DEC05</v>
          </cell>
          <cell r="O2026" t="str">
            <v>01MAY13</v>
          </cell>
          <cell r="P2026" t="str">
            <v>01NOV28</v>
          </cell>
          <cell r="Q2026">
            <v>24</v>
          </cell>
          <cell r="R2026">
            <v>8</v>
          </cell>
          <cell r="S2026">
            <v>0</v>
          </cell>
          <cell r="U2026">
            <v>6592</v>
          </cell>
          <cell r="V2026">
            <v>0</v>
          </cell>
          <cell r="W2026">
            <v>6592</v>
          </cell>
          <cell r="X2026">
            <v>6592</v>
          </cell>
          <cell r="Y2026">
            <v>6592</v>
          </cell>
          <cell r="Z2026">
            <v>6592</v>
          </cell>
          <cell r="AA2026">
            <v>0</v>
          </cell>
        </row>
        <row r="2027">
          <cell r="A2027" t="str">
            <v>IRRIGATION REHABILITATION PROJECT</v>
          </cell>
          <cell r="B2027" t="str">
            <v>2124</v>
          </cell>
          <cell r="C2027">
            <v>2124</v>
          </cell>
          <cell r="D2027" t="str">
            <v>ACTIVE</v>
          </cell>
          <cell r="E2027" t="str">
            <v>03</v>
          </cell>
          <cell r="F2027" t="str">
            <v>TAJ</v>
          </cell>
          <cell r="G2027">
            <v>3005</v>
          </cell>
          <cell r="H2027" t="str">
            <v>Irrigation &amp; Drainage</v>
          </cell>
          <cell r="I2027">
            <v>4620</v>
          </cell>
          <cell r="J2027" t="str">
            <v>CWAE</v>
          </cell>
          <cell r="K2027" t="str">
            <v>10DEC04</v>
          </cell>
          <cell r="L2027" t="str">
            <v>25MAY05</v>
          </cell>
          <cell r="M2027" t="str">
            <v>06SEP05</v>
          </cell>
          <cell r="N2027" t="str">
            <v>30JUN11</v>
          </cell>
          <cell r="O2027" t="str">
            <v>15MAY13</v>
          </cell>
          <cell r="P2027" t="str">
            <v>15NOV36</v>
          </cell>
          <cell r="Q2027">
            <v>32</v>
          </cell>
          <cell r="R2027">
            <v>8</v>
          </cell>
          <cell r="S2027">
            <v>0</v>
          </cell>
          <cell r="U2027">
            <v>23515</v>
          </cell>
          <cell r="V2027">
            <v>0</v>
          </cell>
          <cell r="W2027">
            <v>23515</v>
          </cell>
          <cell r="X2027">
            <v>23515</v>
          </cell>
          <cell r="Y2027">
            <v>21257</v>
          </cell>
          <cell r="Z2027">
            <v>12970</v>
          </cell>
          <cell r="AA2027">
            <v>0</v>
          </cell>
        </row>
        <row r="2028">
          <cell r="A2028" t="str">
            <v>Gansu Roads Development Project</v>
          </cell>
          <cell r="B2028" t="str">
            <v>2125</v>
          </cell>
          <cell r="C2028">
            <v>2125</v>
          </cell>
          <cell r="D2028" t="str">
            <v>ACTIVE</v>
          </cell>
          <cell r="E2028" t="str">
            <v>01</v>
          </cell>
          <cell r="F2028" t="str">
            <v>PRC</v>
          </cell>
          <cell r="G2028">
            <v>3701</v>
          </cell>
          <cell r="H2028" t="str">
            <v>Roads &amp; Highways</v>
          </cell>
          <cell r="I2028">
            <v>4750</v>
          </cell>
          <cell r="J2028" t="str">
            <v>PRCM</v>
          </cell>
          <cell r="K2028" t="str">
            <v>13DEC04</v>
          </cell>
          <cell r="L2028" t="str">
            <v>24MAR05</v>
          </cell>
          <cell r="M2028" t="str">
            <v>30JUN05</v>
          </cell>
          <cell r="N2028" t="str">
            <v>30JUN10</v>
          </cell>
          <cell r="O2028" t="str">
            <v>15MAR10</v>
          </cell>
          <cell r="P2028" t="str">
            <v>15SEP29</v>
          </cell>
          <cell r="Q2028">
            <v>25</v>
          </cell>
          <cell r="R2028">
            <v>5</v>
          </cell>
          <cell r="S2028">
            <v>0</v>
          </cell>
          <cell r="U2028">
            <v>300000</v>
          </cell>
          <cell r="V2028">
            <v>0</v>
          </cell>
          <cell r="W2028">
            <v>300000</v>
          </cell>
          <cell r="X2028">
            <v>300000</v>
          </cell>
          <cell r="Y2028">
            <v>304107</v>
          </cell>
          <cell r="Z2028">
            <v>170120</v>
          </cell>
          <cell r="AA2028">
            <v>0</v>
          </cell>
        </row>
        <row r="2029">
          <cell r="A2029" t="str">
            <v>State Audit Reform Sector Development Program</v>
          </cell>
          <cell r="B2029" t="str">
            <v>2126</v>
          </cell>
          <cell r="C2029">
            <v>2126</v>
          </cell>
          <cell r="D2029" t="str">
            <v>CLOSED</v>
          </cell>
          <cell r="E2029" t="str">
            <v>01</v>
          </cell>
          <cell r="F2029" t="str">
            <v>INO</v>
          </cell>
          <cell r="G2029">
            <v>3604</v>
          </cell>
          <cell r="H2029" t="str">
            <v>Public Finance &amp; Expenditure Management</v>
          </cell>
          <cell r="I2029">
            <v>2161</v>
          </cell>
          <cell r="J2029" t="str">
            <v>IRM</v>
          </cell>
          <cell r="K2029" t="str">
            <v>13DEC04</v>
          </cell>
          <cell r="L2029" t="str">
            <v>16DEC04</v>
          </cell>
          <cell r="M2029" t="str">
            <v>17DEC04</v>
          </cell>
          <cell r="N2029" t="str">
            <v>28DEC07</v>
          </cell>
          <cell r="O2029" t="str">
            <v>15FEB08</v>
          </cell>
          <cell r="P2029" t="str">
            <v>15AUG19</v>
          </cell>
          <cell r="Q2029">
            <v>15</v>
          </cell>
          <cell r="R2029">
            <v>3</v>
          </cell>
          <cell r="S2029">
            <v>0</v>
          </cell>
          <cell r="U2029">
            <v>200000</v>
          </cell>
          <cell r="V2029">
            <v>100000</v>
          </cell>
          <cell r="W2029">
            <v>100000</v>
          </cell>
          <cell r="X2029">
            <v>100000</v>
          </cell>
          <cell r="Y2029">
            <v>100000</v>
          </cell>
          <cell r="Z2029">
            <v>100000</v>
          </cell>
          <cell r="AA2029">
            <v>4610</v>
          </cell>
        </row>
        <row r="2030">
          <cell r="A2030" t="str">
            <v>State Audit Reform Sector Development Project</v>
          </cell>
          <cell r="B2030" t="str">
            <v>2127</v>
          </cell>
          <cell r="C2030">
            <v>2127</v>
          </cell>
          <cell r="D2030" t="str">
            <v>ACTIVE</v>
          </cell>
          <cell r="E2030" t="str">
            <v>03</v>
          </cell>
          <cell r="F2030" t="str">
            <v>INO</v>
          </cell>
          <cell r="G2030">
            <v>3604</v>
          </cell>
          <cell r="H2030" t="str">
            <v>Public Finance &amp; Expenditure Management</v>
          </cell>
          <cell r="I2030">
            <v>2161</v>
          </cell>
          <cell r="J2030" t="str">
            <v>IRM</v>
          </cell>
          <cell r="K2030" t="str">
            <v>13DEC04</v>
          </cell>
          <cell r="L2030" t="str">
            <v>16DEC04</v>
          </cell>
          <cell r="M2030" t="str">
            <v>17DEC04</v>
          </cell>
          <cell r="N2030" t="str">
            <v>30JUN10</v>
          </cell>
          <cell r="O2030" t="str">
            <v>15MAR13</v>
          </cell>
          <cell r="P2030" t="str">
            <v>15SEP36</v>
          </cell>
          <cell r="Q2030">
            <v>32</v>
          </cell>
          <cell r="R2030">
            <v>8</v>
          </cell>
          <cell r="S2030">
            <v>0</v>
          </cell>
          <cell r="U2030">
            <v>25707</v>
          </cell>
          <cell r="V2030">
            <v>0</v>
          </cell>
          <cell r="W2030">
            <v>25707</v>
          </cell>
          <cell r="X2030">
            <v>25707</v>
          </cell>
          <cell r="Y2030">
            <v>6866</v>
          </cell>
          <cell r="Z2030">
            <v>8285</v>
          </cell>
          <cell r="AA2030">
            <v>0</v>
          </cell>
        </row>
        <row r="2031">
          <cell r="A2031" t="str">
            <v>Northern Power Transmission (Sector) Project</v>
          </cell>
          <cell r="B2031" t="str">
            <v>2128</v>
          </cell>
          <cell r="C2031">
            <v>2128</v>
          </cell>
          <cell r="D2031" t="str">
            <v>ACTIVE</v>
          </cell>
          <cell r="E2031" t="str">
            <v>01</v>
          </cell>
          <cell r="F2031" t="str">
            <v>VIE</v>
          </cell>
          <cell r="G2031">
            <v>3205</v>
          </cell>
          <cell r="H2031" t="str">
            <v>Energy Sector Development</v>
          </cell>
          <cell r="I2031">
            <v>2180</v>
          </cell>
          <cell r="J2031" t="str">
            <v>VRM</v>
          </cell>
          <cell r="K2031" t="str">
            <v>13DEC04</v>
          </cell>
          <cell r="L2031" t="str">
            <v>25AUG05</v>
          </cell>
          <cell r="M2031" t="str">
            <v>16DEC05</v>
          </cell>
          <cell r="N2031" t="str">
            <v>31DEC09</v>
          </cell>
          <cell r="O2031" t="str">
            <v>01JUN10</v>
          </cell>
          <cell r="P2031" t="str">
            <v>01DEC29</v>
          </cell>
          <cell r="Q2031">
            <v>25</v>
          </cell>
          <cell r="R2031">
            <v>5</v>
          </cell>
          <cell r="S2031">
            <v>0</v>
          </cell>
          <cell r="U2031">
            <v>120000</v>
          </cell>
          <cell r="V2031">
            <v>0</v>
          </cell>
          <cell r="W2031">
            <v>120000</v>
          </cell>
          <cell r="X2031">
            <v>120000</v>
          </cell>
          <cell r="Y2031">
            <v>85360</v>
          </cell>
          <cell r="Z2031">
            <v>80002</v>
          </cell>
          <cell r="AA2031">
            <v>0</v>
          </cell>
        </row>
        <row r="2032">
          <cell r="A2032" t="str">
            <v>Small and Medium Enterprise Development Program</v>
          </cell>
          <cell r="B2032" t="str">
            <v>2129</v>
          </cell>
          <cell r="C2032">
            <v>2129</v>
          </cell>
          <cell r="D2032" t="str">
            <v>CLOSED</v>
          </cell>
          <cell r="E2032" t="str">
            <v>03</v>
          </cell>
          <cell r="F2032" t="str">
            <v>CAM</v>
          </cell>
          <cell r="G2032">
            <v>3503</v>
          </cell>
          <cell r="H2032" t="str">
            <v>Small &amp; Medium Scale Enterprises</v>
          </cell>
          <cell r="I2032">
            <v>2145</v>
          </cell>
          <cell r="J2032" t="str">
            <v>SEGF</v>
          </cell>
          <cell r="K2032" t="str">
            <v>14DEC04</v>
          </cell>
          <cell r="L2032" t="str">
            <v>03FEB05</v>
          </cell>
          <cell r="M2032" t="str">
            <v>06APR05</v>
          </cell>
          <cell r="N2032" t="str">
            <v>31AUG08</v>
          </cell>
          <cell r="O2032" t="str">
            <v>01JUN13</v>
          </cell>
          <cell r="P2032" t="str">
            <v>01DEC28</v>
          </cell>
          <cell r="Q2032">
            <v>24</v>
          </cell>
          <cell r="R2032">
            <v>8</v>
          </cell>
          <cell r="S2032">
            <v>0</v>
          </cell>
          <cell r="U2032">
            <v>20155</v>
          </cell>
          <cell r="V2032">
            <v>0</v>
          </cell>
          <cell r="W2032">
            <v>20155</v>
          </cell>
          <cell r="X2032">
            <v>20155</v>
          </cell>
          <cell r="Y2032">
            <v>20155</v>
          </cell>
          <cell r="Z2032">
            <v>20155</v>
          </cell>
          <cell r="AA2032">
            <v>0</v>
          </cell>
        </row>
        <row r="2033">
          <cell r="A2033" t="str">
            <v>FISCAL MANAGEMENT REFORM PROGRAM_(FMRP)</v>
          </cell>
          <cell r="B2033" t="str">
            <v>2130</v>
          </cell>
          <cell r="C2033">
            <v>2130</v>
          </cell>
          <cell r="D2033" t="str">
            <v>CLOSED</v>
          </cell>
          <cell r="E2033" t="str">
            <v>01</v>
          </cell>
          <cell r="F2033" t="str">
            <v>SRI</v>
          </cell>
          <cell r="G2033">
            <v>3604</v>
          </cell>
          <cell r="H2033" t="str">
            <v>Public Finance &amp; Expenditure Management</v>
          </cell>
          <cell r="I2033">
            <v>2050</v>
          </cell>
          <cell r="J2033" t="str">
            <v>SAGF</v>
          </cell>
          <cell r="K2033" t="str">
            <v>14DEC04</v>
          </cell>
          <cell r="L2033" t="str">
            <v>20DEC04</v>
          </cell>
          <cell r="M2033" t="str">
            <v>21DEC04</v>
          </cell>
          <cell r="N2033" t="str">
            <v>11JUN08</v>
          </cell>
          <cell r="O2033" t="str">
            <v>01JUN08</v>
          </cell>
          <cell r="P2033" t="str">
            <v>01DEC19</v>
          </cell>
          <cell r="Q2033">
            <v>15</v>
          </cell>
          <cell r="R2033">
            <v>3</v>
          </cell>
          <cell r="S2033">
            <v>0</v>
          </cell>
          <cell r="U2033">
            <v>45000</v>
          </cell>
          <cell r="V2033">
            <v>0</v>
          </cell>
          <cell r="W2033">
            <v>45000</v>
          </cell>
          <cell r="X2033">
            <v>45000</v>
          </cell>
          <cell r="Y2033">
            <v>45000</v>
          </cell>
          <cell r="Z2033">
            <v>45000</v>
          </cell>
          <cell r="AA2033">
            <v>1745</v>
          </cell>
        </row>
        <row r="2034">
          <cell r="A2034" t="str">
            <v>Strengthening of the Fiscal Management Institutions Project</v>
          </cell>
          <cell r="B2034" t="str">
            <v>2131</v>
          </cell>
          <cell r="C2034">
            <v>2131</v>
          </cell>
          <cell r="D2034" t="str">
            <v>ACTIVE</v>
          </cell>
          <cell r="E2034" t="str">
            <v>03</v>
          </cell>
          <cell r="F2034" t="str">
            <v>SRI</v>
          </cell>
          <cell r="G2034">
            <v>3604</v>
          </cell>
          <cell r="H2034" t="str">
            <v>Public Finance &amp; Expenditure Management</v>
          </cell>
          <cell r="I2034">
            <v>2050</v>
          </cell>
          <cell r="J2034" t="str">
            <v>SAGF</v>
          </cell>
          <cell r="K2034" t="str">
            <v>14DEC04</v>
          </cell>
          <cell r="L2034" t="str">
            <v>20DEC04</v>
          </cell>
          <cell r="M2034" t="str">
            <v>21DEC04</v>
          </cell>
          <cell r="N2034" t="str">
            <v>30JUN09</v>
          </cell>
          <cell r="O2034" t="str">
            <v>01JUN13</v>
          </cell>
          <cell r="P2034" t="str">
            <v>01DEC36</v>
          </cell>
          <cell r="Q2034">
            <v>32</v>
          </cell>
          <cell r="R2034">
            <v>8</v>
          </cell>
          <cell r="S2034">
            <v>0</v>
          </cell>
          <cell r="U2034">
            <v>10255</v>
          </cell>
          <cell r="V2034">
            <v>0</v>
          </cell>
          <cell r="W2034">
            <v>10255</v>
          </cell>
          <cell r="X2034">
            <v>10255</v>
          </cell>
          <cell r="Y2034">
            <v>5783</v>
          </cell>
          <cell r="Z2034">
            <v>5699</v>
          </cell>
          <cell r="AA2034">
            <v>0</v>
          </cell>
        </row>
        <row r="2035">
          <cell r="A2035" t="str">
            <v>Modernization of Revenue Administration Project (MRA)</v>
          </cell>
          <cell r="B2035" t="str">
            <v>2132</v>
          </cell>
          <cell r="C2035">
            <v>2132</v>
          </cell>
          <cell r="D2035" t="str">
            <v>ACTIVE</v>
          </cell>
          <cell r="E2035" t="str">
            <v>01</v>
          </cell>
          <cell r="F2035" t="str">
            <v>SRI</v>
          </cell>
          <cell r="G2035">
            <v>3604</v>
          </cell>
          <cell r="H2035" t="str">
            <v>Public Finance &amp; Expenditure Management</v>
          </cell>
          <cell r="I2035">
            <v>2050</v>
          </cell>
          <cell r="J2035" t="str">
            <v>SAGF</v>
          </cell>
          <cell r="K2035" t="str">
            <v>14DEC04</v>
          </cell>
          <cell r="L2035" t="str">
            <v>20DEC04</v>
          </cell>
          <cell r="M2035" t="str">
            <v>21DEC04</v>
          </cell>
          <cell r="N2035" t="str">
            <v>30JUN09</v>
          </cell>
          <cell r="O2035" t="str">
            <v>01JUN10</v>
          </cell>
          <cell r="P2035" t="str">
            <v>01DEC29</v>
          </cell>
          <cell r="Q2035">
            <v>25</v>
          </cell>
          <cell r="R2035">
            <v>5</v>
          </cell>
          <cell r="S2035">
            <v>0</v>
          </cell>
          <cell r="U2035">
            <v>15000</v>
          </cell>
          <cell r="V2035">
            <v>0</v>
          </cell>
          <cell r="W2035">
            <v>15000</v>
          </cell>
          <cell r="X2035">
            <v>15000</v>
          </cell>
          <cell r="Y2035">
            <v>194</v>
          </cell>
          <cell r="Z2035">
            <v>669</v>
          </cell>
          <cell r="AA2035">
            <v>0</v>
          </cell>
        </row>
        <row r="2036">
          <cell r="A2036" t="str">
            <v>RESTRUCTURING OF THE TECH EDUC &amp; VOCATIONAL TRNG SYS (BALOCHIS</v>
          </cell>
          <cell r="B2036" t="str">
            <v>2133</v>
          </cell>
          <cell r="C2036">
            <v>2133</v>
          </cell>
          <cell r="D2036" t="str">
            <v>ACTIVE</v>
          </cell>
          <cell r="E2036" t="str">
            <v>03</v>
          </cell>
          <cell r="F2036" t="str">
            <v>PAK</v>
          </cell>
          <cell r="G2036">
            <v>3105</v>
          </cell>
          <cell r="H2036" t="str">
            <v>Technical, Vocational Training &amp; Skills Development</v>
          </cell>
          <cell r="I2036">
            <v>4670</v>
          </cell>
          <cell r="J2036" t="str">
            <v>PRM</v>
          </cell>
          <cell r="K2036" t="str">
            <v>14DEC04</v>
          </cell>
          <cell r="L2036" t="str">
            <v>22MAR05</v>
          </cell>
          <cell r="M2036" t="str">
            <v>23AUG05</v>
          </cell>
          <cell r="N2036" t="str">
            <v>30APR11</v>
          </cell>
          <cell r="O2036" t="str">
            <v>15MAY13</v>
          </cell>
          <cell r="P2036" t="str">
            <v>15NOV36</v>
          </cell>
          <cell r="Q2036">
            <v>32</v>
          </cell>
          <cell r="R2036">
            <v>8</v>
          </cell>
          <cell r="S2036">
            <v>0</v>
          </cell>
          <cell r="U2036">
            <v>16774</v>
          </cell>
          <cell r="V2036">
            <v>0</v>
          </cell>
          <cell r="W2036">
            <v>16774</v>
          </cell>
          <cell r="X2036">
            <v>16774</v>
          </cell>
          <cell r="Y2036">
            <v>3919</v>
          </cell>
          <cell r="Z2036">
            <v>4144</v>
          </cell>
          <cell r="AA2036">
            <v>0</v>
          </cell>
        </row>
        <row r="2037">
          <cell r="A2037" t="str">
            <v>SUSTAINABLE LIVELIHOODS IN BARANI AREAS PROJECT</v>
          </cell>
          <cell r="B2037" t="str">
            <v>2134</v>
          </cell>
          <cell r="C2037">
            <v>2134</v>
          </cell>
          <cell r="D2037" t="str">
            <v>ACTIVE</v>
          </cell>
          <cell r="E2037" t="str">
            <v>03</v>
          </cell>
          <cell r="F2037" t="str">
            <v>PAK</v>
          </cell>
          <cell r="G2037">
            <v>3008</v>
          </cell>
          <cell r="H2037" t="str">
            <v>Agriculture Sector Development</v>
          </cell>
          <cell r="I2037">
            <v>4670</v>
          </cell>
          <cell r="J2037" t="str">
            <v>PRM</v>
          </cell>
          <cell r="K2037" t="str">
            <v>14DEC04</v>
          </cell>
          <cell r="L2037" t="str">
            <v>10JAN05</v>
          </cell>
          <cell r="M2037" t="str">
            <v>13APR05</v>
          </cell>
          <cell r="N2037" t="str">
            <v>30JUN11</v>
          </cell>
          <cell r="O2037" t="str">
            <v>15MAY13</v>
          </cell>
          <cell r="P2037" t="str">
            <v>15NOV36</v>
          </cell>
          <cell r="Q2037">
            <v>32</v>
          </cell>
          <cell r="R2037">
            <v>8</v>
          </cell>
          <cell r="S2037">
            <v>0</v>
          </cell>
          <cell r="U2037">
            <v>42143</v>
          </cell>
          <cell r="V2037">
            <v>0</v>
          </cell>
          <cell r="W2037">
            <v>42143</v>
          </cell>
          <cell r="X2037">
            <v>42143</v>
          </cell>
          <cell r="Y2037">
            <v>16715</v>
          </cell>
          <cell r="Z2037">
            <v>12201</v>
          </cell>
          <cell r="AA2037">
            <v>0</v>
          </cell>
        </row>
        <row r="2038">
          <cell r="A2038" t="str">
            <v>RESTRUCTURING OF THE TECHNICAL EDUC &amp; VOCATIONAL TRAINING (NWF</v>
          </cell>
          <cell r="B2038" t="str">
            <v>2135</v>
          </cell>
          <cell r="C2038">
            <v>2135</v>
          </cell>
          <cell r="D2038" t="str">
            <v>ACTIVE</v>
          </cell>
          <cell r="E2038" t="str">
            <v>03</v>
          </cell>
          <cell r="F2038" t="str">
            <v>PAK</v>
          </cell>
          <cell r="G2038">
            <v>3105</v>
          </cell>
          <cell r="H2038" t="str">
            <v>Technical, Vocational Training &amp; Skills Development</v>
          </cell>
          <cell r="I2038">
            <v>4670</v>
          </cell>
          <cell r="J2038" t="str">
            <v>PRM</v>
          </cell>
          <cell r="K2038" t="str">
            <v>14DEC04</v>
          </cell>
          <cell r="L2038" t="str">
            <v>22MAR05</v>
          </cell>
          <cell r="M2038" t="str">
            <v>29SEP05</v>
          </cell>
          <cell r="N2038" t="str">
            <v>30APR11</v>
          </cell>
          <cell r="O2038" t="str">
            <v>15MAY13</v>
          </cell>
          <cell r="P2038" t="str">
            <v>15NOV36</v>
          </cell>
          <cell r="Q2038">
            <v>32</v>
          </cell>
          <cell r="R2038">
            <v>8</v>
          </cell>
          <cell r="S2038">
            <v>0</v>
          </cell>
          <cell r="U2038">
            <v>11251</v>
          </cell>
          <cell r="V2038">
            <v>7972</v>
          </cell>
          <cell r="W2038">
            <v>3279</v>
          </cell>
          <cell r="X2038">
            <v>3279</v>
          </cell>
          <cell r="Y2038">
            <v>1955</v>
          </cell>
          <cell r="Z2038">
            <v>1195</v>
          </cell>
          <cell r="AA2038">
            <v>0</v>
          </cell>
        </row>
        <row r="2039">
          <cell r="A2039" t="str">
            <v>Health Sector Development Program</v>
          </cell>
          <cell r="B2039" t="str">
            <v>2136</v>
          </cell>
          <cell r="C2039">
            <v>2136</v>
          </cell>
          <cell r="D2039" t="str">
            <v>CLOSED</v>
          </cell>
          <cell r="E2039" t="str">
            <v>01</v>
          </cell>
          <cell r="F2039" t="str">
            <v>PHI</v>
          </cell>
          <cell r="G2039">
            <v>3403</v>
          </cell>
          <cell r="H2039" t="str">
            <v>Health Systems</v>
          </cell>
          <cell r="I2039">
            <v>2135</v>
          </cell>
          <cell r="J2039" t="str">
            <v>SESS</v>
          </cell>
          <cell r="K2039" t="str">
            <v>15DEC04</v>
          </cell>
          <cell r="L2039" t="str">
            <v>10JAN05</v>
          </cell>
          <cell r="M2039" t="str">
            <v>12JAN05</v>
          </cell>
          <cell r="N2039" t="str">
            <v>30JUN07</v>
          </cell>
          <cell r="O2039" t="str">
            <v>15MAY08</v>
          </cell>
          <cell r="P2039" t="str">
            <v>15NOV19</v>
          </cell>
          <cell r="Q2039">
            <v>15</v>
          </cell>
          <cell r="R2039">
            <v>3</v>
          </cell>
          <cell r="S2039">
            <v>0</v>
          </cell>
          <cell r="U2039">
            <v>200000</v>
          </cell>
          <cell r="V2039">
            <v>0</v>
          </cell>
          <cell r="W2039">
            <v>200000</v>
          </cell>
          <cell r="X2039">
            <v>200000</v>
          </cell>
          <cell r="Y2039">
            <v>200000</v>
          </cell>
          <cell r="Z2039">
            <v>200000</v>
          </cell>
          <cell r="AA2039">
            <v>9220</v>
          </cell>
        </row>
        <row r="2040">
          <cell r="A2040" t="str">
            <v>Health Sector Development Project</v>
          </cell>
          <cell r="B2040" t="str">
            <v>2137</v>
          </cell>
          <cell r="C2040">
            <v>2137</v>
          </cell>
          <cell r="D2040" t="str">
            <v>ACTIVE</v>
          </cell>
          <cell r="E2040" t="str">
            <v>01</v>
          </cell>
          <cell r="F2040" t="str">
            <v>PHI</v>
          </cell>
          <cell r="G2040">
            <v>3403</v>
          </cell>
          <cell r="H2040" t="str">
            <v>Health Systems</v>
          </cell>
          <cell r="I2040">
            <v>2135</v>
          </cell>
          <cell r="J2040" t="str">
            <v>SESS</v>
          </cell>
          <cell r="K2040" t="str">
            <v>15DEC04</v>
          </cell>
          <cell r="L2040" t="str">
            <v>10JAN05</v>
          </cell>
          <cell r="M2040" t="str">
            <v>12JAN05</v>
          </cell>
          <cell r="N2040" t="str">
            <v>31DEC11</v>
          </cell>
          <cell r="O2040" t="str">
            <v>15MAY11</v>
          </cell>
          <cell r="P2040" t="str">
            <v>15NOV30</v>
          </cell>
          <cell r="Q2040">
            <v>26</v>
          </cell>
          <cell r="R2040">
            <v>6</v>
          </cell>
          <cell r="S2040">
            <v>0</v>
          </cell>
          <cell r="U2040">
            <v>13000</v>
          </cell>
          <cell r="V2040">
            <v>0</v>
          </cell>
          <cell r="W2040">
            <v>13000</v>
          </cell>
          <cell r="X2040">
            <v>13000</v>
          </cell>
          <cell r="Y2040">
            <v>1424</v>
          </cell>
          <cell r="Z2040">
            <v>2012</v>
          </cell>
          <cell r="AA2040">
            <v>0</v>
          </cell>
        </row>
        <row r="2041">
          <cell r="A2041" t="str">
            <v>FINANCIAL MARKETS PROGRAM FOR PRIVATE SECTOR DEVELOPMENT</v>
          </cell>
          <cell r="B2041" t="str">
            <v>2138</v>
          </cell>
          <cell r="C2041">
            <v>2138</v>
          </cell>
          <cell r="D2041" t="str">
            <v>ACTIVE</v>
          </cell>
          <cell r="E2041" t="str">
            <v>01</v>
          </cell>
          <cell r="F2041" t="str">
            <v>SRI</v>
          </cell>
          <cell r="G2041">
            <v>3306</v>
          </cell>
          <cell r="H2041" t="str">
            <v>Finance Sector Development</v>
          </cell>
          <cell r="I2041">
            <v>2050</v>
          </cell>
          <cell r="J2041" t="str">
            <v>SAGF</v>
          </cell>
          <cell r="K2041" t="str">
            <v>15DEC04</v>
          </cell>
          <cell r="L2041" t="str">
            <v>20DEC04</v>
          </cell>
          <cell r="M2041" t="str">
            <v>21MAR05</v>
          </cell>
          <cell r="N2041" t="str">
            <v>31DEC09</v>
          </cell>
          <cell r="O2041" t="str">
            <v>15JAN08</v>
          </cell>
          <cell r="P2041" t="str">
            <v>15JUL19</v>
          </cell>
          <cell r="Q2041">
            <v>15</v>
          </cell>
          <cell r="R2041">
            <v>3</v>
          </cell>
          <cell r="S2041">
            <v>0</v>
          </cell>
          <cell r="U2041">
            <v>60000</v>
          </cell>
          <cell r="V2041">
            <v>0</v>
          </cell>
          <cell r="W2041">
            <v>60000</v>
          </cell>
          <cell r="X2041">
            <v>60000</v>
          </cell>
          <cell r="Y2041">
            <v>20000</v>
          </cell>
          <cell r="Z2041">
            <v>20000</v>
          </cell>
          <cell r="AA2041">
            <v>922</v>
          </cell>
        </row>
        <row r="2042">
          <cell r="A2042" t="str">
            <v>TA FOR FINANCIAL MARKETS PROGRAM FOR PRIVATE SECTOR DEVELOPMEN</v>
          </cell>
          <cell r="B2042" t="str">
            <v>2139</v>
          </cell>
          <cell r="C2042">
            <v>2139</v>
          </cell>
          <cell r="D2042" t="str">
            <v>ACTIVE</v>
          </cell>
          <cell r="E2042" t="str">
            <v>03</v>
          </cell>
          <cell r="F2042" t="str">
            <v>SRI</v>
          </cell>
          <cell r="G2042">
            <v>3306</v>
          </cell>
          <cell r="H2042" t="str">
            <v>Finance Sector Development</v>
          </cell>
          <cell r="I2042">
            <v>2050</v>
          </cell>
          <cell r="J2042" t="str">
            <v>SAGF</v>
          </cell>
          <cell r="K2042" t="str">
            <v>15DEC04</v>
          </cell>
          <cell r="L2042" t="str">
            <v>20DEC04</v>
          </cell>
          <cell r="M2042" t="str">
            <v>21MAR05</v>
          </cell>
          <cell r="N2042" t="str">
            <v>01DEC09</v>
          </cell>
          <cell r="O2042" t="str">
            <v>15JAN13</v>
          </cell>
          <cell r="P2042" t="str">
            <v>15JUL36</v>
          </cell>
          <cell r="Q2042">
            <v>32</v>
          </cell>
          <cell r="R2042">
            <v>8</v>
          </cell>
          <cell r="S2042">
            <v>0</v>
          </cell>
          <cell r="U2042">
            <v>5205</v>
          </cell>
          <cell r="V2042">
            <v>4500</v>
          </cell>
          <cell r="W2042">
            <v>705</v>
          </cell>
          <cell r="X2042">
            <v>705</v>
          </cell>
          <cell r="Y2042">
            <v>456</v>
          </cell>
          <cell r="Z2042">
            <v>444</v>
          </cell>
          <cell r="AA2042">
            <v>0</v>
          </cell>
        </row>
        <row r="2043">
          <cell r="A2043" t="str">
            <v>ANDKHOY-QAISAR ROAD PROJECT</v>
          </cell>
          <cell r="B2043" t="str">
            <v>2140</v>
          </cell>
          <cell r="C2043">
            <v>2140</v>
          </cell>
          <cell r="D2043" t="str">
            <v>ACTIVE</v>
          </cell>
          <cell r="E2043" t="str">
            <v>03</v>
          </cell>
          <cell r="F2043" t="str">
            <v>AFG</v>
          </cell>
          <cell r="G2043">
            <v>3701</v>
          </cell>
          <cell r="H2043" t="str">
            <v>Roads &amp; Highways</v>
          </cell>
          <cell r="I2043">
            <v>4615</v>
          </cell>
          <cell r="J2043" t="str">
            <v>CWID</v>
          </cell>
          <cell r="K2043" t="str">
            <v>15DEC04</v>
          </cell>
          <cell r="L2043" t="str">
            <v>07APR05</v>
          </cell>
          <cell r="M2043" t="str">
            <v>08JUL05</v>
          </cell>
          <cell r="N2043" t="str">
            <v>30JUN14</v>
          </cell>
          <cell r="O2043" t="str">
            <v>15JUN15</v>
          </cell>
          <cell r="P2043" t="str">
            <v>15DEC44</v>
          </cell>
          <cell r="Q2043">
            <v>40</v>
          </cell>
          <cell r="R2043">
            <v>10</v>
          </cell>
          <cell r="S2043">
            <v>0</v>
          </cell>
          <cell r="U2043">
            <v>81838</v>
          </cell>
          <cell r="V2043">
            <v>0</v>
          </cell>
          <cell r="W2043">
            <v>81838</v>
          </cell>
          <cell r="X2043">
            <v>81838</v>
          </cell>
          <cell r="Y2043">
            <v>60750</v>
          </cell>
          <cell r="Z2043">
            <v>52976</v>
          </cell>
          <cell r="AA2043">
            <v>0</v>
          </cell>
        </row>
        <row r="2044">
          <cell r="A2044" t="str">
            <v>ASSAM GOVERNANCE AND PUBLIC RESOURCE MANAGEMENT SECTOR DEV.PRO</v>
          </cell>
          <cell r="B2044" t="str">
            <v>2141</v>
          </cell>
          <cell r="C2044">
            <v>2141</v>
          </cell>
          <cell r="D2044" t="str">
            <v>CLOSED</v>
          </cell>
          <cell r="E2044" t="str">
            <v>01</v>
          </cell>
          <cell r="F2044" t="str">
            <v>IND</v>
          </cell>
          <cell r="G2044">
            <v>3604</v>
          </cell>
          <cell r="H2044" t="str">
            <v>Public Finance &amp; Expenditure Management</v>
          </cell>
          <cell r="I2044">
            <v>2050</v>
          </cell>
          <cell r="J2044" t="str">
            <v>SAGF</v>
          </cell>
          <cell r="K2044" t="str">
            <v>16DEC04</v>
          </cell>
          <cell r="L2044" t="str">
            <v>16DEC04</v>
          </cell>
          <cell r="M2044" t="str">
            <v>17DEC04</v>
          </cell>
          <cell r="N2044" t="str">
            <v>25JUN07</v>
          </cell>
          <cell r="O2044" t="str">
            <v>15JUN08</v>
          </cell>
          <cell r="P2044" t="str">
            <v>15DEC19</v>
          </cell>
          <cell r="Q2044">
            <v>15</v>
          </cell>
          <cell r="R2044">
            <v>3</v>
          </cell>
          <cell r="S2044">
            <v>0</v>
          </cell>
          <cell r="U2044">
            <v>125000</v>
          </cell>
          <cell r="V2044">
            <v>0</v>
          </cell>
          <cell r="W2044">
            <v>125000</v>
          </cell>
          <cell r="X2044">
            <v>125000</v>
          </cell>
          <cell r="Y2044">
            <v>125000</v>
          </cell>
          <cell r="Z2044">
            <v>125000</v>
          </cell>
          <cell r="AA2044">
            <v>5763</v>
          </cell>
        </row>
        <row r="2045">
          <cell r="A2045" t="str">
            <v>ASSAM GOVERNANCE &amp; PUBLIC RESOURCE MANAGEMENT SECTOR DEV. PROJ</v>
          </cell>
          <cell r="B2045" t="str">
            <v>2142</v>
          </cell>
          <cell r="C2045">
            <v>2142</v>
          </cell>
          <cell r="D2045" t="str">
            <v>ACTIVE</v>
          </cell>
          <cell r="E2045" t="str">
            <v>01</v>
          </cell>
          <cell r="F2045" t="str">
            <v>IND</v>
          </cell>
          <cell r="G2045">
            <v>3604</v>
          </cell>
          <cell r="H2045" t="str">
            <v>Public Finance &amp; Expenditure Management</v>
          </cell>
          <cell r="I2045">
            <v>2050</v>
          </cell>
          <cell r="J2045" t="str">
            <v>SAGF</v>
          </cell>
          <cell r="K2045" t="str">
            <v>16DEC04</v>
          </cell>
          <cell r="L2045" t="str">
            <v>16DEC04</v>
          </cell>
          <cell r="M2045" t="str">
            <v>17DEC04</v>
          </cell>
          <cell r="N2045" t="str">
            <v>30JUN10</v>
          </cell>
          <cell r="O2045" t="str">
            <v>15JUN10</v>
          </cell>
          <cell r="P2045" t="str">
            <v>15DEC29</v>
          </cell>
          <cell r="Q2045">
            <v>25</v>
          </cell>
          <cell r="R2045">
            <v>5</v>
          </cell>
          <cell r="S2045">
            <v>0</v>
          </cell>
          <cell r="U2045">
            <v>25000</v>
          </cell>
          <cell r="V2045">
            <v>0</v>
          </cell>
          <cell r="W2045">
            <v>25000</v>
          </cell>
          <cell r="X2045">
            <v>25000</v>
          </cell>
          <cell r="Y2045">
            <v>3853</v>
          </cell>
          <cell r="Z2045">
            <v>3304</v>
          </cell>
          <cell r="AA2045">
            <v>0</v>
          </cell>
        </row>
        <row r="2046">
          <cell r="A2046" t="str">
            <v>GENDER EQUALITY AND EMPOWERMENT OF WOMEN PROJECT</v>
          </cell>
          <cell r="B2046" t="str">
            <v>2143</v>
          </cell>
          <cell r="C2046">
            <v>2143</v>
          </cell>
          <cell r="D2046" t="str">
            <v>ACTIVE</v>
          </cell>
          <cell r="E2046" t="str">
            <v>03</v>
          </cell>
          <cell r="F2046" t="str">
            <v>NEP</v>
          </cell>
          <cell r="G2046">
            <v>3008</v>
          </cell>
          <cell r="H2046" t="str">
            <v>Agriculture Sector Development</v>
          </cell>
          <cell r="I2046">
            <v>2035</v>
          </cell>
          <cell r="J2046" t="str">
            <v>SANS</v>
          </cell>
          <cell r="K2046" t="str">
            <v>16DEC04</v>
          </cell>
          <cell r="L2046" t="str">
            <v>09JUN06</v>
          </cell>
          <cell r="M2046" t="str">
            <v>28NOV06</v>
          </cell>
          <cell r="N2046" t="str">
            <v>30JUN10</v>
          </cell>
          <cell r="O2046" t="str">
            <v>01JUL13</v>
          </cell>
          <cell r="P2046" t="str">
            <v>01JAN37</v>
          </cell>
          <cell r="Q2046">
            <v>32</v>
          </cell>
          <cell r="R2046">
            <v>8</v>
          </cell>
          <cell r="S2046">
            <v>0</v>
          </cell>
          <cell r="U2046">
            <v>10267</v>
          </cell>
          <cell r="V2046">
            <v>0</v>
          </cell>
          <cell r="W2046">
            <v>10267</v>
          </cell>
          <cell r="X2046">
            <v>10267</v>
          </cell>
          <cell r="Y2046">
            <v>498</v>
          </cell>
          <cell r="Z2046">
            <v>1021</v>
          </cell>
          <cell r="AA2046">
            <v>0</v>
          </cell>
        </row>
        <row r="2047">
          <cell r="A2047" t="str">
            <v>Punjab Devolved Social Services Program (PDSSP)</v>
          </cell>
          <cell r="B2047" t="str">
            <v>2144</v>
          </cell>
          <cell r="C2047">
            <v>2144</v>
          </cell>
          <cell r="D2047" t="str">
            <v>ACTIVE</v>
          </cell>
          <cell r="E2047" t="str">
            <v>01</v>
          </cell>
          <cell r="F2047" t="str">
            <v>PAK</v>
          </cell>
          <cell r="G2047">
            <v>3900</v>
          </cell>
          <cell r="H2047" t="str">
            <v>Multisector</v>
          </cell>
          <cell r="I2047">
            <v>4670</v>
          </cell>
          <cell r="J2047" t="str">
            <v>PRM</v>
          </cell>
          <cell r="K2047" t="str">
            <v>20DEC04</v>
          </cell>
          <cell r="L2047" t="str">
            <v>10JAN05</v>
          </cell>
          <cell r="M2047" t="str">
            <v>27OCT05</v>
          </cell>
          <cell r="N2047" t="str">
            <v>31DEC08</v>
          </cell>
          <cell r="O2047" t="str">
            <v>15MAY08</v>
          </cell>
          <cell r="P2047" t="str">
            <v>15NOV19</v>
          </cell>
          <cell r="Q2047">
            <v>15</v>
          </cell>
          <cell r="R2047">
            <v>3</v>
          </cell>
          <cell r="S2047">
            <v>0</v>
          </cell>
          <cell r="U2047">
            <v>72482</v>
          </cell>
          <cell r="V2047">
            <v>0</v>
          </cell>
          <cell r="W2047">
            <v>72482</v>
          </cell>
          <cell r="X2047">
            <v>72482</v>
          </cell>
          <cell r="Y2047">
            <v>54780</v>
          </cell>
          <cell r="Z2047">
            <v>54780</v>
          </cell>
          <cell r="AA2047">
            <v>2526</v>
          </cell>
        </row>
        <row r="2048">
          <cell r="A2048" t="str">
            <v>Punjab Devolved Social Services Program (PDSSP)</v>
          </cell>
          <cell r="B2048" t="str">
            <v>2145</v>
          </cell>
          <cell r="C2048">
            <v>2145</v>
          </cell>
          <cell r="D2048" t="str">
            <v>ACTIVE</v>
          </cell>
          <cell r="E2048" t="str">
            <v>03</v>
          </cell>
          <cell r="F2048" t="str">
            <v>PAK</v>
          </cell>
          <cell r="G2048">
            <v>3900</v>
          </cell>
          <cell r="H2048" t="str">
            <v>Multisector</v>
          </cell>
          <cell r="I2048">
            <v>4670</v>
          </cell>
          <cell r="J2048" t="str">
            <v>PRM</v>
          </cell>
          <cell r="K2048" t="str">
            <v>20DEC04</v>
          </cell>
          <cell r="L2048" t="str">
            <v>10JAN05</v>
          </cell>
          <cell r="M2048" t="str">
            <v>27OCT05</v>
          </cell>
          <cell r="N2048" t="str">
            <v>31DEC08</v>
          </cell>
          <cell r="O2048" t="str">
            <v>15MAY13</v>
          </cell>
          <cell r="P2048" t="str">
            <v>15NOV28</v>
          </cell>
          <cell r="Q2048">
            <v>24</v>
          </cell>
          <cell r="R2048">
            <v>8</v>
          </cell>
          <cell r="S2048">
            <v>0</v>
          </cell>
          <cell r="U2048">
            <v>75804</v>
          </cell>
          <cell r="V2048">
            <v>0</v>
          </cell>
          <cell r="W2048">
            <v>75804</v>
          </cell>
          <cell r="X2048">
            <v>75804</v>
          </cell>
          <cell r="Y2048">
            <v>50126</v>
          </cell>
          <cell r="Z2048">
            <v>50126</v>
          </cell>
          <cell r="AA2048">
            <v>0</v>
          </cell>
        </row>
        <row r="2049">
          <cell r="A2049" t="str">
            <v>COALMINE METHANE DEVELOPMENT PROJECT</v>
          </cell>
          <cell r="B2049" t="str">
            <v>2146</v>
          </cell>
          <cell r="C2049">
            <v>2146</v>
          </cell>
          <cell r="D2049" t="str">
            <v>ACTIVE</v>
          </cell>
          <cell r="E2049" t="str">
            <v>01</v>
          </cell>
          <cell r="F2049" t="str">
            <v>PRC</v>
          </cell>
          <cell r="G2049">
            <v>3205</v>
          </cell>
          <cell r="H2049" t="str">
            <v>Energy Sector Development</v>
          </cell>
          <cell r="I2049">
            <v>4720</v>
          </cell>
          <cell r="J2049" t="str">
            <v>EAEN</v>
          </cell>
          <cell r="K2049" t="str">
            <v>20DEC04</v>
          </cell>
          <cell r="L2049" t="str">
            <v>24MAR05</v>
          </cell>
          <cell r="M2049" t="str">
            <v>04OCT05</v>
          </cell>
          <cell r="N2049" t="str">
            <v>30JUN09</v>
          </cell>
          <cell r="O2049" t="str">
            <v>15JUN09</v>
          </cell>
          <cell r="P2049" t="str">
            <v>15DEC28</v>
          </cell>
          <cell r="Q2049">
            <v>24</v>
          </cell>
          <cell r="R2049">
            <v>4</v>
          </cell>
          <cell r="S2049">
            <v>0</v>
          </cell>
          <cell r="U2049">
            <v>117400</v>
          </cell>
          <cell r="V2049">
            <v>0</v>
          </cell>
          <cell r="W2049">
            <v>117400</v>
          </cell>
          <cell r="X2049">
            <v>117400</v>
          </cell>
          <cell r="Y2049">
            <v>102127</v>
          </cell>
          <cell r="Z2049">
            <v>84334</v>
          </cell>
          <cell r="AA2049">
            <v>0</v>
          </cell>
        </row>
        <row r="2050">
          <cell r="A2050" t="str">
            <v>CHITTAGONG PORT TRADE FACILITATION PROJECT</v>
          </cell>
          <cell r="B2050" t="str">
            <v>2147</v>
          </cell>
          <cell r="C2050">
            <v>2147</v>
          </cell>
          <cell r="D2050" t="str">
            <v>ACTIVE</v>
          </cell>
          <cell r="E2050" t="str">
            <v>01</v>
          </cell>
          <cell r="F2050" t="str">
            <v>BAN</v>
          </cell>
          <cell r="G2050">
            <v>3702</v>
          </cell>
          <cell r="H2050" t="str">
            <v>Ports, Waterways, &amp; Shipping</v>
          </cell>
          <cell r="I2050">
            <v>2055</v>
          </cell>
          <cell r="J2050" t="str">
            <v>BRM</v>
          </cell>
          <cell r="K2050" t="str">
            <v>20DEC04</v>
          </cell>
          <cell r="L2050" t="str">
            <v>12JAN05</v>
          </cell>
          <cell r="M2050" t="str">
            <v>23MAY05</v>
          </cell>
          <cell r="N2050" t="str">
            <v>01JAN09</v>
          </cell>
          <cell r="O2050" t="str">
            <v>15JUN10</v>
          </cell>
          <cell r="P2050" t="str">
            <v>15DEC29</v>
          </cell>
          <cell r="Q2050">
            <v>25</v>
          </cell>
          <cell r="R2050">
            <v>5</v>
          </cell>
          <cell r="S2050">
            <v>0</v>
          </cell>
          <cell r="U2050">
            <v>30600</v>
          </cell>
          <cell r="V2050">
            <v>0</v>
          </cell>
          <cell r="W2050">
            <v>30600</v>
          </cell>
          <cell r="X2050">
            <v>30600</v>
          </cell>
          <cell r="Y2050">
            <v>11143</v>
          </cell>
          <cell r="Z2050">
            <v>3376</v>
          </cell>
          <cell r="AA2050">
            <v>0</v>
          </cell>
        </row>
        <row r="2051">
          <cell r="A2051" t="str">
            <v>SME Sector Development Progam</v>
          </cell>
          <cell r="B2051" t="str">
            <v>2148</v>
          </cell>
          <cell r="C2051">
            <v>2148</v>
          </cell>
          <cell r="D2051" t="str">
            <v>ACTIVE</v>
          </cell>
          <cell r="E2051" t="str">
            <v>03</v>
          </cell>
          <cell r="F2051" t="str">
            <v>BAN</v>
          </cell>
          <cell r="G2051">
            <v>3503</v>
          </cell>
          <cell r="H2051" t="str">
            <v>Small &amp; Medium Scale Enterprises</v>
          </cell>
          <cell r="I2051">
            <v>2055</v>
          </cell>
          <cell r="J2051" t="str">
            <v>BRM</v>
          </cell>
          <cell r="K2051" t="str">
            <v>20DEC04</v>
          </cell>
          <cell r="L2051" t="str">
            <v>26JAN05</v>
          </cell>
          <cell r="M2051" t="str">
            <v>20JUN05</v>
          </cell>
          <cell r="N2051" t="str">
            <v>31DEC08</v>
          </cell>
          <cell r="O2051" t="str">
            <v>15MAR13</v>
          </cell>
          <cell r="P2051" t="str">
            <v>15SEP28</v>
          </cell>
          <cell r="Q2051">
            <v>24</v>
          </cell>
          <cell r="R2051">
            <v>8</v>
          </cell>
          <cell r="S2051">
            <v>0</v>
          </cell>
          <cell r="U2051">
            <v>15642</v>
          </cell>
          <cell r="V2051">
            <v>0</v>
          </cell>
          <cell r="W2051">
            <v>15642</v>
          </cell>
          <cell r="X2051">
            <v>15642</v>
          </cell>
          <cell r="Y2051">
            <v>15686</v>
          </cell>
          <cell r="Z2051">
            <v>15642</v>
          </cell>
          <cell r="AA2051">
            <v>0</v>
          </cell>
        </row>
        <row r="2052">
          <cell r="A2052" t="str">
            <v>SME Sector Development Project</v>
          </cell>
          <cell r="B2052" t="str">
            <v>2149</v>
          </cell>
          <cell r="C2052">
            <v>2149</v>
          </cell>
          <cell r="D2052" t="str">
            <v>ACTIVE</v>
          </cell>
          <cell r="E2052" t="str">
            <v>03</v>
          </cell>
          <cell r="F2052" t="str">
            <v>BAN</v>
          </cell>
          <cell r="G2052">
            <v>3503</v>
          </cell>
          <cell r="H2052" t="str">
            <v>Small &amp; Medium Scale Enterprises</v>
          </cell>
          <cell r="I2052">
            <v>2055</v>
          </cell>
          <cell r="J2052" t="str">
            <v>BRM</v>
          </cell>
          <cell r="K2052" t="str">
            <v>20DEC04</v>
          </cell>
          <cell r="L2052" t="str">
            <v>26JAN05</v>
          </cell>
          <cell r="M2052" t="str">
            <v>20JUN05</v>
          </cell>
          <cell r="N2052" t="str">
            <v>31DEC10</v>
          </cell>
          <cell r="O2052" t="str">
            <v>15MAR13</v>
          </cell>
          <cell r="P2052" t="str">
            <v>15SEP36</v>
          </cell>
          <cell r="Q2052">
            <v>32</v>
          </cell>
          <cell r="R2052">
            <v>8</v>
          </cell>
          <cell r="S2052">
            <v>0</v>
          </cell>
          <cell r="U2052">
            <v>30530</v>
          </cell>
          <cell r="V2052">
            <v>0</v>
          </cell>
          <cell r="W2052">
            <v>30530</v>
          </cell>
          <cell r="X2052">
            <v>30530</v>
          </cell>
          <cell r="Y2052">
            <v>25947</v>
          </cell>
          <cell r="Z2052">
            <v>24769</v>
          </cell>
          <cell r="AA2052">
            <v>0</v>
          </cell>
        </row>
        <row r="2053">
          <cell r="A2053" t="str">
            <v>SME Sector Development (TA Loan)</v>
          </cell>
          <cell r="B2053" t="str">
            <v>2150</v>
          </cell>
          <cell r="C2053">
            <v>2150</v>
          </cell>
          <cell r="D2053" t="str">
            <v>ACTIVE</v>
          </cell>
          <cell r="E2053" t="str">
            <v>03</v>
          </cell>
          <cell r="F2053" t="str">
            <v>BAN</v>
          </cell>
          <cell r="G2053">
            <v>3503</v>
          </cell>
          <cell r="H2053" t="str">
            <v>Small &amp; Medium Scale Enterprises</v>
          </cell>
          <cell r="I2053">
            <v>2055</v>
          </cell>
          <cell r="J2053" t="str">
            <v>BRM</v>
          </cell>
          <cell r="K2053" t="str">
            <v>20DEC04</v>
          </cell>
          <cell r="L2053" t="str">
            <v>26JAN05</v>
          </cell>
          <cell r="M2053" t="str">
            <v>20JUN05</v>
          </cell>
          <cell r="N2053" t="str">
            <v>30JUN09</v>
          </cell>
          <cell r="O2053" t="str">
            <v>15MAR13</v>
          </cell>
          <cell r="P2053" t="str">
            <v>15SEP36</v>
          </cell>
          <cell r="Q2053">
            <v>32</v>
          </cell>
          <cell r="R2053">
            <v>8</v>
          </cell>
          <cell r="S2053">
            <v>0</v>
          </cell>
          <cell r="U2053">
            <v>5130</v>
          </cell>
          <cell r="V2053">
            <v>0</v>
          </cell>
          <cell r="W2053">
            <v>5130</v>
          </cell>
          <cell r="X2053">
            <v>5130</v>
          </cell>
          <cell r="Y2053">
            <v>3227</v>
          </cell>
          <cell r="Z2053">
            <v>1396</v>
          </cell>
          <cell r="AA2053">
            <v>0</v>
          </cell>
        </row>
        <row r="2054">
          <cell r="A2054" t="str">
            <v>Multisector Prj for Infrastructure Rehabilitation in Jammu&amp;Kas</v>
          </cell>
          <cell r="B2054" t="str">
            <v>2151</v>
          </cell>
          <cell r="C2054">
            <v>2151</v>
          </cell>
          <cell r="D2054" t="str">
            <v>ACTIVE</v>
          </cell>
          <cell r="E2054" t="str">
            <v>01</v>
          </cell>
          <cell r="F2054" t="str">
            <v>IND</v>
          </cell>
          <cell r="G2054">
            <v>3900</v>
          </cell>
          <cell r="H2054" t="str">
            <v>Multisector</v>
          </cell>
          <cell r="I2054">
            <v>2060</v>
          </cell>
          <cell r="J2054" t="str">
            <v>INRM</v>
          </cell>
          <cell r="K2054" t="str">
            <v>21DEC04</v>
          </cell>
          <cell r="L2054" t="str">
            <v>17MAR05</v>
          </cell>
          <cell r="M2054" t="str">
            <v>13MAY05</v>
          </cell>
          <cell r="N2054" t="str">
            <v>31DEC09</v>
          </cell>
          <cell r="O2054" t="str">
            <v>15JUN10</v>
          </cell>
          <cell r="P2054" t="str">
            <v>15DEC29</v>
          </cell>
          <cell r="Q2054">
            <v>25</v>
          </cell>
          <cell r="R2054">
            <v>5</v>
          </cell>
          <cell r="S2054">
            <v>0</v>
          </cell>
          <cell r="U2054">
            <v>250000</v>
          </cell>
          <cell r="V2054">
            <v>0</v>
          </cell>
          <cell r="W2054">
            <v>250000</v>
          </cell>
          <cell r="X2054">
            <v>250000</v>
          </cell>
          <cell r="Y2054">
            <v>186357</v>
          </cell>
          <cell r="Z2054">
            <v>71336</v>
          </cell>
          <cell r="AA2054">
            <v>0</v>
          </cell>
        </row>
        <row r="2055">
          <cell r="A2055" t="str">
            <v>POWER GRID TRANSMISSION (SECTOR) PROJECT</v>
          </cell>
          <cell r="B2055" t="str">
            <v>2152</v>
          </cell>
          <cell r="C2055">
            <v>2152</v>
          </cell>
          <cell r="D2055" t="str">
            <v>ACTIVE</v>
          </cell>
          <cell r="E2055" t="str">
            <v>01</v>
          </cell>
          <cell r="F2055" t="str">
            <v>IND</v>
          </cell>
          <cell r="G2055">
            <v>3204</v>
          </cell>
          <cell r="H2055" t="str">
            <v>Transmission &amp; Distribution</v>
          </cell>
          <cell r="I2055">
            <v>2025</v>
          </cell>
          <cell r="J2055" t="str">
            <v>SAEN</v>
          </cell>
          <cell r="K2055" t="str">
            <v>21DEC04</v>
          </cell>
          <cell r="L2055" t="str">
            <v>03NOV05</v>
          </cell>
          <cell r="M2055" t="str">
            <v>10JAN06</v>
          </cell>
          <cell r="N2055" t="str">
            <v>31DEC09</v>
          </cell>
          <cell r="O2055" t="str">
            <v>15JAN10</v>
          </cell>
          <cell r="P2055" t="str">
            <v>15JUL24</v>
          </cell>
          <cell r="Q2055">
            <v>20</v>
          </cell>
          <cell r="R2055">
            <v>5</v>
          </cell>
          <cell r="S2055">
            <v>0</v>
          </cell>
          <cell r="U2055">
            <v>400000</v>
          </cell>
          <cell r="V2055">
            <v>0</v>
          </cell>
          <cell r="W2055">
            <v>400000</v>
          </cell>
          <cell r="X2055">
            <v>400000</v>
          </cell>
          <cell r="Y2055">
            <v>365242</v>
          </cell>
          <cell r="Z2055">
            <v>253625</v>
          </cell>
          <cell r="AA2055">
            <v>0</v>
          </cell>
        </row>
        <row r="2056">
          <cell r="A2056" t="str">
            <v>Multisector Rehabilitation&amp;Improvement Prj for Azad Jammu&amp;Kash</v>
          </cell>
          <cell r="B2056" t="str">
            <v>2153</v>
          </cell>
          <cell r="C2056">
            <v>2153</v>
          </cell>
          <cell r="D2056" t="str">
            <v>ACTIVE</v>
          </cell>
          <cell r="E2056" t="str">
            <v>03</v>
          </cell>
          <cell r="F2056" t="str">
            <v>PAK</v>
          </cell>
          <cell r="G2056">
            <v>3900</v>
          </cell>
          <cell r="H2056" t="str">
            <v>Multisector</v>
          </cell>
          <cell r="I2056">
            <v>4670</v>
          </cell>
          <cell r="J2056" t="str">
            <v>PRM</v>
          </cell>
          <cell r="K2056" t="str">
            <v>21DEC04</v>
          </cell>
          <cell r="L2056" t="str">
            <v>13JAN05</v>
          </cell>
          <cell r="M2056" t="str">
            <v>05APR05</v>
          </cell>
          <cell r="N2056" t="str">
            <v>30JUN09</v>
          </cell>
          <cell r="O2056" t="str">
            <v>01APR13</v>
          </cell>
          <cell r="P2056" t="str">
            <v>01OCT36</v>
          </cell>
          <cell r="Q2056">
            <v>32</v>
          </cell>
          <cell r="R2056">
            <v>8</v>
          </cell>
          <cell r="S2056">
            <v>0</v>
          </cell>
          <cell r="U2056">
            <v>59190</v>
          </cell>
          <cell r="V2056">
            <v>2956</v>
          </cell>
          <cell r="W2056">
            <v>56234</v>
          </cell>
          <cell r="X2056">
            <v>56234</v>
          </cell>
          <cell r="Y2056">
            <v>18233</v>
          </cell>
          <cell r="Z2056">
            <v>12262</v>
          </cell>
          <cell r="AA2056">
            <v>0</v>
          </cell>
        </row>
        <row r="2057">
          <cell r="A2057" t="str">
            <v>NATIONAL HIGHWAY SECTOR II PROJECT</v>
          </cell>
          <cell r="B2057" t="str">
            <v>2154</v>
          </cell>
          <cell r="C2057">
            <v>2154</v>
          </cell>
          <cell r="D2057" t="str">
            <v>ACTIVE</v>
          </cell>
          <cell r="E2057" t="str">
            <v>01</v>
          </cell>
          <cell r="F2057" t="str">
            <v>IND</v>
          </cell>
          <cell r="G2057">
            <v>3701</v>
          </cell>
          <cell r="H2057" t="str">
            <v>Roads &amp; Highways</v>
          </cell>
          <cell r="I2057">
            <v>2015</v>
          </cell>
          <cell r="J2057" t="str">
            <v>SATC</v>
          </cell>
          <cell r="K2057" t="str">
            <v>21DEC04</v>
          </cell>
          <cell r="L2057" t="str">
            <v>15DEC05</v>
          </cell>
          <cell r="M2057" t="str">
            <v>20FEB06</v>
          </cell>
          <cell r="N2057" t="str">
            <v>31DEC09</v>
          </cell>
          <cell r="Q2057">
            <v>25</v>
          </cell>
          <cell r="R2057">
            <v>5</v>
          </cell>
          <cell r="S2057">
            <v>0</v>
          </cell>
          <cell r="U2057">
            <v>400000</v>
          </cell>
          <cell r="V2057">
            <v>0</v>
          </cell>
          <cell r="W2057">
            <v>400000</v>
          </cell>
          <cell r="X2057">
            <v>400000</v>
          </cell>
          <cell r="Y2057">
            <v>366825</v>
          </cell>
          <cell r="Z2057">
            <v>134899</v>
          </cell>
          <cell r="AA2057">
            <v>0</v>
          </cell>
        </row>
        <row r="2058">
          <cell r="A2058" t="str">
            <v>Emergency Flood Damage Rehabilitation Project</v>
          </cell>
          <cell r="B2058" t="str">
            <v>2156</v>
          </cell>
          <cell r="C2058">
            <v>2156</v>
          </cell>
          <cell r="D2058" t="str">
            <v>CLOSED</v>
          </cell>
          <cell r="E2058" t="str">
            <v>03</v>
          </cell>
          <cell r="F2058" t="str">
            <v>BAN</v>
          </cell>
          <cell r="G2058">
            <v>3900</v>
          </cell>
          <cell r="H2058" t="str">
            <v>Multisector</v>
          </cell>
          <cell r="I2058">
            <v>2055</v>
          </cell>
          <cell r="J2058" t="str">
            <v>BRM</v>
          </cell>
          <cell r="K2058" t="str">
            <v>20JAN05</v>
          </cell>
          <cell r="L2058" t="str">
            <v>02FEB05</v>
          </cell>
          <cell r="M2058" t="str">
            <v>02MAY05</v>
          </cell>
          <cell r="N2058" t="str">
            <v>13DEC07</v>
          </cell>
          <cell r="O2058" t="str">
            <v>01MAR15</v>
          </cell>
          <cell r="P2058" t="str">
            <v>01SEP44</v>
          </cell>
          <cell r="Q2058">
            <v>40</v>
          </cell>
          <cell r="R2058">
            <v>10</v>
          </cell>
          <cell r="S2058">
            <v>0</v>
          </cell>
          <cell r="U2058">
            <v>173041</v>
          </cell>
          <cell r="V2058">
            <v>36194</v>
          </cell>
          <cell r="W2058">
            <v>136847</v>
          </cell>
          <cell r="X2058">
            <v>136847</v>
          </cell>
          <cell r="Y2058">
            <v>136847</v>
          </cell>
          <cell r="Z2058">
            <v>136847</v>
          </cell>
          <cell r="AA2058">
            <v>0</v>
          </cell>
        </row>
        <row r="2059">
          <cell r="A2059" t="str">
            <v>Sanjiang Plain Wetlands Protection Project</v>
          </cell>
          <cell r="B2059" t="str">
            <v>2157</v>
          </cell>
          <cell r="C2059">
            <v>2157</v>
          </cell>
          <cell r="D2059" t="str">
            <v>ACTIVE</v>
          </cell>
          <cell r="E2059" t="str">
            <v>01</v>
          </cell>
          <cell r="F2059" t="str">
            <v>PRC</v>
          </cell>
          <cell r="G2059">
            <v>3002</v>
          </cell>
          <cell r="H2059" t="str">
            <v>Environment &amp; Biodiversity</v>
          </cell>
          <cell r="I2059">
            <v>4725</v>
          </cell>
          <cell r="J2059" t="str">
            <v>EAAE</v>
          </cell>
          <cell r="K2059" t="str">
            <v>14MAR05</v>
          </cell>
          <cell r="L2059" t="str">
            <v>18JUL05</v>
          </cell>
          <cell r="M2059" t="str">
            <v>09DEC05</v>
          </cell>
          <cell r="N2059" t="str">
            <v>31DEC10</v>
          </cell>
          <cell r="O2059" t="str">
            <v>15MAY10</v>
          </cell>
          <cell r="P2059" t="str">
            <v>15NOV29</v>
          </cell>
          <cell r="Q2059">
            <v>25</v>
          </cell>
          <cell r="R2059">
            <v>5</v>
          </cell>
          <cell r="S2059">
            <v>0</v>
          </cell>
          <cell r="U2059">
            <v>15000</v>
          </cell>
          <cell r="V2059">
            <v>0</v>
          </cell>
          <cell r="W2059">
            <v>15000</v>
          </cell>
          <cell r="X2059">
            <v>15000</v>
          </cell>
          <cell r="Y2059">
            <v>7220</v>
          </cell>
          <cell r="Z2059">
            <v>7629</v>
          </cell>
          <cell r="AA2059">
            <v>0</v>
          </cell>
        </row>
        <row r="2060">
          <cell r="A2060" t="str">
            <v>ALTERNATIVE LIVELIHOOD DEVELOPMENT PROJECT</v>
          </cell>
          <cell r="B2060" t="str">
            <v>2158</v>
          </cell>
          <cell r="C2060">
            <v>2158</v>
          </cell>
          <cell r="D2060" t="str">
            <v>CLOSED</v>
          </cell>
          <cell r="E2060" t="str">
            <v>01</v>
          </cell>
          <cell r="F2060" t="str">
            <v>FIJ</v>
          </cell>
          <cell r="G2060">
            <v>3001</v>
          </cell>
          <cell r="H2060" t="str">
            <v>Agriculture Production, Agroprocessing, &amp; Agrobusiness</v>
          </cell>
          <cell r="I2060">
            <v>3645</v>
          </cell>
          <cell r="J2060" t="str">
            <v>SPSO</v>
          </cell>
          <cell r="K2060" t="str">
            <v>28MAR05</v>
          </cell>
          <cell r="L2060" t="str">
            <v>29JUN05</v>
          </cell>
          <cell r="M2060" t="str">
            <v>06SEP05</v>
          </cell>
          <cell r="N2060" t="str">
            <v>01DEC08</v>
          </cell>
          <cell r="O2060" t="str">
            <v>15AUG10</v>
          </cell>
          <cell r="P2060" t="str">
            <v>15FEB30</v>
          </cell>
          <cell r="Q2060">
            <v>25</v>
          </cell>
          <cell r="R2060">
            <v>5</v>
          </cell>
          <cell r="S2060">
            <v>0</v>
          </cell>
          <cell r="U2060">
            <v>25000</v>
          </cell>
          <cell r="V2060">
            <v>24496</v>
          </cell>
          <cell r="W2060">
            <v>504</v>
          </cell>
          <cell r="X2060">
            <v>504</v>
          </cell>
          <cell r="Y2060">
            <v>504</v>
          </cell>
          <cell r="Z2060">
            <v>504</v>
          </cell>
          <cell r="AA2060">
            <v>0</v>
          </cell>
        </row>
        <row r="2061">
          <cell r="A2061" t="str">
            <v>Chhattisgarh Irrigation Development Project</v>
          </cell>
          <cell r="B2061" t="str">
            <v>2159</v>
          </cell>
          <cell r="C2061">
            <v>2159</v>
          </cell>
          <cell r="D2061" t="str">
            <v>ACTIVE</v>
          </cell>
          <cell r="E2061" t="str">
            <v>01</v>
          </cell>
          <cell r="F2061" t="str">
            <v>IND</v>
          </cell>
          <cell r="G2061">
            <v>3005</v>
          </cell>
          <cell r="H2061" t="str">
            <v>Irrigation &amp; Drainage</v>
          </cell>
          <cell r="I2061">
            <v>2035</v>
          </cell>
          <cell r="J2061" t="str">
            <v>SANS</v>
          </cell>
          <cell r="K2061" t="str">
            <v>29MAR05</v>
          </cell>
          <cell r="L2061" t="str">
            <v>20MAR06</v>
          </cell>
          <cell r="M2061" t="str">
            <v>30JUN06</v>
          </cell>
          <cell r="N2061" t="str">
            <v>31MAR13</v>
          </cell>
          <cell r="Q2061">
            <v>25</v>
          </cell>
          <cell r="R2061">
            <v>7</v>
          </cell>
          <cell r="S2061">
            <v>0</v>
          </cell>
          <cell r="U2061">
            <v>46108</v>
          </cell>
          <cell r="V2061">
            <v>0</v>
          </cell>
          <cell r="W2061">
            <v>46108</v>
          </cell>
          <cell r="X2061">
            <v>46108</v>
          </cell>
          <cell r="Y2061">
            <v>17707</v>
          </cell>
          <cell r="Z2061">
            <v>5163</v>
          </cell>
          <cell r="AA2061">
            <v>0</v>
          </cell>
        </row>
        <row r="2062">
          <cell r="A2062" t="str">
            <v>TSUNAMI EMERGENCY ASSISTANCE PROJECT</v>
          </cell>
          <cell r="B2062" t="str">
            <v>2160</v>
          </cell>
          <cell r="C2062">
            <v>2160</v>
          </cell>
          <cell r="D2062" t="str">
            <v>ACTIVE</v>
          </cell>
          <cell r="E2062" t="str">
            <v>03</v>
          </cell>
          <cell r="F2062" t="str">
            <v>MLD</v>
          </cell>
          <cell r="G2062">
            <v>3900</v>
          </cell>
          <cell r="H2062" t="str">
            <v>Multisector</v>
          </cell>
          <cell r="I2062">
            <v>2025</v>
          </cell>
          <cell r="J2062" t="str">
            <v>SAEN</v>
          </cell>
          <cell r="K2062" t="str">
            <v>31MAR05</v>
          </cell>
          <cell r="L2062" t="str">
            <v>21APR05</v>
          </cell>
          <cell r="M2062" t="str">
            <v>23MAY05</v>
          </cell>
          <cell r="N2062" t="str">
            <v>31AUG08</v>
          </cell>
          <cell r="O2062" t="str">
            <v>15JUL15</v>
          </cell>
          <cell r="P2062" t="str">
            <v>15JAN45</v>
          </cell>
          <cell r="Q2062">
            <v>40</v>
          </cell>
          <cell r="R2062">
            <v>10</v>
          </cell>
          <cell r="S2062">
            <v>0</v>
          </cell>
          <cell r="U2062">
            <v>1774</v>
          </cell>
          <cell r="V2062">
            <v>0</v>
          </cell>
          <cell r="W2062">
            <v>1774</v>
          </cell>
          <cell r="X2062">
            <v>1774</v>
          </cell>
          <cell r="Y2062">
            <v>1774</v>
          </cell>
          <cell r="Z2062">
            <v>1774</v>
          </cell>
          <cell r="AA2062">
            <v>0</v>
          </cell>
        </row>
        <row r="2063">
          <cell r="A2063" t="str">
            <v>GMS NAM THEUN 2 HYDROELECTRIC PROJECT</v>
          </cell>
          <cell r="B2063" t="str">
            <v>2162</v>
          </cell>
          <cell r="C2063">
            <v>2162</v>
          </cell>
          <cell r="D2063" t="str">
            <v>ACTIVE</v>
          </cell>
          <cell r="E2063" t="str">
            <v>01</v>
          </cell>
          <cell r="F2063" t="str">
            <v>LAO</v>
          </cell>
          <cell r="G2063">
            <v>3202</v>
          </cell>
          <cell r="H2063" t="str">
            <v>Hydropower Generation</v>
          </cell>
          <cell r="I2063">
            <v>2115</v>
          </cell>
          <cell r="J2063" t="str">
            <v>SEID</v>
          </cell>
          <cell r="K2063" t="str">
            <v>04APR05</v>
          </cell>
          <cell r="L2063" t="str">
            <v>26APR05</v>
          </cell>
          <cell r="M2063" t="str">
            <v>30MAY05</v>
          </cell>
          <cell r="N2063" t="str">
            <v>02FEB11</v>
          </cell>
          <cell r="O2063" t="str">
            <v>01AUG11</v>
          </cell>
          <cell r="P2063" t="str">
            <v>01FEB35</v>
          </cell>
          <cell r="Q2063">
            <v>30</v>
          </cell>
          <cell r="R2063">
            <v>6</v>
          </cell>
          <cell r="S2063">
            <v>0</v>
          </cell>
          <cell r="U2063">
            <v>20000</v>
          </cell>
          <cell r="V2063">
            <v>0</v>
          </cell>
          <cell r="W2063">
            <v>20000</v>
          </cell>
          <cell r="X2063">
            <v>20000</v>
          </cell>
          <cell r="Y2063">
            <v>15500</v>
          </cell>
          <cell r="Z2063">
            <v>17743</v>
          </cell>
          <cell r="AA2063">
            <v>0</v>
          </cell>
        </row>
        <row r="2064">
          <cell r="A2064" t="str">
            <v>Community Water Services and Health Project</v>
          </cell>
          <cell r="B2064" t="str">
            <v>2163</v>
          </cell>
          <cell r="C2064">
            <v>2163</v>
          </cell>
          <cell r="D2064" t="str">
            <v>ACTIVE</v>
          </cell>
          <cell r="E2064" t="str">
            <v>01</v>
          </cell>
          <cell r="F2064" t="str">
            <v>INO</v>
          </cell>
          <cell r="G2064">
            <v>3900</v>
          </cell>
          <cell r="H2064" t="str">
            <v>Multisector</v>
          </cell>
          <cell r="I2064">
            <v>2161</v>
          </cell>
          <cell r="J2064" t="str">
            <v>IRM</v>
          </cell>
          <cell r="K2064" t="str">
            <v>07APR05</v>
          </cell>
          <cell r="L2064" t="str">
            <v>27DEC05</v>
          </cell>
          <cell r="M2064" t="str">
            <v>12APR06</v>
          </cell>
          <cell r="N2064" t="str">
            <v>31DEC11</v>
          </cell>
          <cell r="Q2064">
            <v>25</v>
          </cell>
          <cell r="R2064">
            <v>6</v>
          </cell>
          <cell r="S2064">
            <v>0</v>
          </cell>
          <cell r="U2064">
            <v>34100</v>
          </cell>
          <cell r="V2064">
            <v>0</v>
          </cell>
          <cell r="W2064">
            <v>34100</v>
          </cell>
          <cell r="X2064">
            <v>34100</v>
          </cell>
          <cell r="Y2064">
            <v>4901</v>
          </cell>
          <cell r="Z2064">
            <v>4017</v>
          </cell>
          <cell r="AA2064">
            <v>0</v>
          </cell>
        </row>
        <row r="2065">
          <cell r="A2065" t="str">
            <v>Community Water Services and Health Project</v>
          </cell>
          <cell r="B2065" t="str">
            <v>2164</v>
          </cell>
          <cell r="C2065">
            <v>2164</v>
          </cell>
          <cell r="D2065" t="str">
            <v>ACTIVE</v>
          </cell>
          <cell r="E2065" t="str">
            <v>03</v>
          </cell>
          <cell r="F2065" t="str">
            <v>INO</v>
          </cell>
          <cell r="G2065">
            <v>3900</v>
          </cell>
          <cell r="H2065" t="str">
            <v>Multisector</v>
          </cell>
          <cell r="I2065">
            <v>2161</v>
          </cell>
          <cell r="J2065" t="str">
            <v>IRM</v>
          </cell>
          <cell r="K2065" t="str">
            <v>07APR05</v>
          </cell>
          <cell r="L2065" t="str">
            <v>27DEC05</v>
          </cell>
          <cell r="M2065" t="str">
            <v>12APR06</v>
          </cell>
          <cell r="N2065" t="str">
            <v>31DEC11</v>
          </cell>
          <cell r="O2065" t="str">
            <v>01AUG13</v>
          </cell>
          <cell r="P2065" t="str">
            <v>01FEB37</v>
          </cell>
          <cell r="Q2065">
            <v>32</v>
          </cell>
          <cell r="R2065">
            <v>8</v>
          </cell>
          <cell r="S2065">
            <v>0</v>
          </cell>
          <cell r="U2065">
            <v>30801</v>
          </cell>
          <cell r="V2065">
            <v>0</v>
          </cell>
          <cell r="W2065">
            <v>30801</v>
          </cell>
          <cell r="X2065">
            <v>30801</v>
          </cell>
          <cell r="Y2065">
            <v>4883</v>
          </cell>
          <cell r="Z2065">
            <v>3789</v>
          </cell>
          <cell r="AA2065">
            <v>0</v>
          </cell>
        </row>
        <row r="2066">
          <cell r="A2066" t="str">
            <v>Power Transmission &amp; DistributionProject</v>
          </cell>
          <cell r="B2066" t="str">
            <v>2165</v>
          </cell>
          <cell r="C2066">
            <v>2165</v>
          </cell>
          <cell r="D2066" t="str">
            <v>ACTIVE</v>
          </cell>
          <cell r="E2066" t="str">
            <v>03</v>
          </cell>
          <cell r="F2066" t="str">
            <v>AFG</v>
          </cell>
          <cell r="G2066">
            <v>3204</v>
          </cell>
          <cell r="H2066" t="str">
            <v>Transmission &amp; Distribution</v>
          </cell>
          <cell r="I2066">
            <v>4615</v>
          </cell>
          <cell r="J2066" t="str">
            <v>CWID</v>
          </cell>
          <cell r="K2066" t="str">
            <v>14APR05</v>
          </cell>
          <cell r="L2066" t="str">
            <v>02AUG05</v>
          </cell>
          <cell r="M2066" t="str">
            <v>02MAR06</v>
          </cell>
          <cell r="N2066" t="str">
            <v>31DEC15</v>
          </cell>
          <cell r="O2066" t="str">
            <v>01AUG15</v>
          </cell>
          <cell r="P2066" t="str">
            <v>01FEB45</v>
          </cell>
          <cell r="Q2066">
            <v>40</v>
          </cell>
          <cell r="R2066">
            <v>10</v>
          </cell>
          <cell r="S2066">
            <v>0</v>
          </cell>
          <cell r="U2066">
            <v>26814</v>
          </cell>
          <cell r="V2066">
            <v>0</v>
          </cell>
          <cell r="W2066">
            <v>26814</v>
          </cell>
          <cell r="X2066">
            <v>26814</v>
          </cell>
          <cell r="Y2066">
            <v>17940</v>
          </cell>
          <cell r="Z2066">
            <v>3265</v>
          </cell>
          <cell r="AA2066">
            <v>0</v>
          </cell>
        </row>
        <row r="2067">
          <cell r="A2067" t="str">
            <v>TSUNAMI REHABILITATION AND RECONSTRUCTION LOAN</v>
          </cell>
          <cell r="B2067" t="str">
            <v>2166</v>
          </cell>
          <cell r="C2067">
            <v>2166</v>
          </cell>
          <cell r="D2067" t="str">
            <v>ACTIVE</v>
          </cell>
          <cell r="E2067" t="str">
            <v>01</v>
          </cell>
          <cell r="F2067" t="str">
            <v>IND</v>
          </cell>
          <cell r="G2067">
            <v>3900</v>
          </cell>
          <cell r="H2067" t="str">
            <v>Multisector</v>
          </cell>
          <cell r="I2067">
            <v>2060</v>
          </cell>
          <cell r="J2067" t="str">
            <v>INRM</v>
          </cell>
          <cell r="K2067" t="str">
            <v>14APR05</v>
          </cell>
          <cell r="L2067" t="str">
            <v>12MAY05</v>
          </cell>
          <cell r="M2067" t="str">
            <v>01JUN05</v>
          </cell>
          <cell r="N2067" t="str">
            <v>31OCT09</v>
          </cell>
          <cell r="O2067" t="str">
            <v>15JUL13</v>
          </cell>
          <cell r="P2067" t="str">
            <v>15JAN37</v>
          </cell>
          <cell r="Q2067">
            <v>32</v>
          </cell>
          <cell r="R2067">
            <v>8</v>
          </cell>
          <cell r="S2067">
            <v>0</v>
          </cell>
          <cell r="U2067">
            <v>100000</v>
          </cell>
          <cell r="V2067">
            <v>0</v>
          </cell>
          <cell r="W2067">
            <v>100000</v>
          </cell>
          <cell r="X2067">
            <v>100000</v>
          </cell>
          <cell r="Y2067">
            <v>95677</v>
          </cell>
          <cell r="Z2067">
            <v>67113</v>
          </cell>
          <cell r="AA2067">
            <v>0</v>
          </cell>
        </row>
        <row r="2068">
          <cell r="A2068" t="str">
            <v>Tsunami Affected Areas Rebuilding Project</v>
          </cell>
          <cell r="B2068" t="str">
            <v>2167</v>
          </cell>
          <cell r="C2068">
            <v>2167</v>
          </cell>
          <cell r="D2068" t="str">
            <v>ACTIVE</v>
          </cell>
          <cell r="E2068" t="str">
            <v>03</v>
          </cell>
          <cell r="F2068" t="str">
            <v>SRI</v>
          </cell>
          <cell r="G2068">
            <v>3900</v>
          </cell>
          <cell r="H2068" t="str">
            <v>Multisector</v>
          </cell>
          <cell r="I2068">
            <v>2080</v>
          </cell>
          <cell r="J2068" t="str">
            <v>SLRM</v>
          </cell>
          <cell r="K2068" t="str">
            <v>14APR05</v>
          </cell>
          <cell r="L2068" t="str">
            <v>28APR05</v>
          </cell>
          <cell r="M2068" t="str">
            <v>28JUL05</v>
          </cell>
          <cell r="N2068" t="str">
            <v>31DEC10</v>
          </cell>
          <cell r="O2068" t="str">
            <v>01AUG15</v>
          </cell>
          <cell r="P2068" t="str">
            <v>01FEB45</v>
          </cell>
          <cell r="Q2068">
            <v>40</v>
          </cell>
          <cell r="R2068">
            <v>10</v>
          </cell>
          <cell r="S2068">
            <v>0</v>
          </cell>
          <cell r="U2068">
            <v>6924</v>
          </cell>
          <cell r="V2068">
            <v>0</v>
          </cell>
          <cell r="W2068">
            <v>6924</v>
          </cell>
          <cell r="X2068">
            <v>6924</v>
          </cell>
          <cell r="Y2068">
            <v>5278</v>
          </cell>
          <cell r="Z2068">
            <v>3532</v>
          </cell>
          <cell r="AA2068">
            <v>0</v>
          </cell>
        </row>
        <row r="2069">
          <cell r="A2069" t="str">
            <v>North East Community Restoration and Development Project II</v>
          </cell>
          <cell r="B2069" t="str">
            <v>2168</v>
          </cell>
          <cell r="C2069">
            <v>2168</v>
          </cell>
          <cell r="D2069" t="str">
            <v>ACTIVE</v>
          </cell>
          <cell r="E2069" t="str">
            <v>03</v>
          </cell>
          <cell r="F2069" t="str">
            <v>SRI</v>
          </cell>
          <cell r="G2069">
            <v>3900</v>
          </cell>
          <cell r="H2069" t="str">
            <v>Multisector</v>
          </cell>
          <cell r="I2069">
            <v>2080</v>
          </cell>
          <cell r="J2069" t="str">
            <v>SLRM</v>
          </cell>
          <cell r="K2069" t="str">
            <v>14APR05</v>
          </cell>
          <cell r="L2069" t="str">
            <v>28APR05</v>
          </cell>
          <cell r="M2069" t="str">
            <v>28JUL05</v>
          </cell>
          <cell r="N2069" t="str">
            <v>30JUN09</v>
          </cell>
          <cell r="O2069" t="str">
            <v>01AUG15</v>
          </cell>
          <cell r="P2069" t="str">
            <v>01FEB45</v>
          </cell>
          <cell r="Q2069">
            <v>40</v>
          </cell>
          <cell r="R2069">
            <v>10</v>
          </cell>
          <cell r="S2069">
            <v>0</v>
          </cell>
          <cell r="U2069">
            <v>25948</v>
          </cell>
          <cell r="V2069">
            <v>0</v>
          </cell>
          <cell r="W2069">
            <v>25948</v>
          </cell>
          <cell r="X2069">
            <v>25948</v>
          </cell>
          <cell r="Y2069">
            <v>20816</v>
          </cell>
          <cell r="Z2069">
            <v>14276</v>
          </cell>
          <cell r="AA2069">
            <v>0</v>
          </cell>
        </row>
        <row r="2070">
          <cell r="A2070" t="str">
            <v>Regional Development Project, Phase II</v>
          </cell>
          <cell r="B2070" t="str">
            <v>2170</v>
          </cell>
          <cell r="C2070">
            <v>2170</v>
          </cell>
          <cell r="D2070" t="str">
            <v>ACTIVE</v>
          </cell>
          <cell r="E2070" t="str">
            <v>03</v>
          </cell>
          <cell r="F2070" t="str">
            <v>MLD</v>
          </cell>
          <cell r="G2070">
            <v>3803</v>
          </cell>
          <cell r="H2070" t="str">
            <v>Integrated</v>
          </cell>
          <cell r="I2070">
            <v>2045</v>
          </cell>
          <cell r="J2070" t="str">
            <v>SAUD</v>
          </cell>
          <cell r="K2070" t="str">
            <v>28APR05</v>
          </cell>
          <cell r="L2070" t="str">
            <v>20SEP05</v>
          </cell>
          <cell r="M2070" t="str">
            <v>20APR06</v>
          </cell>
          <cell r="N2070" t="str">
            <v>31MAR11</v>
          </cell>
          <cell r="O2070" t="str">
            <v>01OCT13</v>
          </cell>
          <cell r="P2070" t="str">
            <v>01APR37</v>
          </cell>
          <cell r="Q2070">
            <v>32</v>
          </cell>
          <cell r="R2070">
            <v>8</v>
          </cell>
          <cell r="S2070">
            <v>0</v>
          </cell>
          <cell r="U2070">
            <v>6025</v>
          </cell>
          <cell r="V2070">
            <v>0</v>
          </cell>
          <cell r="W2070">
            <v>6025</v>
          </cell>
          <cell r="X2070">
            <v>6025</v>
          </cell>
          <cell r="Y2070">
            <v>1695</v>
          </cell>
          <cell r="Z2070">
            <v>1007</v>
          </cell>
          <cell r="AA2070">
            <v>0</v>
          </cell>
        </row>
        <row r="2071">
          <cell r="A2071" t="str">
            <v>AGRIBUSINESS DEVELOPMENT PROJECT</v>
          </cell>
          <cell r="B2071" t="str">
            <v>2171</v>
          </cell>
          <cell r="C2071">
            <v>2171</v>
          </cell>
          <cell r="D2071" t="str">
            <v>ACTIVE</v>
          </cell>
          <cell r="E2071" t="str">
            <v>03</v>
          </cell>
          <cell r="F2071" t="str">
            <v>PAK</v>
          </cell>
          <cell r="G2071">
            <v>3001</v>
          </cell>
          <cell r="H2071" t="str">
            <v>Agriculture Production, Agroprocessing, &amp; Agrobusiness</v>
          </cell>
          <cell r="I2071">
            <v>4620</v>
          </cell>
          <cell r="J2071" t="str">
            <v>CWAE</v>
          </cell>
          <cell r="K2071" t="str">
            <v>19MAY05</v>
          </cell>
          <cell r="L2071" t="str">
            <v>14JUN05</v>
          </cell>
          <cell r="M2071" t="str">
            <v>09JAN06</v>
          </cell>
          <cell r="N2071" t="str">
            <v>31MAR11</v>
          </cell>
          <cell r="O2071" t="str">
            <v>15SEP13</v>
          </cell>
          <cell r="P2071" t="str">
            <v>15MAR37</v>
          </cell>
          <cell r="Q2071">
            <v>32</v>
          </cell>
          <cell r="R2071">
            <v>8</v>
          </cell>
          <cell r="S2071">
            <v>0</v>
          </cell>
          <cell r="U2071">
            <v>31188</v>
          </cell>
          <cell r="V2071">
            <v>0</v>
          </cell>
          <cell r="W2071">
            <v>31188</v>
          </cell>
          <cell r="X2071">
            <v>31188</v>
          </cell>
          <cell r="Y2071">
            <v>7831</v>
          </cell>
          <cell r="Z2071">
            <v>6695</v>
          </cell>
          <cell r="AA2071">
            <v>0</v>
          </cell>
        </row>
        <row r="2072">
          <cell r="A2072" t="str">
            <v>Second Urban Primary Health Care Project</v>
          </cell>
          <cell r="B2072" t="str">
            <v>2172</v>
          </cell>
          <cell r="C2072">
            <v>2172</v>
          </cell>
          <cell r="D2072" t="str">
            <v>ACTIVE</v>
          </cell>
          <cell r="E2072" t="str">
            <v>03</v>
          </cell>
          <cell r="F2072" t="str">
            <v>BAN</v>
          </cell>
          <cell r="G2072">
            <v>3403</v>
          </cell>
          <cell r="H2072" t="str">
            <v>Health Systems</v>
          </cell>
          <cell r="I2072">
            <v>2045</v>
          </cell>
          <cell r="J2072" t="str">
            <v>SAUD</v>
          </cell>
          <cell r="K2072" t="str">
            <v>31MAY05</v>
          </cell>
          <cell r="L2072" t="str">
            <v>07JUN05</v>
          </cell>
          <cell r="M2072" t="str">
            <v>01JUL05</v>
          </cell>
          <cell r="N2072" t="str">
            <v>30JUN12</v>
          </cell>
          <cell r="O2072" t="str">
            <v>15SEP13</v>
          </cell>
          <cell r="P2072" t="str">
            <v>15MAR37</v>
          </cell>
          <cell r="Q2072">
            <v>32</v>
          </cell>
          <cell r="R2072">
            <v>8</v>
          </cell>
          <cell r="S2072">
            <v>0</v>
          </cell>
          <cell r="U2072">
            <v>30686</v>
          </cell>
          <cell r="V2072">
            <v>0</v>
          </cell>
          <cell r="W2072">
            <v>30686</v>
          </cell>
          <cell r="X2072">
            <v>30686</v>
          </cell>
          <cell r="Y2072">
            <v>18699</v>
          </cell>
          <cell r="Z2072">
            <v>9160</v>
          </cell>
          <cell r="AA2072">
            <v>0</v>
          </cell>
        </row>
        <row r="2073">
          <cell r="A2073" t="str">
            <v>CYCLONE EMERGENCY ASSISTANCE</v>
          </cell>
          <cell r="B2073" t="str">
            <v>2174</v>
          </cell>
          <cell r="C2073">
            <v>2174</v>
          </cell>
          <cell r="D2073" t="str">
            <v>ACTIVE</v>
          </cell>
          <cell r="E2073" t="str">
            <v>03</v>
          </cell>
          <cell r="F2073" t="str">
            <v>COO</v>
          </cell>
          <cell r="G2073">
            <v>3900</v>
          </cell>
          <cell r="H2073" t="str">
            <v>Multisector</v>
          </cell>
          <cell r="I2073">
            <v>3645</v>
          </cell>
          <cell r="J2073" t="str">
            <v>SPSO</v>
          </cell>
          <cell r="K2073" t="str">
            <v>30JUN05</v>
          </cell>
          <cell r="L2073" t="str">
            <v>30JUN05</v>
          </cell>
          <cell r="M2073" t="str">
            <v>14JUL05</v>
          </cell>
          <cell r="N2073" t="str">
            <v>31DEC08</v>
          </cell>
          <cell r="O2073" t="str">
            <v>15DEC15</v>
          </cell>
          <cell r="P2073" t="str">
            <v>15JUN45</v>
          </cell>
          <cell r="Q2073">
            <v>40</v>
          </cell>
          <cell r="R2073">
            <v>10</v>
          </cell>
          <cell r="S2073">
            <v>0</v>
          </cell>
          <cell r="U2073">
            <v>2883</v>
          </cell>
          <cell r="V2073">
            <v>0</v>
          </cell>
          <cell r="W2073">
            <v>2883</v>
          </cell>
          <cell r="X2073">
            <v>2883</v>
          </cell>
          <cell r="Y2073">
            <v>2636</v>
          </cell>
          <cell r="Z2073">
            <v>2794</v>
          </cell>
          <cell r="AA2073">
            <v>0</v>
          </cell>
        </row>
        <row r="2074">
          <cell r="A2074" t="str">
            <v>Jilin Water Supply and Sewerage Development Project</v>
          </cell>
          <cell r="B2074" t="str">
            <v>2175</v>
          </cell>
          <cell r="C2074">
            <v>2175</v>
          </cell>
          <cell r="D2074" t="str">
            <v>ACTIVE</v>
          </cell>
          <cell r="E2074" t="str">
            <v>01</v>
          </cell>
          <cell r="F2074" t="str">
            <v>PRC</v>
          </cell>
          <cell r="G2074">
            <v>3803</v>
          </cell>
          <cell r="H2074" t="str">
            <v>Integrated</v>
          </cell>
          <cell r="I2074">
            <v>4730</v>
          </cell>
          <cell r="J2074" t="str">
            <v>EASS</v>
          </cell>
          <cell r="K2074" t="str">
            <v>18JUL05</v>
          </cell>
          <cell r="L2074" t="str">
            <v>29SEP05</v>
          </cell>
          <cell r="M2074" t="str">
            <v>13DEC05</v>
          </cell>
          <cell r="N2074" t="str">
            <v>30JUN10</v>
          </cell>
          <cell r="O2074" t="str">
            <v>15JAN11</v>
          </cell>
          <cell r="P2074" t="str">
            <v>15JUL30</v>
          </cell>
          <cell r="Q2074">
            <v>25</v>
          </cell>
          <cell r="R2074">
            <v>5</v>
          </cell>
          <cell r="S2074">
            <v>0</v>
          </cell>
          <cell r="U2074">
            <v>100000</v>
          </cell>
          <cell r="V2074">
            <v>0</v>
          </cell>
          <cell r="W2074">
            <v>100000</v>
          </cell>
          <cell r="X2074">
            <v>100000</v>
          </cell>
          <cell r="Y2074">
            <v>79168</v>
          </cell>
          <cell r="Z2074">
            <v>39295</v>
          </cell>
          <cell r="AA2074">
            <v>0</v>
          </cell>
        </row>
        <row r="2075">
          <cell r="A2075" t="str">
            <v>FUZHOU ENVIRONMENTAL IMPROVEMENT PROJECT</v>
          </cell>
          <cell r="B2075" t="str">
            <v>2176</v>
          </cell>
          <cell r="C2075">
            <v>2176</v>
          </cell>
          <cell r="D2075" t="str">
            <v>ACTIVE</v>
          </cell>
          <cell r="E2075" t="str">
            <v>01</v>
          </cell>
          <cell r="F2075" t="str">
            <v>PRC</v>
          </cell>
          <cell r="G2075">
            <v>3802</v>
          </cell>
          <cell r="H2075" t="str">
            <v>Waste Management</v>
          </cell>
          <cell r="I2075">
            <v>4730</v>
          </cell>
          <cell r="J2075" t="str">
            <v>EASS</v>
          </cell>
          <cell r="K2075" t="str">
            <v>29JUL05</v>
          </cell>
          <cell r="L2075" t="str">
            <v>23FEB06</v>
          </cell>
          <cell r="M2075" t="str">
            <v>14SEP06</v>
          </cell>
          <cell r="N2075" t="str">
            <v>30JUN10</v>
          </cell>
          <cell r="Q2075">
            <v>25</v>
          </cell>
          <cell r="R2075">
            <v>5</v>
          </cell>
          <cell r="S2075">
            <v>0</v>
          </cell>
          <cell r="U2075">
            <v>55800</v>
          </cell>
          <cell r="V2075">
            <v>0</v>
          </cell>
          <cell r="W2075">
            <v>55800</v>
          </cell>
          <cell r="X2075">
            <v>55800</v>
          </cell>
          <cell r="Y2075">
            <v>43008</v>
          </cell>
          <cell r="Z2075">
            <v>11809</v>
          </cell>
          <cell r="AA2075">
            <v>0</v>
          </cell>
        </row>
        <row r="2076">
          <cell r="A2076" t="str">
            <v>Infrastructure Development</v>
          </cell>
          <cell r="B2076" t="str">
            <v>2178</v>
          </cell>
          <cell r="C2076">
            <v>2178</v>
          </cell>
          <cell r="D2076" t="str">
            <v>ACTIVE</v>
          </cell>
          <cell r="E2076" t="str">
            <v>03</v>
          </cell>
          <cell r="F2076" t="str">
            <v>PAK</v>
          </cell>
          <cell r="G2076">
            <v>3900</v>
          </cell>
          <cell r="H2076" t="str">
            <v>Multisector</v>
          </cell>
          <cell r="I2076">
            <v>9999</v>
          </cell>
          <cell r="J2076" t="e">
            <v>#N/A</v>
          </cell>
          <cell r="K2076" t="str">
            <v>18AUG05</v>
          </cell>
          <cell r="L2076" t="str">
            <v>12SEP05</v>
          </cell>
          <cell r="M2076" t="str">
            <v>09FEB06</v>
          </cell>
          <cell r="N2076" t="str">
            <v>31MAR10</v>
          </cell>
          <cell r="O2076" t="str">
            <v>01JAN14</v>
          </cell>
          <cell r="P2076" t="str">
            <v>01JUL37</v>
          </cell>
          <cell r="Q2076">
            <v>32</v>
          </cell>
          <cell r="R2076">
            <v>8</v>
          </cell>
          <cell r="S2076">
            <v>0</v>
          </cell>
          <cell r="U2076">
            <v>26585</v>
          </cell>
          <cell r="V2076">
            <v>0</v>
          </cell>
          <cell r="W2076">
            <v>26585</v>
          </cell>
          <cell r="X2076">
            <v>26585</v>
          </cell>
          <cell r="Y2076">
            <v>1267</v>
          </cell>
          <cell r="Z2076">
            <v>491</v>
          </cell>
          <cell r="AA2076">
            <v>0</v>
          </cell>
        </row>
        <row r="2077">
          <cell r="A2077" t="str">
            <v>Preventive Health System Support Project</v>
          </cell>
          <cell r="B2077" t="str">
            <v>2180</v>
          </cell>
          <cell r="C2077">
            <v>2180</v>
          </cell>
          <cell r="D2077" t="str">
            <v>ACTIVE</v>
          </cell>
          <cell r="E2077" t="str">
            <v>03</v>
          </cell>
          <cell r="F2077" t="str">
            <v>VIE</v>
          </cell>
          <cell r="G2077">
            <v>3403</v>
          </cell>
          <cell r="H2077" t="str">
            <v>Health Systems</v>
          </cell>
          <cell r="I2077">
            <v>2135</v>
          </cell>
          <cell r="J2077" t="str">
            <v>SESS</v>
          </cell>
          <cell r="K2077" t="str">
            <v>25AUG05</v>
          </cell>
          <cell r="L2077" t="str">
            <v>15SEP05</v>
          </cell>
          <cell r="M2077" t="str">
            <v>07MAR06</v>
          </cell>
          <cell r="N2077" t="str">
            <v>30JUN12</v>
          </cell>
          <cell r="O2077" t="str">
            <v>15FEB14</v>
          </cell>
          <cell r="P2077" t="str">
            <v>15AUG37</v>
          </cell>
          <cell r="Q2077">
            <v>32</v>
          </cell>
          <cell r="R2077">
            <v>8</v>
          </cell>
          <cell r="S2077">
            <v>0</v>
          </cell>
          <cell r="U2077">
            <v>29744</v>
          </cell>
          <cell r="V2077">
            <v>0</v>
          </cell>
          <cell r="W2077">
            <v>29744</v>
          </cell>
          <cell r="X2077">
            <v>29744</v>
          </cell>
          <cell r="Y2077">
            <v>3020</v>
          </cell>
          <cell r="Z2077">
            <v>2963</v>
          </cell>
          <cell r="AA2077">
            <v>0</v>
          </cell>
        </row>
        <row r="2078">
          <cell r="A2078" t="str">
            <v>Central Sichuan Roads Development</v>
          </cell>
          <cell r="B2078" t="str">
            <v>2181</v>
          </cell>
          <cell r="C2078">
            <v>2181</v>
          </cell>
          <cell r="D2078" t="str">
            <v>ACTIVE</v>
          </cell>
          <cell r="E2078" t="str">
            <v>01</v>
          </cell>
          <cell r="F2078" t="str">
            <v>PRC</v>
          </cell>
          <cell r="G2078">
            <v>3701</v>
          </cell>
          <cell r="H2078" t="str">
            <v>Roads &amp; Highways</v>
          </cell>
          <cell r="I2078">
            <v>4750</v>
          </cell>
          <cell r="J2078" t="str">
            <v>PRCM</v>
          </cell>
          <cell r="K2078" t="str">
            <v>22SEP05</v>
          </cell>
          <cell r="L2078" t="str">
            <v>03APR06</v>
          </cell>
          <cell r="M2078" t="str">
            <v>12JUL06</v>
          </cell>
          <cell r="N2078" t="str">
            <v>31MAR12</v>
          </cell>
          <cell r="Q2078">
            <v>26</v>
          </cell>
          <cell r="R2078">
            <v>6</v>
          </cell>
          <cell r="S2078">
            <v>0</v>
          </cell>
          <cell r="U2078">
            <v>600000</v>
          </cell>
          <cell r="V2078">
            <v>99600</v>
          </cell>
          <cell r="W2078">
            <v>500400</v>
          </cell>
          <cell r="X2078">
            <v>500400</v>
          </cell>
          <cell r="Y2078">
            <v>372643</v>
          </cell>
          <cell r="Z2078">
            <v>139272</v>
          </cell>
          <cell r="AA2078">
            <v>0</v>
          </cell>
        </row>
        <row r="2079">
          <cell r="A2079" t="str">
            <v>ZHENGZHOU-XI'AN RAILWAY PROJECT</v>
          </cell>
          <cell r="B2079" t="str">
            <v>2182</v>
          </cell>
          <cell r="C2079">
            <v>2182</v>
          </cell>
          <cell r="D2079" t="str">
            <v>ACTIVE</v>
          </cell>
          <cell r="E2079" t="str">
            <v>01</v>
          </cell>
          <cell r="F2079" t="str">
            <v>PRC</v>
          </cell>
          <cell r="G2079">
            <v>3703</v>
          </cell>
          <cell r="H2079" t="str">
            <v>Railways</v>
          </cell>
          <cell r="I2079">
            <v>4715</v>
          </cell>
          <cell r="J2079" t="str">
            <v>EATC</v>
          </cell>
          <cell r="K2079" t="str">
            <v>22SEP05</v>
          </cell>
          <cell r="L2079" t="str">
            <v>03APR06</v>
          </cell>
          <cell r="M2079" t="str">
            <v>22AUG06</v>
          </cell>
          <cell r="N2079" t="str">
            <v>30JUN12</v>
          </cell>
          <cell r="Q2079">
            <v>26</v>
          </cell>
          <cell r="R2079">
            <v>6</v>
          </cell>
          <cell r="S2079">
            <v>0</v>
          </cell>
          <cell r="U2079">
            <v>400000</v>
          </cell>
          <cell r="V2079">
            <v>0</v>
          </cell>
          <cell r="W2079">
            <v>400000</v>
          </cell>
          <cell r="X2079">
            <v>400000</v>
          </cell>
          <cell r="Y2079">
            <v>131582</v>
          </cell>
          <cell r="Z2079">
            <v>42605</v>
          </cell>
          <cell r="AA2079">
            <v>0</v>
          </cell>
        </row>
        <row r="2080">
          <cell r="A2080" t="str">
            <v>ESTABLISHMENT OF THE PACIFIC AVIATION SAFETY OFFICE</v>
          </cell>
          <cell r="B2080" t="str">
            <v>2183</v>
          </cell>
          <cell r="C2080">
            <v>2183</v>
          </cell>
          <cell r="D2080" t="str">
            <v>ACTIVE</v>
          </cell>
          <cell r="E2080" t="str">
            <v>03</v>
          </cell>
          <cell r="F2080" t="str">
            <v>REG</v>
          </cell>
          <cell r="G2080">
            <v>3704</v>
          </cell>
          <cell r="H2080" t="str">
            <v>Civil Aviation</v>
          </cell>
          <cell r="I2080">
            <v>3610</v>
          </cell>
          <cell r="J2080" t="str">
            <v>PAHQ</v>
          </cell>
          <cell r="K2080" t="str">
            <v>22SEP05</v>
          </cell>
          <cell r="L2080" t="str">
            <v>27OCT05</v>
          </cell>
          <cell r="M2080" t="str">
            <v>26JUN06</v>
          </cell>
          <cell r="N2080" t="str">
            <v>30APR11</v>
          </cell>
          <cell r="O2080" t="str">
            <v>15JAN14</v>
          </cell>
          <cell r="P2080" t="str">
            <v>15JUL37</v>
          </cell>
          <cell r="Q2080">
            <v>32</v>
          </cell>
          <cell r="R2080">
            <v>8</v>
          </cell>
          <cell r="S2080">
            <v>0</v>
          </cell>
          <cell r="U2080">
            <v>1605</v>
          </cell>
          <cell r="V2080">
            <v>0</v>
          </cell>
          <cell r="W2080">
            <v>1605</v>
          </cell>
          <cell r="X2080">
            <v>1605</v>
          </cell>
          <cell r="Y2080">
            <v>1284</v>
          </cell>
          <cell r="Z2080">
            <v>1011</v>
          </cell>
          <cell r="AA2080">
            <v>0</v>
          </cell>
        </row>
        <row r="2081">
          <cell r="A2081" t="str">
            <v>ROAD REHABILITATION II</v>
          </cell>
          <cell r="B2081" t="str">
            <v>2184</v>
          </cell>
          <cell r="C2081">
            <v>2184</v>
          </cell>
          <cell r="D2081" t="str">
            <v>ACTIVE</v>
          </cell>
          <cell r="E2081" t="str">
            <v>01</v>
          </cell>
          <cell r="F2081" t="str">
            <v>INO</v>
          </cell>
          <cell r="G2081">
            <v>3701</v>
          </cell>
          <cell r="H2081" t="str">
            <v>Roads &amp; Highways</v>
          </cell>
          <cell r="I2081">
            <v>2161</v>
          </cell>
          <cell r="J2081" t="str">
            <v>IRM</v>
          </cell>
          <cell r="K2081" t="str">
            <v>29SEP05</v>
          </cell>
          <cell r="L2081" t="str">
            <v>16JUN06</v>
          </cell>
          <cell r="M2081" t="str">
            <v>12SEP06</v>
          </cell>
          <cell r="N2081" t="str">
            <v>31DEC10</v>
          </cell>
          <cell r="Q2081">
            <v>25</v>
          </cell>
          <cell r="R2081">
            <v>5</v>
          </cell>
          <cell r="S2081">
            <v>0</v>
          </cell>
          <cell r="U2081">
            <v>151000</v>
          </cell>
          <cell r="V2081">
            <v>0</v>
          </cell>
          <cell r="W2081">
            <v>151000</v>
          </cell>
          <cell r="X2081">
            <v>151000</v>
          </cell>
          <cell r="Y2081">
            <v>99626</v>
          </cell>
          <cell r="Z2081">
            <v>31960</v>
          </cell>
          <cell r="AA2081">
            <v>0</v>
          </cell>
        </row>
        <row r="2082">
          <cell r="A2082" t="str">
            <v>FINANCIAL SECTOR PROGRAM LOAN (SUBPROGRAM III)-FSPL III</v>
          </cell>
          <cell r="B2082" t="str">
            <v>2185</v>
          </cell>
          <cell r="C2082">
            <v>2185</v>
          </cell>
          <cell r="D2082" t="str">
            <v>CLOSED</v>
          </cell>
          <cell r="E2082" t="str">
            <v>03</v>
          </cell>
          <cell r="F2082" t="str">
            <v>CAM</v>
          </cell>
          <cell r="G2082">
            <v>3306</v>
          </cell>
          <cell r="H2082" t="str">
            <v>Finance Sector Development</v>
          </cell>
          <cell r="I2082">
            <v>2145</v>
          </cell>
          <cell r="J2082" t="str">
            <v>SEGF</v>
          </cell>
          <cell r="K2082" t="str">
            <v>29SEP05</v>
          </cell>
          <cell r="L2082" t="str">
            <v>08NOV05</v>
          </cell>
          <cell r="M2082" t="str">
            <v>11JAN06</v>
          </cell>
          <cell r="N2082" t="str">
            <v>31OCT07</v>
          </cell>
          <cell r="O2082" t="str">
            <v>15MAR14</v>
          </cell>
          <cell r="P2082" t="str">
            <v>15SEP29</v>
          </cell>
          <cell r="Q2082">
            <v>24</v>
          </cell>
          <cell r="R2082">
            <v>8</v>
          </cell>
          <cell r="S2082">
            <v>0</v>
          </cell>
          <cell r="U2082">
            <v>10583</v>
          </cell>
          <cell r="V2082">
            <v>0</v>
          </cell>
          <cell r="W2082">
            <v>10583</v>
          </cell>
          <cell r="X2082">
            <v>10583</v>
          </cell>
          <cell r="Y2082">
            <v>10583</v>
          </cell>
          <cell r="Z2082">
            <v>10583</v>
          </cell>
          <cell r="AA2082">
            <v>0</v>
          </cell>
        </row>
        <row r="2083">
          <cell r="A2083" t="str">
            <v>Small and Medium Enterprise Development Support Project (SMEDS</v>
          </cell>
          <cell r="B2083" t="str">
            <v>2186</v>
          </cell>
          <cell r="C2083">
            <v>2186</v>
          </cell>
          <cell r="D2083" t="str">
            <v>ACTIVE</v>
          </cell>
          <cell r="E2083" t="str">
            <v>01</v>
          </cell>
          <cell r="F2083" t="str">
            <v>PHI</v>
          </cell>
          <cell r="G2083">
            <v>3503</v>
          </cell>
          <cell r="H2083" t="str">
            <v>Small &amp; Medium Scale Enterprises</v>
          </cell>
          <cell r="I2083">
            <v>2145</v>
          </cell>
          <cell r="J2083" t="str">
            <v>SEGF</v>
          </cell>
          <cell r="K2083" t="str">
            <v>29SEP05</v>
          </cell>
          <cell r="L2083" t="str">
            <v>16DEC05</v>
          </cell>
          <cell r="M2083" t="str">
            <v>28FEB06</v>
          </cell>
          <cell r="N2083" t="str">
            <v>30APR11</v>
          </cell>
          <cell r="Q2083">
            <v>15</v>
          </cell>
          <cell r="R2083">
            <v>3</v>
          </cell>
          <cell r="S2083">
            <v>0</v>
          </cell>
          <cell r="U2083">
            <v>24808</v>
          </cell>
          <cell r="V2083">
            <v>0</v>
          </cell>
          <cell r="W2083">
            <v>24808</v>
          </cell>
          <cell r="X2083">
            <v>16811</v>
          </cell>
          <cell r="Y2083">
            <v>20995</v>
          </cell>
          <cell r="Z2083">
            <v>20995</v>
          </cell>
          <cell r="AA2083">
            <v>0</v>
          </cell>
        </row>
        <row r="2084">
          <cell r="A2084" t="str">
            <v>Road Network Project</v>
          </cell>
          <cell r="B2084" t="str">
            <v>2187</v>
          </cell>
          <cell r="C2084">
            <v>2187</v>
          </cell>
          <cell r="D2084" t="str">
            <v>ACTIVE</v>
          </cell>
          <cell r="E2084" t="str">
            <v>03</v>
          </cell>
          <cell r="F2084" t="str">
            <v>BHU</v>
          </cell>
          <cell r="G2084">
            <v>3701</v>
          </cell>
          <cell r="H2084" t="str">
            <v>Roads &amp; Highways</v>
          </cell>
          <cell r="I2084">
            <v>2015</v>
          </cell>
          <cell r="J2084" t="str">
            <v>SATC</v>
          </cell>
          <cell r="K2084" t="str">
            <v>30SEP05</v>
          </cell>
          <cell r="L2084" t="str">
            <v>19OCT05</v>
          </cell>
          <cell r="M2084" t="str">
            <v>01DEC05</v>
          </cell>
          <cell r="N2084" t="str">
            <v>31DEC10</v>
          </cell>
          <cell r="O2084" t="str">
            <v>01APR14</v>
          </cell>
          <cell r="P2084" t="str">
            <v>01OCT37</v>
          </cell>
          <cell r="Q2084">
            <v>32</v>
          </cell>
          <cell r="R2084">
            <v>8</v>
          </cell>
          <cell r="S2084">
            <v>0</v>
          </cell>
          <cell r="U2084">
            <v>29126</v>
          </cell>
          <cell r="V2084">
            <v>0</v>
          </cell>
          <cell r="W2084">
            <v>29126</v>
          </cell>
          <cell r="X2084">
            <v>29126</v>
          </cell>
          <cell r="Y2084">
            <v>22850</v>
          </cell>
          <cell r="Z2084">
            <v>5430</v>
          </cell>
          <cell r="AA2084">
            <v>0</v>
          </cell>
        </row>
        <row r="2085">
          <cell r="A2085" t="str">
            <v>Gas Tranmission and Development Project</v>
          </cell>
          <cell r="B2085" t="str">
            <v>2188</v>
          </cell>
          <cell r="C2085">
            <v>2188</v>
          </cell>
          <cell r="D2085" t="str">
            <v>ACTIVE</v>
          </cell>
          <cell r="E2085" t="str">
            <v>01</v>
          </cell>
          <cell r="F2085" t="str">
            <v>BAN</v>
          </cell>
          <cell r="G2085">
            <v>3205</v>
          </cell>
          <cell r="H2085" t="str">
            <v>Energy Sector Development</v>
          </cell>
          <cell r="I2085">
            <v>2055</v>
          </cell>
          <cell r="J2085" t="str">
            <v>BRM</v>
          </cell>
          <cell r="K2085" t="str">
            <v>27OCT05</v>
          </cell>
          <cell r="L2085" t="str">
            <v>18JUN06</v>
          </cell>
          <cell r="M2085" t="str">
            <v>28NOV06</v>
          </cell>
          <cell r="N2085" t="str">
            <v>31DEC10</v>
          </cell>
          <cell r="Q2085">
            <v>20</v>
          </cell>
          <cell r="R2085">
            <v>5</v>
          </cell>
          <cell r="S2085">
            <v>0</v>
          </cell>
          <cell r="U2085">
            <v>225000</v>
          </cell>
          <cell r="V2085">
            <v>0</v>
          </cell>
          <cell r="W2085">
            <v>225000</v>
          </cell>
          <cell r="X2085">
            <v>225000</v>
          </cell>
          <cell r="Y2085">
            <v>39492</v>
          </cell>
          <cell r="Z2085">
            <v>15217</v>
          </cell>
          <cell r="AA2085">
            <v>0</v>
          </cell>
        </row>
        <row r="2086">
          <cell r="A2086" t="str">
            <v>Gas Transmission and Development Project</v>
          </cell>
          <cell r="B2086" t="str">
            <v>2189</v>
          </cell>
          <cell r="C2086">
            <v>2189</v>
          </cell>
          <cell r="D2086" t="str">
            <v>ACTIVE</v>
          </cell>
          <cell r="E2086" t="str">
            <v>03</v>
          </cell>
          <cell r="F2086" t="str">
            <v>BAN</v>
          </cell>
          <cell r="G2086">
            <v>3205</v>
          </cell>
          <cell r="H2086" t="str">
            <v>Energy Sector Development</v>
          </cell>
          <cell r="I2086">
            <v>2025</v>
          </cell>
          <cell r="J2086" t="str">
            <v>SAEN</v>
          </cell>
          <cell r="K2086" t="str">
            <v>27OCT05</v>
          </cell>
          <cell r="L2086" t="str">
            <v>18JUN06</v>
          </cell>
          <cell r="M2086" t="str">
            <v>28NOV06</v>
          </cell>
          <cell r="N2086" t="str">
            <v>31DEC10</v>
          </cell>
          <cell r="O2086" t="str">
            <v>15APR14</v>
          </cell>
          <cell r="P2086" t="str">
            <v>15OCT37</v>
          </cell>
          <cell r="Q2086">
            <v>32</v>
          </cell>
          <cell r="R2086">
            <v>8</v>
          </cell>
          <cell r="S2086">
            <v>0</v>
          </cell>
          <cell r="U2086">
            <v>5264</v>
          </cell>
          <cell r="V2086">
            <v>0</v>
          </cell>
          <cell r="W2086">
            <v>5264</v>
          </cell>
          <cell r="X2086">
            <v>5264</v>
          </cell>
          <cell r="Y2086">
            <v>0</v>
          </cell>
          <cell r="Z2086">
            <v>0</v>
          </cell>
          <cell r="AA2086">
            <v>0</v>
          </cell>
        </row>
        <row r="2087">
          <cell r="A2087" t="str">
            <v>AGRIBUSINESS DEVELOPMENT PROJECT</v>
          </cell>
          <cell r="B2087" t="str">
            <v>2190</v>
          </cell>
          <cell r="C2087">
            <v>2190</v>
          </cell>
          <cell r="D2087" t="str">
            <v>ACTIVE</v>
          </cell>
          <cell r="E2087" t="str">
            <v>03</v>
          </cell>
          <cell r="F2087" t="str">
            <v>BAN</v>
          </cell>
          <cell r="G2087">
            <v>3008</v>
          </cell>
          <cell r="H2087" t="str">
            <v>Agriculture Sector Development</v>
          </cell>
          <cell r="I2087">
            <v>2035</v>
          </cell>
          <cell r="J2087" t="str">
            <v>SANS</v>
          </cell>
          <cell r="K2087" t="str">
            <v>27OCT05</v>
          </cell>
          <cell r="L2087" t="str">
            <v>22JUN06</v>
          </cell>
          <cell r="M2087" t="str">
            <v>17NOV06</v>
          </cell>
          <cell r="N2087" t="str">
            <v>30JUN11</v>
          </cell>
          <cell r="O2087" t="str">
            <v>15APR14</v>
          </cell>
          <cell r="P2087" t="str">
            <v>15OCT37</v>
          </cell>
          <cell r="Q2087">
            <v>32</v>
          </cell>
          <cell r="R2087">
            <v>8</v>
          </cell>
          <cell r="S2087">
            <v>0</v>
          </cell>
          <cell r="U2087">
            <v>44696</v>
          </cell>
          <cell r="V2087">
            <v>0</v>
          </cell>
          <cell r="W2087">
            <v>44696</v>
          </cell>
          <cell r="X2087">
            <v>44696</v>
          </cell>
          <cell r="Y2087">
            <v>14756</v>
          </cell>
          <cell r="Z2087">
            <v>18960</v>
          </cell>
          <cell r="AA2087">
            <v>0</v>
          </cell>
        </row>
        <row r="2088">
          <cell r="A2088" t="str">
            <v>INFORMATION AND COMMUNICATION TECHNOLOGY (ICT)</v>
          </cell>
          <cell r="B2088" t="str">
            <v>2191</v>
          </cell>
          <cell r="C2088">
            <v>2191</v>
          </cell>
          <cell r="D2088" t="str">
            <v>ACTIVE</v>
          </cell>
          <cell r="E2088" t="str">
            <v>03</v>
          </cell>
          <cell r="F2088" t="str">
            <v>UZB</v>
          </cell>
          <cell r="G2088">
            <v>3101</v>
          </cell>
          <cell r="H2088" t="str">
            <v>Basic Education</v>
          </cell>
          <cell r="I2088">
            <v>4680</v>
          </cell>
          <cell r="J2088" t="str">
            <v>URM</v>
          </cell>
          <cell r="K2088" t="str">
            <v>27OCT05</v>
          </cell>
          <cell r="L2088" t="str">
            <v>09NOV05</v>
          </cell>
          <cell r="M2088" t="str">
            <v>22JUN06</v>
          </cell>
          <cell r="N2088" t="str">
            <v>30JUN11</v>
          </cell>
          <cell r="O2088" t="str">
            <v>15FEB14</v>
          </cell>
          <cell r="P2088" t="str">
            <v>15AUG37</v>
          </cell>
          <cell r="Q2088">
            <v>32</v>
          </cell>
          <cell r="R2088">
            <v>8</v>
          </cell>
          <cell r="S2088">
            <v>0</v>
          </cell>
          <cell r="U2088">
            <v>31592</v>
          </cell>
          <cell r="V2088">
            <v>0</v>
          </cell>
          <cell r="W2088">
            <v>31592</v>
          </cell>
          <cell r="X2088">
            <v>31592</v>
          </cell>
          <cell r="Y2088">
            <v>9541</v>
          </cell>
          <cell r="Z2088">
            <v>1889</v>
          </cell>
          <cell r="AA2088">
            <v>0</v>
          </cell>
        </row>
        <row r="2089">
          <cell r="A2089" t="str">
            <v>Local Government Finance and Governance Reform Program</v>
          </cell>
          <cell r="B2089" t="str">
            <v>2192</v>
          </cell>
          <cell r="C2089">
            <v>2192</v>
          </cell>
          <cell r="D2089" t="str">
            <v>CLOSED</v>
          </cell>
          <cell r="E2089" t="str">
            <v>01</v>
          </cell>
          <cell r="F2089" t="str">
            <v>INO</v>
          </cell>
          <cell r="G2089">
            <v>3604</v>
          </cell>
          <cell r="H2089" t="str">
            <v>Public Finance &amp; Expenditure Management</v>
          </cell>
          <cell r="I2089">
            <v>2145</v>
          </cell>
          <cell r="J2089" t="str">
            <v>SEGF</v>
          </cell>
          <cell r="K2089" t="str">
            <v>03NOV05</v>
          </cell>
          <cell r="L2089" t="str">
            <v>09DEC05</v>
          </cell>
          <cell r="M2089" t="str">
            <v>29DEC05</v>
          </cell>
          <cell r="N2089" t="str">
            <v>29DEC05</v>
          </cell>
          <cell r="O2089" t="str">
            <v>01MAY09</v>
          </cell>
          <cell r="P2089" t="str">
            <v>01NOV20</v>
          </cell>
          <cell r="Q2089">
            <v>15</v>
          </cell>
          <cell r="R2089">
            <v>3</v>
          </cell>
          <cell r="S2089">
            <v>0</v>
          </cell>
          <cell r="U2089">
            <v>300000</v>
          </cell>
          <cell r="V2089">
            <v>0</v>
          </cell>
          <cell r="W2089">
            <v>300000</v>
          </cell>
          <cell r="X2089">
            <v>300000</v>
          </cell>
          <cell r="Y2089">
            <v>300000</v>
          </cell>
          <cell r="Z2089">
            <v>300000</v>
          </cell>
          <cell r="AA2089">
            <v>0</v>
          </cell>
        </row>
        <row r="2090">
          <cell r="A2090" t="str">
            <v>Local Government Finance &amp; Governance Reform Sector Dev. Proje</v>
          </cell>
          <cell r="B2090" t="str">
            <v>2193</v>
          </cell>
          <cell r="C2090">
            <v>2193</v>
          </cell>
          <cell r="D2090" t="str">
            <v>ACTIVE</v>
          </cell>
          <cell r="E2090" t="str">
            <v>03</v>
          </cell>
          <cell r="F2090" t="str">
            <v>INO</v>
          </cell>
          <cell r="G2090">
            <v>3604</v>
          </cell>
          <cell r="H2090" t="str">
            <v>Public Finance &amp; Expenditure Management</v>
          </cell>
          <cell r="I2090">
            <v>2145</v>
          </cell>
          <cell r="J2090" t="str">
            <v>SEGF</v>
          </cell>
          <cell r="K2090" t="str">
            <v>03NOV05</v>
          </cell>
          <cell r="L2090" t="str">
            <v>09DEC05</v>
          </cell>
          <cell r="M2090" t="str">
            <v>29DEC05</v>
          </cell>
          <cell r="N2090" t="str">
            <v>30JUN09</v>
          </cell>
          <cell r="O2090" t="str">
            <v>01APR14</v>
          </cell>
          <cell r="P2090" t="str">
            <v>01OCT37</v>
          </cell>
          <cell r="Q2090">
            <v>32</v>
          </cell>
          <cell r="R2090">
            <v>8</v>
          </cell>
          <cell r="S2090">
            <v>0</v>
          </cell>
          <cell r="U2090">
            <v>32018</v>
          </cell>
          <cell r="V2090">
            <v>0</v>
          </cell>
          <cell r="W2090">
            <v>32018</v>
          </cell>
          <cell r="X2090">
            <v>32018</v>
          </cell>
          <cell r="Y2090">
            <v>6510</v>
          </cell>
          <cell r="Z2090">
            <v>1311</v>
          </cell>
          <cell r="AA2090">
            <v>0</v>
          </cell>
        </row>
        <row r="2091">
          <cell r="A2091" t="str">
            <v>Poverty Reduction Program II</v>
          </cell>
          <cell r="B2091" t="str">
            <v>2194</v>
          </cell>
          <cell r="C2091">
            <v>2194</v>
          </cell>
          <cell r="D2091" t="str">
            <v>CLOSED</v>
          </cell>
          <cell r="E2091" t="str">
            <v>03</v>
          </cell>
          <cell r="F2091" t="str">
            <v>VIE</v>
          </cell>
          <cell r="G2091">
            <v>3900</v>
          </cell>
          <cell r="H2091" t="str">
            <v>Multisector</v>
          </cell>
          <cell r="I2091">
            <v>2180</v>
          </cell>
          <cell r="J2091" t="str">
            <v>VRM</v>
          </cell>
          <cell r="K2091" t="str">
            <v>03NOV05</v>
          </cell>
          <cell r="L2091" t="str">
            <v>30NOV05</v>
          </cell>
          <cell r="M2091" t="str">
            <v>10MAY06</v>
          </cell>
          <cell r="N2091" t="str">
            <v>05JUL06</v>
          </cell>
          <cell r="O2091" t="str">
            <v>01MAY14</v>
          </cell>
          <cell r="P2091" t="str">
            <v>01NOV29</v>
          </cell>
          <cell r="Q2091">
            <v>24</v>
          </cell>
          <cell r="R2091">
            <v>8</v>
          </cell>
          <cell r="S2091">
            <v>0</v>
          </cell>
          <cell r="U2091">
            <v>15457</v>
          </cell>
          <cell r="V2091">
            <v>0</v>
          </cell>
          <cell r="W2091">
            <v>15457</v>
          </cell>
          <cell r="X2091">
            <v>15457</v>
          </cell>
          <cell r="Y2091">
            <v>15457</v>
          </cell>
          <cell r="Z2091">
            <v>15457</v>
          </cell>
          <cell r="AA2091">
            <v>0</v>
          </cell>
        </row>
        <row r="2092">
          <cell r="A2092" t="str">
            <v>Central Region Transport Networks Improvement Sector Project</v>
          </cell>
          <cell r="B2092" t="str">
            <v>2195</v>
          </cell>
          <cell r="C2092">
            <v>2195</v>
          </cell>
          <cell r="D2092" t="str">
            <v>ACTIVE</v>
          </cell>
          <cell r="E2092" t="str">
            <v>03</v>
          </cell>
          <cell r="F2092" t="str">
            <v>VIE</v>
          </cell>
          <cell r="G2092">
            <v>3701</v>
          </cell>
          <cell r="H2092" t="str">
            <v>Roads &amp; Highways</v>
          </cell>
          <cell r="I2092">
            <v>2180</v>
          </cell>
          <cell r="J2092" t="str">
            <v>VRM</v>
          </cell>
          <cell r="K2092" t="str">
            <v>11NOV05</v>
          </cell>
          <cell r="L2092" t="str">
            <v>30NOV05</v>
          </cell>
          <cell r="M2092" t="str">
            <v>28FEB06</v>
          </cell>
          <cell r="N2092" t="str">
            <v>31DEC10</v>
          </cell>
          <cell r="O2092" t="str">
            <v>01MAY14</v>
          </cell>
          <cell r="P2092" t="str">
            <v>01NOV37</v>
          </cell>
          <cell r="Q2092">
            <v>32</v>
          </cell>
          <cell r="R2092">
            <v>8</v>
          </cell>
          <cell r="S2092">
            <v>0</v>
          </cell>
          <cell r="U2092">
            <v>100974</v>
          </cell>
          <cell r="V2092">
            <v>0</v>
          </cell>
          <cell r="W2092">
            <v>100974</v>
          </cell>
          <cell r="X2092">
            <v>100974</v>
          </cell>
          <cell r="Y2092">
            <v>30557</v>
          </cell>
          <cell r="Z2092">
            <v>10570</v>
          </cell>
          <cell r="AA2092">
            <v>0</v>
          </cell>
        </row>
        <row r="2093">
          <cell r="A2093" t="str">
            <v>DUSHANBE-KYRGYZ BORDER ROAD REHABILITATION PROJECT-PHASE II(TA</v>
          </cell>
          <cell r="B2093" t="str">
            <v>2196</v>
          </cell>
          <cell r="C2093">
            <v>2196</v>
          </cell>
          <cell r="D2093" t="str">
            <v>ACTIVE</v>
          </cell>
          <cell r="E2093" t="str">
            <v>03</v>
          </cell>
          <cell r="F2093" t="str">
            <v>TAJ</v>
          </cell>
          <cell r="G2093">
            <v>3701</v>
          </cell>
          <cell r="H2093" t="str">
            <v>Roads &amp; Highways</v>
          </cell>
          <cell r="I2093">
            <v>4615</v>
          </cell>
          <cell r="J2093" t="str">
            <v>CWID</v>
          </cell>
          <cell r="K2093" t="str">
            <v>17NOV05</v>
          </cell>
          <cell r="L2093" t="str">
            <v>14FEB06</v>
          </cell>
          <cell r="M2093" t="str">
            <v>13MAR06</v>
          </cell>
          <cell r="N2093" t="str">
            <v>31DEC09</v>
          </cell>
          <cell r="O2093" t="str">
            <v>15MAY14</v>
          </cell>
          <cell r="P2093" t="str">
            <v>15NOV37</v>
          </cell>
          <cell r="Q2093">
            <v>32</v>
          </cell>
          <cell r="R2093">
            <v>8</v>
          </cell>
          <cell r="S2093">
            <v>0</v>
          </cell>
          <cell r="U2093">
            <v>31390</v>
          </cell>
          <cell r="V2093">
            <v>0</v>
          </cell>
          <cell r="W2093">
            <v>31390</v>
          </cell>
          <cell r="X2093">
            <v>31390</v>
          </cell>
          <cell r="Y2093">
            <v>27814</v>
          </cell>
          <cell r="Z2093">
            <v>11202</v>
          </cell>
          <cell r="AA2093">
            <v>0</v>
          </cell>
        </row>
        <row r="2094">
          <cell r="A2094" t="str">
            <v>Technical Education Development Project (TEDP)</v>
          </cell>
          <cell r="B2094" t="str">
            <v>2197</v>
          </cell>
          <cell r="C2094">
            <v>2197</v>
          </cell>
          <cell r="D2094" t="str">
            <v>ACTIVE</v>
          </cell>
          <cell r="E2094" t="str">
            <v>03</v>
          </cell>
          <cell r="F2094" t="str">
            <v>SRI</v>
          </cell>
          <cell r="G2094">
            <v>3105</v>
          </cell>
          <cell r="H2094" t="str">
            <v>Technical, Vocational Training &amp; Skills Development</v>
          </cell>
          <cell r="I2094">
            <v>2080</v>
          </cell>
          <cell r="J2094" t="str">
            <v>SLRM</v>
          </cell>
          <cell r="K2094" t="str">
            <v>21NOV05</v>
          </cell>
          <cell r="L2094" t="str">
            <v>19JAN06</v>
          </cell>
          <cell r="M2094" t="str">
            <v>19APR06</v>
          </cell>
          <cell r="N2094" t="str">
            <v>31AUG11</v>
          </cell>
          <cell r="O2094" t="str">
            <v>15MAY14</v>
          </cell>
          <cell r="P2094" t="str">
            <v>15NOV37</v>
          </cell>
          <cell r="Q2094">
            <v>32</v>
          </cell>
          <cell r="R2094">
            <v>8</v>
          </cell>
          <cell r="S2094">
            <v>0</v>
          </cell>
          <cell r="U2094">
            <v>21032</v>
          </cell>
          <cell r="V2094">
            <v>0</v>
          </cell>
          <cell r="W2094">
            <v>21032</v>
          </cell>
          <cell r="X2094">
            <v>21032</v>
          </cell>
          <cell r="Y2094">
            <v>4154</v>
          </cell>
          <cell r="Z2094">
            <v>2781</v>
          </cell>
          <cell r="AA2094">
            <v>0</v>
          </cell>
        </row>
        <row r="2095">
          <cell r="A2095" t="str">
            <v>Microfinance Development Program (MDP)</v>
          </cell>
          <cell r="B2095" t="str">
            <v>2199</v>
          </cell>
          <cell r="C2095">
            <v>2199</v>
          </cell>
          <cell r="D2095" t="str">
            <v>CLOSED</v>
          </cell>
          <cell r="E2095" t="str">
            <v>01</v>
          </cell>
          <cell r="F2095" t="str">
            <v>PHI</v>
          </cell>
          <cell r="G2095">
            <v>3304</v>
          </cell>
          <cell r="H2095" t="str">
            <v>Microfinance</v>
          </cell>
          <cell r="I2095">
            <v>2145</v>
          </cell>
          <cell r="J2095" t="str">
            <v>SEGF</v>
          </cell>
          <cell r="K2095" t="str">
            <v>22NOV05</v>
          </cell>
          <cell r="L2095" t="str">
            <v>22NOV05</v>
          </cell>
          <cell r="M2095" t="str">
            <v>14DEC05</v>
          </cell>
          <cell r="N2095" t="str">
            <v>26DEC07</v>
          </cell>
          <cell r="O2095" t="str">
            <v>15APR11</v>
          </cell>
          <cell r="P2095" t="str">
            <v>15OCT20</v>
          </cell>
          <cell r="Q2095">
            <v>15</v>
          </cell>
          <cell r="R2095">
            <v>5</v>
          </cell>
          <cell r="S2095">
            <v>0</v>
          </cell>
          <cell r="U2095">
            <v>150000</v>
          </cell>
          <cell r="V2095">
            <v>0</v>
          </cell>
          <cell r="W2095">
            <v>150000</v>
          </cell>
          <cell r="X2095">
            <v>150000</v>
          </cell>
          <cell r="Y2095">
            <v>150000</v>
          </cell>
          <cell r="Z2095">
            <v>150000</v>
          </cell>
          <cell r="AA2095">
            <v>0</v>
          </cell>
        </row>
        <row r="2096">
          <cell r="A2096" t="str">
            <v>Southwest Area Integrated Water Resources Planning &amp; Managemen</v>
          </cell>
          <cell r="B2096" t="str">
            <v>2200</v>
          </cell>
          <cell r="C2096">
            <v>2200</v>
          </cell>
          <cell r="D2096" t="str">
            <v>ACTIVE</v>
          </cell>
          <cell r="E2096" t="str">
            <v>03</v>
          </cell>
          <cell r="F2096" t="str">
            <v>BAN</v>
          </cell>
          <cell r="G2096">
            <v>3007</v>
          </cell>
          <cell r="H2096" t="str">
            <v>Water Resource Management</v>
          </cell>
          <cell r="I2096">
            <v>2035</v>
          </cell>
          <cell r="J2096" t="str">
            <v>SANS</v>
          </cell>
          <cell r="K2096" t="str">
            <v>23NOV05</v>
          </cell>
          <cell r="L2096" t="str">
            <v>10MAY06</v>
          </cell>
          <cell r="M2096" t="str">
            <v>23AUG06</v>
          </cell>
          <cell r="N2096" t="str">
            <v>31DEC13</v>
          </cell>
          <cell r="O2096" t="str">
            <v>15DEC13</v>
          </cell>
          <cell r="P2096" t="str">
            <v>15JUN37</v>
          </cell>
          <cell r="Q2096">
            <v>32</v>
          </cell>
          <cell r="R2096">
            <v>8</v>
          </cell>
          <cell r="S2096">
            <v>0</v>
          </cell>
          <cell r="U2096">
            <v>21435</v>
          </cell>
          <cell r="V2096">
            <v>0</v>
          </cell>
          <cell r="W2096">
            <v>21435</v>
          </cell>
          <cell r="X2096">
            <v>21435</v>
          </cell>
          <cell r="Y2096">
            <v>2662</v>
          </cell>
          <cell r="Z2096">
            <v>1475</v>
          </cell>
          <cell r="AA2096">
            <v>0</v>
          </cell>
        </row>
        <row r="2097">
          <cell r="A2097" t="str">
            <v>LOCAL GOVERNMENT INFRASTRUCTURE IMPROVEMENT PROJECT</v>
          </cell>
          <cell r="B2097" t="str">
            <v>2201</v>
          </cell>
          <cell r="C2097">
            <v>2201</v>
          </cell>
          <cell r="D2097" t="str">
            <v>ACTIVE</v>
          </cell>
          <cell r="E2097" t="str">
            <v>03</v>
          </cell>
          <cell r="F2097" t="str">
            <v>SRI</v>
          </cell>
          <cell r="G2097">
            <v>3803</v>
          </cell>
          <cell r="H2097" t="str">
            <v>Integrated</v>
          </cell>
          <cell r="I2097">
            <v>2045</v>
          </cell>
          <cell r="J2097" t="str">
            <v>SAUD</v>
          </cell>
          <cell r="K2097" t="str">
            <v>24NOV05</v>
          </cell>
          <cell r="L2097" t="str">
            <v>19JAN06</v>
          </cell>
          <cell r="M2097" t="str">
            <v>30JUN06</v>
          </cell>
          <cell r="N2097" t="str">
            <v>30APR12</v>
          </cell>
          <cell r="O2097" t="str">
            <v>15MAY14</v>
          </cell>
          <cell r="P2097" t="str">
            <v>15NOV37</v>
          </cell>
          <cell r="Q2097">
            <v>32</v>
          </cell>
          <cell r="R2097">
            <v>8</v>
          </cell>
          <cell r="S2097">
            <v>0</v>
          </cell>
          <cell r="U2097">
            <v>53250</v>
          </cell>
          <cell r="V2097">
            <v>0</v>
          </cell>
          <cell r="W2097">
            <v>53250</v>
          </cell>
          <cell r="X2097">
            <v>53250</v>
          </cell>
          <cell r="Y2097">
            <v>7764</v>
          </cell>
          <cell r="Z2097">
            <v>4453</v>
          </cell>
          <cell r="AA2097">
            <v>0</v>
          </cell>
        </row>
        <row r="2098">
          <cell r="A2098" t="str">
            <v>BALOCHISTAN DEVOLVED SOCIAL SERVICES PROGRAM - BDSSP</v>
          </cell>
          <cell r="B2098" t="str">
            <v>2202</v>
          </cell>
          <cell r="C2098">
            <v>2202</v>
          </cell>
          <cell r="D2098" t="str">
            <v>ACTIVE</v>
          </cell>
          <cell r="E2098" t="str">
            <v>01</v>
          </cell>
          <cell r="F2098" t="str">
            <v>PAK</v>
          </cell>
          <cell r="G2098">
            <v>3900</v>
          </cell>
          <cell r="H2098" t="str">
            <v>Multisector</v>
          </cell>
          <cell r="I2098">
            <v>4670</v>
          </cell>
          <cell r="J2098" t="str">
            <v>PRM</v>
          </cell>
          <cell r="K2098" t="str">
            <v>08DEC05</v>
          </cell>
          <cell r="L2098" t="str">
            <v>24AUG06</v>
          </cell>
          <cell r="M2098" t="str">
            <v>16NOV06</v>
          </cell>
          <cell r="N2098" t="str">
            <v>31DEC09</v>
          </cell>
          <cell r="Q2098">
            <v>15</v>
          </cell>
          <cell r="R2098">
            <v>3</v>
          </cell>
          <cell r="S2098">
            <v>0</v>
          </cell>
          <cell r="U2098">
            <v>130000</v>
          </cell>
          <cell r="V2098">
            <v>0</v>
          </cell>
          <cell r="W2098">
            <v>130000</v>
          </cell>
          <cell r="X2098">
            <v>130000</v>
          </cell>
          <cell r="Y2098">
            <v>110000</v>
          </cell>
          <cell r="Z2098">
            <v>110000</v>
          </cell>
          <cell r="AA2098">
            <v>0</v>
          </cell>
        </row>
        <row r="2099">
          <cell r="A2099" t="str">
            <v>BALOCHISTAN DEVOLVED SOCIAL SERVICES PROGRAM - BDSSP</v>
          </cell>
          <cell r="B2099" t="str">
            <v>2203</v>
          </cell>
          <cell r="C2099">
            <v>2203</v>
          </cell>
          <cell r="D2099" t="str">
            <v>ACTIVE</v>
          </cell>
          <cell r="E2099" t="str">
            <v>03</v>
          </cell>
          <cell r="F2099" t="str">
            <v>PAK</v>
          </cell>
          <cell r="G2099">
            <v>3900</v>
          </cell>
          <cell r="H2099" t="str">
            <v>Multisector</v>
          </cell>
          <cell r="I2099">
            <v>4670</v>
          </cell>
          <cell r="J2099" t="str">
            <v>PRM</v>
          </cell>
          <cell r="K2099" t="str">
            <v>08DEC05</v>
          </cell>
          <cell r="L2099" t="str">
            <v>24AUG06</v>
          </cell>
          <cell r="M2099" t="str">
            <v>16NOV06</v>
          </cell>
          <cell r="N2099" t="str">
            <v>31DEC09</v>
          </cell>
          <cell r="O2099" t="str">
            <v>15JUN14</v>
          </cell>
          <cell r="P2099" t="str">
            <v>15DEC29</v>
          </cell>
          <cell r="Q2099">
            <v>24</v>
          </cell>
          <cell r="R2099">
            <v>8</v>
          </cell>
          <cell r="S2099">
            <v>0</v>
          </cell>
          <cell r="U2099">
            <v>69087</v>
          </cell>
          <cell r="V2099">
            <v>0</v>
          </cell>
          <cell r="W2099">
            <v>69087</v>
          </cell>
          <cell r="X2099">
            <v>69087</v>
          </cell>
          <cell r="Y2099">
            <v>23638</v>
          </cell>
          <cell r="Z2099">
            <v>23489</v>
          </cell>
          <cell r="AA2099">
            <v>0</v>
          </cell>
        </row>
        <row r="2100">
          <cell r="A2100" t="str">
            <v>BALOCHISTAN DEVOLVED SOCIAL SERVICES PROJECT - BDSSP</v>
          </cell>
          <cell r="B2100" t="str">
            <v>2204</v>
          </cell>
          <cell r="C2100">
            <v>2204</v>
          </cell>
          <cell r="D2100" t="str">
            <v>ACTIVE</v>
          </cell>
          <cell r="E2100" t="str">
            <v>03</v>
          </cell>
          <cell r="F2100" t="str">
            <v>PAK</v>
          </cell>
          <cell r="G2100">
            <v>3900</v>
          </cell>
          <cell r="H2100" t="str">
            <v>Multisector</v>
          </cell>
          <cell r="I2100">
            <v>4670</v>
          </cell>
          <cell r="J2100" t="str">
            <v>PRM</v>
          </cell>
          <cell r="K2100" t="str">
            <v>08DEC05</v>
          </cell>
          <cell r="L2100" t="str">
            <v>24AUG06</v>
          </cell>
          <cell r="M2100" t="str">
            <v>16NOV06</v>
          </cell>
          <cell r="N2100" t="str">
            <v>31DEC10</v>
          </cell>
          <cell r="O2100" t="str">
            <v>15JUN14</v>
          </cell>
          <cell r="P2100" t="str">
            <v>15DEC37</v>
          </cell>
          <cell r="Q2100">
            <v>32</v>
          </cell>
          <cell r="R2100">
            <v>8</v>
          </cell>
          <cell r="S2100">
            <v>0</v>
          </cell>
          <cell r="U2100">
            <v>5362</v>
          </cell>
          <cell r="V2100">
            <v>0</v>
          </cell>
          <cell r="W2100">
            <v>5362</v>
          </cell>
          <cell r="X2100">
            <v>5362</v>
          </cell>
          <cell r="Y2100">
            <v>66</v>
          </cell>
          <cell r="Z2100">
            <v>342</v>
          </cell>
          <cell r="AA2100">
            <v>0</v>
          </cell>
        </row>
        <row r="2101">
          <cell r="A2101" t="str">
            <v>EAST-WEST HIGHWAY IMPROVEMENT PROJECT</v>
          </cell>
          <cell r="B2101" t="str">
            <v>2205</v>
          </cell>
          <cell r="C2101">
            <v>2205</v>
          </cell>
          <cell r="D2101" t="str">
            <v>ACTIVE</v>
          </cell>
          <cell r="E2101" t="str">
            <v>01</v>
          </cell>
          <cell r="F2101" t="str">
            <v>AZE</v>
          </cell>
          <cell r="G2101">
            <v>3701</v>
          </cell>
          <cell r="H2101" t="str">
            <v>Roads &amp; Highways</v>
          </cell>
          <cell r="I2101">
            <v>4615</v>
          </cell>
          <cell r="J2101" t="str">
            <v>CWID</v>
          </cell>
          <cell r="K2101" t="str">
            <v>08DEC05</v>
          </cell>
          <cell r="L2101" t="str">
            <v>01JUN06</v>
          </cell>
          <cell r="M2101" t="str">
            <v>27OCT06</v>
          </cell>
          <cell r="N2101" t="str">
            <v>31MAY10</v>
          </cell>
          <cell r="Q2101">
            <v>24</v>
          </cell>
          <cell r="R2101">
            <v>4</v>
          </cell>
          <cell r="S2101">
            <v>0</v>
          </cell>
          <cell r="U2101">
            <v>49000</v>
          </cell>
          <cell r="V2101">
            <v>0</v>
          </cell>
          <cell r="W2101">
            <v>49000</v>
          </cell>
          <cell r="X2101">
            <v>49000</v>
          </cell>
          <cell r="Y2101">
            <v>32063</v>
          </cell>
          <cell r="Z2101">
            <v>12474</v>
          </cell>
          <cell r="AA2101">
            <v>0</v>
          </cell>
        </row>
        <row r="2102">
          <cell r="A2102" t="str">
            <v>EAST-WEST HIGHWAY IMPROVEMENT PROJECT</v>
          </cell>
          <cell r="B2102" t="str">
            <v>2206</v>
          </cell>
          <cell r="C2102">
            <v>2206</v>
          </cell>
          <cell r="D2102" t="str">
            <v>ACTIVE</v>
          </cell>
          <cell r="E2102" t="str">
            <v>03</v>
          </cell>
          <cell r="F2102" t="str">
            <v>AZE</v>
          </cell>
          <cell r="G2102">
            <v>3701</v>
          </cell>
          <cell r="H2102" t="str">
            <v>Roads &amp; Highways</v>
          </cell>
          <cell r="I2102">
            <v>4615</v>
          </cell>
          <cell r="J2102" t="str">
            <v>CWID</v>
          </cell>
          <cell r="K2102" t="str">
            <v>08DEC05</v>
          </cell>
          <cell r="L2102" t="str">
            <v>01JUN06</v>
          </cell>
          <cell r="M2102" t="str">
            <v>27OCT06</v>
          </cell>
          <cell r="N2102" t="str">
            <v>31MAY10</v>
          </cell>
          <cell r="O2102" t="str">
            <v>15JUN14</v>
          </cell>
          <cell r="P2102" t="str">
            <v>15DEC37</v>
          </cell>
          <cell r="Q2102">
            <v>32</v>
          </cell>
          <cell r="R2102">
            <v>8</v>
          </cell>
          <cell r="S2102">
            <v>0</v>
          </cell>
          <cell r="U2102">
            <v>3212</v>
          </cell>
          <cell r="V2102">
            <v>0</v>
          </cell>
          <cell r="W2102">
            <v>3212</v>
          </cell>
          <cell r="X2102">
            <v>3212</v>
          </cell>
          <cell r="Y2102">
            <v>0</v>
          </cell>
          <cell r="Z2102">
            <v>0</v>
          </cell>
          <cell r="AA2102">
            <v>0</v>
          </cell>
        </row>
        <row r="2103">
          <cell r="A2103" t="str">
            <v>HENAN WASTEWATER MANAGEMENT AND WATER SUPPLY SECTOR PROJECT</v>
          </cell>
          <cell r="B2103" t="str">
            <v>2207</v>
          </cell>
          <cell r="C2103">
            <v>2207</v>
          </cell>
          <cell r="D2103" t="str">
            <v>ACTIVE</v>
          </cell>
          <cell r="E2103" t="str">
            <v>01</v>
          </cell>
          <cell r="F2103" t="str">
            <v>PRC</v>
          </cell>
          <cell r="G2103">
            <v>3803</v>
          </cell>
          <cell r="H2103" t="str">
            <v>Integrated</v>
          </cell>
          <cell r="I2103">
            <v>4750</v>
          </cell>
          <cell r="J2103" t="str">
            <v>PRCM</v>
          </cell>
          <cell r="K2103" t="str">
            <v>09DEC05</v>
          </cell>
          <cell r="L2103" t="str">
            <v>23FEB06</v>
          </cell>
          <cell r="M2103" t="str">
            <v>24MAY06</v>
          </cell>
          <cell r="N2103" t="str">
            <v>30JUN11</v>
          </cell>
          <cell r="Q2103">
            <v>25</v>
          </cell>
          <cell r="R2103">
            <v>5</v>
          </cell>
          <cell r="S2103">
            <v>0</v>
          </cell>
          <cell r="U2103">
            <v>100000</v>
          </cell>
          <cell r="V2103">
            <v>0</v>
          </cell>
          <cell r="W2103">
            <v>100000</v>
          </cell>
          <cell r="X2103">
            <v>100000</v>
          </cell>
          <cell r="Y2103">
            <v>72762</v>
          </cell>
          <cell r="Z2103">
            <v>57199</v>
          </cell>
          <cell r="AA2103">
            <v>0</v>
          </cell>
        </row>
        <row r="2104">
          <cell r="A2104" t="str">
            <v>KASHKADARYA &amp; NAVOI RURAL WATER SUPPLY &amp; SANITATION SECTOR PRO</v>
          </cell>
          <cell r="B2104" t="str">
            <v>2208</v>
          </cell>
          <cell r="C2104">
            <v>2208</v>
          </cell>
          <cell r="D2104" t="str">
            <v>ACTIVE</v>
          </cell>
          <cell r="E2104" t="str">
            <v>03</v>
          </cell>
          <cell r="F2104" t="str">
            <v>UZB</v>
          </cell>
          <cell r="G2104">
            <v>3801</v>
          </cell>
          <cell r="H2104" t="str">
            <v>Water Supply &amp; Sanitation</v>
          </cell>
          <cell r="I2104">
            <v>4625</v>
          </cell>
          <cell r="J2104" t="str">
            <v>CWSS</v>
          </cell>
          <cell r="K2104" t="str">
            <v>12DEC05</v>
          </cell>
          <cell r="L2104" t="str">
            <v>09FEB07</v>
          </cell>
          <cell r="M2104" t="str">
            <v>10MAY07</v>
          </cell>
          <cell r="N2104" t="str">
            <v>30JUN11</v>
          </cell>
          <cell r="O2104" t="str">
            <v>15MAY14</v>
          </cell>
          <cell r="P2104" t="str">
            <v>15NOV37</v>
          </cell>
          <cell r="Q2104">
            <v>32</v>
          </cell>
          <cell r="R2104">
            <v>8</v>
          </cell>
          <cell r="S2104">
            <v>0</v>
          </cell>
          <cell r="U2104">
            <v>26724</v>
          </cell>
          <cell r="V2104">
            <v>0</v>
          </cell>
          <cell r="W2104">
            <v>26724</v>
          </cell>
          <cell r="X2104">
            <v>26724</v>
          </cell>
          <cell r="Y2104">
            <v>1402</v>
          </cell>
          <cell r="Z2104">
            <v>1321</v>
          </cell>
          <cell r="AA2104">
            <v>0</v>
          </cell>
        </row>
        <row r="2105">
          <cell r="A2105" t="str">
            <v>Forest Plantations Development Project</v>
          </cell>
          <cell r="B2105" t="str">
            <v>2209</v>
          </cell>
          <cell r="C2105">
            <v>2209</v>
          </cell>
          <cell r="D2105" t="str">
            <v>CLOSED</v>
          </cell>
          <cell r="E2105" t="str">
            <v>03</v>
          </cell>
          <cell r="F2105" t="str">
            <v>LAO</v>
          </cell>
          <cell r="G2105">
            <v>3004</v>
          </cell>
          <cell r="H2105" t="str">
            <v>Forest</v>
          </cell>
          <cell r="I2105">
            <v>2125</v>
          </cell>
          <cell r="J2105" t="str">
            <v>SEAE</v>
          </cell>
          <cell r="K2105" t="str">
            <v>16JAN06</v>
          </cell>
          <cell r="N2105" t="str">
            <v>16JAN07</v>
          </cell>
          <cell r="O2105" t="str">
            <v>15JUN14</v>
          </cell>
          <cell r="P2105" t="str">
            <v>15DEC37</v>
          </cell>
          <cell r="Q2105">
            <v>32</v>
          </cell>
          <cell r="R2105">
            <v>8</v>
          </cell>
          <cell r="S2105">
            <v>0</v>
          </cell>
          <cell r="U2105">
            <v>0</v>
          </cell>
          <cell r="V2105">
            <v>0</v>
          </cell>
          <cell r="W2105">
            <v>0</v>
          </cell>
          <cell r="X2105">
            <v>0</v>
          </cell>
          <cell r="Y2105">
            <v>0</v>
          </cell>
          <cell r="Z2105">
            <v>0</v>
          </cell>
          <cell r="AA2105">
            <v>0</v>
          </cell>
        </row>
        <row r="2106">
          <cell r="A2106" t="str">
            <v>NATIONAL HIGHWAY DEVELOPMENT SECTOR INVESTMENT PROGRAM-PROJECT</v>
          </cell>
          <cell r="B2106" t="str">
            <v>2210</v>
          </cell>
          <cell r="C2106">
            <v>2210</v>
          </cell>
          <cell r="D2106" t="str">
            <v>ACTIVE</v>
          </cell>
          <cell r="E2106" t="str">
            <v>03</v>
          </cell>
          <cell r="F2106" t="str">
            <v>PAK</v>
          </cell>
          <cell r="G2106">
            <v>3701</v>
          </cell>
          <cell r="H2106" t="str">
            <v>Roads &amp; Highways</v>
          </cell>
          <cell r="I2106">
            <v>4615</v>
          </cell>
          <cell r="J2106" t="str">
            <v>CWID</v>
          </cell>
          <cell r="K2106" t="str">
            <v>13DEC05</v>
          </cell>
          <cell r="L2106" t="str">
            <v>14JUN06</v>
          </cell>
          <cell r="M2106" t="str">
            <v>27JUL06</v>
          </cell>
          <cell r="N2106" t="str">
            <v>31DEC10</v>
          </cell>
          <cell r="O2106" t="str">
            <v>15JUN14</v>
          </cell>
          <cell r="P2106" t="str">
            <v>15DEC37</v>
          </cell>
          <cell r="Q2106">
            <v>32</v>
          </cell>
          <cell r="R2106">
            <v>8</v>
          </cell>
          <cell r="S2106">
            <v>0</v>
          </cell>
          <cell r="U2106">
            <v>3221</v>
          </cell>
          <cell r="V2106">
            <v>0</v>
          </cell>
          <cell r="W2106">
            <v>3221</v>
          </cell>
          <cell r="X2106">
            <v>3221</v>
          </cell>
          <cell r="Y2106">
            <v>174</v>
          </cell>
          <cell r="Z2106">
            <v>126</v>
          </cell>
          <cell r="AA2106">
            <v>0</v>
          </cell>
        </row>
        <row r="2107">
          <cell r="A2107" t="str">
            <v>RAWALPINDI ENVIRONMENTAL IMPROVEMENT PROJECT</v>
          </cell>
          <cell r="B2107" t="str">
            <v>2211</v>
          </cell>
          <cell r="C2107">
            <v>2211</v>
          </cell>
          <cell r="D2107" t="str">
            <v>ACTIVE</v>
          </cell>
          <cell r="E2107" t="str">
            <v>01</v>
          </cell>
          <cell r="F2107" t="str">
            <v>PAK</v>
          </cell>
          <cell r="G2107">
            <v>3803</v>
          </cell>
          <cell r="H2107" t="str">
            <v>Integrated</v>
          </cell>
          <cell r="I2107">
            <v>4625</v>
          </cell>
          <cell r="J2107" t="str">
            <v>CWSS</v>
          </cell>
          <cell r="K2107" t="str">
            <v>13DEC05</v>
          </cell>
          <cell r="L2107" t="str">
            <v>22DEC05</v>
          </cell>
          <cell r="M2107" t="str">
            <v>27FEB06</v>
          </cell>
          <cell r="N2107" t="str">
            <v>30SEP11</v>
          </cell>
          <cell r="Q2107">
            <v>25</v>
          </cell>
          <cell r="R2107">
            <v>5</v>
          </cell>
          <cell r="S2107">
            <v>0</v>
          </cell>
          <cell r="U2107">
            <v>20000</v>
          </cell>
          <cell r="V2107">
            <v>0</v>
          </cell>
          <cell r="W2107">
            <v>20000</v>
          </cell>
          <cell r="X2107">
            <v>20000</v>
          </cell>
          <cell r="Y2107">
            <v>13231</v>
          </cell>
          <cell r="Z2107">
            <v>10569</v>
          </cell>
          <cell r="AA2107">
            <v>0</v>
          </cell>
        </row>
        <row r="2108">
          <cell r="A2108" t="str">
            <v>RAWALPINDI ENVIRONMENTAL IMPROVEMENT PROJECT</v>
          </cell>
          <cell r="B2108" t="str">
            <v>2212</v>
          </cell>
          <cell r="C2108">
            <v>2212</v>
          </cell>
          <cell r="D2108" t="str">
            <v>ACTIVE</v>
          </cell>
          <cell r="E2108" t="str">
            <v>03</v>
          </cell>
          <cell r="F2108" t="str">
            <v>PAK</v>
          </cell>
          <cell r="G2108">
            <v>3803</v>
          </cell>
          <cell r="H2108" t="str">
            <v>Integrated</v>
          </cell>
          <cell r="I2108">
            <v>4625</v>
          </cell>
          <cell r="J2108" t="str">
            <v>CWSS</v>
          </cell>
          <cell r="K2108" t="str">
            <v>13DEC05</v>
          </cell>
          <cell r="L2108" t="str">
            <v>22DEC05</v>
          </cell>
          <cell r="M2108" t="str">
            <v>27FEB06</v>
          </cell>
          <cell r="N2108" t="str">
            <v>30SEP11</v>
          </cell>
          <cell r="O2108" t="str">
            <v>15JUN14</v>
          </cell>
          <cell r="P2108" t="str">
            <v>15DEC37</v>
          </cell>
          <cell r="Q2108">
            <v>32</v>
          </cell>
          <cell r="R2108">
            <v>8</v>
          </cell>
          <cell r="S2108">
            <v>0</v>
          </cell>
          <cell r="U2108">
            <v>42856</v>
          </cell>
          <cell r="V2108">
            <v>0</v>
          </cell>
          <cell r="W2108">
            <v>42856</v>
          </cell>
          <cell r="X2108">
            <v>42856</v>
          </cell>
          <cell r="Y2108">
            <v>9659</v>
          </cell>
          <cell r="Z2108">
            <v>2515</v>
          </cell>
          <cell r="AA2108">
            <v>0</v>
          </cell>
        </row>
        <row r="2109">
          <cell r="A2109" t="str">
            <v>Earthquake Emergency Assistance Project</v>
          </cell>
          <cell r="B2109" t="str">
            <v>2213</v>
          </cell>
          <cell r="C2109">
            <v>2213</v>
          </cell>
          <cell r="D2109" t="str">
            <v>ACTIVE</v>
          </cell>
          <cell r="E2109" t="str">
            <v>03</v>
          </cell>
          <cell r="F2109" t="str">
            <v>PAK</v>
          </cell>
          <cell r="G2109">
            <v>3900</v>
          </cell>
          <cell r="H2109" t="str">
            <v>Multisector</v>
          </cell>
          <cell r="I2109">
            <v>4670</v>
          </cell>
          <cell r="J2109" t="str">
            <v>PRM</v>
          </cell>
          <cell r="K2109" t="str">
            <v>13DEC05</v>
          </cell>
          <cell r="L2109" t="str">
            <v>23DEC05</v>
          </cell>
          <cell r="M2109" t="str">
            <v>14FEB06</v>
          </cell>
          <cell r="N2109" t="str">
            <v>30JUN10</v>
          </cell>
          <cell r="O2109" t="str">
            <v>15JUN16</v>
          </cell>
          <cell r="P2109" t="str">
            <v>15DEC45</v>
          </cell>
          <cell r="Q2109">
            <v>40</v>
          </cell>
          <cell r="R2109">
            <v>10</v>
          </cell>
          <cell r="S2109">
            <v>0</v>
          </cell>
          <cell r="U2109">
            <v>248286</v>
          </cell>
          <cell r="V2109">
            <v>0</v>
          </cell>
          <cell r="W2109">
            <v>248286</v>
          </cell>
          <cell r="X2109">
            <v>248286</v>
          </cell>
          <cell r="Y2109">
            <v>187184</v>
          </cell>
          <cell r="Z2109">
            <v>86854</v>
          </cell>
          <cell r="AA2109">
            <v>0</v>
          </cell>
        </row>
        <row r="2110">
          <cell r="A2110" t="str">
            <v>FISCAL MANAGEMENT &amp; PUBLIC ADMINISTRATION REFORM PROGRAM</v>
          </cell>
          <cell r="B2110" t="str">
            <v>2215</v>
          </cell>
          <cell r="C2110">
            <v>2215</v>
          </cell>
          <cell r="D2110" t="str">
            <v>ACTIVE</v>
          </cell>
          <cell r="E2110" t="str">
            <v>03</v>
          </cell>
          <cell r="F2110" t="str">
            <v>AFG</v>
          </cell>
          <cell r="G2110">
            <v>3602</v>
          </cell>
          <cell r="H2110" t="str">
            <v>Economic Management</v>
          </cell>
          <cell r="I2110">
            <v>4630</v>
          </cell>
          <cell r="J2110" t="str">
            <v>CWGF</v>
          </cell>
          <cell r="K2110" t="str">
            <v>14DEC05</v>
          </cell>
          <cell r="L2110" t="str">
            <v>29DEC05</v>
          </cell>
          <cell r="M2110" t="str">
            <v>03APR06</v>
          </cell>
          <cell r="N2110" t="str">
            <v>31DEC15</v>
          </cell>
          <cell r="O2110" t="str">
            <v>15MAY16</v>
          </cell>
          <cell r="P2110" t="str">
            <v>15NOV45</v>
          </cell>
          <cell r="Q2110">
            <v>40</v>
          </cell>
          <cell r="R2110">
            <v>10</v>
          </cell>
          <cell r="S2110">
            <v>0</v>
          </cell>
          <cell r="U2110">
            <v>50270</v>
          </cell>
          <cell r="V2110">
            <v>0</v>
          </cell>
          <cell r="W2110">
            <v>50270</v>
          </cell>
          <cell r="X2110">
            <v>50270</v>
          </cell>
          <cell r="Y2110">
            <v>24300</v>
          </cell>
          <cell r="Z2110">
            <v>24891</v>
          </cell>
          <cell r="AA2110">
            <v>0</v>
          </cell>
        </row>
        <row r="2111">
          <cell r="A2111" t="str">
            <v>PUNJAB RESOURCE MANAGEMENT PROGRAM-SUBPROGRAM 2</v>
          </cell>
          <cell r="B2111" t="str">
            <v>2216</v>
          </cell>
          <cell r="C2111">
            <v>2216</v>
          </cell>
          <cell r="D2111" t="str">
            <v>CLOSED</v>
          </cell>
          <cell r="E2111" t="str">
            <v>01</v>
          </cell>
          <cell r="F2111" t="str">
            <v>PAK</v>
          </cell>
          <cell r="G2111">
            <v>3605</v>
          </cell>
          <cell r="H2111" t="str">
            <v>Subnational Government Administration</v>
          </cell>
          <cell r="I2111">
            <v>4630</v>
          </cell>
          <cell r="J2111" t="str">
            <v>CWGF</v>
          </cell>
          <cell r="K2111" t="str">
            <v>14DEC05</v>
          </cell>
          <cell r="L2111" t="str">
            <v>22DEC05</v>
          </cell>
          <cell r="M2111" t="str">
            <v>05APR06</v>
          </cell>
          <cell r="N2111" t="str">
            <v>16AUG07</v>
          </cell>
          <cell r="Q2111">
            <v>15</v>
          </cell>
          <cell r="R2111">
            <v>3</v>
          </cell>
          <cell r="S2111">
            <v>0</v>
          </cell>
          <cell r="U2111">
            <v>200000</v>
          </cell>
          <cell r="V2111">
            <v>0</v>
          </cell>
          <cell r="W2111">
            <v>200000</v>
          </cell>
          <cell r="X2111">
            <v>200000</v>
          </cell>
          <cell r="Y2111">
            <v>200000</v>
          </cell>
          <cell r="Z2111">
            <v>200000</v>
          </cell>
          <cell r="AA2111">
            <v>0</v>
          </cell>
        </row>
        <row r="2112">
          <cell r="A2112" t="str">
            <v>NATIONAL HIGHWAYS SECTOR PROJECT</v>
          </cell>
          <cell r="B2112" t="str">
            <v>2217</v>
          </cell>
          <cell r="C2112">
            <v>2217</v>
          </cell>
          <cell r="D2112" t="str">
            <v>ACTIVE</v>
          </cell>
          <cell r="E2112" t="str">
            <v>01</v>
          </cell>
          <cell r="F2112" t="str">
            <v>SRI</v>
          </cell>
          <cell r="G2112">
            <v>3701</v>
          </cell>
          <cell r="H2112" t="str">
            <v>Roads &amp; Highways</v>
          </cell>
          <cell r="I2112">
            <v>2080</v>
          </cell>
          <cell r="J2112" t="str">
            <v>SLRM</v>
          </cell>
          <cell r="K2112" t="str">
            <v>15DEC05</v>
          </cell>
          <cell r="L2112" t="str">
            <v>14DEC06</v>
          </cell>
          <cell r="M2112" t="str">
            <v>20FEB07</v>
          </cell>
          <cell r="N2112" t="str">
            <v>31DEC10</v>
          </cell>
          <cell r="Q2112">
            <v>25</v>
          </cell>
          <cell r="R2112">
            <v>5</v>
          </cell>
          <cell r="S2112">
            <v>0</v>
          </cell>
          <cell r="U2112">
            <v>150000</v>
          </cell>
          <cell r="V2112">
            <v>0</v>
          </cell>
          <cell r="W2112">
            <v>150000</v>
          </cell>
          <cell r="X2112">
            <v>150000</v>
          </cell>
          <cell r="Y2112">
            <v>107863</v>
          </cell>
          <cell r="Z2112">
            <v>11689</v>
          </cell>
          <cell r="AA2112">
            <v>0</v>
          </cell>
        </row>
        <row r="2113">
          <cell r="A2113" t="str">
            <v>FINANCIAL REGULATION AND GOVERNANCE PROGRAM (FRGP)</v>
          </cell>
          <cell r="B2113" t="str">
            <v>2218</v>
          </cell>
          <cell r="C2113">
            <v>2218</v>
          </cell>
          <cell r="D2113" t="str">
            <v>ACTIVE</v>
          </cell>
          <cell r="E2113" t="str">
            <v>03</v>
          </cell>
          <cell r="F2113" t="str">
            <v>MON</v>
          </cell>
          <cell r="G2113">
            <v>3306</v>
          </cell>
          <cell r="H2113" t="str">
            <v>Finance Sector Development</v>
          </cell>
          <cell r="I2113">
            <v>4710</v>
          </cell>
          <cell r="J2113" t="str">
            <v>EARG</v>
          </cell>
          <cell r="K2113" t="str">
            <v>15DEC05</v>
          </cell>
          <cell r="L2113" t="str">
            <v>04JUL06</v>
          </cell>
          <cell r="M2113" t="str">
            <v>18SEP06</v>
          </cell>
          <cell r="N2113" t="str">
            <v>30JUN10</v>
          </cell>
          <cell r="O2113" t="str">
            <v>15DEC13</v>
          </cell>
          <cell r="P2113" t="str">
            <v>15JUN29</v>
          </cell>
          <cell r="Q2113">
            <v>24</v>
          </cell>
          <cell r="R2113">
            <v>8</v>
          </cell>
          <cell r="S2113">
            <v>0</v>
          </cell>
          <cell r="U2113">
            <v>10503</v>
          </cell>
          <cell r="V2113">
            <v>0</v>
          </cell>
          <cell r="W2113">
            <v>10503</v>
          </cell>
          <cell r="X2113">
            <v>10503</v>
          </cell>
          <cell r="Y2113">
            <v>5150</v>
          </cell>
          <cell r="Z2113">
            <v>5150</v>
          </cell>
          <cell r="AA2113">
            <v>0</v>
          </cell>
        </row>
        <row r="2114">
          <cell r="A2114" t="str">
            <v>HUNAN ROAD DEVELOPMENT III (JISHOU-HUAYUAN)</v>
          </cell>
          <cell r="B2114" t="str">
            <v>2219</v>
          </cell>
          <cell r="C2114">
            <v>2219</v>
          </cell>
          <cell r="D2114" t="str">
            <v>ACTIVE</v>
          </cell>
          <cell r="E2114" t="str">
            <v>01</v>
          </cell>
          <cell r="F2114" t="str">
            <v>PRC</v>
          </cell>
          <cell r="G2114">
            <v>3701</v>
          </cell>
          <cell r="H2114" t="str">
            <v>Roads &amp; Highways</v>
          </cell>
          <cell r="I2114">
            <v>4750</v>
          </cell>
          <cell r="J2114" t="str">
            <v>PRCM</v>
          </cell>
          <cell r="K2114" t="str">
            <v>15DEC05</v>
          </cell>
          <cell r="L2114" t="str">
            <v>15NOV06</v>
          </cell>
          <cell r="M2114" t="str">
            <v>02FEB07</v>
          </cell>
          <cell r="N2114" t="str">
            <v>30JUN12</v>
          </cell>
          <cell r="Q2114">
            <v>25</v>
          </cell>
          <cell r="R2114">
            <v>5</v>
          </cell>
          <cell r="S2114">
            <v>0</v>
          </cell>
          <cell r="U2114">
            <v>208000</v>
          </cell>
          <cell r="V2114">
            <v>0</v>
          </cell>
          <cell r="W2114">
            <v>208000</v>
          </cell>
          <cell r="X2114">
            <v>208000</v>
          </cell>
          <cell r="Y2114">
            <v>183371</v>
          </cell>
          <cell r="Z2114">
            <v>76307</v>
          </cell>
          <cell r="AA2114">
            <v>0</v>
          </cell>
        </row>
        <row r="2115">
          <cell r="A2115" t="str">
            <v>EDUCATION SECTOR PROJECT II</v>
          </cell>
          <cell r="B2115" t="str">
            <v>2220</v>
          </cell>
          <cell r="C2115">
            <v>2220</v>
          </cell>
          <cell r="D2115" t="str">
            <v>ACTIVE</v>
          </cell>
          <cell r="E2115" t="str">
            <v>03</v>
          </cell>
          <cell r="F2115" t="str">
            <v>SAM</v>
          </cell>
          <cell r="G2115">
            <v>3101</v>
          </cell>
          <cell r="H2115" t="str">
            <v>Basic Education</v>
          </cell>
          <cell r="I2115">
            <v>3610</v>
          </cell>
          <cell r="J2115" t="str">
            <v>PAHQ</v>
          </cell>
          <cell r="K2115" t="str">
            <v>16DEC05</v>
          </cell>
          <cell r="L2115" t="str">
            <v>05JUN06</v>
          </cell>
          <cell r="M2115" t="str">
            <v>14AUG06</v>
          </cell>
          <cell r="N2115" t="str">
            <v>30JUN13</v>
          </cell>
          <cell r="O2115" t="str">
            <v>15MAY14</v>
          </cell>
          <cell r="P2115" t="str">
            <v>15NOV37</v>
          </cell>
          <cell r="Q2115">
            <v>32</v>
          </cell>
          <cell r="R2115">
            <v>8</v>
          </cell>
          <cell r="S2115">
            <v>0</v>
          </cell>
          <cell r="U2115">
            <v>8756</v>
          </cell>
          <cell r="V2115">
            <v>0</v>
          </cell>
          <cell r="W2115">
            <v>8756</v>
          </cell>
          <cell r="X2115">
            <v>8756</v>
          </cell>
          <cell r="Y2115">
            <v>1441</v>
          </cell>
          <cell r="Z2115">
            <v>288</v>
          </cell>
          <cell r="AA2115">
            <v>0</v>
          </cell>
        </row>
        <row r="2116">
          <cell r="A2116" t="str">
            <v>RURAL INFRASTRUCTURE SUPPORT PROJECT</v>
          </cell>
          <cell r="B2116" t="str">
            <v>2221</v>
          </cell>
          <cell r="C2116">
            <v>2221</v>
          </cell>
          <cell r="D2116" t="str">
            <v>ACTIVE</v>
          </cell>
          <cell r="E2116" t="str">
            <v>03</v>
          </cell>
          <cell r="F2116" t="str">
            <v>INO</v>
          </cell>
          <cell r="G2116">
            <v>3900</v>
          </cell>
          <cell r="H2116" t="str">
            <v>Multisector</v>
          </cell>
          <cell r="I2116">
            <v>2161</v>
          </cell>
          <cell r="J2116" t="str">
            <v>IRM</v>
          </cell>
          <cell r="K2116" t="str">
            <v>19DEC05</v>
          </cell>
          <cell r="L2116" t="str">
            <v>29MAR06</v>
          </cell>
          <cell r="M2116" t="str">
            <v>20JUN06</v>
          </cell>
          <cell r="N2116" t="str">
            <v>31MAR09</v>
          </cell>
          <cell r="O2116" t="str">
            <v>01JUN14</v>
          </cell>
          <cell r="P2116" t="str">
            <v>01DEC37</v>
          </cell>
          <cell r="Q2116">
            <v>32</v>
          </cell>
          <cell r="R2116">
            <v>8</v>
          </cell>
          <cell r="S2116">
            <v>0</v>
          </cell>
          <cell r="U2116">
            <v>52846</v>
          </cell>
          <cell r="V2116">
            <v>0</v>
          </cell>
          <cell r="W2116">
            <v>52846</v>
          </cell>
          <cell r="X2116">
            <v>52846</v>
          </cell>
          <cell r="Y2116">
            <v>50695</v>
          </cell>
          <cell r="Z2116">
            <v>50706</v>
          </cell>
          <cell r="AA2116">
            <v>0</v>
          </cell>
        </row>
        <row r="2117">
          <cell r="A2117" t="str">
            <v>GMS Kunming-Haiphong Transport Corridor Project-Noi Bai-Lao Ca</v>
          </cell>
          <cell r="B2117" t="str">
            <v>2222</v>
          </cell>
          <cell r="C2117">
            <v>2222</v>
          </cell>
          <cell r="D2117" t="str">
            <v>ACTIVE</v>
          </cell>
          <cell r="E2117" t="str">
            <v>03</v>
          </cell>
          <cell r="F2117" t="str">
            <v>VIE</v>
          </cell>
          <cell r="G2117">
            <v>3701</v>
          </cell>
          <cell r="H2117" t="str">
            <v>Roads &amp; Highways</v>
          </cell>
          <cell r="I2117">
            <v>2115</v>
          </cell>
          <cell r="J2117" t="str">
            <v>SEID</v>
          </cell>
          <cell r="K2117" t="str">
            <v>19DEC05</v>
          </cell>
          <cell r="L2117" t="str">
            <v>19JAN06</v>
          </cell>
          <cell r="M2117" t="str">
            <v>03OCT06</v>
          </cell>
          <cell r="N2117" t="str">
            <v>30JUN09</v>
          </cell>
          <cell r="O2117" t="str">
            <v>15JUN14</v>
          </cell>
          <cell r="P2117" t="str">
            <v>15DEC37</v>
          </cell>
          <cell r="Q2117">
            <v>32</v>
          </cell>
          <cell r="R2117">
            <v>8</v>
          </cell>
          <cell r="S2117">
            <v>0</v>
          </cell>
          <cell r="U2117">
            <v>6579</v>
          </cell>
          <cell r="V2117">
            <v>0</v>
          </cell>
          <cell r="W2117">
            <v>6579</v>
          </cell>
          <cell r="X2117">
            <v>6579</v>
          </cell>
          <cell r="Y2117">
            <v>5918</v>
          </cell>
          <cell r="Z2117">
            <v>4713</v>
          </cell>
          <cell r="AA2117">
            <v>0</v>
          </cell>
        </row>
        <row r="2118">
          <cell r="A2118" t="str">
            <v>CENTRAL REGION WATER RESOURCES PROJECT</v>
          </cell>
          <cell r="B2118" t="str">
            <v>2223</v>
          </cell>
          <cell r="C2118">
            <v>2223</v>
          </cell>
          <cell r="D2118" t="str">
            <v>ACTIVE</v>
          </cell>
          <cell r="E2118" t="str">
            <v>03</v>
          </cell>
          <cell r="F2118" t="str">
            <v>VIE</v>
          </cell>
          <cell r="G2118">
            <v>3007</v>
          </cell>
          <cell r="H2118" t="str">
            <v>Water Resource Management</v>
          </cell>
          <cell r="I2118">
            <v>2180</v>
          </cell>
          <cell r="J2118" t="str">
            <v>VRM</v>
          </cell>
          <cell r="K2118" t="str">
            <v>19DEC05</v>
          </cell>
          <cell r="L2118" t="str">
            <v>18DEC06</v>
          </cell>
          <cell r="M2118" t="str">
            <v>08JUN07</v>
          </cell>
          <cell r="N2118" t="str">
            <v>30JUN12</v>
          </cell>
          <cell r="O2118" t="str">
            <v>15JUN14</v>
          </cell>
          <cell r="P2118" t="str">
            <v>15DEC37</v>
          </cell>
          <cell r="Q2118">
            <v>32</v>
          </cell>
          <cell r="R2118">
            <v>8</v>
          </cell>
          <cell r="S2118">
            <v>0</v>
          </cell>
          <cell r="U2118">
            <v>80653</v>
          </cell>
          <cell r="V2118">
            <v>0</v>
          </cell>
          <cell r="W2118">
            <v>80653</v>
          </cell>
          <cell r="X2118">
            <v>80653</v>
          </cell>
          <cell r="Y2118">
            <v>6211</v>
          </cell>
          <cell r="Z2118">
            <v>3535</v>
          </cell>
          <cell r="AA2118">
            <v>0</v>
          </cell>
        </row>
        <row r="2119">
          <cell r="A2119" t="str">
            <v>BANKING SECTOR AND CAPITAL MARKET DEVELOPMENT PROGRAM</v>
          </cell>
          <cell r="B2119" t="str">
            <v>2224</v>
          </cell>
          <cell r="C2119">
            <v>2224</v>
          </cell>
          <cell r="D2119" t="str">
            <v>ACTIVE</v>
          </cell>
          <cell r="E2119" t="str">
            <v>03</v>
          </cell>
          <cell r="F2119" t="str">
            <v>KGZ</v>
          </cell>
          <cell r="G2119">
            <v>3301</v>
          </cell>
          <cell r="H2119" t="str">
            <v>Banking Systems</v>
          </cell>
          <cell r="I2119">
            <v>4630</v>
          </cell>
          <cell r="J2119" t="str">
            <v>CWGF</v>
          </cell>
          <cell r="K2119" t="str">
            <v>20DEC05</v>
          </cell>
          <cell r="L2119" t="str">
            <v>23MAY06</v>
          </cell>
          <cell r="M2119" t="str">
            <v>31AUG06</v>
          </cell>
          <cell r="N2119" t="str">
            <v>30JUN09</v>
          </cell>
          <cell r="O2119" t="str">
            <v>15JUN14</v>
          </cell>
          <cell r="P2119" t="str">
            <v>15DEC29</v>
          </cell>
          <cell r="Q2119">
            <v>24</v>
          </cell>
          <cell r="R2119">
            <v>8</v>
          </cell>
          <cell r="S2119">
            <v>0</v>
          </cell>
          <cell r="U2119">
            <v>16441</v>
          </cell>
          <cell r="V2119">
            <v>0</v>
          </cell>
          <cell r="W2119">
            <v>16441</v>
          </cell>
          <cell r="X2119">
            <v>16441</v>
          </cell>
          <cell r="Y2119">
            <v>8005</v>
          </cell>
          <cell r="Z2119">
            <v>8005</v>
          </cell>
          <cell r="AA2119">
            <v>0</v>
          </cell>
        </row>
        <row r="2120">
          <cell r="A2120" t="str">
            <v>NORTHERN POWER TRANSMISSION EXPANSION(SECTOR)PROJECT</v>
          </cell>
          <cell r="B2120" t="str">
            <v>2225</v>
          </cell>
          <cell r="C2120">
            <v>2225</v>
          </cell>
          <cell r="D2120" t="str">
            <v>ACTIVE</v>
          </cell>
          <cell r="E2120" t="str">
            <v>01</v>
          </cell>
          <cell r="F2120" t="str">
            <v>VIE</v>
          </cell>
          <cell r="G2120">
            <v>3204</v>
          </cell>
          <cell r="H2120" t="str">
            <v>Transmission &amp; Distribution</v>
          </cell>
          <cell r="I2120">
            <v>2115</v>
          </cell>
          <cell r="J2120" t="str">
            <v>SEID</v>
          </cell>
          <cell r="K2120" t="str">
            <v>21DEC05</v>
          </cell>
          <cell r="L2120" t="str">
            <v>22AUG06</v>
          </cell>
          <cell r="M2120" t="str">
            <v>24NOV06</v>
          </cell>
          <cell r="N2120" t="str">
            <v>31DEC10</v>
          </cell>
          <cell r="Q2120">
            <v>25</v>
          </cell>
          <cell r="R2120">
            <v>5</v>
          </cell>
          <cell r="S2120">
            <v>0</v>
          </cell>
          <cell r="U2120">
            <v>360000</v>
          </cell>
          <cell r="V2120">
            <v>0</v>
          </cell>
          <cell r="W2120">
            <v>360000</v>
          </cell>
          <cell r="X2120">
            <v>360000</v>
          </cell>
          <cell r="Y2120">
            <v>37857</v>
          </cell>
          <cell r="Z2120">
            <v>1999</v>
          </cell>
          <cell r="AA2120">
            <v>0</v>
          </cell>
        </row>
        <row r="2121">
          <cell r="A2121" t="str">
            <v>Kerala Sustainable Urban Development Project</v>
          </cell>
          <cell r="B2121" t="str">
            <v>2226</v>
          </cell>
          <cell r="C2121">
            <v>2226</v>
          </cell>
          <cell r="D2121" t="str">
            <v>ACTIVE</v>
          </cell>
          <cell r="E2121" t="str">
            <v>01</v>
          </cell>
          <cell r="F2121" t="str">
            <v>IND</v>
          </cell>
          <cell r="G2121">
            <v>3803</v>
          </cell>
          <cell r="H2121" t="str">
            <v>Integrated</v>
          </cell>
          <cell r="I2121">
            <v>2045</v>
          </cell>
          <cell r="J2121" t="str">
            <v>SAUD</v>
          </cell>
          <cell r="K2121" t="str">
            <v>20DEC05</v>
          </cell>
          <cell r="L2121" t="str">
            <v>08DEC06</v>
          </cell>
          <cell r="M2121" t="str">
            <v>19MAR07</v>
          </cell>
          <cell r="N2121" t="str">
            <v>30JUN12</v>
          </cell>
          <cell r="Q2121">
            <v>25</v>
          </cell>
          <cell r="R2121">
            <v>5</v>
          </cell>
          <cell r="S2121">
            <v>0</v>
          </cell>
          <cell r="U2121">
            <v>221200</v>
          </cell>
          <cell r="V2121">
            <v>0</v>
          </cell>
          <cell r="W2121">
            <v>221200</v>
          </cell>
          <cell r="X2121">
            <v>221200</v>
          </cell>
          <cell r="Y2121">
            <v>34356</v>
          </cell>
          <cell r="Z2121">
            <v>7577</v>
          </cell>
          <cell r="AA2121">
            <v>0</v>
          </cell>
        </row>
        <row r="2122">
          <cell r="A2122" t="str">
            <v>Western Basins Water Resources Management Project</v>
          </cell>
          <cell r="B2122" t="str">
            <v>2227</v>
          </cell>
          <cell r="C2122">
            <v>2227</v>
          </cell>
          <cell r="D2122" t="str">
            <v>ACTIVE</v>
          </cell>
          <cell r="E2122" t="str">
            <v>03</v>
          </cell>
          <cell r="F2122" t="str">
            <v>AFG</v>
          </cell>
          <cell r="G2122">
            <v>3005</v>
          </cell>
          <cell r="H2122" t="str">
            <v>Irrigation &amp; Drainage</v>
          </cell>
          <cell r="I2122">
            <v>4620</v>
          </cell>
          <cell r="J2122" t="str">
            <v>CWAE</v>
          </cell>
          <cell r="K2122" t="str">
            <v>20DEC05</v>
          </cell>
          <cell r="L2122" t="str">
            <v>09MAR06</v>
          </cell>
          <cell r="M2122" t="str">
            <v>31MAY06</v>
          </cell>
          <cell r="N2122" t="str">
            <v>30SEP13</v>
          </cell>
          <cell r="O2122" t="str">
            <v>15JUN16</v>
          </cell>
          <cell r="P2122" t="str">
            <v>15DEC45</v>
          </cell>
          <cell r="Q2122">
            <v>40</v>
          </cell>
          <cell r="R2122">
            <v>10</v>
          </cell>
          <cell r="S2122">
            <v>0</v>
          </cell>
          <cell r="U2122">
            <v>65192</v>
          </cell>
          <cell r="V2122">
            <v>13200</v>
          </cell>
          <cell r="W2122">
            <v>51992</v>
          </cell>
          <cell r="X2122">
            <v>51992</v>
          </cell>
          <cell r="Y2122">
            <v>11306</v>
          </cell>
          <cell r="Z2122">
            <v>757</v>
          </cell>
          <cell r="AA2122">
            <v>0</v>
          </cell>
        </row>
        <row r="2123">
          <cell r="A2123" t="str">
            <v>DEVELOPMENT POLICY SUPPORT PROGRAM</v>
          </cell>
          <cell r="B2123" t="str">
            <v>2228</v>
          </cell>
          <cell r="C2123">
            <v>2228</v>
          </cell>
          <cell r="D2123" t="str">
            <v>CLOSED</v>
          </cell>
          <cell r="E2123" t="str">
            <v>01</v>
          </cell>
          <cell r="F2123" t="str">
            <v>INO</v>
          </cell>
          <cell r="G2123">
            <v>3601</v>
          </cell>
          <cell r="H2123" t="str">
            <v>National Government Administration</v>
          </cell>
          <cell r="I2123">
            <v>2161</v>
          </cell>
          <cell r="J2123" t="str">
            <v>IRM</v>
          </cell>
          <cell r="K2123" t="str">
            <v>21DEC05</v>
          </cell>
          <cell r="L2123" t="str">
            <v>22DEC05</v>
          </cell>
          <cell r="M2123" t="str">
            <v>23DEC05</v>
          </cell>
          <cell r="N2123" t="str">
            <v>23DEC05</v>
          </cell>
          <cell r="O2123" t="str">
            <v>01MAY09</v>
          </cell>
          <cell r="P2123" t="str">
            <v>01NOV20</v>
          </cell>
          <cell r="Q2123">
            <v>15</v>
          </cell>
          <cell r="R2123">
            <v>3</v>
          </cell>
          <cell r="S2123">
            <v>0</v>
          </cell>
          <cell r="U2123">
            <v>200000</v>
          </cell>
          <cell r="V2123">
            <v>0</v>
          </cell>
          <cell r="W2123">
            <v>200000</v>
          </cell>
          <cell r="X2123">
            <v>200000</v>
          </cell>
          <cell r="Y2123">
            <v>200000</v>
          </cell>
          <cell r="Z2123">
            <v>200000</v>
          </cell>
          <cell r="AA2123">
            <v>0</v>
          </cell>
        </row>
        <row r="2124">
          <cell r="A2124" t="str">
            <v>TA Loan for Megacity Development</v>
          </cell>
          <cell r="B2124" t="str">
            <v>2229</v>
          </cell>
          <cell r="C2124">
            <v>2229</v>
          </cell>
          <cell r="D2124" t="str">
            <v>ACTIVE</v>
          </cell>
          <cell r="E2124" t="str">
            <v>03</v>
          </cell>
          <cell r="F2124" t="str">
            <v>PAK</v>
          </cell>
          <cell r="G2124">
            <v>3900</v>
          </cell>
          <cell r="H2124" t="str">
            <v>Multisector</v>
          </cell>
          <cell r="I2124">
            <v>4625</v>
          </cell>
          <cell r="J2124" t="str">
            <v>CWSS</v>
          </cell>
          <cell r="K2124" t="str">
            <v>02FEB06</v>
          </cell>
          <cell r="L2124" t="str">
            <v>14JUN06</v>
          </cell>
          <cell r="M2124" t="str">
            <v>14SEP06</v>
          </cell>
          <cell r="N2124" t="str">
            <v>31JUL10</v>
          </cell>
          <cell r="O2124" t="str">
            <v>01JUL14</v>
          </cell>
          <cell r="P2124" t="str">
            <v>01JAN38</v>
          </cell>
          <cell r="Q2124">
            <v>32</v>
          </cell>
          <cell r="R2124">
            <v>8</v>
          </cell>
          <cell r="S2124">
            <v>0</v>
          </cell>
          <cell r="U2124">
            <v>10497</v>
          </cell>
          <cell r="V2124">
            <v>8301</v>
          </cell>
          <cell r="W2124">
            <v>2196</v>
          </cell>
          <cell r="X2124">
            <v>2196</v>
          </cell>
          <cell r="Y2124">
            <v>640</v>
          </cell>
          <cell r="Z2124">
            <v>1017</v>
          </cell>
          <cell r="AA2124">
            <v>0</v>
          </cell>
        </row>
        <row r="2125">
          <cell r="A2125" t="str">
            <v>Rural Enterprise Modernization Project</v>
          </cell>
          <cell r="B2125" t="str">
            <v>2230</v>
          </cell>
          <cell r="C2125">
            <v>2230</v>
          </cell>
          <cell r="D2125" t="str">
            <v>ACTIVE</v>
          </cell>
          <cell r="E2125" t="str">
            <v>03</v>
          </cell>
          <cell r="F2125" t="str">
            <v>PAK</v>
          </cell>
          <cell r="G2125">
            <v>3503</v>
          </cell>
          <cell r="H2125" t="str">
            <v>Small &amp; Medium Scale Enterprises</v>
          </cell>
          <cell r="I2125">
            <v>4620</v>
          </cell>
          <cell r="J2125" t="str">
            <v>CWAE</v>
          </cell>
          <cell r="K2125" t="str">
            <v>07FEB06</v>
          </cell>
          <cell r="L2125" t="str">
            <v>21FEB06</v>
          </cell>
          <cell r="M2125" t="str">
            <v>19MAY06</v>
          </cell>
          <cell r="N2125" t="str">
            <v>30JUN09</v>
          </cell>
          <cell r="O2125" t="str">
            <v>15JUL14</v>
          </cell>
          <cell r="P2125" t="str">
            <v>15JAN38</v>
          </cell>
          <cell r="Q2125">
            <v>32</v>
          </cell>
          <cell r="R2125">
            <v>8</v>
          </cell>
          <cell r="S2125">
            <v>0</v>
          </cell>
          <cell r="U2125">
            <v>5424</v>
          </cell>
          <cell r="V2125">
            <v>0</v>
          </cell>
          <cell r="W2125">
            <v>5424</v>
          </cell>
          <cell r="X2125">
            <v>5424</v>
          </cell>
          <cell r="Y2125">
            <v>441</v>
          </cell>
          <cell r="Z2125">
            <v>650</v>
          </cell>
          <cell r="AA2125">
            <v>0</v>
          </cell>
        </row>
        <row r="2126">
          <cell r="A2126" t="str">
            <v>MFF-NATL HIGHWAY DEVELOPMENT SECTOR INVESTMENT PROGRAM-PROJECT</v>
          </cell>
          <cell r="B2126" t="str">
            <v>2231</v>
          </cell>
          <cell r="C2126">
            <v>2231</v>
          </cell>
          <cell r="D2126" t="str">
            <v>ACTIVE</v>
          </cell>
          <cell r="E2126" t="str">
            <v>01</v>
          </cell>
          <cell r="F2126" t="str">
            <v>PAK</v>
          </cell>
          <cell r="G2126">
            <v>3701</v>
          </cell>
          <cell r="H2126" t="str">
            <v>Roads &amp; Highways</v>
          </cell>
          <cell r="I2126">
            <v>4615</v>
          </cell>
          <cell r="J2126" t="str">
            <v>CWID</v>
          </cell>
          <cell r="K2126" t="str">
            <v>15FEB06</v>
          </cell>
          <cell r="L2126" t="str">
            <v>14JUN06</v>
          </cell>
          <cell r="M2126" t="str">
            <v>27JUL06</v>
          </cell>
          <cell r="N2126" t="str">
            <v>31DEC10</v>
          </cell>
          <cell r="Q2126">
            <v>25</v>
          </cell>
          <cell r="R2126">
            <v>5</v>
          </cell>
          <cell r="S2126">
            <v>0</v>
          </cell>
          <cell r="U2126">
            <v>180000</v>
          </cell>
          <cell r="V2126">
            <v>0</v>
          </cell>
          <cell r="W2126">
            <v>180000</v>
          </cell>
          <cell r="X2126">
            <v>180000</v>
          </cell>
          <cell r="Y2126">
            <v>94968</v>
          </cell>
          <cell r="Z2126">
            <v>59572</v>
          </cell>
          <cell r="AA2126">
            <v>0</v>
          </cell>
        </row>
        <row r="2127">
          <cell r="A2127" t="str">
            <v>Improvement of Capital Market and Insurance Governance Project</v>
          </cell>
          <cell r="B2127" t="str">
            <v>2232</v>
          </cell>
          <cell r="C2127">
            <v>2232</v>
          </cell>
          <cell r="D2127" t="str">
            <v>ACTIVE</v>
          </cell>
          <cell r="E2127" t="str">
            <v>03</v>
          </cell>
          <cell r="F2127" t="str">
            <v>BAN</v>
          </cell>
          <cell r="G2127">
            <v>3306</v>
          </cell>
          <cell r="H2127" t="str">
            <v>Finance Sector Development</v>
          </cell>
          <cell r="I2127">
            <v>2050</v>
          </cell>
          <cell r="J2127" t="str">
            <v>SAGF</v>
          </cell>
          <cell r="K2127" t="str">
            <v>09MAR06</v>
          </cell>
          <cell r="L2127" t="str">
            <v>07FEB07</v>
          </cell>
          <cell r="M2127" t="str">
            <v>23MAY07</v>
          </cell>
          <cell r="N2127" t="str">
            <v>30JUN10</v>
          </cell>
          <cell r="O2127" t="str">
            <v>01JUL14</v>
          </cell>
          <cell r="P2127" t="str">
            <v>01JAN38</v>
          </cell>
          <cell r="Q2127">
            <v>32</v>
          </cell>
          <cell r="R2127">
            <v>8</v>
          </cell>
          <cell r="S2127">
            <v>0</v>
          </cell>
          <cell r="U2127">
            <v>3255</v>
          </cell>
          <cell r="V2127">
            <v>0</v>
          </cell>
          <cell r="W2127">
            <v>3255</v>
          </cell>
          <cell r="X2127">
            <v>3255</v>
          </cell>
          <cell r="Y2127">
            <v>0</v>
          </cell>
          <cell r="Z2127">
            <v>0</v>
          </cell>
          <cell r="AA2127">
            <v>0</v>
          </cell>
        </row>
        <row r="2128">
          <cell r="A2128" t="str">
            <v>Federally Administered Tribal Areas Rural Development Project</v>
          </cell>
          <cell r="B2128" t="str">
            <v>2234</v>
          </cell>
          <cell r="C2128">
            <v>2234</v>
          </cell>
          <cell r="D2128" t="str">
            <v>ACTIVE</v>
          </cell>
          <cell r="E2128" t="str">
            <v>03</v>
          </cell>
          <cell r="F2128" t="str">
            <v>PAK</v>
          </cell>
          <cell r="G2128">
            <v>3008</v>
          </cell>
          <cell r="H2128" t="str">
            <v>Agriculture Sector Development</v>
          </cell>
          <cell r="I2128">
            <v>4670</v>
          </cell>
          <cell r="J2128" t="str">
            <v>PRM</v>
          </cell>
          <cell r="K2128" t="str">
            <v>25APR06</v>
          </cell>
          <cell r="L2128" t="str">
            <v>14JUN06</v>
          </cell>
          <cell r="M2128" t="str">
            <v>08AUG06</v>
          </cell>
          <cell r="N2128" t="str">
            <v>31DEC11</v>
          </cell>
          <cell r="O2128" t="str">
            <v>15SEP14</v>
          </cell>
          <cell r="P2128" t="str">
            <v>15MAR38</v>
          </cell>
          <cell r="Q2128">
            <v>32</v>
          </cell>
          <cell r="R2128">
            <v>8</v>
          </cell>
          <cell r="S2128">
            <v>0</v>
          </cell>
          <cell r="U2128">
            <v>45355</v>
          </cell>
          <cell r="V2128">
            <v>0</v>
          </cell>
          <cell r="W2128">
            <v>45355</v>
          </cell>
          <cell r="X2128">
            <v>45355</v>
          </cell>
          <cell r="Y2128">
            <v>10036</v>
          </cell>
          <cell r="Z2128">
            <v>12159</v>
          </cell>
          <cell r="AA2128">
            <v>0</v>
          </cell>
        </row>
        <row r="2129">
          <cell r="A2129" t="str">
            <v>SHANDONG HAI RIVER POLLUTION CONTROL PROJECT</v>
          </cell>
          <cell r="B2129" t="str">
            <v>2237</v>
          </cell>
          <cell r="C2129">
            <v>2237</v>
          </cell>
          <cell r="D2129" t="str">
            <v>ACTIVE</v>
          </cell>
          <cell r="E2129" t="str">
            <v>01</v>
          </cell>
          <cell r="F2129" t="str">
            <v>PRC</v>
          </cell>
          <cell r="G2129">
            <v>3803</v>
          </cell>
          <cell r="H2129" t="str">
            <v>Integrated</v>
          </cell>
          <cell r="I2129">
            <v>4750</v>
          </cell>
          <cell r="J2129" t="str">
            <v>PRCM</v>
          </cell>
          <cell r="K2129" t="str">
            <v>21JUN06</v>
          </cell>
          <cell r="L2129" t="str">
            <v>15NOV06</v>
          </cell>
          <cell r="M2129" t="str">
            <v>13FEB07</v>
          </cell>
          <cell r="N2129" t="str">
            <v>30JUN12</v>
          </cell>
          <cell r="Q2129">
            <v>25</v>
          </cell>
          <cell r="R2129">
            <v>5</v>
          </cell>
          <cell r="S2129">
            <v>0</v>
          </cell>
          <cell r="U2129">
            <v>80000</v>
          </cell>
          <cell r="V2129">
            <v>0</v>
          </cell>
          <cell r="W2129">
            <v>80000</v>
          </cell>
          <cell r="X2129">
            <v>80000</v>
          </cell>
          <cell r="Y2129">
            <v>46359</v>
          </cell>
          <cell r="Z2129">
            <v>22655</v>
          </cell>
          <cell r="AA2129">
            <v>0</v>
          </cell>
        </row>
        <row r="2130">
          <cell r="A2130" t="str">
            <v>THIRD EDUCATION DEVELOPMENT PROJECT</v>
          </cell>
          <cell r="B2130" t="str">
            <v>2238</v>
          </cell>
          <cell r="C2130">
            <v>2238</v>
          </cell>
          <cell r="D2130" t="str">
            <v>ACTIVE</v>
          </cell>
          <cell r="E2130" t="str">
            <v>03</v>
          </cell>
          <cell r="F2130" t="str">
            <v>MON</v>
          </cell>
          <cell r="G2130">
            <v>3101</v>
          </cell>
          <cell r="H2130" t="str">
            <v>Basic Education</v>
          </cell>
          <cell r="I2130">
            <v>4730</v>
          </cell>
          <cell r="J2130" t="str">
            <v>EASS</v>
          </cell>
          <cell r="K2130" t="str">
            <v>21JUN06</v>
          </cell>
          <cell r="L2130" t="str">
            <v>18DEC06</v>
          </cell>
          <cell r="M2130" t="str">
            <v>27FEB07</v>
          </cell>
          <cell r="N2130" t="str">
            <v>31MAR12</v>
          </cell>
          <cell r="O2130" t="str">
            <v>15SEP14</v>
          </cell>
          <cell r="P2130" t="str">
            <v>15MAR38</v>
          </cell>
          <cell r="Q2130">
            <v>32</v>
          </cell>
          <cell r="R2130">
            <v>8</v>
          </cell>
          <cell r="S2130">
            <v>0</v>
          </cell>
          <cell r="U2130">
            <v>13557</v>
          </cell>
          <cell r="V2130">
            <v>0</v>
          </cell>
          <cell r="W2130">
            <v>13557</v>
          </cell>
          <cell r="X2130">
            <v>13557</v>
          </cell>
          <cell r="Y2130">
            <v>4435</v>
          </cell>
          <cell r="Z2130">
            <v>4259</v>
          </cell>
          <cell r="AA2130">
            <v>0</v>
          </cell>
        </row>
        <row r="2131">
          <cell r="A2131" t="str">
            <v>GUANGXI NANNING URBAN ENVIRONMENTAL UPGRADING PROJECT</v>
          </cell>
          <cell r="B2131" t="str">
            <v>2239</v>
          </cell>
          <cell r="C2131">
            <v>2239</v>
          </cell>
          <cell r="D2131" t="str">
            <v>ACTIVE</v>
          </cell>
          <cell r="E2131" t="str">
            <v>01</v>
          </cell>
          <cell r="F2131" t="str">
            <v>PRC</v>
          </cell>
          <cell r="G2131">
            <v>3802</v>
          </cell>
          <cell r="H2131" t="str">
            <v>Waste Management</v>
          </cell>
          <cell r="I2131">
            <v>4730</v>
          </cell>
          <cell r="J2131" t="str">
            <v>EASS</v>
          </cell>
          <cell r="K2131" t="str">
            <v>26JUN06</v>
          </cell>
          <cell r="L2131" t="str">
            <v>06JUL06</v>
          </cell>
          <cell r="M2131" t="str">
            <v>10JAN07</v>
          </cell>
          <cell r="N2131" t="str">
            <v>30JUN11</v>
          </cell>
          <cell r="Q2131">
            <v>25</v>
          </cell>
          <cell r="R2131">
            <v>5</v>
          </cell>
          <cell r="S2131">
            <v>0</v>
          </cell>
          <cell r="U2131">
            <v>100000</v>
          </cell>
          <cell r="V2131">
            <v>0</v>
          </cell>
          <cell r="W2131">
            <v>100000</v>
          </cell>
          <cell r="X2131">
            <v>100000</v>
          </cell>
          <cell r="Y2131">
            <v>58407</v>
          </cell>
          <cell r="Z2131">
            <v>30944</v>
          </cell>
          <cell r="AA2131">
            <v>0</v>
          </cell>
        </row>
        <row r="2132">
          <cell r="A2132" t="str">
            <v>WUHAN WASTEWATER AND STORMWATER MANAGEMENT PROJECT</v>
          </cell>
          <cell r="B2132" t="str">
            <v>2240</v>
          </cell>
          <cell r="C2132">
            <v>2240</v>
          </cell>
          <cell r="D2132" t="str">
            <v>ACTIVE</v>
          </cell>
          <cell r="E2132" t="str">
            <v>01</v>
          </cell>
          <cell r="F2132" t="str">
            <v>PRC</v>
          </cell>
          <cell r="G2132">
            <v>3802</v>
          </cell>
          <cell r="H2132" t="str">
            <v>Waste Management</v>
          </cell>
          <cell r="I2132">
            <v>4750</v>
          </cell>
          <cell r="J2132" t="str">
            <v>PRCM</v>
          </cell>
          <cell r="K2132" t="str">
            <v>26JUN06</v>
          </cell>
          <cell r="L2132" t="str">
            <v>24OCT06</v>
          </cell>
          <cell r="M2132" t="str">
            <v>05MAR07</v>
          </cell>
          <cell r="N2132" t="str">
            <v>30JUN11</v>
          </cell>
          <cell r="Q2132">
            <v>25</v>
          </cell>
          <cell r="R2132">
            <v>5</v>
          </cell>
          <cell r="S2132">
            <v>0</v>
          </cell>
          <cell r="U2132">
            <v>100000</v>
          </cell>
          <cell r="V2132">
            <v>0</v>
          </cell>
          <cell r="W2132">
            <v>100000</v>
          </cell>
          <cell r="X2132">
            <v>100000</v>
          </cell>
          <cell r="Y2132">
            <v>32146</v>
          </cell>
          <cell r="Z2132">
            <v>28639</v>
          </cell>
          <cell r="AA2132">
            <v>0</v>
          </cell>
        </row>
        <row r="2133">
          <cell r="A2133" t="str">
            <v>ROAD MAINTENANCE AND UPGRADING (SUPPLEMENTARY)</v>
          </cell>
          <cell r="B2133" t="str">
            <v>2242</v>
          </cell>
          <cell r="C2133">
            <v>2242</v>
          </cell>
          <cell r="D2133" t="str">
            <v>ACTIVE</v>
          </cell>
          <cell r="E2133" t="str">
            <v>01</v>
          </cell>
          <cell r="F2133" t="str">
            <v>PNG</v>
          </cell>
          <cell r="G2133">
            <v>3701</v>
          </cell>
          <cell r="H2133" t="str">
            <v>Roads &amp; Highways</v>
          </cell>
          <cell r="I2133">
            <v>3635</v>
          </cell>
          <cell r="J2133" t="str">
            <v>PNRM</v>
          </cell>
          <cell r="K2133" t="str">
            <v>29JUN06</v>
          </cell>
          <cell r="L2133" t="str">
            <v>13SEP06</v>
          </cell>
          <cell r="M2133" t="str">
            <v>09NOV06</v>
          </cell>
          <cell r="N2133" t="str">
            <v>30JUN10</v>
          </cell>
          <cell r="Q2133">
            <v>24</v>
          </cell>
          <cell r="R2133">
            <v>4</v>
          </cell>
          <cell r="S2133">
            <v>0</v>
          </cell>
          <cell r="U2133">
            <v>35000</v>
          </cell>
          <cell r="V2133">
            <v>0</v>
          </cell>
          <cell r="W2133">
            <v>35000</v>
          </cell>
          <cell r="X2133">
            <v>35000</v>
          </cell>
          <cell r="Y2133">
            <v>14396</v>
          </cell>
          <cell r="Z2133">
            <v>2519</v>
          </cell>
          <cell r="AA2133">
            <v>0</v>
          </cell>
        </row>
        <row r="2134">
          <cell r="A2134" t="str">
            <v>ROAD MAINTENANCE AND UPGRADING SUPPLEMENTARY</v>
          </cell>
          <cell r="B2134" t="str">
            <v>2243</v>
          </cell>
          <cell r="C2134">
            <v>2243</v>
          </cell>
          <cell r="D2134" t="str">
            <v>ACTIVE</v>
          </cell>
          <cell r="E2134" t="str">
            <v>03</v>
          </cell>
          <cell r="F2134" t="str">
            <v>PNG</v>
          </cell>
          <cell r="G2134">
            <v>3701</v>
          </cell>
          <cell r="H2134" t="str">
            <v>Roads &amp; Highways</v>
          </cell>
          <cell r="I2134">
            <v>3635</v>
          </cell>
          <cell r="J2134" t="str">
            <v>PNRM</v>
          </cell>
          <cell r="K2134" t="str">
            <v>29JUN06</v>
          </cell>
          <cell r="L2134" t="str">
            <v>13SEP06</v>
          </cell>
          <cell r="M2134" t="str">
            <v>09NOV06</v>
          </cell>
          <cell r="N2134" t="str">
            <v>30JUN10</v>
          </cell>
          <cell r="O2134" t="str">
            <v>15JUL14</v>
          </cell>
          <cell r="P2134" t="str">
            <v>15JAN38</v>
          </cell>
          <cell r="Q2134">
            <v>32</v>
          </cell>
          <cell r="R2134">
            <v>8</v>
          </cell>
          <cell r="S2134">
            <v>0</v>
          </cell>
          <cell r="U2134">
            <v>18702</v>
          </cell>
          <cell r="V2134">
            <v>0</v>
          </cell>
          <cell r="W2134">
            <v>18702</v>
          </cell>
          <cell r="X2134">
            <v>18702</v>
          </cell>
          <cell r="Y2134">
            <v>7235</v>
          </cell>
          <cell r="Z2134">
            <v>1284</v>
          </cell>
          <cell r="AA2134">
            <v>0</v>
          </cell>
        </row>
        <row r="2135">
          <cell r="A2135" t="str">
            <v>HUNAN FLOOD MANAGEMENT SECTOR PROJECT</v>
          </cell>
          <cell r="B2135" t="str">
            <v>2244</v>
          </cell>
          <cell r="C2135">
            <v>2244</v>
          </cell>
          <cell r="D2135" t="str">
            <v>ACTIVE</v>
          </cell>
          <cell r="E2135" t="str">
            <v>01</v>
          </cell>
          <cell r="F2135" t="str">
            <v>PRC</v>
          </cell>
          <cell r="G2135">
            <v>3007</v>
          </cell>
          <cell r="H2135" t="str">
            <v>Water Resource Management</v>
          </cell>
          <cell r="I2135">
            <v>4725</v>
          </cell>
          <cell r="J2135" t="str">
            <v>EAAE</v>
          </cell>
          <cell r="K2135" t="str">
            <v>29JUN06</v>
          </cell>
          <cell r="L2135" t="str">
            <v>04OCT06</v>
          </cell>
          <cell r="M2135" t="str">
            <v>09JAN07</v>
          </cell>
          <cell r="N2135" t="str">
            <v>31MAR13</v>
          </cell>
          <cell r="Q2135">
            <v>26</v>
          </cell>
          <cell r="R2135">
            <v>6</v>
          </cell>
          <cell r="S2135">
            <v>0</v>
          </cell>
          <cell r="U2135">
            <v>200000</v>
          </cell>
          <cell r="V2135">
            <v>0</v>
          </cell>
          <cell r="W2135">
            <v>200000</v>
          </cell>
          <cell r="X2135">
            <v>200000</v>
          </cell>
          <cell r="Y2135">
            <v>102279</v>
          </cell>
          <cell r="Z2135">
            <v>29125</v>
          </cell>
          <cell r="AA2135">
            <v>0</v>
          </cell>
        </row>
        <row r="2136">
          <cell r="A2136" t="str">
            <v>LAND IMPROVEMENT PROJECT</v>
          </cell>
          <cell r="B2136" t="str">
            <v>2245</v>
          </cell>
          <cell r="C2136">
            <v>2245</v>
          </cell>
          <cell r="D2136" t="str">
            <v>ACTIVE</v>
          </cell>
          <cell r="E2136" t="str">
            <v>01</v>
          </cell>
          <cell r="F2136" t="str">
            <v>UZB</v>
          </cell>
          <cell r="G2136">
            <v>3008</v>
          </cell>
          <cell r="H2136" t="str">
            <v>Agriculture Sector Development</v>
          </cell>
          <cell r="I2136">
            <v>4620</v>
          </cell>
          <cell r="J2136" t="str">
            <v>CWAE</v>
          </cell>
          <cell r="K2136" t="str">
            <v>24JUL06</v>
          </cell>
          <cell r="L2136" t="str">
            <v>27SEP07</v>
          </cell>
          <cell r="M2136" t="str">
            <v>09NOV07</v>
          </cell>
          <cell r="N2136" t="str">
            <v>31MAR13</v>
          </cell>
          <cell r="Q2136">
            <v>25</v>
          </cell>
          <cell r="R2136">
            <v>5</v>
          </cell>
          <cell r="S2136">
            <v>0</v>
          </cell>
          <cell r="U2136">
            <v>32600</v>
          </cell>
          <cell r="V2136">
            <v>0</v>
          </cell>
          <cell r="W2136">
            <v>32600</v>
          </cell>
          <cell r="X2136">
            <v>32600</v>
          </cell>
          <cell r="Y2136">
            <v>5069</v>
          </cell>
          <cell r="Z2136">
            <v>1007</v>
          </cell>
          <cell r="AA2136">
            <v>0</v>
          </cell>
        </row>
        <row r="2137">
          <cell r="A2137" t="str">
            <v>LAND IMPROVEMENT PROJECT</v>
          </cell>
          <cell r="B2137" t="str">
            <v>2246</v>
          </cell>
          <cell r="C2137">
            <v>2246</v>
          </cell>
          <cell r="D2137" t="str">
            <v>ACTIVE</v>
          </cell>
          <cell r="E2137" t="str">
            <v>03</v>
          </cell>
          <cell r="F2137" t="str">
            <v>UZB</v>
          </cell>
          <cell r="G2137">
            <v>3008</v>
          </cell>
          <cell r="H2137" t="str">
            <v>Agriculture Sector Development</v>
          </cell>
          <cell r="I2137">
            <v>4620</v>
          </cell>
          <cell r="J2137" t="str">
            <v>CWAE</v>
          </cell>
          <cell r="K2137" t="str">
            <v>24JUL06</v>
          </cell>
          <cell r="L2137" t="str">
            <v>27SEP07</v>
          </cell>
          <cell r="M2137" t="str">
            <v>09NOV07</v>
          </cell>
          <cell r="N2137" t="str">
            <v>31MAR13</v>
          </cell>
          <cell r="O2137" t="str">
            <v>15NOV14</v>
          </cell>
          <cell r="P2137" t="str">
            <v>15MAY38</v>
          </cell>
          <cell r="Q2137">
            <v>32</v>
          </cell>
          <cell r="R2137">
            <v>8</v>
          </cell>
          <cell r="S2137">
            <v>0</v>
          </cell>
          <cell r="U2137">
            <v>28658</v>
          </cell>
          <cell r="V2137">
            <v>0</v>
          </cell>
          <cell r="W2137">
            <v>28658</v>
          </cell>
          <cell r="X2137">
            <v>28658</v>
          </cell>
          <cell r="Y2137">
            <v>0</v>
          </cell>
          <cell r="Z2137">
            <v>0</v>
          </cell>
          <cell r="AA2137">
            <v>0</v>
          </cell>
        </row>
        <row r="2138">
          <cell r="A2138" t="str">
            <v>HEILONGJIANG ROAD NETWORK DEVELOPMENT PROJECT</v>
          </cell>
          <cell r="B2138" t="str">
            <v>2247</v>
          </cell>
          <cell r="C2138">
            <v>2247</v>
          </cell>
          <cell r="D2138" t="str">
            <v>ACTIVE</v>
          </cell>
          <cell r="E2138" t="str">
            <v>01</v>
          </cell>
          <cell r="F2138" t="str">
            <v>PRC</v>
          </cell>
          <cell r="G2138">
            <v>3701</v>
          </cell>
          <cell r="H2138" t="str">
            <v>Roads &amp; Highways</v>
          </cell>
          <cell r="I2138">
            <v>4715</v>
          </cell>
          <cell r="J2138" t="str">
            <v>EATC</v>
          </cell>
          <cell r="K2138" t="str">
            <v>26JUL06</v>
          </cell>
          <cell r="L2138" t="str">
            <v>19JAN07</v>
          </cell>
          <cell r="M2138" t="str">
            <v>07MAY07</v>
          </cell>
          <cell r="N2138" t="str">
            <v>30SEP11</v>
          </cell>
          <cell r="Q2138">
            <v>25</v>
          </cell>
          <cell r="R2138">
            <v>5</v>
          </cell>
          <cell r="S2138">
            <v>0</v>
          </cell>
          <cell r="U2138">
            <v>200000</v>
          </cell>
          <cell r="V2138">
            <v>0</v>
          </cell>
          <cell r="W2138">
            <v>200000</v>
          </cell>
          <cell r="X2138">
            <v>200000</v>
          </cell>
          <cell r="Y2138">
            <v>163451</v>
          </cell>
          <cell r="Z2138">
            <v>119549</v>
          </cell>
          <cell r="AA2138">
            <v>0</v>
          </cell>
        </row>
        <row r="2139">
          <cell r="A2139" t="str">
            <v>MFF-RURAL ROADS SECTOR II INVESTMENT PROGRAM (SUBPROJECT I)</v>
          </cell>
          <cell r="B2139" t="str">
            <v>2248</v>
          </cell>
          <cell r="C2139">
            <v>2248</v>
          </cell>
          <cell r="D2139" t="str">
            <v>ACTIVE</v>
          </cell>
          <cell r="E2139" t="str">
            <v>01</v>
          </cell>
          <cell r="F2139" t="str">
            <v>IND</v>
          </cell>
          <cell r="G2139">
            <v>3701</v>
          </cell>
          <cell r="H2139" t="str">
            <v>Roads &amp; Highways</v>
          </cell>
          <cell r="I2139">
            <v>2015</v>
          </cell>
          <cell r="J2139" t="str">
            <v>SATC</v>
          </cell>
          <cell r="K2139" t="str">
            <v>31JUL06</v>
          </cell>
          <cell r="L2139" t="str">
            <v>29AUG06</v>
          </cell>
          <cell r="M2139" t="str">
            <v>18OCT06</v>
          </cell>
          <cell r="N2139" t="str">
            <v>30JUN09</v>
          </cell>
          <cell r="Q2139">
            <v>25</v>
          </cell>
          <cell r="R2139">
            <v>5</v>
          </cell>
          <cell r="S2139">
            <v>0</v>
          </cell>
          <cell r="U2139">
            <v>180000</v>
          </cell>
          <cell r="V2139">
            <v>0</v>
          </cell>
          <cell r="W2139">
            <v>180000</v>
          </cell>
          <cell r="X2139">
            <v>180000</v>
          </cell>
          <cell r="Y2139">
            <v>180702</v>
          </cell>
          <cell r="Z2139">
            <v>155107</v>
          </cell>
          <cell r="AA2139">
            <v>0</v>
          </cell>
        </row>
        <row r="2140">
          <cell r="A2140" t="str">
            <v>RURAL FINANCE SECTOR DEVELOPMENT PROGRAM</v>
          </cell>
          <cell r="B2140" t="str">
            <v>2252</v>
          </cell>
          <cell r="C2140">
            <v>2252</v>
          </cell>
          <cell r="D2140" t="str">
            <v>ACTIVE</v>
          </cell>
          <cell r="E2140" t="str">
            <v>03</v>
          </cell>
          <cell r="F2140" t="str">
            <v>LAO</v>
          </cell>
          <cell r="G2140">
            <v>3306</v>
          </cell>
          <cell r="H2140" t="str">
            <v>Finance Sector Development</v>
          </cell>
          <cell r="I2140">
            <v>2145</v>
          </cell>
          <cell r="J2140" t="str">
            <v>SEGF</v>
          </cell>
          <cell r="K2140" t="str">
            <v>17AUG06</v>
          </cell>
          <cell r="L2140" t="str">
            <v>30NOV06</v>
          </cell>
          <cell r="M2140" t="str">
            <v>12MAR07</v>
          </cell>
          <cell r="N2140" t="str">
            <v>30SEP10</v>
          </cell>
          <cell r="O2140" t="str">
            <v>15NOV14</v>
          </cell>
          <cell r="P2140" t="str">
            <v>15MAY30</v>
          </cell>
          <cell r="Q2140">
            <v>24</v>
          </cell>
          <cell r="R2140">
            <v>8</v>
          </cell>
          <cell r="S2140">
            <v>0</v>
          </cell>
          <cell r="U2140">
            <v>7890</v>
          </cell>
          <cell r="V2140">
            <v>0</v>
          </cell>
          <cell r="W2140">
            <v>7890</v>
          </cell>
          <cell r="X2140">
            <v>7890</v>
          </cell>
          <cell r="Y2140">
            <v>5225</v>
          </cell>
          <cell r="Z2140">
            <v>5225</v>
          </cell>
          <cell r="AA2140">
            <v>0</v>
          </cell>
        </row>
        <row r="2141">
          <cell r="A2141" t="str">
            <v>RURAL FINANCE SECTOR DEVELOPMENT PROJECT</v>
          </cell>
          <cell r="B2141" t="str">
            <v>2253</v>
          </cell>
          <cell r="C2141">
            <v>2253</v>
          </cell>
          <cell r="D2141" t="str">
            <v>ACTIVE</v>
          </cell>
          <cell r="E2141" t="str">
            <v>03</v>
          </cell>
          <cell r="F2141" t="str">
            <v>LAO</v>
          </cell>
          <cell r="G2141">
            <v>3306</v>
          </cell>
          <cell r="H2141" t="str">
            <v>Finance Sector Development</v>
          </cell>
          <cell r="I2141">
            <v>2145</v>
          </cell>
          <cell r="J2141" t="str">
            <v>SEGF</v>
          </cell>
          <cell r="K2141" t="str">
            <v>17AUG06</v>
          </cell>
          <cell r="L2141" t="str">
            <v>30NOV06</v>
          </cell>
          <cell r="M2141" t="str">
            <v>12MAR07</v>
          </cell>
          <cell r="N2141" t="str">
            <v>31MAR11</v>
          </cell>
          <cell r="O2141" t="str">
            <v>15NOV14</v>
          </cell>
          <cell r="P2141" t="str">
            <v>15MAY38</v>
          </cell>
          <cell r="Q2141">
            <v>32</v>
          </cell>
          <cell r="R2141">
            <v>8</v>
          </cell>
          <cell r="S2141">
            <v>0</v>
          </cell>
          <cell r="U2141">
            <v>2385</v>
          </cell>
          <cell r="V2141">
            <v>0</v>
          </cell>
          <cell r="W2141">
            <v>2385</v>
          </cell>
          <cell r="X2141">
            <v>2385</v>
          </cell>
          <cell r="Y2141">
            <v>1685</v>
          </cell>
          <cell r="Z2141">
            <v>582</v>
          </cell>
          <cell r="AA2141">
            <v>0</v>
          </cell>
        </row>
        <row r="2142">
          <cell r="A2142" t="str">
            <v>SECOND RURAL INFRASTRUCTURE IMPROVEMENT PROJECT</v>
          </cell>
          <cell r="B2142" t="str">
            <v>2254</v>
          </cell>
          <cell r="C2142">
            <v>2254</v>
          </cell>
          <cell r="D2142" t="str">
            <v>ACTIVE</v>
          </cell>
          <cell r="E2142" t="str">
            <v>03</v>
          </cell>
          <cell r="F2142" t="str">
            <v>BAN</v>
          </cell>
          <cell r="G2142">
            <v>3008</v>
          </cell>
          <cell r="H2142" t="str">
            <v>Agriculture Sector Development</v>
          </cell>
          <cell r="I2142">
            <v>2055</v>
          </cell>
          <cell r="J2142" t="str">
            <v>BRM</v>
          </cell>
          <cell r="K2142" t="str">
            <v>18AUG06</v>
          </cell>
          <cell r="L2142" t="str">
            <v>17SEP06</v>
          </cell>
          <cell r="M2142" t="str">
            <v>05DEC06</v>
          </cell>
          <cell r="N2142" t="str">
            <v>31DEC11</v>
          </cell>
          <cell r="O2142" t="str">
            <v>15FEB15</v>
          </cell>
          <cell r="P2142" t="str">
            <v>15AUG38</v>
          </cell>
          <cell r="Q2142">
            <v>32</v>
          </cell>
          <cell r="R2142">
            <v>8</v>
          </cell>
          <cell r="S2142">
            <v>0</v>
          </cell>
          <cell r="U2142">
            <v>100158</v>
          </cell>
          <cell r="V2142">
            <v>0</v>
          </cell>
          <cell r="W2142">
            <v>100158</v>
          </cell>
          <cell r="X2142">
            <v>100158</v>
          </cell>
          <cell r="Y2142">
            <v>18409</v>
          </cell>
          <cell r="Z2142">
            <v>7513</v>
          </cell>
          <cell r="AA2142">
            <v>0</v>
          </cell>
        </row>
        <row r="2143">
          <cell r="A2143" t="str">
            <v>NORTH-SOUTH CORRIDOR PROJECT</v>
          </cell>
          <cell r="B2143" t="str">
            <v>2257</v>
          </cell>
          <cell r="C2143">
            <v>2257</v>
          </cell>
          <cell r="D2143" t="str">
            <v>ACTIVE</v>
          </cell>
          <cell r="E2143" t="str">
            <v>03</v>
          </cell>
          <cell r="F2143" t="str">
            <v>AFG</v>
          </cell>
          <cell r="G2143">
            <v>3701</v>
          </cell>
          <cell r="H2143" t="str">
            <v>Roads &amp; Highways</v>
          </cell>
          <cell r="I2143">
            <v>4615</v>
          </cell>
          <cell r="J2143" t="str">
            <v>CWID</v>
          </cell>
          <cell r="K2143" t="str">
            <v>26SEP06</v>
          </cell>
          <cell r="L2143" t="str">
            <v>02NOV06</v>
          </cell>
          <cell r="M2143" t="str">
            <v>11JAN07</v>
          </cell>
          <cell r="N2143" t="str">
            <v>30JUN17</v>
          </cell>
          <cell r="O2143" t="str">
            <v>15FEB17</v>
          </cell>
          <cell r="P2143" t="str">
            <v>15AUG46</v>
          </cell>
          <cell r="Q2143">
            <v>40</v>
          </cell>
          <cell r="R2143">
            <v>10</v>
          </cell>
          <cell r="S2143">
            <v>0</v>
          </cell>
          <cell r="U2143">
            <v>81450</v>
          </cell>
          <cell r="V2143">
            <v>0</v>
          </cell>
          <cell r="W2143">
            <v>81450</v>
          </cell>
          <cell r="X2143">
            <v>81450</v>
          </cell>
          <cell r="Y2143">
            <v>74470</v>
          </cell>
          <cell r="Z2143">
            <v>14731</v>
          </cell>
          <cell r="AA2143">
            <v>0</v>
          </cell>
        </row>
        <row r="2144">
          <cell r="A2144" t="str">
            <v>URBAN INFRASTRUCTURE DEVELOPMENT PROJECT</v>
          </cell>
          <cell r="B2144" t="str">
            <v>2258</v>
          </cell>
          <cell r="C2144">
            <v>2258</v>
          </cell>
          <cell r="D2144" t="str">
            <v>ACTIVE</v>
          </cell>
          <cell r="E2144" t="str">
            <v>03</v>
          </cell>
          <cell r="F2144" t="str">
            <v>BHU</v>
          </cell>
          <cell r="G2144">
            <v>3803</v>
          </cell>
          <cell r="H2144" t="str">
            <v>Integrated</v>
          </cell>
          <cell r="I2144">
            <v>2045</v>
          </cell>
          <cell r="J2144" t="str">
            <v>SAUD</v>
          </cell>
          <cell r="K2144" t="str">
            <v>27SEP06</v>
          </cell>
          <cell r="L2144" t="str">
            <v>30OCT06</v>
          </cell>
          <cell r="M2144" t="str">
            <v>31JAN07</v>
          </cell>
          <cell r="N2144" t="str">
            <v>31DEC12</v>
          </cell>
          <cell r="O2144" t="str">
            <v>01APR15</v>
          </cell>
          <cell r="P2144" t="str">
            <v>01OCT38</v>
          </cell>
          <cell r="Q2144">
            <v>32</v>
          </cell>
          <cell r="R2144">
            <v>8</v>
          </cell>
          <cell r="S2144">
            <v>0</v>
          </cell>
          <cell r="U2144">
            <v>25659</v>
          </cell>
          <cell r="V2144">
            <v>0</v>
          </cell>
          <cell r="W2144">
            <v>25659</v>
          </cell>
          <cell r="X2144">
            <v>25659</v>
          </cell>
          <cell r="Y2144">
            <v>3334</v>
          </cell>
          <cell r="Z2144">
            <v>1776</v>
          </cell>
          <cell r="AA2144">
            <v>0</v>
          </cell>
        </row>
        <row r="2145">
          <cell r="A2145" t="str">
            <v>NORTHERN REGION SUSTAINABLE LIVELIHOODS THRU LIVESTOCK DEVT PR</v>
          </cell>
          <cell r="B2145" t="str">
            <v>2259</v>
          </cell>
          <cell r="C2145">
            <v>2259</v>
          </cell>
          <cell r="D2145" t="str">
            <v>ACTIVE</v>
          </cell>
          <cell r="E2145" t="str">
            <v>03</v>
          </cell>
          <cell r="F2145" t="str">
            <v>LAO</v>
          </cell>
          <cell r="G2145">
            <v>3006</v>
          </cell>
          <cell r="H2145" t="str">
            <v>Livestock</v>
          </cell>
          <cell r="I2145">
            <v>2125</v>
          </cell>
          <cell r="J2145" t="str">
            <v>SEAE</v>
          </cell>
          <cell r="K2145" t="str">
            <v>29SEP06</v>
          </cell>
          <cell r="L2145" t="str">
            <v>15JAN07</v>
          </cell>
          <cell r="M2145" t="str">
            <v>28JUN07</v>
          </cell>
          <cell r="N2145" t="str">
            <v>31DEC12</v>
          </cell>
          <cell r="O2145" t="str">
            <v>15DEC14</v>
          </cell>
          <cell r="P2145" t="str">
            <v>15JUN38</v>
          </cell>
          <cell r="Q2145">
            <v>32</v>
          </cell>
          <cell r="R2145">
            <v>8</v>
          </cell>
          <cell r="S2145">
            <v>0</v>
          </cell>
          <cell r="U2145">
            <v>9679</v>
          </cell>
          <cell r="V2145">
            <v>0</v>
          </cell>
          <cell r="W2145">
            <v>9679</v>
          </cell>
          <cell r="X2145">
            <v>9679</v>
          </cell>
          <cell r="Y2145">
            <v>585</v>
          </cell>
          <cell r="Z2145">
            <v>1349</v>
          </cell>
          <cell r="AA2145">
            <v>0</v>
          </cell>
        </row>
        <row r="2146">
          <cell r="A2146" t="str">
            <v>INNER MONGOLIA AUTONOMOUS REGION ENVIRONMENT IMPROVEMENT PROJE</v>
          </cell>
          <cell r="B2146" t="str">
            <v>2260</v>
          </cell>
          <cell r="C2146">
            <v>2260</v>
          </cell>
          <cell r="D2146" t="str">
            <v>ACTIVE</v>
          </cell>
          <cell r="E2146" t="str">
            <v>01</v>
          </cell>
          <cell r="F2146" t="str">
            <v>PRC</v>
          </cell>
          <cell r="G2146">
            <v>3205</v>
          </cell>
          <cell r="H2146" t="str">
            <v>Energy Sector Development</v>
          </cell>
          <cell r="I2146">
            <v>4720</v>
          </cell>
          <cell r="J2146" t="str">
            <v>EAEN</v>
          </cell>
          <cell r="K2146" t="str">
            <v>29SEP06</v>
          </cell>
          <cell r="L2146" t="str">
            <v>16MAY07</v>
          </cell>
          <cell r="M2146" t="str">
            <v>24SEP07</v>
          </cell>
          <cell r="N2146" t="str">
            <v>31DEC11</v>
          </cell>
          <cell r="Q2146">
            <v>25</v>
          </cell>
          <cell r="R2146">
            <v>5</v>
          </cell>
          <cell r="S2146">
            <v>0</v>
          </cell>
          <cell r="U2146">
            <v>120000</v>
          </cell>
          <cell r="V2146">
            <v>0</v>
          </cell>
          <cell r="W2146">
            <v>120000</v>
          </cell>
          <cell r="X2146">
            <v>120000</v>
          </cell>
          <cell r="Y2146">
            <v>1428</v>
          </cell>
          <cell r="Z2146">
            <v>983</v>
          </cell>
          <cell r="AA2146">
            <v>0</v>
          </cell>
        </row>
        <row r="2147">
          <cell r="A2147" t="str">
            <v>SECOND POWER TRANSMISSION AND DISTRIBUTION PROJECT</v>
          </cell>
          <cell r="B2147" t="str">
            <v>2261</v>
          </cell>
          <cell r="C2147">
            <v>2261</v>
          </cell>
          <cell r="D2147" t="str">
            <v>ACTIVE</v>
          </cell>
          <cell r="E2147" t="str">
            <v>03</v>
          </cell>
          <cell r="F2147" t="str">
            <v>CAM</v>
          </cell>
          <cell r="G2147">
            <v>3204</v>
          </cell>
          <cell r="H2147" t="str">
            <v>Transmission &amp; Distribution</v>
          </cell>
          <cell r="I2147">
            <v>2115</v>
          </cell>
          <cell r="J2147" t="str">
            <v>SEID</v>
          </cell>
          <cell r="K2147" t="str">
            <v>04OCT06</v>
          </cell>
          <cell r="L2147" t="str">
            <v>01DEC06</v>
          </cell>
          <cell r="M2147" t="str">
            <v>29JAN08</v>
          </cell>
          <cell r="N2147" t="str">
            <v>31DEC10</v>
          </cell>
          <cell r="O2147" t="str">
            <v>15MAR15</v>
          </cell>
          <cell r="P2147" t="str">
            <v>15SEP38</v>
          </cell>
          <cell r="Q2147">
            <v>32</v>
          </cell>
          <cell r="R2147">
            <v>8</v>
          </cell>
          <cell r="S2147">
            <v>0</v>
          </cell>
          <cell r="U2147">
            <v>20925</v>
          </cell>
          <cell r="V2147">
            <v>0</v>
          </cell>
          <cell r="W2147">
            <v>20925</v>
          </cell>
          <cell r="X2147">
            <v>20925</v>
          </cell>
          <cell r="Y2147">
            <v>1550</v>
          </cell>
          <cell r="Z2147">
            <v>0</v>
          </cell>
          <cell r="AA2147">
            <v>0</v>
          </cell>
        </row>
        <row r="2148">
          <cell r="A2148" t="str">
            <v>SUPPORT THE IMPLEMENTATION OF THE POVERTY REDUCTION PROGRAM II</v>
          </cell>
          <cell r="B2148" t="str">
            <v>2262</v>
          </cell>
          <cell r="C2148">
            <v>2262</v>
          </cell>
          <cell r="D2148" t="str">
            <v>CLOSED</v>
          </cell>
          <cell r="E2148" t="str">
            <v>03</v>
          </cell>
          <cell r="F2148" t="str">
            <v>VIE</v>
          </cell>
          <cell r="G2148">
            <v>3900</v>
          </cell>
          <cell r="H2148" t="str">
            <v>Multisector</v>
          </cell>
          <cell r="I2148">
            <v>2180</v>
          </cell>
          <cell r="J2148" t="str">
            <v>VRM</v>
          </cell>
          <cell r="K2148" t="str">
            <v>05OCT06</v>
          </cell>
          <cell r="L2148" t="str">
            <v>07DEC06</v>
          </cell>
          <cell r="M2148" t="str">
            <v>28FEB07</v>
          </cell>
          <cell r="N2148" t="str">
            <v>22MAY07</v>
          </cell>
          <cell r="O2148" t="str">
            <v>15MAR15</v>
          </cell>
          <cell r="P2148" t="str">
            <v>15SEP30</v>
          </cell>
          <cell r="Q2148">
            <v>24</v>
          </cell>
          <cell r="R2148">
            <v>8</v>
          </cell>
          <cell r="S2148">
            <v>0</v>
          </cell>
          <cell r="U2148">
            <v>15266</v>
          </cell>
          <cell r="V2148">
            <v>0</v>
          </cell>
          <cell r="W2148">
            <v>15266</v>
          </cell>
          <cell r="X2148">
            <v>15266</v>
          </cell>
          <cell r="Y2148">
            <v>15266</v>
          </cell>
          <cell r="Z2148">
            <v>15266</v>
          </cell>
          <cell r="AA2148">
            <v>0</v>
          </cell>
        </row>
        <row r="2149">
          <cell r="A2149" t="str">
            <v>INFRASTRUCTURE REFORM SECTOR DEV PROGRAM CLUSTER</v>
          </cell>
          <cell r="B2149" t="str">
            <v>2263</v>
          </cell>
          <cell r="C2149">
            <v>2263</v>
          </cell>
          <cell r="D2149" t="str">
            <v>CLOSED</v>
          </cell>
          <cell r="E2149" t="str">
            <v>01</v>
          </cell>
          <cell r="F2149" t="str">
            <v>INO</v>
          </cell>
          <cell r="G2149">
            <v>3602</v>
          </cell>
          <cell r="H2149" t="str">
            <v>Economic Management</v>
          </cell>
          <cell r="I2149">
            <v>2161</v>
          </cell>
          <cell r="J2149" t="str">
            <v>IRM</v>
          </cell>
          <cell r="K2149" t="str">
            <v>21NOV06</v>
          </cell>
          <cell r="L2149" t="str">
            <v>23NOV06</v>
          </cell>
          <cell r="M2149" t="str">
            <v>29NOV06</v>
          </cell>
          <cell r="N2149" t="str">
            <v>29NOV06</v>
          </cell>
          <cell r="Q2149">
            <v>15</v>
          </cell>
          <cell r="R2149">
            <v>3</v>
          </cell>
          <cell r="S2149">
            <v>0</v>
          </cell>
          <cell r="U2149">
            <v>400000</v>
          </cell>
          <cell r="V2149">
            <v>0</v>
          </cell>
          <cell r="W2149">
            <v>400000</v>
          </cell>
          <cell r="X2149">
            <v>400000</v>
          </cell>
          <cell r="Y2149">
            <v>400000</v>
          </cell>
          <cell r="Z2149">
            <v>400000</v>
          </cell>
          <cell r="AA2149">
            <v>0</v>
          </cell>
        </row>
        <row r="2150">
          <cell r="A2150" t="str">
            <v>INFRASTRUCTURE REFORM SECTOR DEVT PROGRAM CLUSTER -SUBPRG I</v>
          </cell>
          <cell r="B2150" t="str">
            <v>2264</v>
          </cell>
          <cell r="C2150">
            <v>2264</v>
          </cell>
          <cell r="D2150" t="str">
            <v>ACTIVE</v>
          </cell>
          <cell r="E2150" t="str">
            <v>03</v>
          </cell>
          <cell r="F2150" t="str">
            <v>INO</v>
          </cell>
          <cell r="G2150">
            <v>3900</v>
          </cell>
          <cell r="H2150" t="str">
            <v>Multisector</v>
          </cell>
          <cell r="I2150">
            <v>2161</v>
          </cell>
          <cell r="J2150" t="str">
            <v>IRM</v>
          </cell>
          <cell r="K2150" t="str">
            <v>21NOV06</v>
          </cell>
          <cell r="L2150" t="str">
            <v>23NOV06</v>
          </cell>
          <cell r="M2150" t="str">
            <v>29NOV06</v>
          </cell>
          <cell r="N2150" t="str">
            <v>30SEP12</v>
          </cell>
          <cell r="O2150" t="str">
            <v>15FEB15</v>
          </cell>
          <cell r="P2150" t="str">
            <v>15AUG38</v>
          </cell>
          <cell r="Q2150">
            <v>32</v>
          </cell>
          <cell r="R2150">
            <v>8</v>
          </cell>
          <cell r="S2150">
            <v>0</v>
          </cell>
          <cell r="U2150">
            <v>27897</v>
          </cell>
          <cell r="V2150">
            <v>0</v>
          </cell>
          <cell r="W2150">
            <v>27897</v>
          </cell>
          <cell r="X2150">
            <v>27897</v>
          </cell>
          <cell r="Y2150">
            <v>6098</v>
          </cell>
          <cell r="Z2150">
            <v>78</v>
          </cell>
          <cell r="AA2150">
            <v>0</v>
          </cell>
        </row>
        <row r="2151">
          <cell r="A2151" t="str">
            <v>SECONDARY TOWNS WATER SUPPLY AND SANITATION PROJECT</v>
          </cell>
          <cell r="B2151" t="str">
            <v>2265</v>
          </cell>
          <cell r="C2151">
            <v>2265</v>
          </cell>
          <cell r="D2151" t="str">
            <v>ACTIVE</v>
          </cell>
          <cell r="E2151" t="str">
            <v>03</v>
          </cell>
          <cell r="F2151" t="str">
            <v>BAN</v>
          </cell>
          <cell r="G2151">
            <v>3801</v>
          </cell>
          <cell r="H2151" t="str">
            <v>Water Supply &amp; Sanitation</v>
          </cell>
          <cell r="I2151">
            <v>2055</v>
          </cell>
          <cell r="J2151" t="str">
            <v>BRM</v>
          </cell>
          <cell r="K2151" t="str">
            <v>16OCT06</v>
          </cell>
          <cell r="L2151" t="str">
            <v>08NOV06</v>
          </cell>
          <cell r="M2151" t="str">
            <v>31JAN07</v>
          </cell>
          <cell r="N2151" t="str">
            <v>30JUN13</v>
          </cell>
          <cell r="O2151" t="str">
            <v>15APR15</v>
          </cell>
          <cell r="P2151" t="str">
            <v>15OCT38</v>
          </cell>
          <cell r="Q2151">
            <v>32</v>
          </cell>
          <cell r="R2151">
            <v>8</v>
          </cell>
          <cell r="S2151">
            <v>0</v>
          </cell>
          <cell r="U2151">
            <v>42923</v>
          </cell>
          <cell r="V2151">
            <v>5000</v>
          </cell>
          <cell r="W2151">
            <v>37923</v>
          </cell>
          <cell r="X2151">
            <v>37923</v>
          </cell>
          <cell r="Y2151">
            <v>3693</v>
          </cell>
          <cell r="Z2151">
            <v>4161</v>
          </cell>
          <cell r="AA2151">
            <v>0</v>
          </cell>
        </row>
        <row r="2152">
          <cell r="A2152" t="str">
            <v>SECONDARY EDUCATION SECTOR DEVELOPMENT PROJECT</v>
          </cell>
          <cell r="B2152" t="str">
            <v>2266</v>
          </cell>
          <cell r="C2152">
            <v>2266</v>
          </cell>
          <cell r="D2152" t="str">
            <v>ACTIVE</v>
          </cell>
          <cell r="E2152" t="str">
            <v>03</v>
          </cell>
          <cell r="F2152" t="str">
            <v>BAN</v>
          </cell>
          <cell r="G2152">
            <v>3106</v>
          </cell>
          <cell r="H2152" t="str">
            <v>Education Sector Development</v>
          </cell>
          <cell r="I2152">
            <v>2055</v>
          </cell>
          <cell r="J2152" t="str">
            <v>BRM</v>
          </cell>
          <cell r="K2152" t="str">
            <v>26OCT06</v>
          </cell>
          <cell r="L2152" t="str">
            <v>08NOV06</v>
          </cell>
          <cell r="M2152" t="str">
            <v>04DEC06</v>
          </cell>
          <cell r="N2152" t="str">
            <v>30JUN13</v>
          </cell>
          <cell r="O2152" t="str">
            <v>01FEB15</v>
          </cell>
          <cell r="P2152" t="str">
            <v>01AUG38</v>
          </cell>
          <cell r="Q2152">
            <v>32</v>
          </cell>
          <cell r="R2152">
            <v>8</v>
          </cell>
          <cell r="S2152">
            <v>0</v>
          </cell>
          <cell r="U2152">
            <v>89178</v>
          </cell>
          <cell r="V2152">
            <v>6000</v>
          </cell>
          <cell r="W2152">
            <v>83178</v>
          </cell>
          <cell r="X2152">
            <v>83178</v>
          </cell>
          <cell r="Y2152">
            <v>18860</v>
          </cell>
          <cell r="Z2152">
            <v>14723</v>
          </cell>
          <cell r="AA2152">
            <v>0</v>
          </cell>
        </row>
        <row r="2153">
          <cell r="A2153" t="str">
            <v>SECONDARY EDUCATION SECTOR DEVELOPMENT PROGRAM</v>
          </cell>
          <cell r="B2153" t="str">
            <v>2267</v>
          </cell>
          <cell r="C2153">
            <v>2267</v>
          </cell>
          <cell r="D2153" t="str">
            <v>ACTIVE</v>
          </cell>
          <cell r="E2153" t="str">
            <v>03</v>
          </cell>
          <cell r="F2153" t="str">
            <v>BAN</v>
          </cell>
          <cell r="G2153">
            <v>3106</v>
          </cell>
          <cell r="H2153" t="str">
            <v>Education Sector Development</v>
          </cell>
          <cell r="I2153">
            <v>2055</v>
          </cell>
          <cell r="J2153" t="str">
            <v>BRM</v>
          </cell>
          <cell r="K2153" t="str">
            <v>26OCT06</v>
          </cell>
          <cell r="L2153" t="str">
            <v>08NOV06</v>
          </cell>
          <cell r="M2153" t="str">
            <v>04DEC06</v>
          </cell>
          <cell r="N2153" t="str">
            <v>30SEP09</v>
          </cell>
          <cell r="O2153" t="str">
            <v>01FEB15</v>
          </cell>
          <cell r="P2153" t="str">
            <v>01AUG30</v>
          </cell>
          <cell r="Q2153">
            <v>24</v>
          </cell>
          <cell r="R2153">
            <v>8</v>
          </cell>
          <cell r="S2153">
            <v>0</v>
          </cell>
          <cell r="U2153">
            <v>30782</v>
          </cell>
          <cell r="V2153">
            <v>0</v>
          </cell>
          <cell r="W2153">
            <v>30782</v>
          </cell>
          <cell r="X2153">
            <v>30782</v>
          </cell>
          <cell r="Y2153">
            <v>30782</v>
          </cell>
          <cell r="Z2153">
            <v>30782</v>
          </cell>
          <cell r="AA2153">
            <v>0</v>
          </cell>
        </row>
        <row r="2154">
          <cell r="A2154" t="str">
            <v>RURAL FINANCE SECTOR DEVELOPMENT CLUSTER PROGRAM</v>
          </cell>
          <cell r="B2154" t="str">
            <v>2268</v>
          </cell>
          <cell r="C2154">
            <v>2268</v>
          </cell>
          <cell r="D2154" t="str">
            <v>ACTIVE</v>
          </cell>
          <cell r="E2154" t="str">
            <v>03</v>
          </cell>
          <cell r="F2154" t="str">
            <v>NEP</v>
          </cell>
          <cell r="G2154">
            <v>3306</v>
          </cell>
          <cell r="H2154" t="str">
            <v>Finance Sector Development</v>
          </cell>
          <cell r="I2154">
            <v>2050</v>
          </cell>
          <cell r="J2154" t="str">
            <v>SAGF</v>
          </cell>
          <cell r="K2154" t="str">
            <v>26OCT06</v>
          </cell>
          <cell r="L2154" t="str">
            <v>01NOV06</v>
          </cell>
          <cell r="M2154" t="str">
            <v>21NOV06</v>
          </cell>
          <cell r="N2154" t="str">
            <v>30JUN09</v>
          </cell>
          <cell r="O2154" t="str">
            <v>01JAN15</v>
          </cell>
          <cell r="P2154" t="str">
            <v>01JUL30</v>
          </cell>
          <cell r="Q2154">
            <v>24</v>
          </cell>
          <cell r="R2154">
            <v>8</v>
          </cell>
          <cell r="S2154">
            <v>0</v>
          </cell>
          <cell r="U2154">
            <v>57155</v>
          </cell>
          <cell r="V2154">
            <v>0</v>
          </cell>
          <cell r="W2154">
            <v>57155</v>
          </cell>
          <cell r="X2154">
            <v>57155</v>
          </cell>
          <cell r="Y2154">
            <v>57225</v>
          </cell>
          <cell r="Z2154">
            <v>57155</v>
          </cell>
          <cell r="AA2154">
            <v>0</v>
          </cell>
        </row>
        <row r="2155">
          <cell r="A2155" t="str">
            <v>FORESTS FOR LIVELIHOOD IMPRVMNT IN THE CNTRAL HGHLANDSSECTOR P</v>
          </cell>
          <cell r="B2155" t="str">
            <v>2269</v>
          </cell>
          <cell r="C2155">
            <v>2269</v>
          </cell>
          <cell r="D2155" t="str">
            <v>ACTIVE</v>
          </cell>
          <cell r="E2155" t="str">
            <v>03</v>
          </cell>
          <cell r="F2155" t="str">
            <v>VIE</v>
          </cell>
          <cell r="G2155">
            <v>3004</v>
          </cell>
          <cell r="H2155" t="str">
            <v>Forest</v>
          </cell>
          <cell r="I2155">
            <v>2125</v>
          </cell>
          <cell r="J2155" t="str">
            <v>SEAE</v>
          </cell>
          <cell r="K2155" t="str">
            <v>26OCT06</v>
          </cell>
          <cell r="L2155" t="str">
            <v>07DEC06</v>
          </cell>
          <cell r="M2155" t="str">
            <v>08JUN07</v>
          </cell>
          <cell r="N2155" t="str">
            <v>30JUN15</v>
          </cell>
          <cell r="O2155" t="str">
            <v>15FEB15</v>
          </cell>
          <cell r="P2155" t="str">
            <v>15AUG38</v>
          </cell>
          <cell r="Q2155">
            <v>32</v>
          </cell>
          <cell r="R2155">
            <v>8</v>
          </cell>
          <cell r="S2155">
            <v>0</v>
          </cell>
          <cell r="U2155">
            <v>47329</v>
          </cell>
          <cell r="V2155">
            <v>0</v>
          </cell>
          <cell r="W2155">
            <v>47329</v>
          </cell>
          <cell r="X2155">
            <v>47329</v>
          </cell>
          <cell r="Y2155">
            <v>0</v>
          </cell>
          <cell r="Z2155">
            <v>2508</v>
          </cell>
          <cell r="AA2155">
            <v>0</v>
          </cell>
        </row>
        <row r="2156">
          <cell r="A2156" t="str">
            <v>PRIVATE PARTICIPATION IN INFRASTRUCTURE PROGRAM</v>
          </cell>
          <cell r="B2156" t="str">
            <v>2270</v>
          </cell>
          <cell r="C2156">
            <v>2270</v>
          </cell>
          <cell r="D2156" t="str">
            <v>ACTIVE</v>
          </cell>
          <cell r="E2156" t="str">
            <v>01</v>
          </cell>
          <cell r="F2156" t="str">
            <v>PAK</v>
          </cell>
          <cell r="G2156">
            <v>3900</v>
          </cell>
          <cell r="H2156" t="str">
            <v>Multisector</v>
          </cell>
          <cell r="I2156">
            <v>4630</v>
          </cell>
          <cell r="J2156" t="str">
            <v>CWGF</v>
          </cell>
          <cell r="K2156" t="str">
            <v>31OCT06</v>
          </cell>
          <cell r="L2156" t="str">
            <v>23NOV06</v>
          </cell>
          <cell r="M2156" t="str">
            <v>19DEC06</v>
          </cell>
          <cell r="N2156" t="str">
            <v>30JUN10</v>
          </cell>
          <cell r="Q2156">
            <v>15</v>
          </cell>
          <cell r="R2156">
            <v>3</v>
          </cell>
          <cell r="S2156">
            <v>0</v>
          </cell>
          <cell r="U2156">
            <v>400000</v>
          </cell>
          <cell r="V2156">
            <v>0</v>
          </cell>
          <cell r="W2156">
            <v>400000</v>
          </cell>
          <cell r="X2156">
            <v>400000</v>
          </cell>
          <cell r="Y2156">
            <v>200000</v>
          </cell>
          <cell r="Z2156">
            <v>200000</v>
          </cell>
          <cell r="AA2156">
            <v>0</v>
          </cell>
        </row>
        <row r="2157">
          <cell r="A2157" t="str">
            <v>SUSTAINABLE COTTON SUBSECTOR PROJECT</v>
          </cell>
          <cell r="B2157" t="str">
            <v>2271</v>
          </cell>
          <cell r="C2157">
            <v>2271</v>
          </cell>
          <cell r="D2157" t="str">
            <v>ACTIVE</v>
          </cell>
          <cell r="E2157" t="str">
            <v>03</v>
          </cell>
          <cell r="F2157" t="str">
            <v>TAJ</v>
          </cell>
          <cell r="G2157">
            <v>3001</v>
          </cell>
          <cell r="H2157" t="str">
            <v>Agriculture Production, Agroprocessing, &amp; Agrobusiness</v>
          </cell>
          <cell r="I2157">
            <v>4620</v>
          </cell>
          <cell r="J2157" t="str">
            <v>CWAE</v>
          </cell>
          <cell r="K2157" t="str">
            <v>03NOV06</v>
          </cell>
          <cell r="L2157" t="str">
            <v>10JAN07</v>
          </cell>
          <cell r="M2157" t="str">
            <v>21FEB07</v>
          </cell>
          <cell r="N2157" t="str">
            <v>30SEP10</v>
          </cell>
          <cell r="O2157" t="str">
            <v>15APR15</v>
          </cell>
          <cell r="P2157" t="str">
            <v>15OCT38</v>
          </cell>
          <cell r="Q2157">
            <v>32</v>
          </cell>
          <cell r="R2157">
            <v>8</v>
          </cell>
          <cell r="S2157">
            <v>0</v>
          </cell>
          <cell r="U2157">
            <v>5744</v>
          </cell>
          <cell r="V2157">
            <v>0</v>
          </cell>
          <cell r="W2157">
            <v>5744</v>
          </cell>
          <cell r="X2157">
            <v>5744</v>
          </cell>
          <cell r="Y2157">
            <v>151</v>
          </cell>
          <cell r="Z2157">
            <v>318</v>
          </cell>
          <cell r="AA2157">
            <v>0</v>
          </cell>
        </row>
        <row r="2158">
          <cell r="A2158" t="str">
            <v>CENTRAL REGION SMALL AND MEDIUM TOWNS DEVELOPMENT PROJECT</v>
          </cell>
          <cell r="B2158" t="str">
            <v>2272</v>
          </cell>
          <cell r="C2158">
            <v>2272</v>
          </cell>
          <cell r="D2158" t="str">
            <v>ACTIVE</v>
          </cell>
          <cell r="E2158" t="str">
            <v>03</v>
          </cell>
          <cell r="F2158" t="str">
            <v>VIE</v>
          </cell>
          <cell r="G2158">
            <v>3803</v>
          </cell>
          <cell r="H2158" t="str">
            <v>Integrated</v>
          </cell>
          <cell r="I2158">
            <v>2180</v>
          </cell>
          <cell r="J2158" t="str">
            <v>VRM</v>
          </cell>
          <cell r="K2158" t="str">
            <v>17NOV06</v>
          </cell>
          <cell r="L2158" t="str">
            <v>24MAY07</v>
          </cell>
          <cell r="M2158" t="str">
            <v>27AUG07</v>
          </cell>
          <cell r="N2158" t="str">
            <v>30JUN12</v>
          </cell>
          <cell r="O2158" t="str">
            <v>15APR15</v>
          </cell>
          <cell r="P2158" t="str">
            <v>15OCT38</v>
          </cell>
          <cell r="Q2158">
            <v>32</v>
          </cell>
          <cell r="R2158">
            <v>8</v>
          </cell>
          <cell r="S2158">
            <v>0</v>
          </cell>
          <cell r="U2158">
            <v>55780</v>
          </cell>
          <cell r="V2158">
            <v>0</v>
          </cell>
          <cell r="W2158">
            <v>55780</v>
          </cell>
          <cell r="X2158">
            <v>55780</v>
          </cell>
          <cell r="Y2158">
            <v>3471</v>
          </cell>
          <cell r="Z2158">
            <v>301</v>
          </cell>
          <cell r="AA2158">
            <v>0</v>
          </cell>
        </row>
        <row r="2159">
          <cell r="A2159" t="str">
            <v>EMERGENCY REHABILITATION OF CALAMITY DAMAGE PROJECT</v>
          </cell>
          <cell r="B2159" t="str">
            <v>2273</v>
          </cell>
          <cell r="C2159">
            <v>2273</v>
          </cell>
          <cell r="D2159" t="str">
            <v>ACTIVE</v>
          </cell>
          <cell r="E2159" t="str">
            <v>03</v>
          </cell>
          <cell r="F2159" t="str">
            <v>VIE</v>
          </cell>
          <cell r="G2159">
            <v>3007</v>
          </cell>
          <cell r="H2159" t="str">
            <v>Water Resource Management</v>
          </cell>
          <cell r="I2159">
            <v>2180</v>
          </cell>
          <cell r="J2159" t="str">
            <v>VRM</v>
          </cell>
          <cell r="K2159" t="str">
            <v>21NOV06</v>
          </cell>
          <cell r="L2159" t="str">
            <v>07DEC06</v>
          </cell>
          <cell r="M2159" t="str">
            <v>23APR07</v>
          </cell>
          <cell r="N2159" t="str">
            <v>31DEC11</v>
          </cell>
          <cell r="O2159" t="str">
            <v>15MAY17</v>
          </cell>
          <cell r="P2159" t="str">
            <v>15NOV46</v>
          </cell>
          <cell r="Q2159">
            <v>40</v>
          </cell>
          <cell r="R2159">
            <v>10</v>
          </cell>
          <cell r="S2159">
            <v>0</v>
          </cell>
          <cell r="U2159">
            <v>80317</v>
          </cell>
          <cell r="V2159">
            <v>0</v>
          </cell>
          <cell r="W2159">
            <v>80317</v>
          </cell>
          <cell r="X2159">
            <v>80317</v>
          </cell>
          <cell r="Y2159">
            <v>38463</v>
          </cell>
          <cell r="Z2159">
            <v>25136</v>
          </cell>
          <cell r="AA2159">
            <v>0</v>
          </cell>
        </row>
        <row r="2160">
          <cell r="A2160" t="str">
            <v>TAIYUAN-ZHONGWEI RAILWAY PROJECT</v>
          </cell>
          <cell r="B2160" t="str">
            <v>2274</v>
          </cell>
          <cell r="C2160">
            <v>2274</v>
          </cell>
          <cell r="D2160" t="str">
            <v>ACTIVE</v>
          </cell>
          <cell r="E2160" t="str">
            <v>01</v>
          </cell>
          <cell r="F2160" t="str">
            <v>PRC</v>
          </cell>
          <cell r="G2160">
            <v>3703</v>
          </cell>
          <cell r="H2160" t="str">
            <v>Railways</v>
          </cell>
          <cell r="I2160">
            <v>4715</v>
          </cell>
          <cell r="J2160" t="str">
            <v>EATC</v>
          </cell>
          <cell r="K2160" t="str">
            <v>23NOV06</v>
          </cell>
          <cell r="L2160" t="str">
            <v>24MAY07</v>
          </cell>
          <cell r="M2160" t="str">
            <v>21AUG07</v>
          </cell>
          <cell r="N2160" t="str">
            <v>31DEC12</v>
          </cell>
          <cell r="Q2160">
            <v>26</v>
          </cell>
          <cell r="R2160">
            <v>6</v>
          </cell>
          <cell r="S2160">
            <v>0</v>
          </cell>
          <cell r="U2160">
            <v>300000</v>
          </cell>
          <cell r="V2160">
            <v>0</v>
          </cell>
          <cell r="W2160">
            <v>300000</v>
          </cell>
          <cell r="X2160">
            <v>300000</v>
          </cell>
          <cell r="Y2160">
            <v>247558</v>
          </cell>
          <cell r="Z2160">
            <v>79140</v>
          </cell>
          <cell r="AA2160">
            <v>0</v>
          </cell>
        </row>
        <row r="2161">
          <cell r="A2161" t="str">
            <v>2NDARY TWNS &amp; RURAL COMMUNITY BASED WTR SUPPLY &amp; SANITATION PR</v>
          </cell>
          <cell r="B2161" t="str">
            <v>2275</v>
          </cell>
          <cell r="C2161">
            <v>2275</v>
          </cell>
          <cell r="D2161" t="str">
            <v>ACTIVE</v>
          </cell>
          <cell r="E2161" t="str">
            <v>01</v>
          </cell>
          <cell r="F2161" t="str">
            <v>SRI</v>
          </cell>
          <cell r="G2161">
            <v>3801</v>
          </cell>
          <cell r="H2161" t="str">
            <v>Water Supply &amp; Sanitation</v>
          </cell>
          <cell r="I2161">
            <v>2080</v>
          </cell>
          <cell r="J2161" t="str">
            <v>SLRM</v>
          </cell>
          <cell r="K2161" t="str">
            <v>29NOV06</v>
          </cell>
          <cell r="L2161" t="str">
            <v>06JUN07</v>
          </cell>
          <cell r="M2161" t="str">
            <v>28AUG07</v>
          </cell>
          <cell r="N2161" t="str">
            <v>30JUN10</v>
          </cell>
          <cell r="Q2161">
            <v>25</v>
          </cell>
          <cell r="R2161">
            <v>5</v>
          </cell>
          <cell r="S2161">
            <v>0</v>
          </cell>
          <cell r="U2161">
            <v>13500</v>
          </cell>
          <cell r="V2161">
            <v>0</v>
          </cell>
          <cell r="W2161">
            <v>13500</v>
          </cell>
          <cell r="X2161">
            <v>13500</v>
          </cell>
          <cell r="Y2161">
            <v>4426</v>
          </cell>
          <cell r="Z2161">
            <v>2897</v>
          </cell>
          <cell r="AA2161">
            <v>0</v>
          </cell>
        </row>
        <row r="2162">
          <cell r="A2162" t="str">
            <v>2NDRY TWNS &amp; RURAL COMMUNITY BASED WTR SUPPLY &amp; SANITATION PRO</v>
          </cell>
          <cell r="B2162" t="str">
            <v>2276</v>
          </cell>
          <cell r="C2162">
            <v>2276</v>
          </cell>
          <cell r="D2162" t="str">
            <v>ACTIVE</v>
          </cell>
          <cell r="E2162" t="str">
            <v>03</v>
          </cell>
          <cell r="F2162" t="str">
            <v>SRI</v>
          </cell>
          <cell r="G2162">
            <v>3801</v>
          </cell>
          <cell r="H2162" t="str">
            <v>Water Supply &amp; Sanitation</v>
          </cell>
          <cell r="I2162">
            <v>2080</v>
          </cell>
          <cell r="J2162" t="str">
            <v>SLRM</v>
          </cell>
          <cell r="K2162" t="str">
            <v>29NOV06</v>
          </cell>
          <cell r="L2162" t="str">
            <v>14DEC06</v>
          </cell>
          <cell r="M2162" t="str">
            <v>10APR07</v>
          </cell>
          <cell r="N2162" t="str">
            <v>30JUN10</v>
          </cell>
          <cell r="O2162" t="str">
            <v>15MAY15</v>
          </cell>
          <cell r="P2162" t="str">
            <v>15NOV38</v>
          </cell>
          <cell r="Q2162">
            <v>32</v>
          </cell>
          <cell r="R2162">
            <v>8</v>
          </cell>
          <cell r="S2162">
            <v>0</v>
          </cell>
          <cell r="U2162">
            <v>49200</v>
          </cell>
          <cell r="V2162">
            <v>0</v>
          </cell>
          <cell r="W2162">
            <v>49200</v>
          </cell>
          <cell r="X2162">
            <v>49200</v>
          </cell>
          <cell r="Y2162">
            <v>46082</v>
          </cell>
          <cell r="Z2162">
            <v>21894</v>
          </cell>
          <cell r="AA2162">
            <v>0</v>
          </cell>
        </row>
        <row r="2163">
          <cell r="A2163" t="str">
            <v>EDUCATION SECTOR PROGRAM I</v>
          </cell>
          <cell r="B2163" t="str">
            <v>2277</v>
          </cell>
          <cell r="C2163">
            <v>2277</v>
          </cell>
          <cell r="D2163" t="str">
            <v>ACTIVE</v>
          </cell>
          <cell r="E2163" t="str">
            <v>03</v>
          </cell>
          <cell r="F2163" t="str">
            <v>NEP</v>
          </cell>
          <cell r="G2163">
            <v>3106</v>
          </cell>
          <cell r="H2163" t="str">
            <v>Education Sector Development</v>
          </cell>
          <cell r="I2163">
            <v>2035</v>
          </cell>
          <cell r="J2163" t="str">
            <v>SANS</v>
          </cell>
          <cell r="K2163" t="str">
            <v>01DEC06</v>
          </cell>
          <cell r="L2163" t="str">
            <v>28DEC06</v>
          </cell>
          <cell r="M2163" t="str">
            <v>06FEB07</v>
          </cell>
          <cell r="N2163" t="str">
            <v>31JAN10</v>
          </cell>
          <cell r="O2163" t="str">
            <v>15MAY15</v>
          </cell>
          <cell r="P2163" t="str">
            <v>15NOV30</v>
          </cell>
          <cell r="Q2163">
            <v>24</v>
          </cell>
          <cell r="R2163">
            <v>8</v>
          </cell>
          <cell r="S2163">
            <v>0</v>
          </cell>
          <cell r="U2163">
            <v>31211</v>
          </cell>
          <cell r="V2163">
            <v>0</v>
          </cell>
          <cell r="W2163">
            <v>31211</v>
          </cell>
          <cell r="X2163">
            <v>31211</v>
          </cell>
          <cell r="Y2163">
            <v>30984</v>
          </cell>
          <cell r="Z2163">
            <v>15398</v>
          </cell>
          <cell r="AA2163">
            <v>0</v>
          </cell>
        </row>
        <row r="2164">
          <cell r="A2164" t="str">
            <v>FINANCIAL MARKET REGULATION AND INTERMEDIATION PROGRAM</v>
          </cell>
          <cell r="B2164" t="str">
            <v>2278</v>
          </cell>
          <cell r="C2164">
            <v>2278</v>
          </cell>
          <cell r="D2164" t="str">
            <v>CLOSED</v>
          </cell>
          <cell r="E2164" t="str">
            <v>01</v>
          </cell>
          <cell r="F2164" t="str">
            <v>PHI</v>
          </cell>
          <cell r="G2164">
            <v>3306</v>
          </cell>
          <cell r="H2164" t="str">
            <v>Finance Sector Development</v>
          </cell>
          <cell r="I2164">
            <v>2145</v>
          </cell>
          <cell r="J2164" t="str">
            <v>SEGF</v>
          </cell>
          <cell r="K2164" t="str">
            <v>06DEC06</v>
          </cell>
          <cell r="L2164" t="str">
            <v>11DEC06</v>
          </cell>
          <cell r="M2164" t="str">
            <v>20DEC06</v>
          </cell>
          <cell r="N2164" t="str">
            <v>22DEC06</v>
          </cell>
          <cell r="Q2164">
            <v>15</v>
          </cell>
          <cell r="R2164">
            <v>3</v>
          </cell>
          <cell r="S2164">
            <v>0</v>
          </cell>
          <cell r="U2164">
            <v>200000</v>
          </cell>
          <cell r="V2164">
            <v>0</v>
          </cell>
          <cell r="W2164">
            <v>200000</v>
          </cell>
          <cell r="X2164">
            <v>200000</v>
          </cell>
          <cell r="Y2164">
            <v>200000</v>
          </cell>
          <cell r="Z2164">
            <v>200000</v>
          </cell>
          <cell r="AA2164">
            <v>0</v>
          </cell>
        </row>
        <row r="2165">
          <cell r="A2165" t="str">
            <v>FINANCIAL SECTOR DEVELOPMENT PROGRAM</v>
          </cell>
          <cell r="B2165" t="str">
            <v>2279</v>
          </cell>
          <cell r="C2165">
            <v>2279</v>
          </cell>
          <cell r="D2165" t="str">
            <v>ACTIVE</v>
          </cell>
          <cell r="E2165" t="str">
            <v>03</v>
          </cell>
          <cell r="F2165" t="str">
            <v>BHU</v>
          </cell>
          <cell r="G2165">
            <v>3306</v>
          </cell>
          <cell r="H2165" t="str">
            <v>Finance Sector Development</v>
          </cell>
          <cell r="I2165">
            <v>2050</v>
          </cell>
          <cell r="J2165" t="str">
            <v>SAGF</v>
          </cell>
          <cell r="K2165" t="str">
            <v>07DEC06</v>
          </cell>
          <cell r="L2165" t="str">
            <v>08MAR07</v>
          </cell>
          <cell r="M2165" t="str">
            <v>04JUN07</v>
          </cell>
          <cell r="N2165" t="str">
            <v>30JUN10</v>
          </cell>
          <cell r="O2165" t="str">
            <v>01APR15</v>
          </cell>
          <cell r="P2165" t="str">
            <v>01OCT30</v>
          </cell>
          <cell r="Q2165">
            <v>24</v>
          </cell>
          <cell r="R2165">
            <v>8</v>
          </cell>
          <cell r="S2165">
            <v>0</v>
          </cell>
          <cell r="U2165">
            <v>11503</v>
          </cell>
          <cell r="V2165">
            <v>0</v>
          </cell>
          <cell r="W2165">
            <v>11503</v>
          </cell>
          <cell r="X2165">
            <v>11503</v>
          </cell>
          <cell r="Y2165">
            <v>4143</v>
          </cell>
          <cell r="Z2165">
            <v>4143</v>
          </cell>
          <cell r="AA2165">
            <v>0</v>
          </cell>
        </row>
        <row r="2166">
          <cell r="A2166" t="str">
            <v>FINANCIAL SECTOR DEVELOPMENT PROGRAM-PROJECT LOAN</v>
          </cell>
          <cell r="B2166" t="str">
            <v>2280</v>
          </cell>
          <cell r="C2166">
            <v>2280</v>
          </cell>
          <cell r="D2166" t="str">
            <v>ACTIVE</v>
          </cell>
          <cell r="E2166" t="str">
            <v>03</v>
          </cell>
          <cell r="F2166" t="str">
            <v>BHU</v>
          </cell>
          <cell r="G2166">
            <v>3306</v>
          </cell>
          <cell r="H2166" t="str">
            <v>Finance Sector Development</v>
          </cell>
          <cell r="I2166">
            <v>2050</v>
          </cell>
          <cell r="J2166" t="str">
            <v>SAGF</v>
          </cell>
          <cell r="K2166" t="str">
            <v>07DEC06</v>
          </cell>
          <cell r="L2166" t="str">
            <v>08MAR07</v>
          </cell>
          <cell r="M2166" t="str">
            <v>04JUN07</v>
          </cell>
          <cell r="N2166" t="str">
            <v>30JUN10</v>
          </cell>
          <cell r="O2166" t="str">
            <v>01APR15</v>
          </cell>
          <cell r="P2166" t="str">
            <v>01OCT38</v>
          </cell>
          <cell r="Q2166">
            <v>32</v>
          </cell>
          <cell r="R2166">
            <v>8</v>
          </cell>
          <cell r="S2166">
            <v>0</v>
          </cell>
          <cell r="U2166">
            <v>2114</v>
          </cell>
          <cell r="V2166">
            <v>0</v>
          </cell>
          <cell r="W2166">
            <v>2114</v>
          </cell>
          <cell r="X2166">
            <v>2114</v>
          </cell>
          <cell r="Y2166">
            <v>0</v>
          </cell>
          <cell r="Z2166">
            <v>201</v>
          </cell>
          <cell r="AA2166">
            <v>0</v>
          </cell>
        </row>
        <row r="2167">
          <cell r="A2167" t="str">
            <v>RURAL COOPERATIVE CREDIT RESTRUCTURING AND DEVELOPMENT PROGRAM</v>
          </cell>
          <cell r="B2167" t="str">
            <v>2281</v>
          </cell>
          <cell r="C2167">
            <v>2281</v>
          </cell>
          <cell r="D2167" t="str">
            <v>ACTIVE</v>
          </cell>
          <cell r="E2167" t="str">
            <v>01</v>
          </cell>
          <cell r="F2167" t="str">
            <v>IND</v>
          </cell>
          <cell r="G2167">
            <v>3306</v>
          </cell>
          <cell r="H2167" t="str">
            <v>Finance Sector Development</v>
          </cell>
          <cell r="I2167">
            <v>2050</v>
          </cell>
          <cell r="J2167" t="str">
            <v>SAGF</v>
          </cell>
          <cell r="K2167" t="str">
            <v>08DEC06</v>
          </cell>
          <cell r="L2167" t="str">
            <v>11DEC06</v>
          </cell>
          <cell r="M2167" t="str">
            <v>21FEB07</v>
          </cell>
          <cell r="N2167" t="str">
            <v>30JUN10</v>
          </cell>
          <cell r="Q2167">
            <v>15</v>
          </cell>
          <cell r="R2167">
            <v>3</v>
          </cell>
          <cell r="S2167">
            <v>0</v>
          </cell>
          <cell r="U2167">
            <v>1000000</v>
          </cell>
          <cell r="V2167">
            <v>0</v>
          </cell>
          <cell r="W2167">
            <v>1000000</v>
          </cell>
          <cell r="X2167">
            <v>1000000</v>
          </cell>
          <cell r="Y2167">
            <v>500000</v>
          </cell>
          <cell r="Z2167">
            <v>500000</v>
          </cell>
          <cell r="AA2167">
            <v>0</v>
          </cell>
        </row>
        <row r="2168">
          <cell r="A2168" t="str">
            <v>POWER SECTOR DEVELOPMENT PROGRAM</v>
          </cell>
          <cell r="B2168" t="str">
            <v>2282</v>
          </cell>
          <cell r="C2168">
            <v>2282</v>
          </cell>
          <cell r="D2168" t="str">
            <v>ACTIVE</v>
          </cell>
          <cell r="E2168" t="str">
            <v>01</v>
          </cell>
          <cell r="F2168" t="str">
            <v>PHI</v>
          </cell>
          <cell r="G2168">
            <v>3205</v>
          </cell>
          <cell r="H2168" t="str">
            <v>Energy Sector Development</v>
          </cell>
          <cell r="I2168">
            <v>2115</v>
          </cell>
          <cell r="J2168" t="str">
            <v>SEID</v>
          </cell>
          <cell r="K2168" t="str">
            <v>08DEC06</v>
          </cell>
          <cell r="L2168" t="str">
            <v>11DEC06</v>
          </cell>
          <cell r="M2168" t="str">
            <v>19DEC06</v>
          </cell>
          <cell r="N2168" t="str">
            <v>30JUN09</v>
          </cell>
          <cell r="Q2168">
            <v>15</v>
          </cell>
          <cell r="R2168">
            <v>3</v>
          </cell>
          <cell r="S2168">
            <v>0</v>
          </cell>
          <cell r="U2168">
            <v>450000</v>
          </cell>
          <cell r="V2168">
            <v>0</v>
          </cell>
          <cell r="W2168">
            <v>450000</v>
          </cell>
          <cell r="X2168">
            <v>450000</v>
          </cell>
          <cell r="Y2168">
            <v>450000</v>
          </cell>
          <cell r="Z2168">
            <v>450000</v>
          </cell>
          <cell r="AA2168">
            <v>0</v>
          </cell>
        </row>
        <row r="2169">
          <cell r="A2169" t="str">
            <v>AGRICULTURE SCIENCE AND TECHNOLOGY PROJECT</v>
          </cell>
          <cell r="B2169" t="str">
            <v>2283</v>
          </cell>
          <cell r="C2169">
            <v>2283</v>
          </cell>
          <cell r="D2169" t="str">
            <v>ACTIVE</v>
          </cell>
          <cell r="E2169" t="str">
            <v>03</v>
          </cell>
          <cell r="F2169" t="str">
            <v>VIE</v>
          </cell>
          <cell r="G2169">
            <v>3001</v>
          </cell>
          <cell r="H2169" t="str">
            <v>Agriculture Production, Agroprocessing, &amp; Agrobusiness</v>
          </cell>
          <cell r="I2169">
            <v>2125</v>
          </cell>
          <cell r="J2169" t="str">
            <v>SEAE</v>
          </cell>
          <cell r="K2169" t="str">
            <v>11DEC06</v>
          </cell>
          <cell r="L2169" t="str">
            <v>14MAR07</v>
          </cell>
          <cell r="M2169" t="str">
            <v>13JUN07</v>
          </cell>
          <cell r="N2169" t="str">
            <v>30JUN12</v>
          </cell>
          <cell r="O2169" t="str">
            <v>01JUN15</v>
          </cell>
          <cell r="P2169" t="str">
            <v>01DEC38</v>
          </cell>
          <cell r="Q2169">
            <v>32</v>
          </cell>
          <cell r="R2169">
            <v>8</v>
          </cell>
          <cell r="S2169">
            <v>0</v>
          </cell>
          <cell r="U2169">
            <v>31250</v>
          </cell>
          <cell r="V2169">
            <v>0</v>
          </cell>
          <cell r="W2169">
            <v>31250</v>
          </cell>
          <cell r="X2169">
            <v>31250</v>
          </cell>
          <cell r="Y2169">
            <v>1424</v>
          </cell>
          <cell r="Z2169">
            <v>1366</v>
          </cell>
          <cell r="AA2169">
            <v>0</v>
          </cell>
        </row>
        <row r="2170">
          <cell r="A2170" t="str">
            <v>SMALL AND MEDIUM ENTERPRISE DEVELOPMENT PROGRAM -SUBPROGRAM II</v>
          </cell>
          <cell r="B2170" t="str">
            <v>2284</v>
          </cell>
          <cell r="C2170">
            <v>2284</v>
          </cell>
          <cell r="D2170" t="str">
            <v>ACTIVE</v>
          </cell>
          <cell r="E2170" t="str">
            <v>03</v>
          </cell>
          <cell r="F2170" t="str">
            <v>VIE</v>
          </cell>
          <cell r="G2170">
            <v>3602</v>
          </cell>
          <cell r="H2170" t="str">
            <v>Economic Management</v>
          </cell>
          <cell r="I2170">
            <v>2145</v>
          </cell>
          <cell r="J2170" t="str">
            <v>SEGF</v>
          </cell>
          <cell r="K2170" t="str">
            <v>12DEC06</v>
          </cell>
          <cell r="L2170" t="str">
            <v>16JAN07</v>
          </cell>
          <cell r="M2170" t="str">
            <v>05JUN07</v>
          </cell>
          <cell r="N2170" t="str">
            <v>31MAR09</v>
          </cell>
          <cell r="O2170" t="str">
            <v>15MAY15</v>
          </cell>
          <cell r="P2170" t="str">
            <v>15NOV30</v>
          </cell>
          <cell r="Q2170">
            <v>24</v>
          </cell>
          <cell r="R2170">
            <v>8</v>
          </cell>
          <cell r="S2170">
            <v>0</v>
          </cell>
          <cell r="U2170">
            <v>20947</v>
          </cell>
          <cell r="V2170">
            <v>0</v>
          </cell>
          <cell r="W2170">
            <v>20947</v>
          </cell>
          <cell r="X2170">
            <v>20947</v>
          </cell>
          <cell r="Y2170">
            <v>0</v>
          </cell>
          <cell r="Z2170">
            <v>0</v>
          </cell>
          <cell r="AA2170">
            <v>0</v>
          </cell>
        </row>
        <row r="2171">
          <cell r="A2171" t="str">
            <v>SUSTAINABLE AQUACULTURE DEVT FOR FOOD SECURITY &amp; POVERTY REDUC</v>
          </cell>
          <cell r="B2171" t="str">
            <v>2285</v>
          </cell>
          <cell r="C2171">
            <v>2285</v>
          </cell>
          <cell r="D2171" t="str">
            <v>ACTIVE</v>
          </cell>
          <cell r="E2171" t="str">
            <v>03</v>
          </cell>
          <cell r="F2171" t="str">
            <v>INO</v>
          </cell>
          <cell r="G2171">
            <v>3003</v>
          </cell>
          <cell r="H2171" t="str">
            <v>Fishery</v>
          </cell>
          <cell r="I2171">
            <v>2125</v>
          </cell>
          <cell r="J2171" t="str">
            <v>SEAE</v>
          </cell>
          <cell r="K2171" t="str">
            <v>12DEC06</v>
          </cell>
          <cell r="L2171" t="str">
            <v>15MAR07</v>
          </cell>
          <cell r="M2171" t="str">
            <v>13JUL07</v>
          </cell>
          <cell r="N2171" t="str">
            <v>31DEC13</v>
          </cell>
          <cell r="O2171" t="str">
            <v>01JUN15</v>
          </cell>
          <cell r="P2171" t="str">
            <v>01DEC38</v>
          </cell>
          <cell r="Q2171">
            <v>32</v>
          </cell>
          <cell r="R2171">
            <v>8</v>
          </cell>
          <cell r="S2171">
            <v>0</v>
          </cell>
          <cell r="U2171">
            <v>34624</v>
          </cell>
          <cell r="V2171">
            <v>0</v>
          </cell>
          <cell r="W2171">
            <v>34624</v>
          </cell>
          <cell r="X2171">
            <v>34624</v>
          </cell>
          <cell r="Y2171">
            <v>3493</v>
          </cell>
          <cell r="Z2171">
            <v>702</v>
          </cell>
          <cell r="AA2171">
            <v>0</v>
          </cell>
        </row>
        <row r="2172">
          <cell r="A2172" t="str">
            <v>MFF-RENEWABLE ENERGY DEVT SECTOR INVESTMENT PROGRAM-PROJECT1</v>
          </cell>
          <cell r="B2172" t="str">
            <v>2286</v>
          </cell>
          <cell r="C2172">
            <v>2286</v>
          </cell>
          <cell r="D2172" t="str">
            <v>ACTIVE</v>
          </cell>
          <cell r="E2172" t="str">
            <v>01</v>
          </cell>
          <cell r="F2172" t="str">
            <v>PAK</v>
          </cell>
          <cell r="G2172">
            <v>3203</v>
          </cell>
          <cell r="H2172" t="str">
            <v>Renewable Energy Generation</v>
          </cell>
          <cell r="I2172">
            <v>4615</v>
          </cell>
          <cell r="J2172" t="str">
            <v>CWID</v>
          </cell>
          <cell r="K2172" t="str">
            <v>13DEC06</v>
          </cell>
          <cell r="L2172" t="str">
            <v>05OCT07</v>
          </cell>
          <cell r="M2172" t="str">
            <v>29NOV07</v>
          </cell>
          <cell r="N2172" t="str">
            <v>30JUN12</v>
          </cell>
          <cell r="Q2172">
            <v>25</v>
          </cell>
          <cell r="R2172">
            <v>5</v>
          </cell>
          <cell r="S2172">
            <v>0</v>
          </cell>
          <cell r="U2172">
            <v>138398</v>
          </cell>
          <cell r="V2172">
            <v>0</v>
          </cell>
          <cell r="W2172">
            <v>138398</v>
          </cell>
          <cell r="X2172">
            <v>138398</v>
          </cell>
          <cell r="Y2172">
            <v>2931</v>
          </cell>
          <cell r="Z2172">
            <v>477</v>
          </cell>
          <cell r="AA2172">
            <v>0</v>
          </cell>
        </row>
        <row r="2173">
          <cell r="A2173" t="str">
            <v>MFF-RENEWABLE ENERGY DEVT SECTOR INVESTMENT PROGRAM-PROJECT I</v>
          </cell>
          <cell r="B2173" t="str">
            <v>2287</v>
          </cell>
          <cell r="C2173">
            <v>2287</v>
          </cell>
          <cell r="D2173" t="str">
            <v>ACTIVE</v>
          </cell>
          <cell r="E2173" t="str">
            <v>03</v>
          </cell>
          <cell r="F2173" t="str">
            <v>PAK</v>
          </cell>
          <cell r="G2173">
            <v>3203</v>
          </cell>
          <cell r="H2173" t="str">
            <v>Renewable Energy Generation</v>
          </cell>
          <cell r="I2173">
            <v>4615</v>
          </cell>
          <cell r="J2173" t="str">
            <v>CWID</v>
          </cell>
          <cell r="K2173" t="str">
            <v>13DEC06</v>
          </cell>
          <cell r="L2173" t="str">
            <v>05OCT07</v>
          </cell>
          <cell r="M2173" t="str">
            <v>29NOV07</v>
          </cell>
          <cell r="N2173" t="str">
            <v>30JUN12</v>
          </cell>
          <cell r="O2173" t="str">
            <v>15DEC14</v>
          </cell>
          <cell r="P2173" t="str">
            <v>15JUN38</v>
          </cell>
          <cell r="Q2173">
            <v>32</v>
          </cell>
          <cell r="R2173">
            <v>8</v>
          </cell>
          <cell r="S2173">
            <v>0</v>
          </cell>
          <cell r="U2173">
            <v>10514</v>
          </cell>
          <cell r="V2173">
            <v>0</v>
          </cell>
          <cell r="W2173">
            <v>10514</v>
          </cell>
          <cell r="X2173">
            <v>10514</v>
          </cell>
          <cell r="Y2173">
            <v>104</v>
          </cell>
          <cell r="Z2173">
            <v>0</v>
          </cell>
          <cell r="AA2173">
            <v>0</v>
          </cell>
        </row>
        <row r="2174">
          <cell r="A2174" t="str">
            <v>GMS:REHABILITATION OF THE RAILWAY IN CAMBODIA PROJECT</v>
          </cell>
          <cell r="B2174" t="str">
            <v>2288</v>
          </cell>
          <cell r="C2174">
            <v>2288</v>
          </cell>
          <cell r="D2174" t="str">
            <v>ACTIVE</v>
          </cell>
          <cell r="E2174" t="str">
            <v>03</v>
          </cell>
          <cell r="F2174" t="str">
            <v>CAM</v>
          </cell>
          <cell r="G2174">
            <v>3703</v>
          </cell>
          <cell r="H2174" t="str">
            <v>Railways</v>
          </cell>
          <cell r="I2174">
            <v>2115</v>
          </cell>
          <cell r="J2174" t="str">
            <v>SEID</v>
          </cell>
          <cell r="K2174" t="str">
            <v>13DEC06</v>
          </cell>
          <cell r="L2174" t="str">
            <v>05MAR07</v>
          </cell>
          <cell r="M2174" t="str">
            <v>30JAN08</v>
          </cell>
          <cell r="N2174" t="str">
            <v>30JUN10</v>
          </cell>
          <cell r="O2174" t="str">
            <v>01APR15</v>
          </cell>
          <cell r="P2174" t="str">
            <v>01OCT38</v>
          </cell>
          <cell r="Q2174">
            <v>32</v>
          </cell>
          <cell r="R2174">
            <v>8</v>
          </cell>
          <cell r="S2174">
            <v>0</v>
          </cell>
          <cell r="U2174">
            <v>43769</v>
          </cell>
          <cell r="V2174">
            <v>0</v>
          </cell>
          <cell r="W2174">
            <v>43769</v>
          </cell>
          <cell r="X2174">
            <v>43769</v>
          </cell>
          <cell r="Y2174">
            <v>41562</v>
          </cell>
          <cell r="Z2174">
            <v>6013</v>
          </cell>
          <cell r="AA2174">
            <v>0</v>
          </cell>
        </row>
        <row r="2175">
          <cell r="A2175" t="str">
            <v>MFF-POWER TRANSMISSION ENHANCEMENT INVESTMENT PROGRAM-TRANCHE</v>
          </cell>
          <cell r="B2175" t="str">
            <v>2289</v>
          </cell>
          <cell r="C2175">
            <v>2289</v>
          </cell>
          <cell r="D2175" t="str">
            <v>ACTIVE</v>
          </cell>
          <cell r="E2175" t="str">
            <v>01</v>
          </cell>
          <cell r="F2175" t="str">
            <v>PAK</v>
          </cell>
          <cell r="G2175">
            <v>3204</v>
          </cell>
          <cell r="H2175" t="str">
            <v>Transmission &amp; Distribution</v>
          </cell>
          <cell r="I2175">
            <v>4615</v>
          </cell>
          <cell r="J2175" t="str">
            <v>CWID</v>
          </cell>
          <cell r="K2175" t="str">
            <v>13DEC06</v>
          </cell>
          <cell r="L2175" t="str">
            <v>16JAN07</v>
          </cell>
          <cell r="M2175" t="str">
            <v>11MAY07</v>
          </cell>
          <cell r="N2175" t="str">
            <v>30DEC09</v>
          </cell>
          <cell r="Q2175">
            <v>20</v>
          </cell>
          <cell r="R2175">
            <v>3</v>
          </cell>
          <cell r="S2175">
            <v>0</v>
          </cell>
          <cell r="U2175">
            <v>226000</v>
          </cell>
          <cell r="V2175">
            <v>0</v>
          </cell>
          <cell r="W2175">
            <v>226000</v>
          </cell>
          <cell r="X2175">
            <v>226000</v>
          </cell>
          <cell r="Y2175">
            <v>67165</v>
          </cell>
          <cell r="Z2175">
            <v>52930</v>
          </cell>
          <cell r="AA2175">
            <v>0</v>
          </cell>
        </row>
        <row r="2176">
          <cell r="A2176" t="str">
            <v>MFF-POWER TRANSMISSION ENCHANCEMENT INVESTMENT PROGRAM-TRANCHE</v>
          </cell>
          <cell r="B2176" t="str">
            <v>2290</v>
          </cell>
          <cell r="C2176">
            <v>2290</v>
          </cell>
          <cell r="D2176" t="str">
            <v>ACTIVE</v>
          </cell>
          <cell r="E2176" t="str">
            <v>03</v>
          </cell>
          <cell r="F2176" t="str">
            <v>PAK</v>
          </cell>
          <cell r="G2176">
            <v>3204</v>
          </cell>
          <cell r="H2176" t="str">
            <v>Transmission &amp; Distribution</v>
          </cell>
          <cell r="I2176">
            <v>4615</v>
          </cell>
          <cell r="J2176" t="str">
            <v>CWID</v>
          </cell>
          <cell r="K2176" t="str">
            <v>13DEC06</v>
          </cell>
          <cell r="L2176" t="str">
            <v>16JAN07</v>
          </cell>
          <cell r="M2176" t="str">
            <v>11MAY07</v>
          </cell>
          <cell r="N2176" t="str">
            <v>15JUN17</v>
          </cell>
          <cell r="O2176" t="str">
            <v>15DEC14</v>
          </cell>
          <cell r="P2176" t="str">
            <v>15JUN38</v>
          </cell>
          <cell r="Q2176">
            <v>32</v>
          </cell>
          <cell r="R2176">
            <v>8</v>
          </cell>
          <cell r="S2176">
            <v>0</v>
          </cell>
          <cell r="U2176">
            <v>10490</v>
          </cell>
          <cell r="V2176">
            <v>0</v>
          </cell>
          <cell r="W2176">
            <v>10490</v>
          </cell>
          <cell r="X2176">
            <v>10490</v>
          </cell>
          <cell r="Y2176">
            <v>0</v>
          </cell>
          <cell r="Z2176">
            <v>0</v>
          </cell>
          <cell r="AA2176">
            <v>0</v>
          </cell>
        </row>
        <row r="2177">
          <cell r="A2177" t="str">
            <v>IMPROVING ACCESS TO FINANCIAL SERVICES (PHASE 1) PROGRAM</v>
          </cell>
          <cell r="B2177" t="str">
            <v>2291</v>
          </cell>
          <cell r="C2177">
            <v>2291</v>
          </cell>
          <cell r="D2177" t="str">
            <v>CLOSED</v>
          </cell>
          <cell r="E2177" t="str">
            <v>01</v>
          </cell>
          <cell r="F2177" t="str">
            <v>PAK</v>
          </cell>
          <cell r="G2177">
            <v>3306</v>
          </cell>
          <cell r="H2177" t="str">
            <v>Finance Sector Development</v>
          </cell>
          <cell r="I2177">
            <v>4630</v>
          </cell>
          <cell r="J2177" t="str">
            <v>CWGF</v>
          </cell>
          <cell r="K2177" t="str">
            <v>14DEC06</v>
          </cell>
          <cell r="L2177" t="str">
            <v>20DEC06</v>
          </cell>
          <cell r="M2177" t="str">
            <v>10JAN07</v>
          </cell>
          <cell r="N2177" t="str">
            <v>27JUN08</v>
          </cell>
          <cell r="Q2177">
            <v>15</v>
          </cell>
          <cell r="R2177">
            <v>3</v>
          </cell>
          <cell r="S2177">
            <v>0</v>
          </cell>
          <cell r="U2177">
            <v>300000</v>
          </cell>
          <cell r="V2177">
            <v>0</v>
          </cell>
          <cell r="W2177">
            <v>300000</v>
          </cell>
          <cell r="X2177">
            <v>300000</v>
          </cell>
          <cell r="Y2177">
            <v>300000</v>
          </cell>
          <cell r="Z2177">
            <v>300000</v>
          </cell>
          <cell r="AA2177">
            <v>0</v>
          </cell>
        </row>
        <row r="2178">
          <cell r="A2178" t="str">
            <v>IMPROVING ACCESS TO FINANCIAL SERVICES (PHASE 1) PROGRAM</v>
          </cell>
          <cell r="B2178" t="str">
            <v>2292</v>
          </cell>
          <cell r="C2178">
            <v>2292</v>
          </cell>
          <cell r="D2178" t="str">
            <v>CLOSED</v>
          </cell>
          <cell r="E2178" t="str">
            <v>03</v>
          </cell>
          <cell r="F2178" t="str">
            <v>PAK</v>
          </cell>
          <cell r="G2178">
            <v>3306</v>
          </cell>
          <cell r="H2178" t="str">
            <v>Finance Sector Development</v>
          </cell>
          <cell r="I2178">
            <v>4630</v>
          </cell>
          <cell r="J2178" t="str">
            <v>CWGF</v>
          </cell>
          <cell r="K2178" t="str">
            <v>14DEC06</v>
          </cell>
          <cell r="L2178" t="str">
            <v>20DEC06</v>
          </cell>
          <cell r="M2178" t="str">
            <v>10JAN07</v>
          </cell>
          <cell r="N2178" t="str">
            <v>12JAN07</v>
          </cell>
          <cell r="O2178" t="str">
            <v>01JUN15</v>
          </cell>
          <cell r="P2178" t="str">
            <v>01DEC30</v>
          </cell>
          <cell r="Q2178">
            <v>24</v>
          </cell>
          <cell r="R2178">
            <v>8</v>
          </cell>
          <cell r="S2178">
            <v>0</v>
          </cell>
          <cell r="U2178">
            <v>20081</v>
          </cell>
          <cell r="V2178">
            <v>0</v>
          </cell>
          <cell r="W2178">
            <v>20081</v>
          </cell>
          <cell r="X2178">
            <v>20081</v>
          </cell>
          <cell r="Y2178">
            <v>20081</v>
          </cell>
          <cell r="Z2178">
            <v>20081</v>
          </cell>
          <cell r="AA2178">
            <v>0</v>
          </cell>
        </row>
        <row r="2179">
          <cell r="A2179" t="str">
            <v>KOLKATA ENVIRONMENTAL IMPROVEMENT PROJECT</v>
          </cell>
          <cell r="B2179" t="str">
            <v>2293</v>
          </cell>
          <cell r="C2179">
            <v>2293</v>
          </cell>
          <cell r="D2179" t="str">
            <v>ACTIVE</v>
          </cell>
          <cell r="E2179" t="str">
            <v>01</v>
          </cell>
          <cell r="F2179" t="str">
            <v>IND</v>
          </cell>
          <cell r="G2179">
            <v>3803</v>
          </cell>
          <cell r="H2179" t="str">
            <v>Integrated</v>
          </cell>
          <cell r="I2179">
            <v>2060</v>
          </cell>
          <cell r="J2179" t="str">
            <v>INRM</v>
          </cell>
          <cell r="K2179" t="str">
            <v>14DEC06</v>
          </cell>
          <cell r="L2179" t="str">
            <v>21FEB07</v>
          </cell>
          <cell r="M2179" t="str">
            <v>01JUN07</v>
          </cell>
          <cell r="N2179" t="str">
            <v>31DEC10</v>
          </cell>
          <cell r="Q2179">
            <v>19</v>
          </cell>
          <cell r="R2179">
            <v>0</v>
          </cell>
          <cell r="S2179">
            <v>0</v>
          </cell>
          <cell r="U2179">
            <v>80000</v>
          </cell>
          <cell r="V2179">
            <v>0</v>
          </cell>
          <cell r="W2179">
            <v>80000</v>
          </cell>
          <cell r="X2179">
            <v>80000</v>
          </cell>
          <cell r="Y2179">
            <v>51292</v>
          </cell>
          <cell r="Z2179">
            <v>11418</v>
          </cell>
          <cell r="AA2179">
            <v>92</v>
          </cell>
        </row>
        <row r="2180">
          <cell r="A2180" t="str">
            <v>MADRASAH EDUCATION DEVELOPMENT</v>
          </cell>
          <cell r="B2180" t="str">
            <v>2294</v>
          </cell>
          <cell r="C2180">
            <v>2294</v>
          </cell>
          <cell r="D2180" t="str">
            <v>ACTIVE</v>
          </cell>
          <cell r="E2180" t="str">
            <v>03</v>
          </cell>
          <cell r="F2180" t="str">
            <v>INO</v>
          </cell>
          <cell r="G2180">
            <v>3106</v>
          </cell>
          <cell r="H2180" t="str">
            <v>Education Sector Development</v>
          </cell>
          <cell r="I2180">
            <v>2161</v>
          </cell>
          <cell r="J2180" t="str">
            <v>IRM</v>
          </cell>
          <cell r="K2180" t="str">
            <v>15DEC06</v>
          </cell>
          <cell r="L2180" t="str">
            <v>15MAR07</v>
          </cell>
          <cell r="M2180" t="str">
            <v>13JUN07</v>
          </cell>
          <cell r="N2180" t="str">
            <v>30SEP12</v>
          </cell>
          <cell r="O2180" t="str">
            <v>01MAR15</v>
          </cell>
          <cell r="P2180" t="str">
            <v>01SEP38</v>
          </cell>
          <cell r="Q2180">
            <v>32</v>
          </cell>
          <cell r="R2180">
            <v>8</v>
          </cell>
          <cell r="S2180">
            <v>0</v>
          </cell>
          <cell r="U2180">
            <v>52008</v>
          </cell>
          <cell r="V2180">
            <v>0</v>
          </cell>
          <cell r="W2180">
            <v>52008</v>
          </cell>
          <cell r="X2180">
            <v>52008</v>
          </cell>
          <cell r="Y2180">
            <v>1946</v>
          </cell>
          <cell r="Z2180">
            <v>5051</v>
          </cell>
          <cell r="AA2180">
            <v>0</v>
          </cell>
        </row>
        <row r="2181">
          <cell r="A2181" t="str">
            <v>SOUTHERN GANSU ROADS DEVELOPMENT PROJECT</v>
          </cell>
          <cell r="B2181" t="str">
            <v>2295</v>
          </cell>
          <cell r="C2181">
            <v>2295</v>
          </cell>
          <cell r="D2181" t="str">
            <v>ACTIVE</v>
          </cell>
          <cell r="E2181" t="str">
            <v>01</v>
          </cell>
          <cell r="F2181" t="str">
            <v>PRC</v>
          </cell>
          <cell r="G2181">
            <v>3701</v>
          </cell>
          <cell r="H2181" t="str">
            <v>Roads &amp; Highways</v>
          </cell>
          <cell r="I2181">
            <v>4715</v>
          </cell>
          <cell r="J2181" t="str">
            <v>EATC</v>
          </cell>
          <cell r="K2181" t="str">
            <v>18DEC06</v>
          </cell>
          <cell r="L2181" t="str">
            <v>13NOV07</v>
          </cell>
          <cell r="M2181" t="str">
            <v>18JAN08</v>
          </cell>
          <cell r="N2181" t="str">
            <v>30JUN12</v>
          </cell>
          <cell r="Q2181">
            <v>25</v>
          </cell>
          <cell r="R2181">
            <v>5</v>
          </cell>
          <cell r="S2181">
            <v>0</v>
          </cell>
          <cell r="U2181">
            <v>300000</v>
          </cell>
          <cell r="V2181">
            <v>0</v>
          </cell>
          <cell r="W2181">
            <v>300000</v>
          </cell>
          <cell r="X2181">
            <v>300000</v>
          </cell>
          <cell r="Y2181">
            <v>0</v>
          </cell>
          <cell r="Z2181">
            <v>0</v>
          </cell>
          <cell r="AA2181">
            <v>0</v>
          </cell>
        </row>
        <row r="2182">
          <cell r="A2182" t="str">
            <v>MFF-GHRHDIP-ERLONGSHAN HYDROPOWER PROJECT</v>
          </cell>
          <cell r="B2182" t="str">
            <v>2296</v>
          </cell>
          <cell r="C2182">
            <v>2296</v>
          </cell>
          <cell r="D2182" t="str">
            <v>ACTIVE</v>
          </cell>
          <cell r="E2182" t="str">
            <v>01</v>
          </cell>
          <cell r="F2182" t="str">
            <v>PRC</v>
          </cell>
          <cell r="G2182">
            <v>3202</v>
          </cell>
          <cell r="H2182" t="str">
            <v>Hydropower Generation</v>
          </cell>
          <cell r="I2182">
            <v>4720</v>
          </cell>
          <cell r="J2182" t="str">
            <v>EAEN</v>
          </cell>
          <cell r="K2182" t="str">
            <v>18DEC06</v>
          </cell>
          <cell r="L2182" t="str">
            <v>19JAN07</v>
          </cell>
          <cell r="M2182" t="str">
            <v>16MAR07</v>
          </cell>
          <cell r="N2182" t="str">
            <v>30JUN10</v>
          </cell>
          <cell r="Q2182">
            <v>24</v>
          </cell>
          <cell r="R2182">
            <v>4</v>
          </cell>
          <cell r="S2182">
            <v>0</v>
          </cell>
          <cell r="U2182">
            <v>22000</v>
          </cell>
          <cell r="V2182">
            <v>0</v>
          </cell>
          <cell r="W2182">
            <v>22000</v>
          </cell>
          <cell r="X2182">
            <v>22000</v>
          </cell>
          <cell r="Y2182">
            <v>22803</v>
          </cell>
          <cell r="Z2182">
            <v>21438</v>
          </cell>
          <cell r="AA2182">
            <v>0</v>
          </cell>
        </row>
        <row r="2183">
          <cell r="A2183" t="str">
            <v>NANJING QINHUAI RIVER ENVIRONMENTAL IMPROVEMENT PROJECT</v>
          </cell>
          <cell r="B2183" t="str">
            <v>2297</v>
          </cell>
          <cell r="C2183">
            <v>2297</v>
          </cell>
          <cell r="D2183" t="str">
            <v>ACTIVE</v>
          </cell>
          <cell r="E2183" t="str">
            <v>01</v>
          </cell>
          <cell r="F2183" t="str">
            <v>PRC</v>
          </cell>
          <cell r="G2183">
            <v>3803</v>
          </cell>
          <cell r="H2183" t="str">
            <v>Integrated</v>
          </cell>
          <cell r="I2183">
            <v>4730</v>
          </cell>
          <cell r="J2183" t="str">
            <v>EASS</v>
          </cell>
          <cell r="K2183" t="str">
            <v>18DEC06</v>
          </cell>
          <cell r="L2183" t="str">
            <v>16APR07</v>
          </cell>
          <cell r="M2183" t="str">
            <v>11JUL07</v>
          </cell>
          <cell r="N2183" t="str">
            <v>30JUN12</v>
          </cell>
          <cell r="Q2183">
            <v>25</v>
          </cell>
          <cell r="R2183">
            <v>5</v>
          </cell>
          <cell r="S2183">
            <v>0</v>
          </cell>
          <cell r="U2183">
            <v>100000</v>
          </cell>
          <cell r="V2183">
            <v>0</v>
          </cell>
          <cell r="W2183">
            <v>100000</v>
          </cell>
          <cell r="X2183">
            <v>100000</v>
          </cell>
          <cell r="Y2183">
            <v>70818</v>
          </cell>
          <cell r="Z2183">
            <v>20272</v>
          </cell>
          <cell r="AA2183">
            <v>0</v>
          </cell>
        </row>
        <row r="2184">
          <cell r="A2184" t="str">
            <v>UPPER SECONDARY AND PROFESSIONAL TEACHER DEVELOPMENT PROJECT</v>
          </cell>
          <cell r="B2184" t="str">
            <v>2298</v>
          </cell>
          <cell r="C2184">
            <v>2298</v>
          </cell>
          <cell r="D2184" t="str">
            <v>ACTIVE</v>
          </cell>
          <cell r="E2184" t="str">
            <v>03</v>
          </cell>
          <cell r="F2184" t="str">
            <v>VIE</v>
          </cell>
          <cell r="G2184">
            <v>3103</v>
          </cell>
          <cell r="H2184" t="str">
            <v>Senior Secondary Education</v>
          </cell>
          <cell r="I2184">
            <v>2135</v>
          </cell>
          <cell r="J2184" t="str">
            <v>SESS</v>
          </cell>
          <cell r="K2184" t="str">
            <v>18DEC06</v>
          </cell>
          <cell r="L2184" t="str">
            <v>16APR07</v>
          </cell>
          <cell r="M2184" t="str">
            <v>10JUL07</v>
          </cell>
          <cell r="N2184" t="str">
            <v>31DEC12</v>
          </cell>
          <cell r="O2184" t="str">
            <v>15JAN15</v>
          </cell>
          <cell r="P2184" t="str">
            <v>15JUL38</v>
          </cell>
          <cell r="Q2184">
            <v>32</v>
          </cell>
          <cell r="R2184">
            <v>8</v>
          </cell>
          <cell r="S2184">
            <v>0</v>
          </cell>
          <cell r="U2184">
            <v>35364</v>
          </cell>
          <cell r="V2184">
            <v>0</v>
          </cell>
          <cell r="W2184">
            <v>35364</v>
          </cell>
          <cell r="X2184">
            <v>35364</v>
          </cell>
          <cell r="Y2184">
            <v>2546</v>
          </cell>
          <cell r="Z2184">
            <v>2585</v>
          </cell>
          <cell r="AA2184">
            <v>0</v>
          </cell>
        </row>
        <row r="2185">
          <cell r="A2185" t="str">
            <v>MFF-PUNJAB IRRIGATED AGRICULTURE INVESTMENT PROGRAM - PROJECT</v>
          </cell>
          <cell r="B2185" t="str">
            <v>2299</v>
          </cell>
          <cell r="C2185">
            <v>2299</v>
          </cell>
          <cell r="D2185" t="str">
            <v>ACTIVE</v>
          </cell>
          <cell r="E2185" t="str">
            <v>01</v>
          </cell>
          <cell r="F2185" t="str">
            <v>PAK</v>
          </cell>
          <cell r="G2185">
            <v>3005</v>
          </cell>
          <cell r="H2185" t="str">
            <v>Irrigation &amp; Drainage</v>
          </cell>
          <cell r="I2185">
            <v>4620</v>
          </cell>
          <cell r="J2185" t="str">
            <v>CWAE</v>
          </cell>
          <cell r="K2185" t="str">
            <v>18DEC06</v>
          </cell>
          <cell r="L2185" t="str">
            <v>22JUN07</v>
          </cell>
          <cell r="M2185" t="str">
            <v>24AUG07</v>
          </cell>
          <cell r="N2185" t="str">
            <v>30SEP13</v>
          </cell>
          <cell r="Q2185">
            <v>25</v>
          </cell>
          <cell r="R2185">
            <v>5</v>
          </cell>
          <cell r="S2185">
            <v>0</v>
          </cell>
          <cell r="U2185">
            <v>283654</v>
          </cell>
          <cell r="V2185">
            <v>0</v>
          </cell>
          <cell r="W2185">
            <v>283654</v>
          </cell>
          <cell r="X2185">
            <v>283654</v>
          </cell>
          <cell r="Y2185">
            <v>9288</v>
          </cell>
          <cell r="Z2185">
            <v>1415</v>
          </cell>
          <cell r="AA2185">
            <v>0</v>
          </cell>
        </row>
        <row r="2186">
          <cell r="A2186" t="str">
            <v>MFF-PUNJAB IRRIGATED AGRICULTURE INVESTMENT PROGRAM - PROJECT</v>
          </cell>
          <cell r="B2186" t="str">
            <v>2300</v>
          </cell>
          <cell r="C2186">
            <v>2300</v>
          </cell>
          <cell r="D2186" t="str">
            <v>ACTIVE</v>
          </cell>
          <cell r="E2186" t="str">
            <v>03</v>
          </cell>
          <cell r="F2186" t="str">
            <v>PAK</v>
          </cell>
          <cell r="G2186">
            <v>3005</v>
          </cell>
          <cell r="H2186" t="str">
            <v>Irrigation &amp; Drainage</v>
          </cell>
          <cell r="I2186">
            <v>4620</v>
          </cell>
          <cell r="J2186" t="str">
            <v>CWAE</v>
          </cell>
          <cell r="K2186" t="str">
            <v>18DEC06</v>
          </cell>
          <cell r="L2186" t="str">
            <v>22JUN07</v>
          </cell>
          <cell r="M2186" t="str">
            <v>24AUG07</v>
          </cell>
          <cell r="N2186" t="str">
            <v>30SEP13</v>
          </cell>
          <cell r="O2186" t="str">
            <v>01JUN15</v>
          </cell>
          <cell r="P2186" t="str">
            <v>01DEC38</v>
          </cell>
          <cell r="Q2186">
            <v>32</v>
          </cell>
          <cell r="R2186">
            <v>8</v>
          </cell>
          <cell r="S2186">
            <v>0</v>
          </cell>
          <cell r="U2186">
            <v>10437</v>
          </cell>
          <cell r="V2186">
            <v>0</v>
          </cell>
          <cell r="W2186">
            <v>10437</v>
          </cell>
          <cell r="X2186">
            <v>10437</v>
          </cell>
          <cell r="Y2186">
            <v>0</v>
          </cell>
          <cell r="Z2186">
            <v>0</v>
          </cell>
          <cell r="AA2186">
            <v>0</v>
          </cell>
        </row>
        <row r="2187">
          <cell r="A2187" t="str">
            <v>URBAN DEVELOPMENT SECTOR PROJECT</v>
          </cell>
          <cell r="B2187" t="str">
            <v>2301</v>
          </cell>
          <cell r="C2187">
            <v>2301</v>
          </cell>
          <cell r="D2187" t="str">
            <v>ACTIVE</v>
          </cell>
          <cell r="E2187" t="str">
            <v>03</v>
          </cell>
          <cell r="F2187" t="str">
            <v>MON</v>
          </cell>
          <cell r="G2187">
            <v>3803</v>
          </cell>
          <cell r="H2187" t="str">
            <v>Integrated</v>
          </cell>
          <cell r="I2187">
            <v>4730</v>
          </cell>
          <cell r="J2187" t="str">
            <v>EASS</v>
          </cell>
          <cell r="K2187" t="str">
            <v>19DEC06</v>
          </cell>
          <cell r="L2187" t="str">
            <v>27AUG07</v>
          </cell>
          <cell r="M2187" t="str">
            <v>26FEB08</v>
          </cell>
          <cell r="N2187" t="str">
            <v>30JUN13</v>
          </cell>
          <cell r="O2187" t="str">
            <v>15JAN15</v>
          </cell>
          <cell r="P2187" t="str">
            <v>15JUL38</v>
          </cell>
          <cell r="Q2187">
            <v>32</v>
          </cell>
          <cell r="R2187">
            <v>8</v>
          </cell>
          <cell r="S2187">
            <v>0</v>
          </cell>
          <cell r="U2187">
            <v>29461</v>
          </cell>
          <cell r="V2187">
            <v>0</v>
          </cell>
          <cell r="W2187">
            <v>29461</v>
          </cell>
          <cell r="X2187">
            <v>29461</v>
          </cell>
          <cell r="Y2187">
            <v>0</v>
          </cell>
          <cell r="Z2187">
            <v>300</v>
          </cell>
          <cell r="AA2187">
            <v>0</v>
          </cell>
        </row>
        <row r="2188">
          <cell r="A2188" t="str">
            <v>GMS:KUNNING-HAIPHONG TRNSPRT CRRDOR YEN VIEN-LAO CAI RLWY UPGR</v>
          </cell>
          <cell r="B2188" t="str">
            <v>2302</v>
          </cell>
          <cell r="C2188">
            <v>2302</v>
          </cell>
          <cell r="D2188" t="str">
            <v>ACTIVE</v>
          </cell>
          <cell r="E2188" t="str">
            <v>03</v>
          </cell>
          <cell r="F2188" t="str">
            <v>VIE</v>
          </cell>
          <cell r="G2188">
            <v>3703</v>
          </cell>
          <cell r="H2188" t="str">
            <v>Railways</v>
          </cell>
          <cell r="I2188">
            <v>2115</v>
          </cell>
          <cell r="J2188" t="str">
            <v>SEID</v>
          </cell>
          <cell r="K2188" t="str">
            <v>19DEC06</v>
          </cell>
          <cell r="L2188" t="str">
            <v>16JAN07</v>
          </cell>
          <cell r="M2188" t="str">
            <v>25SEP07</v>
          </cell>
          <cell r="N2188" t="str">
            <v>31DEC12</v>
          </cell>
          <cell r="O2188" t="str">
            <v>15JUN15</v>
          </cell>
          <cell r="P2188" t="str">
            <v>15DEC38</v>
          </cell>
          <cell r="Q2188">
            <v>32</v>
          </cell>
          <cell r="R2188">
            <v>8</v>
          </cell>
          <cell r="S2188">
            <v>0</v>
          </cell>
          <cell r="U2188">
            <v>62524</v>
          </cell>
          <cell r="V2188">
            <v>0</v>
          </cell>
          <cell r="W2188">
            <v>62524</v>
          </cell>
          <cell r="X2188">
            <v>62524</v>
          </cell>
          <cell r="Y2188">
            <v>4978</v>
          </cell>
          <cell r="Z2188">
            <v>0</v>
          </cell>
          <cell r="AA2188">
            <v>0</v>
          </cell>
        </row>
        <row r="2189">
          <cell r="A2189" t="str">
            <v>REGIONAL POWR TRANSMISSION INTERCONNECTION PROJ (TAJIK COMPONE</v>
          </cell>
          <cell r="B2189" t="str">
            <v>2303</v>
          </cell>
          <cell r="C2189">
            <v>2303</v>
          </cell>
          <cell r="D2189" t="str">
            <v>ACTIVE</v>
          </cell>
          <cell r="E2189" t="str">
            <v>03</v>
          </cell>
          <cell r="F2189" t="str">
            <v>TAJ</v>
          </cell>
          <cell r="G2189">
            <v>3204</v>
          </cell>
          <cell r="H2189" t="str">
            <v>Transmission &amp; Distribution</v>
          </cell>
          <cell r="I2189">
            <v>4615</v>
          </cell>
          <cell r="J2189" t="str">
            <v>CWID</v>
          </cell>
          <cell r="K2189" t="str">
            <v>19DEC06</v>
          </cell>
          <cell r="L2189" t="str">
            <v>22FEB07</v>
          </cell>
          <cell r="M2189" t="str">
            <v>22AUG07</v>
          </cell>
          <cell r="N2189" t="str">
            <v>31DEC10</v>
          </cell>
          <cell r="O2189" t="str">
            <v>01JUN15</v>
          </cell>
          <cell r="P2189" t="str">
            <v>01DEC38</v>
          </cell>
          <cell r="Q2189">
            <v>32</v>
          </cell>
          <cell r="R2189">
            <v>8</v>
          </cell>
          <cell r="S2189">
            <v>0</v>
          </cell>
          <cell r="U2189">
            <v>22428</v>
          </cell>
          <cell r="V2189">
            <v>0</v>
          </cell>
          <cell r="W2189">
            <v>22428</v>
          </cell>
          <cell r="X2189">
            <v>22428</v>
          </cell>
          <cell r="Y2189">
            <v>1873</v>
          </cell>
          <cell r="Z2189">
            <v>747</v>
          </cell>
          <cell r="AA2189">
            <v>0</v>
          </cell>
        </row>
        <row r="2190">
          <cell r="A2190" t="str">
            <v>REGIONAL POWER TRANSMISSION INTERCONNECTION PROJ-AFHAN COMPONE</v>
          </cell>
          <cell r="B2190" t="str">
            <v>2304</v>
          </cell>
          <cell r="C2190">
            <v>2304</v>
          </cell>
          <cell r="D2190" t="str">
            <v>ACTIVE</v>
          </cell>
          <cell r="E2190" t="str">
            <v>03</v>
          </cell>
          <cell r="F2190" t="str">
            <v>AFG</v>
          </cell>
          <cell r="G2190">
            <v>3204</v>
          </cell>
          <cell r="H2190" t="str">
            <v>Transmission &amp; Distribution</v>
          </cell>
          <cell r="I2190">
            <v>4615</v>
          </cell>
          <cell r="J2190" t="str">
            <v>CWID</v>
          </cell>
          <cell r="K2190" t="str">
            <v>19DEC06</v>
          </cell>
          <cell r="L2190" t="str">
            <v>20MAY07</v>
          </cell>
          <cell r="M2190" t="str">
            <v>22AUG07</v>
          </cell>
          <cell r="N2190" t="str">
            <v>30SEP09</v>
          </cell>
          <cell r="O2190" t="str">
            <v>01JUN15</v>
          </cell>
          <cell r="P2190" t="str">
            <v>01DEC38</v>
          </cell>
          <cell r="Q2190">
            <v>32</v>
          </cell>
          <cell r="R2190">
            <v>8</v>
          </cell>
          <cell r="S2190">
            <v>0</v>
          </cell>
          <cell r="U2190">
            <v>36471</v>
          </cell>
          <cell r="V2190">
            <v>0</v>
          </cell>
          <cell r="W2190">
            <v>36471</v>
          </cell>
          <cell r="X2190">
            <v>36471</v>
          </cell>
          <cell r="Y2190">
            <v>25672</v>
          </cell>
          <cell r="Z2190">
            <v>0</v>
          </cell>
          <cell r="AA2190">
            <v>0</v>
          </cell>
        </row>
        <row r="2191">
          <cell r="A2191" t="str">
            <v>SECOND DEVT POLICY SUPPORT PROGRAM CLUSTER-SUBPROGRAM I</v>
          </cell>
          <cell r="B2191" t="str">
            <v>2305</v>
          </cell>
          <cell r="C2191">
            <v>2305</v>
          </cell>
          <cell r="D2191" t="str">
            <v>CLOSED</v>
          </cell>
          <cell r="E2191" t="str">
            <v>01</v>
          </cell>
          <cell r="F2191" t="str">
            <v>INO</v>
          </cell>
          <cell r="G2191">
            <v>3601</v>
          </cell>
          <cell r="H2191" t="str">
            <v>National Government Administration</v>
          </cell>
          <cell r="I2191">
            <v>2161</v>
          </cell>
          <cell r="J2191" t="str">
            <v>IRM</v>
          </cell>
          <cell r="K2191" t="str">
            <v>20DEC06</v>
          </cell>
          <cell r="L2191" t="str">
            <v>21DEC06</v>
          </cell>
          <cell r="M2191" t="str">
            <v>21DEC06</v>
          </cell>
          <cell r="N2191" t="str">
            <v>21DEC06</v>
          </cell>
          <cell r="Q2191">
            <v>15</v>
          </cell>
          <cell r="R2191">
            <v>3</v>
          </cell>
          <cell r="S2191">
            <v>0</v>
          </cell>
          <cell r="U2191">
            <v>200000</v>
          </cell>
          <cell r="V2191">
            <v>0</v>
          </cell>
          <cell r="W2191">
            <v>200000</v>
          </cell>
          <cell r="X2191">
            <v>200000</v>
          </cell>
          <cell r="Y2191">
            <v>200000</v>
          </cell>
          <cell r="Z2191">
            <v>200000</v>
          </cell>
          <cell r="AA2191">
            <v>0</v>
          </cell>
        </row>
        <row r="2192">
          <cell r="A2192" t="str">
            <v>BASIC EDUCATION SECTOR DEVELOPMENT PROJECT</v>
          </cell>
          <cell r="B2192" t="str">
            <v>2306</v>
          </cell>
          <cell r="C2192">
            <v>2306</v>
          </cell>
          <cell r="D2192" t="str">
            <v>ACTIVE</v>
          </cell>
          <cell r="E2192" t="str">
            <v>03</v>
          </cell>
          <cell r="F2192" t="str">
            <v>LAO</v>
          </cell>
          <cell r="G2192">
            <v>3101</v>
          </cell>
          <cell r="H2192" t="str">
            <v>Basic Education</v>
          </cell>
          <cell r="I2192">
            <v>2135</v>
          </cell>
          <cell r="J2192" t="str">
            <v>SESS</v>
          </cell>
          <cell r="K2192" t="str">
            <v>20DEC06</v>
          </cell>
          <cell r="L2192" t="str">
            <v>21MAR07</v>
          </cell>
          <cell r="M2192" t="str">
            <v>29OCT07</v>
          </cell>
          <cell r="N2192" t="str">
            <v>30APR10</v>
          </cell>
          <cell r="O2192" t="str">
            <v>15MAR15</v>
          </cell>
          <cell r="P2192" t="str">
            <v>15SEP30</v>
          </cell>
          <cell r="Q2192">
            <v>24</v>
          </cell>
          <cell r="R2192">
            <v>8</v>
          </cell>
          <cell r="S2192">
            <v>0</v>
          </cell>
          <cell r="U2192">
            <v>9349</v>
          </cell>
          <cell r="V2192">
            <v>0</v>
          </cell>
          <cell r="W2192">
            <v>9349</v>
          </cell>
          <cell r="X2192">
            <v>9349</v>
          </cell>
          <cell r="Y2192">
            <v>3208</v>
          </cell>
          <cell r="Z2192">
            <v>3184</v>
          </cell>
          <cell r="AA2192">
            <v>0</v>
          </cell>
        </row>
        <row r="2193">
          <cell r="A2193" t="str">
            <v>CUSTOMS MODERNIZATION PROJECT</v>
          </cell>
          <cell r="B2193" t="str">
            <v>2307</v>
          </cell>
          <cell r="C2193">
            <v>2307</v>
          </cell>
          <cell r="D2193" t="str">
            <v>ACTIVE</v>
          </cell>
          <cell r="E2193" t="str">
            <v>03</v>
          </cell>
          <cell r="F2193" t="str">
            <v>MON</v>
          </cell>
          <cell r="G2193">
            <v>3504</v>
          </cell>
          <cell r="H2193" t="str">
            <v>Trade</v>
          </cell>
          <cell r="I2193">
            <v>4710</v>
          </cell>
          <cell r="J2193" t="str">
            <v>EARG</v>
          </cell>
          <cell r="K2193" t="str">
            <v>20DEC06</v>
          </cell>
          <cell r="L2193" t="str">
            <v>06FEB07</v>
          </cell>
          <cell r="M2193" t="str">
            <v>21MAY07</v>
          </cell>
          <cell r="N2193" t="str">
            <v>31AUG10</v>
          </cell>
          <cell r="O2193" t="str">
            <v>15JAN15</v>
          </cell>
          <cell r="P2193" t="str">
            <v>15JUL38</v>
          </cell>
          <cell r="Q2193">
            <v>32</v>
          </cell>
          <cell r="R2193">
            <v>8</v>
          </cell>
          <cell r="S2193">
            <v>0</v>
          </cell>
          <cell r="U2193">
            <v>5226</v>
          </cell>
          <cell r="V2193">
            <v>0</v>
          </cell>
          <cell r="W2193">
            <v>5226</v>
          </cell>
          <cell r="X2193">
            <v>5226</v>
          </cell>
          <cell r="Y2193">
            <v>141</v>
          </cell>
          <cell r="Z2193">
            <v>98</v>
          </cell>
          <cell r="AA2193">
            <v>0</v>
          </cell>
        </row>
        <row r="2194">
          <cell r="A2194" t="str">
            <v>MFF-UTTARANCHAL STATE ROAD INVESTMENT PROGRAM-SUBPROJECT 1</v>
          </cell>
          <cell r="B2194" t="str">
            <v>2308</v>
          </cell>
          <cell r="C2194">
            <v>2308</v>
          </cell>
          <cell r="D2194" t="str">
            <v>ACTIVE</v>
          </cell>
          <cell r="E2194" t="str">
            <v>01</v>
          </cell>
          <cell r="F2194" t="str">
            <v>IND</v>
          </cell>
          <cell r="G2194">
            <v>3701</v>
          </cell>
          <cell r="H2194" t="str">
            <v>Roads &amp; Highways</v>
          </cell>
          <cell r="I2194">
            <v>2060</v>
          </cell>
          <cell r="J2194" t="str">
            <v>INRM</v>
          </cell>
          <cell r="K2194" t="str">
            <v>02JAN07</v>
          </cell>
          <cell r="L2194" t="str">
            <v>25OCT07</v>
          </cell>
          <cell r="M2194" t="str">
            <v>14JAN08</v>
          </cell>
          <cell r="N2194" t="str">
            <v>31MAR12</v>
          </cell>
          <cell r="Q2194">
            <v>25</v>
          </cell>
          <cell r="R2194">
            <v>5</v>
          </cell>
          <cell r="S2194">
            <v>0</v>
          </cell>
          <cell r="U2194">
            <v>50000</v>
          </cell>
          <cell r="V2194">
            <v>0</v>
          </cell>
          <cell r="W2194">
            <v>50000</v>
          </cell>
          <cell r="X2194">
            <v>50000</v>
          </cell>
          <cell r="Y2194">
            <v>40102</v>
          </cell>
          <cell r="Z2194">
            <v>8118</v>
          </cell>
          <cell r="AA2194">
            <v>0</v>
          </cell>
        </row>
        <row r="2195">
          <cell r="A2195" t="str">
            <v>MFF-UTTARANCHAL POWER SECTOR INVESTMENT PROGRAM-SUBPROJECT 1</v>
          </cell>
          <cell r="B2195" t="str">
            <v>2309</v>
          </cell>
          <cell r="C2195">
            <v>2309</v>
          </cell>
          <cell r="D2195" t="str">
            <v>ACTIVE</v>
          </cell>
          <cell r="E2195" t="str">
            <v>01</v>
          </cell>
          <cell r="F2195" t="str">
            <v>IND</v>
          </cell>
          <cell r="G2195">
            <v>3202</v>
          </cell>
          <cell r="H2195" t="str">
            <v>Hydropower Generation</v>
          </cell>
          <cell r="I2195">
            <v>2025</v>
          </cell>
          <cell r="J2195" t="str">
            <v>SAEN</v>
          </cell>
          <cell r="K2195" t="str">
            <v>02JAN07</v>
          </cell>
          <cell r="L2195" t="str">
            <v>22FEB07</v>
          </cell>
          <cell r="M2195" t="str">
            <v>29MAR07</v>
          </cell>
          <cell r="N2195" t="str">
            <v>30JUN12</v>
          </cell>
          <cell r="Q2195">
            <v>25</v>
          </cell>
          <cell r="R2195">
            <v>5</v>
          </cell>
          <cell r="S2195">
            <v>0</v>
          </cell>
          <cell r="U2195">
            <v>41920</v>
          </cell>
          <cell r="V2195">
            <v>0</v>
          </cell>
          <cell r="W2195">
            <v>41920</v>
          </cell>
          <cell r="X2195">
            <v>41920</v>
          </cell>
          <cell r="Y2195">
            <v>26370</v>
          </cell>
          <cell r="Z2195">
            <v>2230</v>
          </cell>
          <cell r="AA2195">
            <v>0</v>
          </cell>
        </row>
        <row r="2196">
          <cell r="A2196" t="str">
            <v>SINDH COASTAL COMMUNITY DEVELOPMENT PROJECT</v>
          </cell>
          <cell r="B2196" t="str">
            <v>2310</v>
          </cell>
          <cell r="C2196">
            <v>2310</v>
          </cell>
          <cell r="D2196" t="str">
            <v>ACTIVE</v>
          </cell>
          <cell r="E2196" t="str">
            <v>03</v>
          </cell>
          <cell r="F2196" t="str">
            <v>PAK</v>
          </cell>
          <cell r="G2196">
            <v>3900</v>
          </cell>
          <cell r="H2196" t="str">
            <v>Multisector</v>
          </cell>
          <cell r="I2196">
            <v>4620</v>
          </cell>
          <cell r="J2196" t="str">
            <v>CWAE</v>
          </cell>
          <cell r="K2196" t="str">
            <v>15JAN07</v>
          </cell>
          <cell r="L2196" t="str">
            <v>07DEC07</v>
          </cell>
          <cell r="M2196" t="str">
            <v>27FEB08</v>
          </cell>
          <cell r="N2196" t="str">
            <v>30JUN13</v>
          </cell>
          <cell r="O2196" t="str">
            <v>15JUN15</v>
          </cell>
          <cell r="P2196" t="str">
            <v>15DEC38</v>
          </cell>
          <cell r="Q2196">
            <v>32</v>
          </cell>
          <cell r="R2196">
            <v>8</v>
          </cell>
          <cell r="S2196">
            <v>0</v>
          </cell>
          <cell r="U2196">
            <v>37509</v>
          </cell>
          <cell r="V2196">
            <v>0</v>
          </cell>
          <cell r="W2196">
            <v>37509</v>
          </cell>
          <cell r="X2196">
            <v>37509</v>
          </cell>
          <cell r="Y2196">
            <v>0</v>
          </cell>
          <cell r="Z2196">
            <v>282</v>
          </cell>
          <cell r="AA2196">
            <v>0</v>
          </cell>
        </row>
        <row r="2197">
          <cell r="A2197" t="str">
            <v>INTEGRATED COASTAL RESOURCES MANAGEMENT PROJECT</v>
          </cell>
          <cell r="B2197" t="str">
            <v>2311</v>
          </cell>
          <cell r="C2197">
            <v>2311</v>
          </cell>
          <cell r="D2197" t="str">
            <v>ACTIVE</v>
          </cell>
          <cell r="E2197" t="str">
            <v>01</v>
          </cell>
          <cell r="F2197" t="str">
            <v>PHI</v>
          </cell>
          <cell r="G2197">
            <v>3002</v>
          </cell>
          <cell r="H2197" t="str">
            <v>Environment &amp; Biodiversity</v>
          </cell>
          <cell r="I2197">
            <v>2125</v>
          </cell>
          <cell r="J2197" t="str">
            <v>SEAE</v>
          </cell>
          <cell r="K2197" t="str">
            <v>23JAN07</v>
          </cell>
          <cell r="L2197" t="str">
            <v>28MAR07</v>
          </cell>
          <cell r="M2197" t="str">
            <v>29JUN07</v>
          </cell>
          <cell r="N2197" t="str">
            <v>30JUN13</v>
          </cell>
          <cell r="Q2197">
            <v>25</v>
          </cell>
          <cell r="R2197">
            <v>6</v>
          </cell>
          <cell r="S2197">
            <v>0</v>
          </cell>
          <cell r="U2197">
            <v>33800</v>
          </cell>
          <cell r="V2197">
            <v>0</v>
          </cell>
          <cell r="W2197">
            <v>33800</v>
          </cell>
          <cell r="X2197">
            <v>33800</v>
          </cell>
          <cell r="Y2197">
            <v>84</v>
          </cell>
          <cell r="Z2197">
            <v>697</v>
          </cell>
          <cell r="AA2197">
            <v>0</v>
          </cell>
        </row>
        <row r="2198">
          <cell r="A2198" t="str">
            <v>MFF-NORTH KARNATAKA URBAN SECTOR INVESTMENT PROGRAM</v>
          </cell>
          <cell r="B2198" t="str">
            <v>2312</v>
          </cell>
          <cell r="C2198">
            <v>2312</v>
          </cell>
          <cell r="D2198" t="str">
            <v>ACTIVE</v>
          </cell>
          <cell r="E2198" t="str">
            <v>01</v>
          </cell>
          <cell r="F2198" t="str">
            <v>IND</v>
          </cell>
          <cell r="G2198">
            <v>3801</v>
          </cell>
          <cell r="H2198" t="str">
            <v>Water Supply &amp; Sanitation</v>
          </cell>
          <cell r="I2198">
            <v>2045</v>
          </cell>
          <cell r="J2198" t="str">
            <v>SAUD</v>
          </cell>
          <cell r="K2198" t="str">
            <v>26JAN07</v>
          </cell>
          <cell r="L2198" t="str">
            <v>23JAN08</v>
          </cell>
          <cell r="M2198" t="str">
            <v>25APR08</v>
          </cell>
          <cell r="N2198" t="str">
            <v>31DEC11</v>
          </cell>
          <cell r="Q2198">
            <v>25</v>
          </cell>
          <cell r="R2198">
            <v>5</v>
          </cell>
          <cell r="S2198">
            <v>0</v>
          </cell>
          <cell r="U2198">
            <v>33000</v>
          </cell>
          <cell r="V2198">
            <v>0</v>
          </cell>
          <cell r="W2198">
            <v>33000</v>
          </cell>
          <cell r="X2198">
            <v>33000</v>
          </cell>
          <cell r="Y2198">
            <v>5766</v>
          </cell>
          <cell r="Z2198">
            <v>1425</v>
          </cell>
          <cell r="AA2198">
            <v>0</v>
          </cell>
        </row>
        <row r="2199">
          <cell r="A2199" t="str">
            <v>RURAL DEVELOPMENT PROJECT</v>
          </cell>
          <cell r="B2199" t="str">
            <v>2313</v>
          </cell>
          <cell r="C2199">
            <v>2313</v>
          </cell>
          <cell r="D2199" t="str">
            <v>ACTIVE</v>
          </cell>
          <cell r="E2199" t="str">
            <v>03</v>
          </cell>
          <cell r="F2199" t="str">
            <v>TAJ</v>
          </cell>
          <cell r="G2199">
            <v>3001</v>
          </cell>
          <cell r="H2199" t="str">
            <v>Agriculture Production, Agroprocessing, &amp; Agrobusiness</v>
          </cell>
          <cell r="I2199">
            <v>4620</v>
          </cell>
          <cell r="J2199" t="str">
            <v>CWAE</v>
          </cell>
          <cell r="K2199" t="str">
            <v>29JAN07</v>
          </cell>
          <cell r="L2199" t="str">
            <v>16APR07</v>
          </cell>
          <cell r="M2199" t="str">
            <v>14SEP07</v>
          </cell>
          <cell r="N2199" t="str">
            <v>30SEP14</v>
          </cell>
          <cell r="O2199" t="str">
            <v>15MAY15</v>
          </cell>
          <cell r="P2199" t="str">
            <v>15NOV38</v>
          </cell>
          <cell r="Q2199">
            <v>32</v>
          </cell>
          <cell r="R2199">
            <v>8</v>
          </cell>
          <cell r="S2199">
            <v>0</v>
          </cell>
          <cell r="U2199">
            <v>9163</v>
          </cell>
          <cell r="V2199">
            <v>0</v>
          </cell>
          <cell r="W2199">
            <v>9163</v>
          </cell>
          <cell r="X2199">
            <v>9163</v>
          </cell>
          <cell r="Y2199">
            <v>0</v>
          </cell>
          <cell r="Z2199">
            <v>0</v>
          </cell>
          <cell r="AA2199">
            <v>0</v>
          </cell>
        </row>
        <row r="2200">
          <cell r="A2200" t="str">
            <v>SOUTHERN AGRICULTURE AREA DEVELOPMENT PROJECT</v>
          </cell>
          <cell r="B2200" t="str">
            <v>2314</v>
          </cell>
          <cell r="C2200">
            <v>2314</v>
          </cell>
          <cell r="D2200" t="str">
            <v>ACTIVE</v>
          </cell>
          <cell r="E2200" t="str">
            <v>03</v>
          </cell>
          <cell r="F2200" t="str">
            <v>KGZ</v>
          </cell>
          <cell r="G2200">
            <v>3001</v>
          </cell>
          <cell r="H2200" t="str">
            <v>Agriculture Production, Agroprocessing, &amp; Agrobusiness</v>
          </cell>
          <cell r="I2200">
            <v>4620</v>
          </cell>
          <cell r="J2200" t="str">
            <v>CWAE</v>
          </cell>
          <cell r="K2200" t="str">
            <v>29JAN07</v>
          </cell>
          <cell r="L2200" t="str">
            <v>31MAY07</v>
          </cell>
          <cell r="M2200" t="str">
            <v>10SEP07</v>
          </cell>
          <cell r="N2200" t="str">
            <v>31DEC13</v>
          </cell>
          <cell r="O2200" t="str">
            <v>15JUL15</v>
          </cell>
          <cell r="P2200" t="str">
            <v>15JAN39</v>
          </cell>
          <cell r="Q2200">
            <v>32</v>
          </cell>
          <cell r="R2200">
            <v>8</v>
          </cell>
          <cell r="S2200">
            <v>0</v>
          </cell>
          <cell r="U2200">
            <v>15369</v>
          </cell>
          <cell r="V2200">
            <v>0</v>
          </cell>
          <cell r="W2200">
            <v>15369</v>
          </cell>
          <cell r="X2200">
            <v>15369</v>
          </cell>
          <cell r="Y2200">
            <v>0</v>
          </cell>
          <cell r="Z2200">
            <v>302</v>
          </cell>
          <cell r="AA2200">
            <v>0</v>
          </cell>
        </row>
        <row r="2201">
          <cell r="A2201" t="str">
            <v>DEVELOPMENT POLICY SUPPORT</v>
          </cell>
          <cell r="B2201" t="str">
            <v>2315</v>
          </cell>
          <cell r="C2201">
            <v>2315</v>
          </cell>
          <cell r="D2201" t="str">
            <v>CLOSED</v>
          </cell>
          <cell r="E2201" t="str">
            <v>01</v>
          </cell>
          <cell r="F2201" t="str">
            <v>PHI</v>
          </cell>
          <cell r="G2201">
            <v>3602</v>
          </cell>
          <cell r="H2201" t="str">
            <v>Economic Management</v>
          </cell>
          <cell r="I2201">
            <v>2145</v>
          </cell>
          <cell r="J2201" t="str">
            <v>SEGF</v>
          </cell>
          <cell r="K2201" t="str">
            <v>08FEB07</v>
          </cell>
          <cell r="L2201" t="str">
            <v>13FEB07</v>
          </cell>
          <cell r="M2201" t="str">
            <v>21FEB07</v>
          </cell>
          <cell r="N2201" t="str">
            <v>31MAR07</v>
          </cell>
          <cell r="Q2201">
            <v>15</v>
          </cell>
          <cell r="R2201">
            <v>3</v>
          </cell>
          <cell r="S2201">
            <v>0</v>
          </cell>
          <cell r="U2201">
            <v>250000</v>
          </cell>
          <cell r="V2201">
            <v>0</v>
          </cell>
          <cell r="W2201">
            <v>250000</v>
          </cell>
          <cell r="X2201">
            <v>250000</v>
          </cell>
          <cell r="Y2201">
            <v>250000</v>
          </cell>
          <cell r="Z2201">
            <v>250000</v>
          </cell>
          <cell r="AA2201">
            <v>0</v>
          </cell>
        </row>
        <row r="2202">
          <cell r="A2202" t="str">
            <v>MFF-BAN RAILWAY SECTOR INVESTMENT PROGRAM</v>
          </cell>
          <cell r="B2202" t="str">
            <v>2316</v>
          </cell>
          <cell r="C2202">
            <v>2316</v>
          </cell>
          <cell r="D2202" t="str">
            <v>ACTIVE</v>
          </cell>
          <cell r="E2202" t="str">
            <v>01</v>
          </cell>
          <cell r="F2202" t="str">
            <v>BAN</v>
          </cell>
          <cell r="G2202">
            <v>3703</v>
          </cell>
          <cell r="H2202" t="str">
            <v>Railways</v>
          </cell>
          <cell r="I2202">
            <v>2015</v>
          </cell>
          <cell r="J2202" t="str">
            <v>SATC</v>
          </cell>
          <cell r="K2202" t="str">
            <v>13FEB07</v>
          </cell>
          <cell r="L2202" t="str">
            <v>15FEB07</v>
          </cell>
          <cell r="M2202" t="str">
            <v>24APR07</v>
          </cell>
          <cell r="N2202" t="str">
            <v>30JUN11</v>
          </cell>
          <cell r="Q2202">
            <v>25</v>
          </cell>
          <cell r="R2202">
            <v>5</v>
          </cell>
          <cell r="S2202">
            <v>0</v>
          </cell>
          <cell r="U2202">
            <v>100000</v>
          </cell>
          <cell r="V2202">
            <v>0</v>
          </cell>
          <cell r="W2202">
            <v>100000</v>
          </cell>
          <cell r="X2202">
            <v>100000</v>
          </cell>
          <cell r="Y2202">
            <v>7924</v>
          </cell>
          <cell r="Z2202">
            <v>3106</v>
          </cell>
          <cell r="AA2202">
            <v>0</v>
          </cell>
        </row>
        <row r="2203">
          <cell r="A2203" t="str">
            <v>MFF-BAN:RAILWAY SECTOR INVESTMENT PROGRAM REFORM</v>
          </cell>
          <cell r="B2203" t="str">
            <v>2317</v>
          </cell>
          <cell r="C2203">
            <v>2317</v>
          </cell>
          <cell r="D2203" t="str">
            <v>ACTIVE</v>
          </cell>
          <cell r="E2203" t="str">
            <v>03</v>
          </cell>
          <cell r="F2203" t="str">
            <v>BAN</v>
          </cell>
          <cell r="G2203">
            <v>3703</v>
          </cell>
          <cell r="H2203" t="str">
            <v>Railways</v>
          </cell>
          <cell r="I2203">
            <v>2015</v>
          </cell>
          <cell r="J2203" t="str">
            <v>SATC</v>
          </cell>
          <cell r="K2203" t="str">
            <v>13FEB07</v>
          </cell>
          <cell r="L2203" t="str">
            <v>15FEB07</v>
          </cell>
          <cell r="M2203" t="str">
            <v>24APR07</v>
          </cell>
          <cell r="N2203" t="str">
            <v>30JUN11</v>
          </cell>
          <cell r="O2203" t="str">
            <v>15MAY15</v>
          </cell>
          <cell r="P2203" t="str">
            <v>15NOV38</v>
          </cell>
          <cell r="Q2203">
            <v>32</v>
          </cell>
          <cell r="R2203">
            <v>8</v>
          </cell>
          <cell r="S2203">
            <v>0</v>
          </cell>
          <cell r="U2203">
            <v>31106</v>
          </cell>
          <cell r="V2203">
            <v>0</v>
          </cell>
          <cell r="W2203">
            <v>31106</v>
          </cell>
          <cell r="X2203">
            <v>31106</v>
          </cell>
          <cell r="Y2203">
            <v>5190</v>
          </cell>
          <cell r="Z2203">
            <v>839</v>
          </cell>
          <cell r="AA2203">
            <v>0</v>
          </cell>
        </row>
        <row r="2204">
          <cell r="A2204" t="str">
            <v>COLOMBO PORT EXPANSION PROJECT</v>
          </cell>
          <cell r="B2204" t="str">
            <v>2319</v>
          </cell>
          <cell r="C2204">
            <v>2319</v>
          </cell>
          <cell r="D2204" t="str">
            <v>ACTIVE</v>
          </cell>
          <cell r="E2204" t="str">
            <v>01</v>
          </cell>
          <cell r="F2204" t="str">
            <v>SRI</v>
          </cell>
          <cell r="G2204">
            <v>3702</v>
          </cell>
          <cell r="H2204" t="str">
            <v>Ports, Waterways, &amp; Shipping</v>
          </cell>
          <cell r="I2204">
            <v>2015</v>
          </cell>
          <cell r="J2204" t="str">
            <v>SATC</v>
          </cell>
          <cell r="K2204" t="str">
            <v>27FEB07</v>
          </cell>
          <cell r="L2204" t="str">
            <v>25APR07</v>
          </cell>
          <cell r="M2204" t="str">
            <v>02MAY08</v>
          </cell>
          <cell r="N2204" t="str">
            <v>30APR11</v>
          </cell>
          <cell r="Q2204">
            <v>25</v>
          </cell>
          <cell r="R2204">
            <v>5</v>
          </cell>
          <cell r="S2204">
            <v>0</v>
          </cell>
          <cell r="U2204">
            <v>300000</v>
          </cell>
          <cell r="V2204">
            <v>0</v>
          </cell>
          <cell r="W2204">
            <v>300000</v>
          </cell>
          <cell r="X2204">
            <v>300000</v>
          </cell>
          <cell r="Y2204">
            <v>294797</v>
          </cell>
          <cell r="Z2204">
            <v>43040</v>
          </cell>
          <cell r="AA2204">
            <v>0</v>
          </cell>
        </row>
        <row r="2205">
          <cell r="A2205" t="str">
            <v>MFF-MADHYA PRADESH POWER SECTOR INVESTMENT PROGRAM-PROJECT 1</v>
          </cell>
          <cell r="B2205" t="str">
            <v>2323</v>
          </cell>
          <cell r="C2205">
            <v>2323</v>
          </cell>
          <cell r="D2205" t="str">
            <v>ACTIVE</v>
          </cell>
          <cell r="E2205" t="str">
            <v>01</v>
          </cell>
          <cell r="F2205" t="str">
            <v>IND</v>
          </cell>
          <cell r="G2205">
            <v>3205</v>
          </cell>
          <cell r="H2205" t="str">
            <v>Energy Sector Development</v>
          </cell>
          <cell r="I2205">
            <v>2060</v>
          </cell>
          <cell r="J2205" t="str">
            <v>INRM</v>
          </cell>
          <cell r="K2205" t="str">
            <v>04APR07</v>
          </cell>
          <cell r="L2205" t="str">
            <v>12APR07</v>
          </cell>
          <cell r="M2205" t="str">
            <v>14MAY07</v>
          </cell>
          <cell r="N2205" t="str">
            <v>30JUN11</v>
          </cell>
          <cell r="Q2205">
            <v>25</v>
          </cell>
          <cell r="R2205">
            <v>5</v>
          </cell>
          <cell r="S2205">
            <v>0</v>
          </cell>
          <cell r="U2205">
            <v>106000</v>
          </cell>
          <cell r="V2205">
            <v>0</v>
          </cell>
          <cell r="W2205">
            <v>106000</v>
          </cell>
          <cell r="X2205">
            <v>106000</v>
          </cell>
          <cell r="Y2205">
            <v>79838</v>
          </cell>
          <cell r="Z2205">
            <v>32030</v>
          </cell>
          <cell r="AA2205">
            <v>0</v>
          </cell>
        </row>
        <row r="2206">
          <cell r="A2206" t="str">
            <v>MFF-MADHYA PRADESH POWER SECTOR INVESTMENT PROGRAM-PROJECT 2</v>
          </cell>
          <cell r="B2206" t="str">
            <v>2324</v>
          </cell>
          <cell r="C2206">
            <v>2324</v>
          </cell>
          <cell r="D2206" t="str">
            <v>ACTIVE</v>
          </cell>
          <cell r="E2206" t="str">
            <v>01</v>
          </cell>
          <cell r="F2206" t="str">
            <v>IND</v>
          </cell>
          <cell r="G2206">
            <v>3205</v>
          </cell>
          <cell r="H2206" t="str">
            <v>Energy Sector Development</v>
          </cell>
          <cell r="I2206">
            <v>2060</v>
          </cell>
          <cell r="J2206" t="str">
            <v>INRM</v>
          </cell>
          <cell r="K2206" t="str">
            <v>04APR07</v>
          </cell>
          <cell r="L2206" t="str">
            <v>12APR07</v>
          </cell>
          <cell r="M2206" t="str">
            <v>14MAY07</v>
          </cell>
          <cell r="N2206" t="str">
            <v>30SEP11</v>
          </cell>
          <cell r="Q2206">
            <v>25</v>
          </cell>
          <cell r="R2206">
            <v>5</v>
          </cell>
          <cell r="S2206">
            <v>0</v>
          </cell>
          <cell r="U2206">
            <v>45000</v>
          </cell>
          <cell r="V2206">
            <v>0</v>
          </cell>
          <cell r="W2206">
            <v>45000</v>
          </cell>
          <cell r="X2206">
            <v>45000</v>
          </cell>
          <cell r="Y2206">
            <v>43072</v>
          </cell>
          <cell r="Z2206">
            <v>8655</v>
          </cell>
          <cell r="AA2206">
            <v>0</v>
          </cell>
        </row>
        <row r="2207">
          <cell r="A2207" t="str">
            <v>DOMESTIV MARITIME TRANSPORT PROJECT</v>
          </cell>
          <cell r="B2207" t="str">
            <v>2327</v>
          </cell>
          <cell r="C2207">
            <v>2327</v>
          </cell>
          <cell r="D2207" t="str">
            <v>ACTIVE</v>
          </cell>
          <cell r="E2207" t="str">
            <v>03</v>
          </cell>
          <cell r="F2207" t="str">
            <v>MLD</v>
          </cell>
          <cell r="G2207">
            <v>3702</v>
          </cell>
          <cell r="H2207" t="str">
            <v>Ports, Waterways, &amp; Shipping</v>
          </cell>
          <cell r="I2207">
            <v>2015</v>
          </cell>
          <cell r="J2207" t="str">
            <v>SATC</v>
          </cell>
          <cell r="K2207" t="str">
            <v>24APR07</v>
          </cell>
          <cell r="L2207" t="str">
            <v>29AUG07</v>
          </cell>
          <cell r="M2207" t="str">
            <v>23OCT07</v>
          </cell>
          <cell r="N2207" t="str">
            <v>31DEC09</v>
          </cell>
          <cell r="O2207" t="str">
            <v>01MAY15</v>
          </cell>
          <cell r="P2207" t="str">
            <v>01NOV38</v>
          </cell>
          <cell r="Q2207">
            <v>32</v>
          </cell>
          <cell r="R2207">
            <v>8</v>
          </cell>
          <cell r="S2207">
            <v>0</v>
          </cell>
          <cell r="U2207">
            <v>5492</v>
          </cell>
          <cell r="V2207">
            <v>0</v>
          </cell>
          <cell r="W2207">
            <v>5492</v>
          </cell>
          <cell r="X2207">
            <v>5492</v>
          </cell>
          <cell r="Y2207">
            <v>1341</v>
          </cell>
          <cell r="Z2207">
            <v>190</v>
          </cell>
          <cell r="AA2207">
            <v>0</v>
          </cell>
        </row>
        <row r="2208">
          <cell r="A2208" t="str">
            <v>ANHUI HEFEI URBAN ENVIRONMENT IMPROVEMENT PROJECT</v>
          </cell>
          <cell r="B2208" t="str">
            <v>2328</v>
          </cell>
          <cell r="C2208">
            <v>2328</v>
          </cell>
          <cell r="D2208" t="str">
            <v>ACTIVE</v>
          </cell>
          <cell r="E2208" t="str">
            <v>01</v>
          </cell>
          <cell r="F2208" t="str">
            <v>PRC</v>
          </cell>
          <cell r="G2208">
            <v>3900</v>
          </cell>
          <cell r="H2208" t="str">
            <v>Multisector</v>
          </cell>
          <cell r="I2208">
            <v>4730</v>
          </cell>
          <cell r="J2208" t="str">
            <v>EASS</v>
          </cell>
          <cell r="K2208" t="str">
            <v>24APR07</v>
          </cell>
          <cell r="L2208" t="str">
            <v>28AUG07</v>
          </cell>
          <cell r="M2208" t="str">
            <v>08JAN08</v>
          </cell>
          <cell r="N2208" t="str">
            <v>31MAR13</v>
          </cell>
          <cell r="Q2208">
            <v>25</v>
          </cell>
          <cell r="R2208">
            <v>5</v>
          </cell>
          <cell r="S2208">
            <v>0</v>
          </cell>
          <cell r="U2208">
            <v>150000</v>
          </cell>
          <cell r="V2208">
            <v>0</v>
          </cell>
          <cell r="W2208">
            <v>150000</v>
          </cell>
          <cell r="X2208">
            <v>150000</v>
          </cell>
          <cell r="Y2208">
            <v>66145</v>
          </cell>
          <cell r="Z2208">
            <v>28764</v>
          </cell>
          <cell r="AA2208">
            <v>0</v>
          </cell>
        </row>
        <row r="2209">
          <cell r="A2209" t="str">
            <v>MADHYA PRADESH STATE ROADS SECTOR PROJECT II</v>
          </cell>
          <cell r="B2209" t="str">
            <v>2330</v>
          </cell>
          <cell r="C2209">
            <v>2330</v>
          </cell>
          <cell r="D2209" t="str">
            <v>ACTIVE</v>
          </cell>
          <cell r="E2209" t="str">
            <v>01</v>
          </cell>
          <cell r="F2209" t="str">
            <v>IND</v>
          </cell>
          <cell r="G2209">
            <v>3701</v>
          </cell>
          <cell r="H2209" t="str">
            <v>Roads &amp; Highways</v>
          </cell>
          <cell r="I2209">
            <v>2060</v>
          </cell>
          <cell r="J2209" t="str">
            <v>INRM</v>
          </cell>
          <cell r="K2209" t="str">
            <v>31MAY07</v>
          </cell>
          <cell r="L2209" t="str">
            <v>23JUL07</v>
          </cell>
          <cell r="M2209" t="str">
            <v>31AUG07</v>
          </cell>
          <cell r="N2209" t="str">
            <v>31DEC10</v>
          </cell>
          <cell r="Q2209">
            <v>25</v>
          </cell>
          <cell r="R2209">
            <v>5</v>
          </cell>
          <cell r="S2209">
            <v>0</v>
          </cell>
          <cell r="U2209">
            <v>320000</v>
          </cell>
          <cell r="V2209">
            <v>0</v>
          </cell>
          <cell r="W2209">
            <v>320000</v>
          </cell>
          <cell r="X2209">
            <v>320000</v>
          </cell>
          <cell r="Y2209">
            <v>256272</v>
          </cell>
          <cell r="Z2209">
            <v>65874</v>
          </cell>
          <cell r="AA2209">
            <v>0</v>
          </cell>
        </row>
        <row r="2210">
          <cell r="A2210" t="str">
            <v>MFF-JAMMU &amp; KASHMIR URBAN SECTOR DEVT INVESTMENT PRGRM-PRJ 1</v>
          </cell>
          <cell r="B2210" t="str">
            <v>2331</v>
          </cell>
          <cell r="C2210">
            <v>2331</v>
          </cell>
          <cell r="D2210" t="str">
            <v>ACTIVE</v>
          </cell>
          <cell r="E2210" t="str">
            <v>01</v>
          </cell>
          <cell r="F2210" t="str">
            <v>IND</v>
          </cell>
          <cell r="G2210">
            <v>3803</v>
          </cell>
          <cell r="H2210" t="str">
            <v>Integrated</v>
          </cell>
          <cell r="I2210">
            <v>2060</v>
          </cell>
          <cell r="J2210" t="str">
            <v>INRM</v>
          </cell>
          <cell r="K2210" t="str">
            <v>04JUN07</v>
          </cell>
          <cell r="L2210" t="str">
            <v>28DEC07</v>
          </cell>
          <cell r="M2210" t="str">
            <v>25MAR08</v>
          </cell>
          <cell r="N2210" t="str">
            <v>31OCT12</v>
          </cell>
          <cell r="Q2210">
            <v>25</v>
          </cell>
          <cell r="R2210">
            <v>5</v>
          </cell>
          <cell r="S2210">
            <v>0</v>
          </cell>
          <cell r="U2210">
            <v>42200</v>
          </cell>
          <cell r="V2210">
            <v>0</v>
          </cell>
          <cell r="W2210">
            <v>42200</v>
          </cell>
          <cell r="X2210">
            <v>42200</v>
          </cell>
          <cell r="Y2210">
            <v>2841</v>
          </cell>
          <cell r="Z2210">
            <v>0</v>
          </cell>
          <cell r="AA2210">
            <v>0</v>
          </cell>
        </row>
        <row r="2211">
          <cell r="A2211" t="str">
            <v>SUSTAINABLE POWER SECTOR DEVELOPMENT PROJECT</v>
          </cell>
          <cell r="B2211" t="str">
            <v>2332</v>
          </cell>
          <cell r="C2211">
            <v>2332</v>
          </cell>
          <cell r="D2211" t="str">
            <v>ACTIVE</v>
          </cell>
          <cell r="E2211" t="str">
            <v>01</v>
          </cell>
          <cell r="F2211" t="str">
            <v>BAN</v>
          </cell>
          <cell r="G2211">
            <v>3205</v>
          </cell>
          <cell r="H2211" t="str">
            <v>Energy Sector Development</v>
          </cell>
          <cell r="I2211">
            <v>2025</v>
          </cell>
          <cell r="J2211" t="str">
            <v>SAEN</v>
          </cell>
          <cell r="K2211" t="str">
            <v>26JUN07</v>
          </cell>
          <cell r="L2211" t="str">
            <v>28JUN07</v>
          </cell>
          <cell r="M2211" t="str">
            <v>24SEP07</v>
          </cell>
          <cell r="N2211" t="str">
            <v>30JUN10</v>
          </cell>
          <cell r="Q2211">
            <v>25</v>
          </cell>
          <cell r="R2211">
            <v>5</v>
          </cell>
          <cell r="S2211">
            <v>0</v>
          </cell>
          <cell r="U2211">
            <v>400000</v>
          </cell>
          <cell r="V2211">
            <v>0</v>
          </cell>
          <cell r="W2211">
            <v>400000</v>
          </cell>
          <cell r="X2211">
            <v>400000</v>
          </cell>
          <cell r="Y2211">
            <v>87365</v>
          </cell>
          <cell r="Z2211">
            <v>15233</v>
          </cell>
          <cell r="AA2211">
            <v>0</v>
          </cell>
        </row>
        <row r="2212">
          <cell r="A2212" t="str">
            <v>SUSTAINABLE POWER SECTOR DEVELOPMENT PROJECT</v>
          </cell>
          <cell r="B2212" t="str">
            <v>2333</v>
          </cell>
          <cell r="C2212">
            <v>2333</v>
          </cell>
          <cell r="D2212" t="str">
            <v>ACTIVE</v>
          </cell>
          <cell r="E2212" t="str">
            <v>03</v>
          </cell>
          <cell r="F2212" t="str">
            <v>BAN</v>
          </cell>
          <cell r="G2212">
            <v>3205</v>
          </cell>
          <cell r="H2212" t="str">
            <v>Energy Sector Development</v>
          </cell>
          <cell r="I2212">
            <v>2025</v>
          </cell>
          <cell r="J2212" t="str">
            <v>SAEN</v>
          </cell>
          <cell r="K2212" t="str">
            <v>26JUN07</v>
          </cell>
          <cell r="L2212" t="str">
            <v>28JUN07</v>
          </cell>
          <cell r="M2212" t="str">
            <v>24SEP07</v>
          </cell>
          <cell r="N2212" t="str">
            <v>30JUN10</v>
          </cell>
          <cell r="O2212" t="str">
            <v>01FEB15</v>
          </cell>
          <cell r="P2212" t="str">
            <v>01AUG38</v>
          </cell>
          <cell r="Q2212">
            <v>32</v>
          </cell>
          <cell r="R2212">
            <v>8</v>
          </cell>
          <cell r="S2212">
            <v>0</v>
          </cell>
          <cell r="U2212">
            <v>5218</v>
          </cell>
          <cell r="V2212">
            <v>0</v>
          </cell>
          <cell r="W2212">
            <v>5218</v>
          </cell>
          <cell r="X2212">
            <v>5218</v>
          </cell>
          <cell r="Y2212">
            <v>0</v>
          </cell>
          <cell r="Z2212">
            <v>0</v>
          </cell>
          <cell r="AA2212">
            <v>0</v>
          </cell>
        </row>
        <row r="2213">
          <cell r="A2213" t="str">
            <v>SUSTAINABLE POWER SECTOR DEVELOPMENT PROGRAM</v>
          </cell>
          <cell r="B2213" t="str">
            <v>2334</v>
          </cell>
          <cell r="C2213">
            <v>2334</v>
          </cell>
          <cell r="D2213" t="str">
            <v>CLOSED</v>
          </cell>
          <cell r="E2213" t="str">
            <v>03</v>
          </cell>
          <cell r="F2213" t="str">
            <v>BAN</v>
          </cell>
          <cell r="G2213">
            <v>3201</v>
          </cell>
          <cell r="H2213" t="str">
            <v>Conventional Energy Generation (other than hydropower)</v>
          </cell>
          <cell r="I2213">
            <v>2025</v>
          </cell>
          <cell r="J2213" t="str">
            <v>SAEN</v>
          </cell>
          <cell r="K2213" t="str">
            <v>26JUN07</v>
          </cell>
          <cell r="L2213" t="str">
            <v>28JUN07</v>
          </cell>
          <cell r="M2213" t="str">
            <v>24SEP07</v>
          </cell>
          <cell r="N2213" t="str">
            <v>16JUN08</v>
          </cell>
          <cell r="O2213" t="str">
            <v>01FEB15</v>
          </cell>
          <cell r="P2213" t="str">
            <v>01AUG30</v>
          </cell>
          <cell r="Q2213">
            <v>24</v>
          </cell>
          <cell r="R2213">
            <v>8</v>
          </cell>
          <cell r="S2213">
            <v>0</v>
          </cell>
          <cell r="U2213">
            <v>63997</v>
          </cell>
          <cell r="V2213">
            <v>0</v>
          </cell>
          <cell r="W2213">
            <v>63997</v>
          </cell>
          <cell r="X2213">
            <v>63997</v>
          </cell>
          <cell r="Y2213">
            <v>63997</v>
          </cell>
          <cell r="Z2213">
            <v>63997</v>
          </cell>
          <cell r="AA2213">
            <v>0</v>
          </cell>
        </row>
        <row r="2214">
          <cell r="A2214" t="str">
            <v>EARTHQUAKE DISPLACED PEOPLE LIVELIHOOD RESTORATION PROGRAM</v>
          </cell>
          <cell r="B2214" t="str">
            <v>2335</v>
          </cell>
          <cell r="C2214">
            <v>2335</v>
          </cell>
          <cell r="D2214" t="str">
            <v>CLOSED</v>
          </cell>
          <cell r="E2214" t="str">
            <v>03</v>
          </cell>
          <cell r="F2214" t="str">
            <v>PAK</v>
          </cell>
          <cell r="G2214">
            <v>3900</v>
          </cell>
          <cell r="H2214" t="str">
            <v>Multisector</v>
          </cell>
          <cell r="I2214">
            <v>4670</v>
          </cell>
          <cell r="J2214" t="str">
            <v>PRM</v>
          </cell>
          <cell r="K2214" t="str">
            <v>27JUN07</v>
          </cell>
          <cell r="L2214" t="str">
            <v>04JUL07</v>
          </cell>
          <cell r="M2214" t="str">
            <v>16JUL07</v>
          </cell>
          <cell r="N2214" t="str">
            <v>05MAY08</v>
          </cell>
          <cell r="O2214" t="str">
            <v>15DEC17</v>
          </cell>
          <cell r="P2214" t="str">
            <v>15JUN47</v>
          </cell>
          <cell r="Q2214">
            <v>40</v>
          </cell>
          <cell r="R2214">
            <v>10</v>
          </cell>
          <cell r="S2214">
            <v>0</v>
          </cell>
          <cell r="U2214">
            <v>416581</v>
          </cell>
          <cell r="V2214">
            <v>0</v>
          </cell>
          <cell r="W2214">
            <v>416581</v>
          </cell>
          <cell r="X2214">
            <v>416581</v>
          </cell>
          <cell r="Y2214">
            <v>416581</v>
          </cell>
          <cell r="Z2214">
            <v>416581</v>
          </cell>
          <cell r="AA2214">
            <v>0</v>
          </cell>
        </row>
        <row r="2215">
          <cell r="A2215" t="str">
            <v>PUBLIC FINANCE MANAGEMENT REFORM PROJECT</v>
          </cell>
          <cell r="B2215" t="str">
            <v>2338</v>
          </cell>
          <cell r="C2215">
            <v>2338</v>
          </cell>
          <cell r="D2215" t="str">
            <v>ACTIVE</v>
          </cell>
          <cell r="E2215" t="str">
            <v>01</v>
          </cell>
          <cell r="F2215" t="str">
            <v>UZB</v>
          </cell>
          <cell r="G2215">
            <v>3602</v>
          </cell>
          <cell r="H2215" t="str">
            <v>Economic Management</v>
          </cell>
          <cell r="I2215">
            <v>4680</v>
          </cell>
          <cell r="J2215" t="str">
            <v>URM</v>
          </cell>
          <cell r="K2215" t="str">
            <v>28JUN07</v>
          </cell>
          <cell r="L2215" t="str">
            <v>10DEC07</v>
          </cell>
          <cell r="M2215" t="str">
            <v>14DEC07</v>
          </cell>
          <cell r="N2215" t="str">
            <v>31JUL12</v>
          </cell>
          <cell r="Q2215">
            <v>25</v>
          </cell>
          <cell r="R2215">
            <v>4</v>
          </cell>
          <cell r="S2215">
            <v>0</v>
          </cell>
          <cell r="U2215">
            <v>20700</v>
          </cell>
          <cell r="V2215">
            <v>0</v>
          </cell>
          <cell r="W2215">
            <v>20700</v>
          </cell>
          <cell r="X2215">
            <v>20700</v>
          </cell>
          <cell r="Y2215">
            <v>15</v>
          </cell>
          <cell r="Z2215">
            <v>33</v>
          </cell>
          <cell r="AA2215">
            <v>0</v>
          </cell>
        </row>
        <row r="2216">
          <cell r="A2216" t="str">
            <v>EASTERN SICHUAN ROADS DEVELOPMENT PROJECT</v>
          </cell>
          <cell r="B2216" t="str">
            <v>2339</v>
          </cell>
          <cell r="C2216">
            <v>2339</v>
          </cell>
          <cell r="D2216" t="str">
            <v>ACTIVE</v>
          </cell>
          <cell r="E2216" t="str">
            <v>01</v>
          </cell>
          <cell r="F2216" t="str">
            <v>PRC</v>
          </cell>
          <cell r="G2216">
            <v>3701</v>
          </cell>
          <cell r="H2216" t="str">
            <v>Roads &amp; Highways</v>
          </cell>
          <cell r="I2216">
            <v>4715</v>
          </cell>
          <cell r="J2216" t="str">
            <v>EATC</v>
          </cell>
          <cell r="K2216" t="str">
            <v>17JUL07</v>
          </cell>
          <cell r="L2216" t="str">
            <v>23JAN08</v>
          </cell>
          <cell r="M2216" t="str">
            <v>05MAY08</v>
          </cell>
          <cell r="N2216" t="str">
            <v>31DEC12</v>
          </cell>
          <cell r="Q2216">
            <v>25</v>
          </cell>
          <cell r="R2216">
            <v>5</v>
          </cell>
          <cell r="S2216">
            <v>0</v>
          </cell>
          <cell r="U2216">
            <v>200000</v>
          </cell>
          <cell r="V2216">
            <v>0</v>
          </cell>
          <cell r="W2216">
            <v>200000</v>
          </cell>
          <cell r="X2216">
            <v>200000</v>
          </cell>
          <cell r="Y2216">
            <v>102165</v>
          </cell>
          <cell r="Z2216">
            <v>156</v>
          </cell>
          <cell r="AA2216">
            <v>0</v>
          </cell>
        </row>
        <row r="2217">
          <cell r="A2217" t="str">
            <v>2ND GENERATION OF CAPITAL MARKET REFORM PROGRAM</v>
          </cell>
          <cell r="B2217" t="str">
            <v>2340</v>
          </cell>
          <cell r="C2217">
            <v>2340</v>
          </cell>
          <cell r="D2217" t="str">
            <v>ACTIVE</v>
          </cell>
          <cell r="E2217" t="str">
            <v>01</v>
          </cell>
          <cell r="F2217" t="str">
            <v>PAK</v>
          </cell>
          <cell r="G2217">
            <v>3302</v>
          </cell>
          <cell r="H2217" t="str">
            <v>Capital Markets &amp; Funds</v>
          </cell>
          <cell r="I2217">
            <v>4630</v>
          </cell>
          <cell r="J2217" t="str">
            <v>CWGF</v>
          </cell>
          <cell r="K2217" t="str">
            <v>31JUL07</v>
          </cell>
          <cell r="L2217" t="str">
            <v>15MAY08</v>
          </cell>
          <cell r="M2217" t="str">
            <v>13JUN08</v>
          </cell>
          <cell r="N2217" t="str">
            <v>30JUN09</v>
          </cell>
          <cell r="Q2217">
            <v>15</v>
          </cell>
          <cell r="R2217">
            <v>3</v>
          </cell>
          <cell r="S2217">
            <v>0</v>
          </cell>
          <cell r="U2217">
            <v>400000</v>
          </cell>
          <cell r="V2217">
            <v>0</v>
          </cell>
          <cell r="W2217">
            <v>400000</v>
          </cell>
          <cell r="X2217">
            <v>400000</v>
          </cell>
          <cell r="Y2217">
            <v>200000</v>
          </cell>
          <cell r="Z2217">
            <v>200000</v>
          </cell>
          <cell r="AA2217">
            <v>0</v>
          </cell>
        </row>
        <row r="2218">
          <cell r="A2218" t="str">
            <v>WESTERN GUANGXI ROADS DEVELOPMENT PROJECT</v>
          </cell>
          <cell r="B2218" t="str">
            <v>2345</v>
          </cell>
          <cell r="C2218">
            <v>2345</v>
          </cell>
          <cell r="D2218" t="str">
            <v>ACTIVE</v>
          </cell>
          <cell r="E2218" t="str">
            <v>01</v>
          </cell>
          <cell r="F2218" t="str">
            <v>PRC</v>
          </cell>
          <cell r="G2218">
            <v>3701</v>
          </cell>
          <cell r="H2218" t="str">
            <v>Roads &amp; Highways</v>
          </cell>
          <cell r="I2218">
            <v>4715</v>
          </cell>
          <cell r="J2218" t="str">
            <v>EATC</v>
          </cell>
          <cell r="K2218" t="str">
            <v>14AUG07</v>
          </cell>
          <cell r="L2218" t="str">
            <v>26FEB08</v>
          </cell>
          <cell r="M2218" t="str">
            <v>25APR08</v>
          </cell>
          <cell r="N2218" t="str">
            <v>30APR13</v>
          </cell>
          <cell r="Q2218">
            <v>25</v>
          </cell>
          <cell r="R2218">
            <v>5</v>
          </cell>
          <cell r="S2218">
            <v>0</v>
          </cell>
          <cell r="U2218">
            <v>300000</v>
          </cell>
          <cell r="V2218">
            <v>0</v>
          </cell>
          <cell r="W2218">
            <v>300000</v>
          </cell>
          <cell r="X2218">
            <v>300000</v>
          </cell>
          <cell r="Y2218">
            <v>194014</v>
          </cell>
          <cell r="Z2218">
            <v>19773</v>
          </cell>
          <cell r="AA2218">
            <v>0</v>
          </cell>
        </row>
        <row r="2219">
          <cell r="A2219" t="str">
            <v>MFF-MADHYA PRADESH POWER SECTOR INVESTMENT PROGRAM TRANCHE 3</v>
          </cell>
          <cell r="B2219" t="str">
            <v>2346</v>
          </cell>
          <cell r="C2219">
            <v>2346</v>
          </cell>
          <cell r="D2219" t="str">
            <v>ACTIVE</v>
          </cell>
          <cell r="E2219" t="str">
            <v>01</v>
          </cell>
          <cell r="F2219" t="str">
            <v>IND</v>
          </cell>
          <cell r="G2219">
            <v>3205</v>
          </cell>
          <cell r="H2219" t="str">
            <v>Energy Sector Development</v>
          </cell>
          <cell r="I2219">
            <v>2060</v>
          </cell>
          <cell r="J2219" t="str">
            <v>INRM</v>
          </cell>
          <cell r="K2219" t="str">
            <v>21AUG07</v>
          </cell>
          <cell r="L2219" t="str">
            <v>23AUG07</v>
          </cell>
          <cell r="M2219" t="str">
            <v>24SEP07</v>
          </cell>
          <cell r="N2219" t="str">
            <v>31DEC11</v>
          </cell>
          <cell r="Q2219">
            <v>25</v>
          </cell>
          <cell r="R2219">
            <v>5</v>
          </cell>
          <cell r="S2219">
            <v>0</v>
          </cell>
          <cell r="U2219">
            <v>144000</v>
          </cell>
          <cell r="V2219">
            <v>0</v>
          </cell>
          <cell r="W2219">
            <v>144000</v>
          </cell>
          <cell r="X2219">
            <v>144000</v>
          </cell>
          <cell r="Y2219">
            <v>119331</v>
          </cell>
          <cell r="Z2219">
            <v>50697</v>
          </cell>
          <cell r="AA2219">
            <v>0</v>
          </cell>
        </row>
        <row r="2220">
          <cell r="A2220" t="str">
            <v>MFF-MADHYA PRADESH POWER SECTOR INVETMENT PROGRAM-TRANCHE 4</v>
          </cell>
          <cell r="B2220" t="str">
            <v>2347</v>
          </cell>
          <cell r="C2220">
            <v>2347</v>
          </cell>
          <cell r="D2220" t="str">
            <v>ACTIVE</v>
          </cell>
          <cell r="E2220" t="str">
            <v>01</v>
          </cell>
          <cell r="F2220" t="str">
            <v>IND</v>
          </cell>
          <cell r="G2220">
            <v>3204</v>
          </cell>
          <cell r="H2220" t="str">
            <v>Transmission &amp; Distribution</v>
          </cell>
          <cell r="I2220">
            <v>2025</v>
          </cell>
          <cell r="J2220" t="str">
            <v>SAEN</v>
          </cell>
          <cell r="K2220" t="str">
            <v>21AUG07</v>
          </cell>
          <cell r="L2220" t="str">
            <v>07MAR08</v>
          </cell>
          <cell r="M2220" t="str">
            <v>11JUN08</v>
          </cell>
          <cell r="N2220" t="str">
            <v>31DEC11</v>
          </cell>
          <cell r="Q2220">
            <v>25</v>
          </cell>
          <cell r="R2220">
            <v>5</v>
          </cell>
          <cell r="S2220">
            <v>0</v>
          </cell>
          <cell r="U2220">
            <v>90000</v>
          </cell>
          <cell r="V2220">
            <v>0</v>
          </cell>
          <cell r="W2220">
            <v>90000</v>
          </cell>
          <cell r="X2220">
            <v>90000</v>
          </cell>
          <cell r="Y2220">
            <v>72373</v>
          </cell>
          <cell r="Z2220">
            <v>3714</v>
          </cell>
          <cell r="AA2220">
            <v>0</v>
          </cell>
        </row>
        <row r="2221">
          <cell r="A2221" t="str">
            <v>NUTRITION IMPROVEMENT THROUGH COMMUNITY EMPOWERMENT PROJECT</v>
          </cell>
          <cell r="B2221" t="str">
            <v>2348</v>
          </cell>
          <cell r="C2221">
            <v>2348</v>
          </cell>
          <cell r="D2221" t="str">
            <v>ACTIVE</v>
          </cell>
          <cell r="E2221" t="str">
            <v>03</v>
          </cell>
          <cell r="F2221" t="str">
            <v>INO</v>
          </cell>
          <cell r="G2221">
            <v>3402</v>
          </cell>
          <cell r="H2221" t="str">
            <v>Health Programs</v>
          </cell>
          <cell r="I2221">
            <v>2135</v>
          </cell>
          <cell r="J2221" t="str">
            <v>SESS</v>
          </cell>
          <cell r="K2221" t="str">
            <v>31AUG07</v>
          </cell>
          <cell r="L2221" t="str">
            <v>05OCT07</v>
          </cell>
          <cell r="M2221" t="str">
            <v>10DEC07</v>
          </cell>
          <cell r="N2221" t="str">
            <v>30SEP12</v>
          </cell>
          <cell r="O2221" t="str">
            <v>15FEB16</v>
          </cell>
          <cell r="P2221" t="str">
            <v>15AUG39</v>
          </cell>
          <cell r="Q2221">
            <v>32</v>
          </cell>
          <cell r="R2221">
            <v>8</v>
          </cell>
          <cell r="S2221">
            <v>0</v>
          </cell>
          <cell r="U2221">
            <v>50704</v>
          </cell>
          <cell r="V2221">
            <v>0</v>
          </cell>
          <cell r="W2221">
            <v>50704</v>
          </cell>
          <cell r="X2221">
            <v>50704</v>
          </cell>
          <cell r="Y2221">
            <v>728</v>
          </cell>
          <cell r="Z2221">
            <v>5004</v>
          </cell>
          <cell r="AA2221">
            <v>0</v>
          </cell>
        </row>
        <row r="2222">
          <cell r="A2222" t="str">
            <v>RURAL ROAD SECTOR PROJECT</v>
          </cell>
          <cell r="B2222" t="str">
            <v>2351</v>
          </cell>
          <cell r="C2222">
            <v>2351</v>
          </cell>
          <cell r="D2222" t="str">
            <v>ACTIVE</v>
          </cell>
          <cell r="E2222" t="str">
            <v>03</v>
          </cell>
          <cell r="F2222" t="str">
            <v>ARM</v>
          </cell>
          <cell r="G2222">
            <v>3701</v>
          </cell>
          <cell r="H2222" t="str">
            <v>Roads &amp; Highways</v>
          </cell>
          <cell r="I2222">
            <v>4615</v>
          </cell>
          <cell r="J2222" t="str">
            <v>CWID</v>
          </cell>
          <cell r="K2222" t="str">
            <v>28SEP07</v>
          </cell>
          <cell r="L2222" t="str">
            <v>15NOV07</v>
          </cell>
          <cell r="M2222" t="str">
            <v>07MAR08</v>
          </cell>
          <cell r="N2222" t="str">
            <v>30JUN11</v>
          </cell>
          <cell r="O2222" t="str">
            <v>01FEB16</v>
          </cell>
          <cell r="P2222" t="str">
            <v>01AUG39</v>
          </cell>
          <cell r="Q2222">
            <v>32</v>
          </cell>
          <cell r="R2222">
            <v>8</v>
          </cell>
          <cell r="S2222">
            <v>0</v>
          </cell>
          <cell r="U2222">
            <v>31025</v>
          </cell>
          <cell r="V2222">
            <v>0</v>
          </cell>
          <cell r="W2222">
            <v>31025</v>
          </cell>
          <cell r="X2222">
            <v>31025</v>
          </cell>
          <cell r="Y2222">
            <v>18151</v>
          </cell>
          <cell r="Z2222">
            <v>6120</v>
          </cell>
          <cell r="AA2222">
            <v>0</v>
          </cell>
        </row>
        <row r="2223">
          <cell r="A2223" t="str">
            <v>SUPPORT THE IMPLEMENTATION OF THE POVERTY REDUCTION PROGRAM IV</v>
          </cell>
          <cell r="B2223" t="str">
            <v>2352</v>
          </cell>
          <cell r="C2223">
            <v>2352</v>
          </cell>
          <cell r="D2223" t="str">
            <v>CLOSED</v>
          </cell>
          <cell r="E2223" t="str">
            <v>03</v>
          </cell>
          <cell r="F2223" t="str">
            <v>VIE</v>
          </cell>
          <cell r="G2223">
            <v>3900</v>
          </cell>
          <cell r="H2223" t="str">
            <v>Multisector</v>
          </cell>
          <cell r="I2223">
            <v>2180</v>
          </cell>
          <cell r="J2223" t="str">
            <v>VRM</v>
          </cell>
          <cell r="K2223" t="str">
            <v>02OCT07</v>
          </cell>
          <cell r="L2223" t="str">
            <v>20DEC07</v>
          </cell>
          <cell r="M2223" t="str">
            <v>21MAR08</v>
          </cell>
          <cell r="N2223" t="str">
            <v>15MAY08</v>
          </cell>
          <cell r="O2223" t="str">
            <v>15MAR16</v>
          </cell>
          <cell r="P2223" t="str">
            <v>15SEP31</v>
          </cell>
          <cell r="Q2223">
            <v>24</v>
          </cell>
          <cell r="R2223">
            <v>8</v>
          </cell>
          <cell r="S2223">
            <v>0</v>
          </cell>
          <cell r="U2223">
            <v>15812</v>
          </cell>
          <cell r="V2223">
            <v>0</v>
          </cell>
          <cell r="W2223">
            <v>15812</v>
          </cell>
          <cell r="X2223">
            <v>15812</v>
          </cell>
          <cell r="Y2223">
            <v>15812</v>
          </cell>
          <cell r="Z2223">
            <v>15812</v>
          </cell>
          <cell r="AA2223">
            <v>0</v>
          </cell>
        </row>
        <row r="2224">
          <cell r="A2224" t="str">
            <v>MFF-MONG DUONG 1 THERMAL POWER INVESTMENT PROGRAM - LOAN 1</v>
          </cell>
          <cell r="B2224" t="str">
            <v>2353</v>
          </cell>
          <cell r="C2224">
            <v>2353</v>
          </cell>
          <cell r="D2224" t="str">
            <v>ACTIVE</v>
          </cell>
          <cell r="E2224" t="str">
            <v>01</v>
          </cell>
          <cell r="F2224" t="str">
            <v>VIE</v>
          </cell>
          <cell r="G2224">
            <v>3205</v>
          </cell>
          <cell r="H2224" t="str">
            <v>Energy Sector Development</v>
          </cell>
          <cell r="I2224">
            <v>2115</v>
          </cell>
          <cell r="J2224" t="str">
            <v>SEID</v>
          </cell>
          <cell r="K2224" t="str">
            <v>02OCT07</v>
          </cell>
          <cell r="L2224" t="str">
            <v>09OCT07</v>
          </cell>
          <cell r="M2224" t="str">
            <v>27MAR08</v>
          </cell>
          <cell r="N2224" t="str">
            <v>30JUN13</v>
          </cell>
          <cell r="Q2224">
            <v>25</v>
          </cell>
          <cell r="R2224">
            <v>6</v>
          </cell>
          <cell r="S2224">
            <v>0</v>
          </cell>
          <cell r="U2224">
            <v>27860</v>
          </cell>
          <cell r="V2224">
            <v>0</v>
          </cell>
          <cell r="W2224">
            <v>27860</v>
          </cell>
          <cell r="X2224">
            <v>27860</v>
          </cell>
          <cell r="Y2224">
            <v>16547</v>
          </cell>
          <cell r="Z2224">
            <v>72</v>
          </cell>
          <cell r="AA2224">
            <v>0</v>
          </cell>
        </row>
        <row r="2225">
          <cell r="A2225" t="str">
            <v>MFF -ROAD NETWORK DEVELOPMENT PROGRAM - PROJECT 1</v>
          </cell>
          <cell r="B2225" t="str">
            <v>2354</v>
          </cell>
          <cell r="C2225">
            <v>2354</v>
          </cell>
          <cell r="D2225" t="str">
            <v>ACTIVE</v>
          </cell>
          <cell r="E2225" t="str">
            <v>01</v>
          </cell>
          <cell r="F2225" t="str">
            <v>AZE</v>
          </cell>
          <cell r="G2225">
            <v>3701</v>
          </cell>
          <cell r="H2225" t="str">
            <v>Roads &amp; Highways</v>
          </cell>
          <cell r="I2225">
            <v>4615</v>
          </cell>
          <cell r="J2225" t="str">
            <v>CWID</v>
          </cell>
          <cell r="K2225" t="str">
            <v>04OCT07</v>
          </cell>
          <cell r="L2225" t="str">
            <v>15JAN08</v>
          </cell>
          <cell r="M2225" t="str">
            <v>03MAR08</v>
          </cell>
          <cell r="N2225" t="str">
            <v>30JUN10</v>
          </cell>
          <cell r="Q2225">
            <v>24</v>
          </cell>
          <cell r="R2225">
            <v>4</v>
          </cell>
          <cell r="S2225">
            <v>0</v>
          </cell>
          <cell r="U2225">
            <v>190000</v>
          </cell>
          <cell r="V2225">
            <v>0</v>
          </cell>
          <cell r="W2225">
            <v>190000</v>
          </cell>
          <cell r="X2225">
            <v>190000</v>
          </cell>
          <cell r="Y2225">
            <v>0</v>
          </cell>
          <cell r="Z2225">
            <v>238</v>
          </cell>
          <cell r="AA2225">
            <v>0</v>
          </cell>
        </row>
        <row r="2226">
          <cell r="A2226" t="str">
            <v>MFF-ROAD NETWORK DEVELOPMENT PROGRAM - PROJECT 1</v>
          </cell>
          <cell r="B2226" t="str">
            <v>2355</v>
          </cell>
          <cell r="C2226">
            <v>2355</v>
          </cell>
          <cell r="D2226" t="str">
            <v>ACTIVE</v>
          </cell>
          <cell r="E2226" t="str">
            <v>03</v>
          </cell>
          <cell r="F2226" t="str">
            <v>AZE</v>
          </cell>
          <cell r="G2226">
            <v>3701</v>
          </cell>
          <cell r="H2226" t="str">
            <v>Roads &amp; Highways</v>
          </cell>
          <cell r="I2226">
            <v>4615</v>
          </cell>
          <cell r="J2226" t="str">
            <v>CWID</v>
          </cell>
          <cell r="K2226" t="str">
            <v>04OCT07</v>
          </cell>
          <cell r="L2226" t="str">
            <v>15JAN08</v>
          </cell>
          <cell r="M2226" t="str">
            <v>03MAR08</v>
          </cell>
          <cell r="N2226" t="str">
            <v>30JUN10</v>
          </cell>
          <cell r="O2226" t="str">
            <v>15MAR16</v>
          </cell>
          <cell r="P2226" t="str">
            <v>15SEP39</v>
          </cell>
          <cell r="Q2226">
            <v>32</v>
          </cell>
          <cell r="R2226">
            <v>8</v>
          </cell>
          <cell r="S2226">
            <v>0</v>
          </cell>
          <cell r="U2226">
            <v>10142</v>
          </cell>
          <cell r="V2226">
            <v>0</v>
          </cell>
          <cell r="W2226">
            <v>10142</v>
          </cell>
          <cell r="X2226">
            <v>10142</v>
          </cell>
          <cell r="Y2226">
            <v>5010</v>
          </cell>
          <cell r="Z2226">
            <v>1476</v>
          </cell>
          <cell r="AA2226">
            <v>0</v>
          </cell>
        </row>
        <row r="2227">
          <cell r="A2227" t="str">
            <v>KHATLON PROVINCE FLOOD RISK MANAGEMENT PROJECT</v>
          </cell>
          <cell r="B2227" t="str">
            <v>2356</v>
          </cell>
          <cell r="C2227">
            <v>2356</v>
          </cell>
          <cell r="D2227" t="str">
            <v>ACTIVE</v>
          </cell>
          <cell r="E2227" t="str">
            <v>03</v>
          </cell>
          <cell r="F2227" t="str">
            <v>TAJ</v>
          </cell>
          <cell r="G2227">
            <v>3007</v>
          </cell>
          <cell r="H2227" t="str">
            <v>Water Resource Management</v>
          </cell>
          <cell r="I2227">
            <v>4620</v>
          </cell>
          <cell r="J2227" t="str">
            <v>CWAE</v>
          </cell>
          <cell r="K2227" t="str">
            <v>05OCT07</v>
          </cell>
          <cell r="L2227" t="str">
            <v>02NOV07</v>
          </cell>
          <cell r="M2227" t="str">
            <v>04DEC07</v>
          </cell>
          <cell r="N2227" t="str">
            <v>30JUN14</v>
          </cell>
          <cell r="O2227" t="str">
            <v>01APR16</v>
          </cell>
          <cell r="P2227" t="str">
            <v>01OCT39</v>
          </cell>
          <cell r="Q2227">
            <v>32</v>
          </cell>
          <cell r="R2227">
            <v>8</v>
          </cell>
          <cell r="S2227">
            <v>0</v>
          </cell>
          <cell r="U2227">
            <v>22355</v>
          </cell>
          <cell r="V2227">
            <v>0</v>
          </cell>
          <cell r="W2227">
            <v>22355</v>
          </cell>
          <cell r="X2227">
            <v>22355</v>
          </cell>
          <cell r="Y2227">
            <v>6305</v>
          </cell>
          <cell r="Z2227">
            <v>4442</v>
          </cell>
          <cell r="AA2227">
            <v>0</v>
          </cell>
        </row>
        <row r="2228">
          <cell r="A2228" t="str">
            <v>INTEGRATED RURAL DEVELOPMENT SECTOR PROJECT IN THE CENTRAL PRV</v>
          </cell>
          <cell r="B2228" t="str">
            <v>2357</v>
          </cell>
          <cell r="C2228">
            <v>2357</v>
          </cell>
          <cell r="D2228" t="str">
            <v>ACTIVE</v>
          </cell>
          <cell r="E2228" t="str">
            <v>03</v>
          </cell>
          <cell r="F2228" t="str">
            <v>VIE</v>
          </cell>
          <cell r="G2228">
            <v>3008</v>
          </cell>
          <cell r="H2228" t="str">
            <v>Agriculture Sector Development</v>
          </cell>
          <cell r="I2228">
            <v>2125</v>
          </cell>
          <cell r="J2228" t="str">
            <v>SEAE</v>
          </cell>
          <cell r="K2228" t="str">
            <v>15OCT07</v>
          </cell>
          <cell r="L2228" t="str">
            <v>20DEC07</v>
          </cell>
          <cell r="M2228" t="str">
            <v>06MAY08</v>
          </cell>
          <cell r="N2228" t="str">
            <v>30JUN14</v>
          </cell>
          <cell r="O2228" t="str">
            <v>01NOV15</v>
          </cell>
          <cell r="P2228" t="str">
            <v>01MAY39</v>
          </cell>
          <cell r="Q2228">
            <v>32</v>
          </cell>
          <cell r="R2228">
            <v>8</v>
          </cell>
          <cell r="S2228">
            <v>0</v>
          </cell>
          <cell r="U2228">
            <v>91134</v>
          </cell>
          <cell r="V2228">
            <v>0</v>
          </cell>
          <cell r="W2228">
            <v>91134</v>
          </cell>
          <cell r="X2228">
            <v>91134</v>
          </cell>
          <cell r="Y2228">
            <v>53</v>
          </cell>
          <cell r="Z2228">
            <v>5570</v>
          </cell>
          <cell r="AA2228">
            <v>0</v>
          </cell>
        </row>
        <row r="2229">
          <cell r="A2229" t="str">
            <v>CAREC REGIONAL ROAD CORRIDOR IMPROVEMENT PROJECT</v>
          </cell>
          <cell r="B2229" t="str">
            <v>2359</v>
          </cell>
          <cell r="C2229">
            <v>2359</v>
          </cell>
          <cell r="D2229" t="str">
            <v>ACTIVE</v>
          </cell>
          <cell r="E2229" t="str">
            <v>03</v>
          </cell>
          <cell r="F2229" t="str">
            <v>TAJ</v>
          </cell>
          <cell r="G2229">
            <v>3701</v>
          </cell>
          <cell r="H2229" t="str">
            <v>Roads &amp; Highways</v>
          </cell>
          <cell r="I2229">
            <v>4615</v>
          </cell>
          <cell r="J2229" t="str">
            <v>CWID</v>
          </cell>
          <cell r="K2229" t="str">
            <v>24OCT07</v>
          </cell>
          <cell r="L2229" t="str">
            <v>03NOV07</v>
          </cell>
          <cell r="M2229" t="str">
            <v>21DEC07</v>
          </cell>
          <cell r="N2229" t="str">
            <v>30SEP13</v>
          </cell>
          <cell r="O2229" t="str">
            <v>15APR16</v>
          </cell>
          <cell r="P2229" t="str">
            <v>15OCT39</v>
          </cell>
          <cell r="Q2229">
            <v>32</v>
          </cell>
          <cell r="R2229">
            <v>8</v>
          </cell>
          <cell r="S2229">
            <v>0</v>
          </cell>
          <cell r="U2229">
            <v>40705</v>
          </cell>
          <cell r="V2229">
            <v>0</v>
          </cell>
          <cell r="W2229">
            <v>40705</v>
          </cell>
          <cell r="X2229">
            <v>40705</v>
          </cell>
          <cell r="Y2229">
            <v>38627</v>
          </cell>
          <cell r="Z2229">
            <v>5794</v>
          </cell>
          <cell r="AA2229">
            <v>0</v>
          </cell>
        </row>
        <row r="2230">
          <cell r="A2230" t="str">
            <v>JILIN URBAN ENVIRONMENT IMPROVEMENT PROJECT</v>
          </cell>
          <cell r="B2230" t="str">
            <v>2360</v>
          </cell>
          <cell r="C2230">
            <v>2360</v>
          </cell>
          <cell r="D2230" t="str">
            <v>ACTIVE</v>
          </cell>
          <cell r="E2230" t="str">
            <v>01</v>
          </cell>
          <cell r="F2230" t="str">
            <v>PRC</v>
          </cell>
          <cell r="G2230">
            <v>3802</v>
          </cell>
          <cell r="H2230" t="str">
            <v>Waste Management</v>
          </cell>
          <cell r="I2230">
            <v>4730</v>
          </cell>
          <cell r="J2230" t="str">
            <v>EASS</v>
          </cell>
          <cell r="K2230" t="str">
            <v>29OCT07</v>
          </cell>
          <cell r="L2230" t="str">
            <v>26FEB08</v>
          </cell>
          <cell r="M2230" t="str">
            <v>20JUN08</v>
          </cell>
          <cell r="N2230" t="str">
            <v>30JUN13</v>
          </cell>
          <cell r="Q2230">
            <v>25</v>
          </cell>
          <cell r="R2230">
            <v>5</v>
          </cell>
          <cell r="S2230">
            <v>0</v>
          </cell>
          <cell r="U2230">
            <v>100000</v>
          </cell>
          <cell r="V2230">
            <v>0</v>
          </cell>
          <cell r="W2230">
            <v>100000</v>
          </cell>
          <cell r="X2230">
            <v>100000</v>
          </cell>
          <cell r="Y2230">
            <v>2637</v>
          </cell>
          <cell r="Z2230">
            <v>117</v>
          </cell>
          <cell r="AA2230">
            <v>0</v>
          </cell>
        </row>
        <row r="2231">
          <cell r="A2231" t="str">
            <v>POVERTY REDUCTION AND MILLENIUM DEVT GOALS ACCELERATION PROGRA</v>
          </cell>
          <cell r="B2231" t="str">
            <v>2361</v>
          </cell>
          <cell r="C2231">
            <v>2361</v>
          </cell>
          <cell r="D2231" t="str">
            <v>CLOSED</v>
          </cell>
          <cell r="E2231" t="str">
            <v>01</v>
          </cell>
          <cell r="F2231" t="str">
            <v>INO</v>
          </cell>
          <cell r="G2231">
            <v>3900</v>
          </cell>
          <cell r="H2231" t="str">
            <v>Multisector</v>
          </cell>
          <cell r="I2231">
            <v>2135</v>
          </cell>
          <cell r="J2231" t="str">
            <v>SESS</v>
          </cell>
          <cell r="K2231" t="str">
            <v>30OCT07</v>
          </cell>
          <cell r="L2231" t="str">
            <v>23NOV07</v>
          </cell>
          <cell r="M2231" t="str">
            <v>07DEC07</v>
          </cell>
          <cell r="N2231" t="str">
            <v>31MAR08</v>
          </cell>
          <cell r="Q2231">
            <v>15</v>
          </cell>
          <cell r="R2231">
            <v>3</v>
          </cell>
          <cell r="S2231">
            <v>0</v>
          </cell>
          <cell r="U2231">
            <v>400000</v>
          </cell>
          <cell r="V2231">
            <v>0</v>
          </cell>
          <cell r="W2231">
            <v>400000</v>
          </cell>
          <cell r="X2231">
            <v>400000</v>
          </cell>
          <cell r="Y2231">
            <v>400000</v>
          </cell>
          <cell r="Z2231">
            <v>400000</v>
          </cell>
          <cell r="AA2231">
            <v>0</v>
          </cell>
        </row>
        <row r="2232">
          <cell r="A2232" t="str">
            <v>GOOD GOVERNANCE PROGRAM</v>
          </cell>
          <cell r="B2232" t="str">
            <v>2362</v>
          </cell>
          <cell r="C2232">
            <v>2362</v>
          </cell>
          <cell r="D2232" t="str">
            <v>ACTIVE</v>
          </cell>
          <cell r="E2232" t="str">
            <v>03</v>
          </cell>
          <cell r="F2232" t="str">
            <v>BAN</v>
          </cell>
          <cell r="G2232">
            <v>3601</v>
          </cell>
          <cell r="H2232" t="str">
            <v>National Government Administration</v>
          </cell>
          <cell r="I2232">
            <v>2050</v>
          </cell>
          <cell r="J2232" t="str">
            <v>SAGF</v>
          </cell>
          <cell r="K2232" t="str">
            <v>30OCT07</v>
          </cell>
          <cell r="L2232" t="str">
            <v>01NOV07</v>
          </cell>
          <cell r="M2232" t="str">
            <v>26NOV07</v>
          </cell>
          <cell r="N2232" t="str">
            <v>31MAR12</v>
          </cell>
          <cell r="O2232" t="str">
            <v>15APR16</v>
          </cell>
          <cell r="P2232" t="str">
            <v>15OCT31</v>
          </cell>
          <cell r="Q2232">
            <v>24</v>
          </cell>
          <cell r="R2232">
            <v>8</v>
          </cell>
          <cell r="S2232">
            <v>0</v>
          </cell>
          <cell r="U2232">
            <v>150970</v>
          </cell>
          <cell r="V2232">
            <v>0</v>
          </cell>
          <cell r="W2232">
            <v>150970</v>
          </cell>
          <cell r="X2232">
            <v>150970</v>
          </cell>
          <cell r="Y2232">
            <v>105506</v>
          </cell>
          <cell r="Z2232">
            <v>105506</v>
          </cell>
          <cell r="AA2232">
            <v>0</v>
          </cell>
        </row>
        <row r="2233">
          <cell r="A2233" t="str">
            <v>WATER SUPPLY AND SANITATION SECTOR PROJECT</v>
          </cell>
          <cell r="B2233" t="str">
            <v>2363</v>
          </cell>
          <cell r="C2233">
            <v>2363</v>
          </cell>
          <cell r="D2233" t="str">
            <v>ACTIVE</v>
          </cell>
          <cell r="E2233" t="str">
            <v>03</v>
          </cell>
          <cell r="F2233" t="str">
            <v>ARM</v>
          </cell>
          <cell r="G2233">
            <v>3801</v>
          </cell>
          <cell r="H2233" t="str">
            <v>Water Supply &amp; Sanitation</v>
          </cell>
          <cell r="I2233">
            <v>4625</v>
          </cell>
          <cell r="J2233" t="str">
            <v>CWSS</v>
          </cell>
          <cell r="K2233" t="str">
            <v>31OCT07</v>
          </cell>
          <cell r="L2233" t="str">
            <v>18DEC07</v>
          </cell>
          <cell r="M2233" t="str">
            <v>28MAY08</v>
          </cell>
          <cell r="N2233" t="str">
            <v>30JUN13</v>
          </cell>
          <cell r="O2233" t="str">
            <v>01FEB16</v>
          </cell>
          <cell r="P2233" t="str">
            <v>01AUG39</v>
          </cell>
          <cell r="Q2233">
            <v>32</v>
          </cell>
          <cell r="R2233">
            <v>8</v>
          </cell>
          <cell r="S2233">
            <v>0</v>
          </cell>
          <cell r="U2233">
            <v>36349</v>
          </cell>
          <cell r="V2233">
            <v>0</v>
          </cell>
          <cell r="W2233">
            <v>36349</v>
          </cell>
          <cell r="X2233">
            <v>36349</v>
          </cell>
          <cell r="Y2233">
            <v>4841</v>
          </cell>
          <cell r="Z2233">
            <v>1912</v>
          </cell>
          <cell r="AA2233">
            <v>0</v>
          </cell>
        </row>
        <row r="2234">
          <cell r="A2234" t="str">
            <v>MFF-RAJASTHAN URBAN SECTOR DEVELOPMENT INVESTMENT PROGRAM-PRJ1</v>
          </cell>
          <cell r="B2234" t="str">
            <v>2366</v>
          </cell>
          <cell r="C2234">
            <v>2366</v>
          </cell>
          <cell r="D2234" t="str">
            <v>ACTIVE</v>
          </cell>
          <cell r="E2234" t="str">
            <v>01</v>
          </cell>
          <cell r="F2234" t="str">
            <v>IND</v>
          </cell>
          <cell r="G2234">
            <v>3900</v>
          </cell>
          <cell r="H2234" t="str">
            <v>Multisector</v>
          </cell>
          <cell r="I2234">
            <v>2045</v>
          </cell>
          <cell r="J2234" t="str">
            <v>SAUD</v>
          </cell>
          <cell r="K2234" t="str">
            <v>08NOV07</v>
          </cell>
          <cell r="L2234" t="str">
            <v>17JAN08</v>
          </cell>
          <cell r="M2234" t="str">
            <v>28FEB08</v>
          </cell>
          <cell r="N2234" t="str">
            <v>30JUN13</v>
          </cell>
          <cell r="Q2234">
            <v>25</v>
          </cell>
          <cell r="R2234">
            <v>5</v>
          </cell>
          <cell r="S2234">
            <v>0</v>
          </cell>
          <cell r="U2234">
            <v>60000</v>
          </cell>
          <cell r="V2234">
            <v>0</v>
          </cell>
          <cell r="W2234">
            <v>60000</v>
          </cell>
          <cell r="X2234">
            <v>60000</v>
          </cell>
          <cell r="Y2234">
            <v>29161</v>
          </cell>
          <cell r="Z2234">
            <v>2267</v>
          </cell>
          <cell r="AA2234">
            <v>0</v>
          </cell>
        </row>
        <row r="2235">
          <cell r="A2235" t="str">
            <v>POWER SECTOR EXPANSION PROJECT</v>
          </cell>
          <cell r="B2235" t="str">
            <v>2368</v>
          </cell>
          <cell r="C2235">
            <v>2368</v>
          </cell>
          <cell r="D2235" t="str">
            <v>ACTIVE</v>
          </cell>
          <cell r="E2235" t="str">
            <v>03</v>
          </cell>
          <cell r="F2235" t="str">
            <v>SAM</v>
          </cell>
          <cell r="G2235">
            <v>3205</v>
          </cell>
          <cell r="H2235" t="str">
            <v>Energy Sector Development</v>
          </cell>
          <cell r="I2235">
            <v>3610</v>
          </cell>
          <cell r="J2235" t="str">
            <v>PAHQ</v>
          </cell>
          <cell r="K2235" t="str">
            <v>21NOV07</v>
          </cell>
          <cell r="L2235" t="str">
            <v>11DEC07</v>
          </cell>
          <cell r="M2235" t="str">
            <v>19JUN08</v>
          </cell>
          <cell r="N2235" t="str">
            <v>31DEC16</v>
          </cell>
          <cell r="O2235" t="str">
            <v>15MAY16</v>
          </cell>
          <cell r="P2235" t="str">
            <v>15NOV39</v>
          </cell>
          <cell r="Q2235">
            <v>32</v>
          </cell>
          <cell r="R2235">
            <v>8</v>
          </cell>
          <cell r="S2235">
            <v>0</v>
          </cell>
          <cell r="U2235">
            <v>26546</v>
          </cell>
          <cell r="V2235">
            <v>0</v>
          </cell>
          <cell r="W2235">
            <v>26546</v>
          </cell>
          <cell r="X2235">
            <v>26546</v>
          </cell>
          <cell r="Y2235">
            <v>1700</v>
          </cell>
          <cell r="Z2235">
            <v>0</v>
          </cell>
          <cell r="AA2235">
            <v>0</v>
          </cell>
        </row>
        <row r="2236">
          <cell r="A2236" t="str">
            <v>EDUCATION FOR KNOWLEDGE SOCIETY PROJECT</v>
          </cell>
          <cell r="B2236" t="str">
            <v>2371</v>
          </cell>
          <cell r="C2236">
            <v>2371</v>
          </cell>
          <cell r="D2236" t="str">
            <v>ACTIVE</v>
          </cell>
          <cell r="E2236" t="str">
            <v>03</v>
          </cell>
          <cell r="F2236" t="str">
            <v>SRI</v>
          </cell>
          <cell r="G2236">
            <v>3106</v>
          </cell>
          <cell r="H2236" t="str">
            <v>Education Sector Development</v>
          </cell>
          <cell r="I2236">
            <v>2035</v>
          </cell>
          <cell r="J2236" t="str">
            <v>SANS</v>
          </cell>
          <cell r="K2236" t="str">
            <v>26NOV07</v>
          </cell>
          <cell r="L2236" t="str">
            <v>18DEC07</v>
          </cell>
          <cell r="M2236" t="str">
            <v>07MAR08</v>
          </cell>
          <cell r="N2236" t="str">
            <v>30JUN13</v>
          </cell>
          <cell r="O2236" t="str">
            <v>15MAY16</v>
          </cell>
          <cell r="P2236" t="str">
            <v>15NOV39</v>
          </cell>
          <cell r="Q2236">
            <v>32</v>
          </cell>
          <cell r="R2236">
            <v>8</v>
          </cell>
          <cell r="S2236">
            <v>0</v>
          </cell>
          <cell r="U2236">
            <v>64848</v>
          </cell>
          <cell r="V2236">
            <v>0</v>
          </cell>
          <cell r="W2236">
            <v>64848</v>
          </cell>
          <cell r="X2236">
            <v>64848</v>
          </cell>
          <cell r="Y2236">
            <v>3169</v>
          </cell>
          <cell r="Z2236">
            <v>2945</v>
          </cell>
          <cell r="AA2236">
            <v>0</v>
          </cell>
        </row>
        <row r="2237">
          <cell r="A2237" t="str">
            <v>GREATER MEKONG &amp; SUBREGION SOUTHERN COASTAL CORRIDOR PROJECT</v>
          </cell>
          <cell r="B2237" t="str">
            <v>2372</v>
          </cell>
          <cell r="C2237">
            <v>2372</v>
          </cell>
          <cell r="D2237" t="str">
            <v>ACTIVE</v>
          </cell>
          <cell r="E2237" t="str">
            <v>03</v>
          </cell>
          <cell r="F2237" t="str">
            <v>VIE</v>
          </cell>
          <cell r="G2237">
            <v>3701</v>
          </cell>
          <cell r="H2237" t="str">
            <v>Roads &amp; Highways</v>
          </cell>
          <cell r="I2237">
            <v>2115</v>
          </cell>
          <cell r="J2237" t="str">
            <v>SEID</v>
          </cell>
          <cell r="K2237" t="str">
            <v>28NOV07</v>
          </cell>
          <cell r="L2237" t="str">
            <v>10JAN08</v>
          </cell>
          <cell r="M2237" t="str">
            <v>29MAY08</v>
          </cell>
          <cell r="N2237" t="str">
            <v>30JUN15</v>
          </cell>
          <cell r="O2237" t="str">
            <v>15MAY16</v>
          </cell>
          <cell r="P2237" t="str">
            <v>15NOV39</v>
          </cell>
          <cell r="Q2237">
            <v>32</v>
          </cell>
          <cell r="R2237">
            <v>8</v>
          </cell>
          <cell r="S2237">
            <v>0</v>
          </cell>
          <cell r="U2237">
            <v>74759</v>
          </cell>
          <cell r="V2237">
            <v>0</v>
          </cell>
          <cell r="W2237">
            <v>74759</v>
          </cell>
          <cell r="X2237">
            <v>74759</v>
          </cell>
          <cell r="Y2237">
            <v>0</v>
          </cell>
          <cell r="Z2237">
            <v>0</v>
          </cell>
          <cell r="AA2237">
            <v>0</v>
          </cell>
        </row>
        <row r="2238">
          <cell r="A2238" t="str">
            <v>GREATER MEKONG &amp; SUBREGION SOUTHERN COASTAL CORRIDOR PROJECT</v>
          </cell>
          <cell r="B2238" t="str">
            <v>2373</v>
          </cell>
          <cell r="C2238">
            <v>2373</v>
          </cell>
          <cell r="D2238" t="str">
            <v>ACTIVE</v>
          </cell>
          <cell r="E2238" t="str">
            <v>03</v>
          </cell>
          <cell r="F2238" t="str">
            <v>CAM</v>
          </cell>
          <cell r="G2238">
            <v>3701</v>
          </cell>
          <cell r="H2238" t="str">
            <v>Roads &amp; Highways</v>
          </cell>
          <cell r="I2238">
            <v>2115</v>
          </cell>
          <cell r="J2238" t="str">
            <v>SEID</v>
          </cell>
          <cell r="K2238" t="str">
            <v>28NOV07</v>
          </cell>
          <cell r="L2238" t="str">
            <v>18FEB08</v>
          </cell>
          <cell r="M2238" t="str">
            <v>12AUG08</v>
          </cell>
          <cell r="N2238" t="str">
            <v>31DEC12</v>
          </cell>
          <cell r="O2238" t="str">
            <v>01APR16</v>
          </cell>
          <cell r="P2238" t="str">
            <v>01OCT39</v>
          </cell>
          <cell r="Q2238">
            <v>32</v>
          </cell>
          <cell r="R2238">
            <v>8</v>
          </cell>
          <cell r="S2238">
            <v>0</v>
          </cell>
          <cell r="U2238">
            <v>7083</v>
          </cell>
          <cell r="V2238">
            <v>0</v>
          </cell>
          <cell r="W2238">
            <v>7083</v>
          </cell>
          <cell r="X2238">
            <v>7083</v>
          </cell>
          <cell r="Y2238">
            <v>0</v>
          </cell>
          <cell r="Z2238">
            <v>0</v>
          </cell>
          <cell r="AA2238">
            <v>0</v>
          </cell>
        </row>
        <row r="2239">
          <cell r="A2239" t="str">
            <v>HO CHI MINH CITY LONG THANH DAU GIAY EXPRESSWAY TA PROJECT</v>
          </cell>
          <cell r="B2239" t="str">
            <v>2374</v>
          </cell>
          <cell r="C2239">
            <v>2374</v>
          </cell>
          <cell r="D2239" t="str">
            <v>ACTIVE</v>
          </cell>
          <cell r="E2239" t="str">
            <v>03</v>
          </cell>
          <cell r="F2239" t="str">
            <v>VIE</v>
          </cell>
          <cell r="G2239">
            <v>3701</v>
          </cell>
          <cell r="H2239" t="str">
            <v>Roads &amp; Highways</v>
          </cell>
          <cell r="I2239">
            <v>2180</v>
          </cell>
          <cell r="J2239" t="str">
            <v>VRM</v>
          </cell>
          <cell r="K2239" t="str">
            <v>28NOV07</v>
          </cell>
          <cell r="L2239" t="str">
            <v>20DEC07</v>
          </cell>
          <cell r="M2239" t="str">
            <v>05SEP08</v>
          </cell>
          <cell r="N2239" t="str">
            <v>30JUN10</v>
          </cell>
          <cell r="O2239" t="str">
            <v>15MAY16</v>
          </cell>
          <cell r="P2239" t="str">
            <v>15NOV39</v>
          </cell>
          <cell r="Q2239">
            <v>32</v>
          </cell>
          <cell r="R2239">
            <v>8</v>
          </cell>
          <cell r="S2239">
            <v>0</v>
          </cell>
          <cell r="U2239">
            <v>9874</v>
          </cell>
          <cell r="V2239">
            <v>0</v>
          </cell>
          <cell r="W2239">
            <v>9874</v>
          </cell>
          <cell r="X2239">
            <v>9874</v>
          </cell>
          <cell r="Y2239">
            <v>9548</v>
          </cell>
          <cell r="Z2239">
            <v>1773</v>
          </cell>
          <cell r="AA2239">
            <v>0</v>
          </cell>
        </row>
        <row r="2240">
          <cell r="A2240" t="str">
            <v>PADMA MULTIPURPOSE DESIGN PROJECT</v>
          </cell>
          <cell r="B2240" t="str">
            <v>2375</v>
          </cell>
          <cell r="C2240">
            <v>2375</v>
          </cell>
          <cell r="D2240" t="str">
            <v>ACTIVE</v>
          </cell>
          <cell r="E2240" t="str">
            <v>03</v>
          </cell>
          <cell r="F2240" t="str">
            <v>BAN</v>
          </cell>
          <cell r="G2240">
            <v>3701</v>
          </cell>
          <cell r="H2240" t="str">
            <v>Roads &amp; Highways</v>
          </cell>
          <cell r="I2240">
            <v>2015</v>
          </cell>
          <cell r="J2240" t="str">
            <v>SATC</v>
          </cell>
          <cell r="K2240" t="str">
            <v>05DEC07</v>
          </cell>
          <cell r="L2240" t="str">
            <v>12DEC07</v>
          </cell>
          <cell r="M2240" t="str">
            <v>25AUG08</v>
          </cell>
          <cell r="N2240" t="str">
            <v>31AUG10</v>
          </cell>
          <cell r="O2240" t="str">
            <v>01JUN16</v>
          </cell>
          <cell r="P2240" t="str">
            <v>01DEC39</v>
          </cell>
          <cell r="Q2240">
            <v>32</v>
          </cell>
          <cell r="R2240">
            <v>8</v>
          </cell>
          <cell r="S2240">
            <v>0</v>
          </cell>
          <cell r="U2240">
            <v>17303</v>
          </cell>
          <cell r="V2240">
            <v>0</v>
          </cell>
          <cell r="W2240">
            <v>17303</v>
          </cell>
          <cell r="X2240">
            <v>17303</v>
          </cell>
          <cell r="Y2240">
            <v>0</v>
          </cell>
          <cell r="Z2240">
            <v>0</v>
          </cell>
          <cell r="AA2240">
            <v>0</v>
          </cell>
        </row>
        <row r="2241">
          <cell r="A2241" t="str">
            <v>TONLE SAP LOWLANDS RURAL DEVELOPMENT PROJECT</v>
          </cell>
          <cell r="B2241" t="str">
            <v>2376</v>
          </cell>
          <cell r="C2241">
            <v>2376</v>
          </cell>
          <cell r="D2241" t="str">
            <v>ACTIVE</v>
          </cell>
          <cell r="E2241" t="str">
            <v>03</v>
          </cell>
          <cell r="F2241" t="str">
            <v>CAM</v>
          </cell>
          <cell r="G2241">
            <v>3900</v>
          </cell>
          <cell r="H2241" t="str">
            <v>Multisector</v>
          </cell>
          <cell r="I2241">
            <v>2125</v>
          </cell>
          <cell r="J2241" t="str">
            <v>SEAE</v>
          </cell>
          <cell r="K2241" t="str">
            <v>05DEC07</v>
          </cell>
          <cell r="L2241" t="str">
            <v>18FEB08</v>
          </cell>
          <cell r="M2241" t="str">
            <v>05NOV08</v>
          </cell>
          <cell r="N2241" t="str">
            <v>30JUN15</v>
          </cell>
          <cell r="O2241" t="str">
            <v>01MAY16</v>
          </cell>
          <cell r="P2241" t="str">
            <v>01NOV39</v>
          </cell>
          <cell r="Q2241">
            <v>32</v>
          </cell>
          <cell r="R2241">
            <v>8</v>
          </cell>
          <cell r="S2241">
            <v>0</v>
          </cell>
          <cell r="U2241">
            <v>10008</v>
          </cell>
          <cell r="V2241">
            <v>0</v>
          </cell>
          <cell r="W2241">
            <v>10008</v>
          </cell>
          <cell r="X2241">
            <v>10008</v>
          </cell>
          <cell r="Y2241">
            <v>0</v>
          </cell>
          <cell r="Z2241">
            <v>0</v>
          </cell>
          <cell r="AA2241">
            <v>0</v>
          </cell>
        </row>
        <row r="2242">
          <cell r="A2242" t="str">
            <v>THIRD FINANCIAL SECTOR PROGRAM LOAN (SUBPROGRAM 1)</v>
          </cell>
          <cell r="B2242" t="str">
            <v>2377</v>
          </cell>
          <cell r="C2242">
            <v>2377</v>
          </cell>
          <cell r="D2242" t="str">
            <v>ACTIVE</v>
          </cell>
          <cell r="E2242" t="str">
            <v>03</v>
          </cell>
          <cell r="F2242" t="str">
            <v>VIE</v>
          </cell>
          <cell r="G2242">
            <v>3306</v>
          </cell>
          <cell r="H2242" t="str">
            <v>Finance Sector Development</v>
          </cell>
          <cell r="I2242">
            <v>2145</v>
          </cell>
          <cell r="J2242" t="str">
            <v>SEGF</v>
          </cell>
          <cell r="K2242" t="str">
            <v>06DEC07</v>
          </cell>
          <cell r="L2242" t="str">
            <v>10JAN08</v>
          </cell>
          <cell r="M2242" t="str">
            <v>11APR08</v>
          </cell>
          <cell r="N2242" t="str">
            <v>30JUN09</v>
          </cell>
          <cell r="O2242" t="str">
            <v>01JUN16</v>
          </cell>
          <cell r="P2242" t="str">
            <v>01DEC31</v>
          </cell>
          <cell r="Q2242">
            <v>24</v>
          </cell>
          <cell r="R2242">
            <v>8</v>
          </cell>
          <cell r="S2242">
            <v>0</v>
          </cell>
          <cell r="U2242">
            <v>75576</v>
          </cell>
          <cell r="V2242">
            <v>0</v>
          </cell>
          <cell r="W2242">
            <v>75576</v>
          </cell>
          <cell r="X2242">
            <v>75576</v>
          </cell>
          <cell r="Y2242">
            <v>31194</v>
          </cell>
          <cell r="Z2242">
            <v>31194</v>
          </cell>
          <cell r="AA2242">
            <v>0</v>
          </cell>
        </row>
        <row r="2243">
          <cell r="A2243" t="str">
            <v>SECOND FINANCIAL SECTOR PROGRAM CLUSTER (SUBPROGRAM 1)</v>
          </cell>
          <cell r="B2243" t="str">
            <v>2378</v>
          </cell>
          <cell r="C2243">
            <v>2378</v>
          </cell>
          <cell r="D2243" t="str">
            <v>CLOSED</v>
          </cell>
          <cell r="E2243" t="str">
            <v>03</v>
          </cell>
          <cell r="F2243" t="str">
            <v>CAM</v>
          </cell>
          <cell r="G2243">
            <v>3306</v>
          </cell>
          <cell r="H2243" t="str">
            <v>Finance Sector Development</v>
          </cell>
          <cell r="I2243">
            <v>2145</v>
          </cell>
          <cell r="J2243" t="str">
            <v>SEGF</v>
          </cell>
          <cell r="K2243" t="str">
            <v>06DEC07</v>
          </cell>
          <cell r="L2243" t="str">
            <v>18FEB08</v>
          </cell>
          <cell r="M2243" t="str">
            <v>10APR08</v>
          </cell>
          <cell r="N2243" t="str">
            <v>31MAY08</v>
          </cell>
          <cell r="O2243" t="str">
            <v>01MAY16</v>
          </cell>
          <cell r="P2243" t="str">
            <v>01NOV31</v>
          </cell>
          <cell r="Q2243">
            <v>24</v>
          </cell>
          <cell r="R2243">
            <v>8</v>
          </cell>
          <cell r="S2243">
            <v>0</v>
          </cell>
          <cell r="U2243">
            <v>10470</v>
          </cell>
          <cell r="V2243">
            <v>0</v>
          </cell>
          <cell r="W2243">
            <v>10470</v>
          </cell>
          <cell r="X2243">
            <v>10470</v>
          </cell>
          <cell r="Y2243">
            <v>10470</v>
          </cell>
          <cell r="Z2243">
            <v>10470</v>
          </cell>
          <cell r="AA2243">
            <v>0</v>
          </cell>
        </row>
        <row r="2244">
          <cell r="A2244" t="str">
            <v>CAPITAL MARKET DEVELOPMENT PROGRAM CLUSTER (SUBPROGRAM 1)</v>
          </cell>
          <cell r="B2244" t="str">
            <v>2379</v>
          </cell>
          <cell r="C2244">
            <v>2379</v>
          </cell>
          <cell r="D2244" t="str">
            <v>CLOSED</v>
          </cell>
          <cell r="E2244" t="str">
            <v>01</v>
          </cell>
          <cell r="F2244" t="str">
            <v>INO</v>
          </cell>
          <cell r="G2244">
            <v>3305</v>
          </cell>
          <cell r="H2244" t="str">
            <v>Pensions, Insurance, Social Security &amp; Contractual Savings</v>
          </cell>
          <cell r="I2244">
            <v>2145</v>
          </cell>
          <cell r="J2244" t="str">
            <v>SEGF</v>
          </cell>
          <cell r="K2244" t="str">
            <v>10DEC07</v>
          </cell>
          <cell r="L2244" t="str">
            <v>11DEC07</v>
          </cell>
          <cell r="M2244" t="str">
            <v>14DEC07</v>
          </cell>
          <cell r="N2244" t="str">
            <v>31MAR08</v>
          </cell>
          <cell r="Q2244">
            <v>15</v>
          </cell>
          <cell r="R2244">
            <v>3</v>
          </cell>
          <cell r="S2244">
            <v>0</v>
          </cell>
          <cell r="U2244">
            <v>300000</v>
          </cell>
          <cell r="V2244">
            <v>0</v>
          </cell>
          <cell r="W2244">
            <v>300000</v>
          </cell>
          <cell r="X2244">
            <v>300000</v>
          </cell>
          <cell r="Y2244">
            <v>300000</v>
          </cell>
          <cell r="Z2244">
            <v>300000</v>
          </cell>
          <cell r="AA2244">
            <v>0</v>
          </cell>
        </row>
        <row r="2245">
          <cell r="A2245" t="str">
            <v>RURAL BASIC EDUCATION PROJECT</v>
          </cell>
          <cell r="B2245" t="str">
            <v>2380</v>
          </cell>
          <cell r="C2245">
            <v>2380</v>
          </cell>
          <cell r="D2245" t="str">
            <v>ACTIVE</v>
          </cell>
          <cell r="E2245" t="str">
            <v>03</v>
          </cell>
          <cell r="F2245" t="str">
            <v>UZB</v>
          </cell>
          <cell r="G2245">
            <v>3101</v>
          </cell>
          <cell r="H2245" t="str">
            <v>Basic Education</v>
          </cell>
          <cell r="I2245">
            <v>4630</v>
          </cell>
          <cell r="J2245" t="str">
            <v>CWGF</v>
          </cell>
          <cell r="K2245" t="str">
            <v>06DEC07</v>
          </cell>
          <cell r="L2245" t="str">
            <v>10JUN08</v>
          </cell>
          <cell r="M2245" t="str">
            <v>30SEP08</v>
          </cell>
          <cell r="N2245" t="str">
            <v>30JUN12</v>
          </cell>
          <cell r="O2245" t="str">
            <v>15FEB16</v>
          </cell>
          <cell r="P2245" t="str">
            <v>15AUG39</v>
          </cell>
          <cell r="Q2245">
            <v>32</v>
          </cell>
          <cell r="R2245">
            <v>8</v>
          </cell>
          <cell r="S2245">
            <v>0</v>
          </cell>
          <cell r="U2245">
            <v>29594</v>
          </cell>
          <cell r="V2245">
            <v>0</v>
          </cell>
          <cell r="W2245">
            <v>29594</v>
          </cell>
          <cell r="X2245">
            <v>29594</v>
          </cell>
          <cell r="Y2245">
            <v>0</v>
          </cell>
          <cell r="Z2245">
            <v>100</v>
          </cell>
          <cell r="AA2245">
            <v>0</v>
          </cell>
        </row>
        <row r="2246">
          <cell r="A2246" t="str">
            <v>SMALL AND MEDIUM ENTERPRISE REGIONAL DEVELOPMENT</v>
          </cell>
          <cell r="B2246" t="str">
            <v>2381</v>
          </cell>
          <cell r="C2246">
            <v>2381</v>
          </cell>
          <cell r="D2246" t="str">
            <v>ACTIVE</v>
          </cell>
          <cell r="E2246" t="str">
            <v>03</v>
          </cell>
          <cell r="F2246" t="str">
            <v>SRI</v>
          </cell>
          <cell r="G2246">
            <v>3503</v>
          </cell>
          <cell r="H2246" t="str">
            <v>Small &amp; Medium Scale Enterprises</v>
          </cell>
          <cell r="I2246">
            <v>2050</v>
          </cell>
          <cell r="J2246" t="str">
            <v>SAGF</v>
          </cell>
          <cell r="K2246" t="str">
            <v>06DEC07</v>
          </cell>
          <cell r="L2246" t="str">
            <v>18DEC07</v>
          </cell>
          <cell r="M2246" t="str">
            <v>08APR08</v>
          </cell>
          <cell r="N2246" t="str">
            <v>30JUN11</v>
          </cell>
          <cell r="O2246" t="str">
            <v>15MAY16</v>
          </cell>
          <cell r="P2246" t="str">
            <v>15NOV39</v>
          </cell>
          <cell r="Q2246">
            <v>32</v>
          </cell>
          <cell r="R2246">
            <v>8</v>
          </cell>
          <cell r="S2246">
            <v>0</v>
          </cell>
          <cell r="U2246">
            <v>50080</v>
          </cell>
          <cell r="V2246">
            <v>0</v>
          </cell>
          <cell r="W2246">
            <v>50080</v>
          </cell>
          <cell r="X2246">
            <v>3503</v>
          </cell>
          <cell r="Y2246">
            <v>6752</v>
          </cell>
          <cell r="Z2246">
            <v>6752</v>
          </cell>
          <cell r="AA2246">
            <v>0</v>
          </cell>
        </row>
        <row r="2247">
          <cell r="A2247" t="str">
            <v>DHAKA WATER SUPPLY SECTOR DEVELOPMENT PROGRAM (PROJECT LOAN)</v>
          </cell>
          <cell r="B2247" t="str">
            <v>2382</v>
          </cell>
          <cell r="C2247">
            <v>2382</v>
          </cell>
          <cell r="D2247" t="str">
            <v>ACTIVE</v>
          </cell>
          <cell r="E2247" t="str">
            <v>03</v>
          </cell>
          <cell r="F2247" t="str">
            <v>BAN</v>
          </cell>
          <cell r="G2247">
            <v>3801</v>
          </cell>
          <cell r="H2247" t="str">
            <v>Water Supply &amp; Sanitation</v>
          </cell>
          <cell r="I2247">
            <v>2045</v>
          </cell>
          <cell r="J2247" t="str">
            <v>SAUD</v>
          </cell>
          <cell r="K2247" t="str">
            <v>10DEC07</v>
          </cell>
          <cell r="L2247" t="str">
            <v>12DEC07</v>
          </cell>
          <cell r="M2247" t="str">
            <v>14DEC07</v>
          </cell>
          <cell r="N2247" t="str">
            <v>30JUN14</v>
          </cell>
          <cell r="O2247" t="str">
            <v>15APR16</v>
          </cell>
          <cell r="P2247" t="str">
            <v>15OCT39</v>
          </cell>
          <cell r="Q2247">
            <v>32</v>
          </cell>
          <cell r="R2247">
            <v>8</v>
          </cell>
          <cell r="S2247">
            <v>0</v>
          </cell>
          <cell r="U2247">
            <v>147865</v>
          </cell>
          <cell r="V2247">
            <v>0</v>
          </cell>
          <cell r="W2247">
            <v>147865</v>
          </cell>
          <cell r="X2247">
            <v>147865</v>
          </cell>
          <cell r="Y2247">
            <v>289</v>
          </cell>
          <cell r="Z2247">
            <v>1297</v>
          </cell>
          <cell r="AA2247">
            <v>0</v>
          </cell>
        </row>
        <row r="2248">
          <cell r="A2248" t="str">
            <v>DHAKA WATER SUPPLY SECTOR DEVELOPMENT PROGRAM</v>
          </cell>
          <cell r="B2248" t="str">
            <v>2383</v>
          </cell>
          <cell r="C2248">
            <v>2383</v>
          </cell>
          <cell r="D2248" t="str">
            <v>ACTIVE</v>
          </cell>
          <cell r="E2248" t="str">
            <v>03</v>
          </cell>
          <cell r="F2248" t="str">
            <v>BAN</v>
          </cell>
          <cell r="G2248">
            <v>3801</v>
          </cell>
          <cell r="H2248" t="str">
            <v>Water Supply &amp; Sanitation</v>
          </cell>
          <cell r="I2248">
            <v>2045</v>
          </cell>
          <cell r="J2248" t="str">
            <v>SAUD</v>
          </cell>
          <cell r="K2248" t="str">
            <v>10DEC07</v>
          </cell>
          <cell r="L2248" t="str">
            <v>12DEC07</v>
          </cell>
          <cell r="M2248" t="str">
            <v>14DEC07</v>
          </cell>
          <cell r="N2248" t="str">
            <v>30JUN14</v>
          </cell>
          <cell r="O2248" t="str">
            <v>15APR16</v>
          </cell>
          <cell r="P2248" t="str">
            <v>15OCT31</v>
          </cell>
          <cell r="Q2248">
            <v>24</v>
          </cell>
          <cell r="R2248">
            <v>8</v>
          </cell>
          <cell r="S2248">
            <v>0</v>
          </cell>
          <cell r="U2248">
            <v>49866</v>
          </cell>
          <cell r="V2248">
            <v>0</v>
          </cell>
          <cell r="W2248">
            <v>49866</v>
          </cell>
          <cell r="X2248">
            <v>49866</v>
          </cell>
          <cell r="Y2248">
            <v>25224</v>
          </cell>
          <cell r="Z2248">
            <v>25224</v>
          </cell>
          <cell r="AA2248">
            <v>0</v>
          </cell>
        </row>
        <row r="2249">
          <cell r="A2249" t="str">
            <v>LOWER SECONDARY EDUCATION FOR THE MOST DISADVANTAGED REGIONS</v>
          </cell>
          <cell r="B2249" t="str">
            <v>2384</v>
          </cell>
          <cell r="C2249">
            <v>2384</v>
          </cell>
          <cell r="D2249" t="str">
            <v>ACTIVE</v>
          </cell>
          <cell r="E2249" t="str">
            <v>03</v>
          </cell>
          <cell r="F2249" t="str">
            <v>VIE</v>
          </cell>
          <cell r="G2249">
            <v>3101</v>
          </cell>
          <cell r="H2249" t="str">
            <v>Basic Education</v>
          </cell>
          <cell r="I2249">
            <v>2135</v>
          </cell>
          <cell r="J2249" t="str">
            <v>SESS</v>
          </cell>
          <cell r="K2249" t="str">
            <v>10DEC07</v>
          </cell>
          <cell r="L2249" t="str">
            <v>10JAN08</v>
          </cell>
          <cell r="M2249" t="str">
            <v>09MAY08</v>
          </cell>
          <cell r="N2249" t="str">
            <v>31DEC14</v>
          </cell>
          <cell r="O2249" t="str">
            <v>01JUN16</v>
          </cell>
          <cell r="P2249" t="str">
            <v>01DEC39</v>
          </cell>
          <cell r="Q2249">
            <v>32</v>
          </cell>
          <cell r="R2249">
            <v>8</v>
          </cell>
          <cell r="S2249">
            <v>0</v>
          </cell>
          <cell r="U2249">
            <v>49415</v>
          </cell>
          <cell r="V2249">
            <v>0</v>
          </cell>
          <cell r="W2249">
            <v>49415</v>
          </cell>
          <cell r="X2249">
            <v>49415</v>
          </cell>
          <cell r="Y2249">
            <v>73</v>
          </cell>
          <cell r="Z2249">
            <v>2007</v>
          </cell>
          <cell r="AA2249">
            <v>0</v>
          </cell>
        </row>
        <row r="2250">
          <cell r="A2250" t="str">
            <v>PUNJAB GOVERNMENT EFFICIENCY IMPROVEMENT PROGRAM-SUBPROGRAM 1</v>
          </cell>
          <cell r="B2250" t="str">
            <v>2385</v>
          </cell>
          <cell r="C2250">
            <v>2385</v>
          </cell>
          <cell r="D2250" t="str">
            <v>CLOSED</v>
          </cell>
          <cell r="E2250" t="str">
            <v>01</v>
          </cell>
          <cell r="F2250" t="str">
            <v>PAK</v>
          </cell>
          <cell r="G2250">
            <v>3602</v>
          </cell>
          <cell r="H2250" t="str">
            <v>Economic Management</v>
          </cell>
          <cell r="I2250">
            <v>4630</v>
          </cell>
          <cell r="J2250" t="str">
            <v>CWGF</v>
          </cell>
          <cell r="K2250" t="str">
            <v>10DEC07</v>
          </cell>
          <cell r="L2250" t="str">
            <v>14DEC07</v>
          </cell>
          <cell r="M2250" t="str">
            <v>21DEC07</v>
          </cell>
          <cell r="N2250" t="str">
            <v>12FEB08</v>
          </cell>
          <cell r="Q2250">
            <v>15</v>
          </cell>
          <cell r="R2250">
            <v>3</v>
          </cell>
          <cell r="S2250">
            <v>0</v>
          </cell>
          <cell r="U2250">
            <v>250000</v>
          </cell>
          <cell r="V2250">
            <v>0</v>
          </cell>
          <cell r="W2250">
            <v>250000</v>
          </cell>
          <cell r="X2250">
            <v>250000</v>
          </cell>
          <cell r="Y2250">
            <v>250000</v>
          </cell>
          <cell r="Z2250">
            <v>250000</v>
          </cell>
          <cell r="AA2250">
            <v>0</v>
          </cell>
        </row>
        <row r="2251">
          <cell r="A2251" t="str">
            <v>CAPACITY BUILDING FOR PUNJAB GOVERNMENT EFFICIENCY IMPROVEMENT</v>
          </cell>
          <cell r="B2251" t="str">
            <v>2386</v>
          </cell>
          <cell r="C2251">
            <v>2386</v>
          </cell>
          <cell r="D2251" t="str">
            <v>ACTIVE</v>
          </cell>
          <cell r="E2251" t="str">
            <v>03</v>
          </cell>
          <cell r="F2251" t="str">
            <v>PAK</v>
          </cell>
          <cell r="G2251">
            <v>3602</v>
          </cell>
          <cell r="H2251" t="str">
            <v>Economic Management</v>
          </cell>
          <cell r="I2251">
            <v>4630</v>
          </cell>
          <cell r="J2251" t="str">
            <v>CWGF</v>
          </cell>
          <cell r="K2251" t="str">
            <v>10DEC07</v>
          </cell>
          <cell r="L2251" t="str">
            <v>14DEC07</v>
          </cell>
          <cell r="M2251" t="str">
            <v>21DEC07</v>
          </cell>
          <cell r="N2251" t="str">
            <v>31MAY12</v>
          </cell>
          <cell r="O2251" t="str">
            <v>15APR16</v>
          </cell>
          <cell r="P2251" t="str">
            <v>15OCT39</v>
          </cell>
          <cell r="Q2251">
            <v>32</v>
          </cell>
          <cell r="R2251">
            <v>8</v>
          </cell>
          <cell r="S2251">
            <v>0</v>
          </cell>
          <cell r="U2251">
            <v>8775</v>
          </cell>
          <cell r="V2251">
            <v>0</v>
          </cell>
          <cell r="W2251">
            <v>8775</v>
          </cell>
          <cell r="X2251">
            <v>8775</v>
          </cell>
          <cell r="Y2251">
            <v>0</v>
          </cell>
          <cell r="Z2251">
            <v>220</v>
          </cell>
          <cell r="AA2251">
            <v>0</v>
          </cell>
        </row>
        <row r="2252">
          <cell r="A2252" t="str">
            <v>LOCAL GOV'T FINANCING &amp; BUDGET REFORM PROGRAM CLUSTER -SUBPRGM</v>
          </cell>
          <cell r="B2252" t="str">
            <v>2387</v>
          </cell>
          <cell r="C2252">
            <v>2387</v>
          </cell>
          <cell r="D2252" t="str">
            <v>CLOSED</v>
          </cell>
          <cell r="E2252" t="str">
            <v>01</v>
          </cell>
          <cell r="F2252" t="str">
            <v>PHI</v>
          </cell>
          <cell r="G2252">
            <v>3604</v>
          </cell>
          <cell r="H2252" t="str">
            <v>Public Finance &amp; Expenditure Management</v>
          </cell>
          <cell r="I2252">
            <v>2145</v>
          </cell>
          <cell r="J2252" t="str">
            <v>SEGF</v>
          </cell>
          <cell r="K2252" t="str">
            <v>13DEC07</v>
          </cell>
          <cell r="L2252" t="str">
            <v>22FEB08</v>
          </cell>
          <cell r="M2252" t="str">
            <v>07APR08</v>
          </cell>
          <cell r="N2252" t="str">
            <v>09APR08</v>
          </cell>
          <cell r="Q2252">
            <v>15</v>
          </cell>
          <cell r="R2252">
            <v>3</v>
          </cell>
          <cell r="S2252">
            <v>0</v>
          </cell>
          <cell r="U2252">
            <v>337552</v>
          </cell>
          <cell r="V2252">
            <v>0</v>
          </cell>
          <cell r="W2252">
            <v>337552</v>
          </cell>
          <cell r="X2252">
            <v>337552</v>
          </cell>
          <cell r="Y2252">
            <v>337552</v>
          </cell>
          <cell r="Z2252">
            <v>337552</v>
          </cell>
          <cell r="AA2252">
            <v>0</v>
          </cell>
        </row>
        <row r="2253">
          <cell r="A2253" t="str">
            <v>KUNMING QINGSHUIHAI WATER SUPPLY PROJECT</v>
          </cell>
          <cell r="B2253" t="str">
            <v>2388</v>
          </cell>
          <cell r="C2253">
            <v>2388</v>
          </cell>
          <cell r="D2253" t="str">
            <v>ACTIVE</v>
          </cell>
          <cell r="E2253" t="str">
            <v>01</v>
          </cell>
          <cell r="F2253" t="str">
            <v>PRC</v>
          </cell>
          <cell r="G2253">
            <v>3801</v>
          </cell>
          <cell r="H2253" t="str">
            <v>Water Supply &amp; Sanitation</v>
          </cell>
          <cell r="I2253">
            <v>4730</v>
          </cell>
          <cell r="J2253" t="str">
            <v>EASS</v>
          </cell>
          <cell r="K2253" t="str">
            <v>12DEC07</v>
          </cell>
          <cell r="L2253" t="str">
            <v>26MAR08</v>
          </cell>
          <cell r="M2253" t="str">
            <v>25JUN08</v>
          </cell>
          <cell r="N2253" t="str">
            <v>30JUN13</v>
          </cell>
          <cell r="Q2253">
            <v>25</v>
          </cell>
          <cell r="R2253">
            <v>5</v>
          </cell>
          <cell r="S2253">
            <v>0</v>
          </cell>
          <cell r="U2253">
            <v>80000</v>
          </cell>
          <cell r="V2253">
            <v>0</v>
          </cell>
          <cell r="W2253">
            <v>80000</v>
          </cell>
          <cell r="X2253">
            <v>80000</v>
          </cell>
          <cell r="Y2253">
            <v>23768</v>
          </cell>
          <cell r="Z2253">
            <v>8000</v>
          </cell>
          <cell r="AA2253">
            <v>0</v>
          </cell>
        </row>
        <row r="2254">
          <cell r="A2254" t="str">
            <v>RAILWAY SAFETY ENHANCEMENT PROJECT</v>
          </cell>
          <cell r="B2254" t="str">
            <v>2390</v>
          </cell>
          <cell r="C2254">
            <v>2390</v>
          </cell>
          <cell r="D2254" t="str">
            <v>ACTIVE</v>
          </cell>
          <cell r="E2254" t="str">
            <v>01</v>
          </cell>
          <cell r="F2254" t="str">
            <v>PRC</v>
          </cell>
          <cell r="G2254">
            <v>3703</v>
          </cell>
          <cell r="H2254" t="str">
            <v>Railways</v>
          </cell>
          <cell r="I2254">
            <v>4715</v>
          </cell>
          <cell r="J2254" t="str">
            <v>EATC</v>
          </cell>
          <cell r="K2254" t="str">
            <v>12DEC07</v>
          </cell>
          <cell r="L2254" t="str">
            <v>14MAR08</v>
          </cell>
          <cell r="M2254" t="str">
            <v>08JUL08</v>
          </cell>
          <cell r="N2254" t="str">
            <v>30JUN13</v>
          </cell>
          <cell r="Q2254">
            <v>25</v>
          </cell>
          <cell r="R2254">
            <v>5</v>
          </cell>
          <cell r="S2254">
            <v>0</v>
          </cell>
          <cell r="U2254">
            <v>100000</v>
          </cell>
          <cell r="V2254">
            <v>0</v>
          </cell>
          <cell r="W2254">
            <v>100000</v>
          </cell>
          <cell r="X2254">
            <v>100000</v>
          </cell>
          <cell r="Y2254">
            <v>48651</v>
          </cell>
          <cell r="Z2254">
            <v>12403</v>
          </cell>
          <cell r="AA2254">
            <v>0</v>
          </cell>
        </row>
        <row r="2255">
          <cell r="A2255" t="str">
            <v>GMS-KUNMING-HAI PHONG TRANSPORT CORRIDOR-NOI-BAI-LAO CAI HW PR</v>
          </cell>
          <cell r="B2255" t="str">
            <v>2391</v>
          </cell>
          <cell r="C2255">
            <v>2391</v>
          </cell>
          <cell r="D2255" t="str">
            <v>ACTIVE</v>
          </cell>
          <cell r="E2255" t="str">
            <v>01</v>
          </cell>
          <cell r="F2255" t="str">
            <v>VIE</v>
          </cell>
          <cell r="G2255">
            <v>3701</v>
          </cell>
          <cell r="H2255" t="str">
            <v>Roads &amp; Highways</v>
          </cell>
          <cell r="I2255">
            <v>2115</v>
          </cell>
          <cell r="J2255" t="str">
            <v>SEID</v>
          </cell>
          <cell r="K2255" t="str">
            <v>14DEC07</v>
          </cell>
          <cell r="L2255" t="str">
            <v>26SEP08</v>
          </cell>
          <cell r="N2255" t="str">
            <v>31DEC12</v>
          </cell>
          <cell r="Q2255">
            <v>27</v>
          </cell>
          <cell r="R2255">
            <v>7</v>
          </cell>
          <cell r="S2255">
            <v>0</v>
          </cell>
          <cell r="U2255">
            <v>896000</v>
          </cell>
          <cell r="V2255">
            <v>0</v>
          </cell>
          <cell r="W2255">
            <v>896000</v>
          </cell>
          <cell r="X2255">
            <v>0</v>
          </cell>
          <cell r="Y2255">
            <v>0</v>
          </cell>
          <cell r="Z2255">
            <v>0</v>
          </cell>
          <cell r="AA2255">
            <v>0</v>
          </cell>
        </row>
        <row r="2256">
          <cell r="A2256" t="str">
            <v>GMS:KUNMING-HAI PHONG TRANSPORT CORRIDOR NOI BAI-LAO CAI HWAY</v>
          </cell>
          <cell r="B2256" t="str">
            <v>2392</v>
          </cell>
          <cell r="C2256">
            <v>2392</v>
          </cell>
          <cell r="D2256" t="str">
            <v>ACTIVE</v>
          </cell>
          <cell r="E2256" t="str">
            <v>03</v>
          </cell>
          <cell r="F2256" t="str">
            <v>VIE</v>
          </cell>
          <cell r="G2256">
            <v>3701</v>
          </cell>
          <cell r="H2256" t="str">
            <v>Roads &amp; Highways</v>
          </cell>
          <cell r="I2256">
            <v>2115</v>
          </cell>
          <cell r="J2256" t="str">
            <v>SEID</v>
          </cell>
          <cell r="K2256" t="str">
            <v>14DEC07</v>
          </cell>
          <cell r="L2256" t="str">
            <v>26SEP08</v>
          </cell>
          <cell r="N2256" t="str">
            <v>31DEC12</v>
          </cell>
          <cell r="O2256" t="str">
            <v>01JUN16</v>
          </cell>
          <cell r="P2256" t="str">
            <v>01DEC39</v>
          </cell>
          <cell r="Q2256">
            <v>32</v>
          </cell>
          <cell r="R2256">
            <v>8</v>
          </cell>
          <cell r="S2256">
            <v>0</v>
          </cell>
          <cell r="U2256">
            <v>197149</v>
          </cell>
          <cell r="V2256">
            <v>0</v>
          </cell>
          <cell r="W2256">
            <v>197149</v>
          </cell>
          <cell r="X2256">
            <v>0</v>
          </cell>
          <cell r="Y2256">
            <v>0</v>
          </cell>
          <cell r="Z2256">
            <v>0</v>
          </cell>
          <cell r="AA2256">
            <v>0</v>
          </cell>
        </row>
        <row r="2257">
          <cell r="A2257" t="str">
            <v>XINJIANG REGIONAL ROAD IMPROVEMENT PROJ (KORLA-KUQA SECTION)</v>
          </cell>
          <cell r="B2257" t="str">
            <v>2393</v>
          </cell>
          <cell r="C2257">
            <v>2393</v>
          </cell>
          <cell r="D2257" t="str">
            <v>ACTIVE</v>
          </cell>
          <cell r="E2257" t="str">
            <v>01</v>
          </cell>
          <cell r="F2257" t="str">
            <v>PRC</v>
          </cell>
          <cell r="G2257">
            <v>3701</v>
          </cell>
          <cell r="H2257" t="str">
            <v>Roads &amp; Highways</v>
          </cell>
          <cell r="I2257">
            <v>4715</v>
          </cell>
          <cell r="J2257" t="str">
            <v>EATC</v>
          </cell>
          <cell r="K2257" t="str">
            <v>13DEC07</v>
          </cell>
          <cell r="L2257" t="str">
            <v>26MAY08</v>
          </cell>
          <cell r="M2257" t="str">
            <v>26AUG08</v>
          </cell>
          <cell r="N2257" t="str">
            <v>31DEC12</v>
          </cell>
          <cell r="Q2257">
            <v>25</v>
          </cell>
          <cell r="R2257">
            <v>5</v>
          </cell>
          <cell r="S2257">
            <v>0</v>
          </cell>
          <cell r="U2257">
            <v>150000</v>
          </cell>
          <cell r="V2257">
            <v>0</v>
          </cell>
          <cell r="W2257">
            <v>150000</v>
          </cell>
          <cell r="X2257">
            <v>150000</v>
          </cell>
          <cell r="Y2257">
            <v>144002</v>
          </cell>
          <cell r="Z2257">
            <v>5000</v>
          </cell>
          <cell r="AA2257">
            <v>0</v>
          </cell>
        </row>
        <row r="2258">
          <cell r="A2258" t="str">
            <v>THIRD DEVELOPMENT POLICY SUPPORT PROGRAM</v>
          </cell>
          <cell r="B2258" t="str">
            <v>2394</v>
          </cell>
          <cell r="C2258">
            <v>2394</v>
          </cell>
          <cell r="D2258" t="str">
            <v>CLOSED</v>
          </cell>
          <cell r="E2258" t="str">
            <v>01</v>
          </cell>
          <cell r="F2258" t="str">
            <v>INO</v>
          </cell>
          <cell r="G2258">
            <v>3601</v>
          </cell>
          <cell r="H2258" t="str">
            <v>National Government Administration</v>
          </cell>
          <cell r="I2258">
            <v>2161</v>
          </cell>
          <cell r="J2258" t="str">
            <v>IRM</v>
          </cell>
          <cell r="K2258" t="str">
            <v>17DEC07</v>
          </cell>
          <cell r="L2258" t="str">
            <v>17DEC07</v>
          </cell>
          <cell r="M2258" t="str">
            <v>19DEC07</v>
          </cell>
          <cell r="N2258" t="str">
            <v>20DEC07</v>
          </cell>
          <cell r="Q2258">
            <v>15</v>
          </cell>
          <cell r="R2258">
            <v>3</v>
          </cell>
          <cell r="S2258">
            <v>0</v>
          </cell>
          <cell r="U2258">
            <v>200000</v>
          </cell>
          <cell r="V2258">
            <v>0</v>
          </cell>
          <cell r="W2258">
            <v>200000</v>
          </cell>
          <cell r="X2258">
            <v>200000</v>
          </cell>
          <cell r="Y2258">
            <v>200000</v>
          </cell>
          <cell r="Z2258">
            <v>200000</v>
          </cell>
          <cell r="AA2258">
            <v>0</v>
          </cell>
        </row>
        <row r="2259">
          <cell r="A2259" t="str">
            <v>HENAN SUSTAINABLE AGRICULTURAL AND PRODUCTIVITY IMPROVEMENT PR</v>
          </cell>
          <cell r="B2259" t="str">
            <v>2395</v>
          </cell>
          <cell r="C2259">
            <v>2395</v>
          </cell>
          <cell r="D2259" t="str">
            <v>ACTIVE</v>
          </cell>
          <cell r="E2259" t="str">
            <v>01</v>
          </cell>
          <cell r="F2259" t="str">
            <v>PRC</v>
          </cell>
          <cell r="G2259">
            <v>3008</v>
          </cell>
          <cell r="H2259" t="str">
            <v>Agriculture Sector Development</v>
          </cell>
          <cell r="I2259">
            <v>4725</v>
          </cell>
          <cell r="J2259" t="str">
            <v>EAAE</v>
          </cell>
          <cell r="K2259" t="str">
            <v>13DEC07</v>
          </cell>
          <cell r="L2259" t="str">
            <v>19MAY08</v>
          </cell>
          <cell r="M2259" t="str">
            <v>18AUG08</v>
          </cell>
          <cell r="N2259" t="str">
            <v>30JUN13</v>
          </cell>
          <cell r="Q2259">
            <v>25</v>
          </cell>
          <cell r="R2259">
            <v>5</v>
          </cell>
          <cell r="S2259">
            <v>0</v>
          </cell>
          <cell r="U2259">
            <v>66700</v>
          </cell>
          <cell r="V2259">
            <v>0</v>
          </cell>
          <cell r="W2259">
            <v>66700</v>
          </cell>
          <cell r="X2259">
            <v>66700</v>
          </cell>
          <cell r="Y2259">
            <v>0</v>
          </cell>
          <cell r="Z2259">
            <v>41</v>
          </cell>
          <cell r="AA2259">
            <v>0</v>
          </cell>
        </row>
        <row r="2260">
          <cell r="A2260" t="str">
            <v>MFF-POWER TRANSMISSION ENHANCEMENT INVESTMENT PROGRAM-PROJ II</v>
          </cell>
          <cell r="B2260" t="str">
            <v>2396</v>
          </cell>
          <cell r="C2260">
            <v>2396</v>
          </cell>
          <cell r="D2260" t="str">
            <v>ACTIVE</v>
          </cell>
          <cell r="E2260" t="str">
            <v>01</v>
          </cell>
          <cell r="F2260" t="str">
            <v>PAK</v>
          </cell>
          <cell r="G2260">
            <v>3204</v>
          </cell>
          <cell r="H2260" t="str">
            <v>Transmission &amp; Distribution</v>
          </cell>
          <cell r="I2260">
            <v>4615</v>
          </cell>
          <cell r="J2260" t="str">
            <v>CWID</v>
          </cell>
          <cell r="K2260" t="str">
            <v>17DEC07</v>
          </cell>
          <cell r="L2260" t="str">
            <v>20MAY08</v>
          </cell>
          <cell r="N2260" t="str">
            <v>31DEC13</v>
          </cell>
          <cell r="Q2260">
            <v>20</v>
          </cell>
          <cell r="R2260">
            <v>3</v>
          </cell>
          <cell r="S2260">
            <v>0</v>
          </cell>
          <cell r="U2260">
            <v>220000</v>
          </cell>
          <cell r="V2260">
            <v>0</v>
          </cell>
          <cell r="W2260">
            <v>220000</v>
          </cell>
          <cell r="X2260">
            <v>0</v>
          </cell>
          <cell r="Y2260">
            <v>0</v>
          </cell>
          <cell r="Z2260">
            <v>0</v>
          </cell>
          <cell r="AA2260">
            <v>0</v>
          </cell>
        </row>
        <row r="2261">
          <cell r="A2261" t="str">
            <v>SASEC INFORMATION HIGHWAY PROJECT (BAN,BHU,IND,NEP)</v>
          </cell>
          <cell r="B2261" t="str">
            <v>2397</v>
          </cell>
          <cell r="C2261">
            <v>2397</v>
          </cell>
          <cell r="D2261" t="str">
            <v>ACTIVE</v>
          </cell>
          <cell r="E2261" t="str">
            <v>03</v>
          </cell>
          <cell r="F2261" t="str">
            <v>BAN</v>
          </cell>
          <cell r="G2261">
            <v>3706</v>
          </cell>
          <cell r="H2261" t="str">
            <v>Telecommunications &amp; Communications</v>
          </cell>
          <cell r="I2261">
            <v>2015</v>
          </cell>
          <cell r="J2261" t="str">
            <v>SATC</v>
          </cell>
          <cell r="K2261" t="str">
            <v>17DEC07</v>
          </cell>
          <cell r="N2261" t="str">
            <v>30JUN10</v>
          </cell>
          <cell r="O2261" t="str">
            <v>15APR16</v>
          </cell>
          <cell r="P2261" t="str">
            <v>15OCT39</v>
          </cell>
          <cell r="Q2261">
            <v>32</v>
          </cell>
          <cell r="R2261">
            <v>8</v>
          </cell>
          <cell r="S2261">
            <v>0</v>
          </cell>
          <cell r="U2261">
            <v>3017</v>
          </cell>
          <cell r="V2261">
            <v>0</v>
          </cell>
          <cell r="W2261">
            <v>3017</v>
          </cell>
          <cell r="X2261">
            <v>0</v>
          </cell>
          <cell r="Y2261">
            <v>0</v>
          </cell>
          <cell r="Z2261">
            <v>0</v>
          </cell>
          <cell r="AA2261">
            <v>0</v>
          </cell>
        </row>
        <row r="2262">
          <cell r="A2262" t="str">
            <v>LAE PORT DEVELOPMENT PROJECT</v>
          </cell>
          <cell r="B2262" t="str">
            <v>2398</v>
          </cell>
          <cell r="C2262">
            <v>2398</v>
          </cell>
          <cell r="D2262" t="str">
            <v>ACTIVE</v>
          </cell>
          <cell r="E2262" t="str">
            <v>01</v>
          </cell>
          <cell r="F2262" t="str">
            <v>PNG</v>
          </cell>
          <cell r="G2262">
            <v>3702</v>
          </cell>
          <cell r="H2262" t="str">
            <v>Ports, Waterways, &amp; Shipping</v>
          </cell>
          <cell r="I2262">
            <v>3610</v>
          </cell>
          <cell r="J2262" t="str">
            <v>PAHQ</v>
          </cell>
          <cell r="K2262" t="str">
            <v>18DEC07</v>
          </cell>
          <cell r="L2262" t="str">
            <v>12JUN08</v>
          </cell>
          <cell r="M2262" t="str">
            <v>30OCT08</v>
          </cell>
          <cell r="N2262" t="str">
            <v>30JUN12</v>
          </cell>
          <cell r="Q2262">
            <v>24</v>
          </cell>
          <cell r="R2262">
            <v>4</v>
          </cell>
          <cell r="S2262">
            <v>0</v>
          </cell>
          <cell r="U2262">
            <v>60000</v>
          </cell>
          <cell r="V2262">
            <v>0</v>
          </cell>
          <cell r="W2262">
            <v>60000</v>
          </cell>
          <cell r="X2262">
            <v>60000</v>
          </cell>
          <cell r="Y2262">
            <v>680</v>
          </cell>
          <cell r="Z2262">
            <v>0</v>
          </cell>
          <cell r="AA2262">
            <v>0</v>
          </cell>
        </row>
        <row r="2263">
          <cell r="A2263" t="str">
            <v>LAE PORT DEVELOPMENT PROJECT</v>
          </cell>
          <cell r="B2263" t="str">
            <v>2399</v>
          </cell>
          <cell r="C2263">
            <v>2399</v>
          </cell>
          <cell r="D2263" t="str">
            <v>ACTIVE</v>
          </cell>
          <cell r="E2263" t="str">
            <v>03</v>
          </cell>
          <cell r="F2263" t="str">
            <v>PNG</v>
          </cell>
          <cell r="G2263">
            <v>3702</v>
          </cell>
          <cell r="H2263" t="str">
            <v>Ports, Waterways, &amp; Shipping</v>
          </cell>
          <cell r="I2263">
            <v>3610</v>
          </cell>
          <cell r="J2263" t="str">
            <v>PAHQ</v>
          </cell>
          <cell r="K2263" t="str">
            <v>18DEC07</v>
          </cell>
          <cell r="L2263" t="str">
            <v>12JUN08</v>
          </cell>
          <cell r="M2263" t="str">
            <v>30OCT08</v>
          </cell>
          <cell r="N2263" t="str">
            <v>30JUN12</v>
          </cell>
          <cell r="O2263" t="str">
            <v>15MAR16</v>
          </cell>
          <cell r="P2263" t="str">
            <v>15SEP39</v>
          </cell>
          <cell r="Q2263">
            <v>32</v>
          </cell>
          <cell r="R2263">
            <v>8</v>
          </cell>
          <cell r="S2263">
            <v>0</v>
          </cell>
          <cell r="U2263">
            <v>39070</v>
          </cell>
          <cell r="V2263">
            <v>0</v>
          </cell>
          <cell r="W2263">
            <v>39070</v>
          </cell>
          <cell r="X2263">
            <v>39070</v>
          </cell>
          <cell r="Y2263">
            <v>0</v>
          </cell>
          <cell r="Z2263">
            <v>0</v>
          </cell>
          <cell r="AA2263">
            <v>0</v>
          </cell>
        </row>
        <row r="2264">
          <cell r="A2264" t="str">
            <v>MFF-NATIONAL TRADE CORRIDOR HIGHWAY INVESTMENT PROGRAM-PROJ 1</v>
          </cell>
          <cell r="B2264" t="str">
            <v>2400</v>
          </cell>
          <cell r="C2264">
            <v>2400</v>
          </cell>
          <cell r="D2264" t="str">
            <v>ACTIVE</v>
          </cell>
          <cell r="E2264" t="str">
            <v>01</v>
          </cell>
          <cell r="F2264" t="str">
            <v>PAK</v>
          </cell>
          <cell r="G2264">
            <v>3701</v>
          </cell>
          <cell r="H2264" t="str">
            <v>Roads &amp; Highways</v>
          </cell>
          <cell r="I2264">
            <v>4615</v>
          </cell>
          <cell r="J2264" t="str">
            <v>CWID</v>
          </cell>
          <cell r="K2264" t="str">
            <v>17DEC07</v>
          </cell>
          <cell r="L2264" t="str">
            <v>03DEC08</v>
          </cell>
          <cell r="M2264" t="str">
            <v>22DEC08</v>
          </cell>
          <cell r="N2264" t="str">
            <v>30JUN13</v>
          </cell>
          <cell r="Q2264">
            <v>25</v>
          </cell>
          <cell r="R2264">
            <v>5</v>
          </cell>
          <cell r="S2264">
            <v>0</v>
          </cell>
          <cell r="U2264">
            <v>170000</v>
          </cell>
          <cell r="V2264">
            <v>0</v>
          </cell>
          <cell r="W2264">
            <v>170000</v>
          </cell>
          <cell r="X2264">
            <v>170000</v>
          </cell>
          <cell r="Y2264">
            <v>0</v>
          </cell>
          <cell r="Z2264">
            <v>0</v>
          </cell>
          <cell r="AA2264">
            <v>0</v>
          </cell>
        </row>
        <row r="2265">
          <cell r="A2265" t="str">
            <v>MFF-NATIONAL TRADE CORRIDOR HIGHWAY INVESTMENT PROGRAM-PROJ 1</v>
          </cell>
          <cell r="B2265" t="str">
            <v>2401</v>
          </cell>
          <cell r="C2265">
            <v>2401</v>
          </cell>
          <cell r="D2265" t="str">
            <v>ACTIVE</v>
          </cell>
          <cell r="E2265" t="str">
            <v>03</v>
          </cell>
          <cell r="F2265" t="str">
            <v>PAK</v>
          </cell>
          <cell r="G2265">
            <v>3701</v>
          </cell>
          <cell r="H2265" t="str">
            <v>Roads &amp; Highways</v>
          </cell>
          <cell r="I2265">
            <v>4615</v>
          </cell>
          <cell r="J2265" t="str">
            <v>CWID</v>
          </cell>
          <cell r="K2265" t="str">
            <v>17DEC07</v>
          </cell>
          <cell r="L2265" t="str">
            <v>03DEC08</v>
          </cell>
          <cell r="M2265" t="str">
            <v>22DEC08</v>
          </cell>
          <cell r="N2265" t="str">
            <v>30JUN14</v>
          </cell>
          <cell r="O2265" t="str">
            <v>15APR16</v>
          </cell>
          <cell r="P2265" t="str">
            <v>15OCT39</v>
          </cell>
          <cell r="Q2265">
            <v>32</v>
          </cell>
          <cell r="R2265">
            <v>8</v>
          </cell>
          <cell r="S2265">
            <v>0</v>
          </cell>
          <cell r="U2265">
            <v>9985</v>
          </cell>
          <cell r="V2265">
            <v>0</v>
          </cell>
          <cell r="W2265">
            <v>9985</v>
          </cell>
          <cell r="X2265">
            <v>9985</v>
          </cell>
          <cell r="Y2265">
            <v>0</v>
          </cell>
          <cell r="Z2265">
            <v>0</v>
          </cell>
          <cell r="AA2265">
            <v>0</v>
          </cell>
        </row>
        <row r="2266">
          <cell r="A2266" t="str">
            <v>CAREC REGIONAL ROAD PROJECT</v>
          </cell>
          <cell r="B2266" t="str">
            <v>2403</v>
          </cell>
          <cell r="C2266">
            <v>2403</v>
          </cell>
          <cell r="D2266" t="str">
            <v>ACTIVE</v>
          </cell>
          <cell r="E2266" t="str">
            <v>01</v>
          </cell>
          <cell r="F2266" t="str">
            <v>UZB</v>
          </cell>
          <cell r="G2266">
            <v>3701</v>
          </cell>
          <cell r="H2266" t="str">
            <v>Roads &amp; Highways</v>
          </cell>
          <cell r="I2266">
            <v>4615</v>
          </cell>
          <cell r="J2266" t="str">
            <v>CWID</v>
          </cell>
          <cell r="K2266" t="str">
            <v>19DEC07</v>
          </cell>
          <cell r="L2266" t="str">
            <v>14APR08</v>
          </cell>
          <cell r="M2266" t="str">
            <v>02MAY08</v>
          </cell>
          <cell r="N2266" t="str">
            <v>30JUN12</v>
          </cell>
          <cell r="Q2266">
            <v>24</v>
          </cell>
          <cell r="R2266">
            <v>4</v>
          </cell>
          <cell r="S2266">
            <v>0</v>
          </cell>
          <cell r="U2266">
            <v>75300</v>
          </cell>
          <cell r="V2266">
            <v>0</v>
          </cell>
          <cell r="W2266">
            <v>75300</v>
          </cell>
          <cell r="X2266">
            <v>75300</v>
          </cell>
          <cell r="Y2266">
            <v>462</v>
          </cell>
          <cell r="Z2266">
            <v>222</v>
          </cell>
          <cell r="AA2266">
            <v>0</v>
          </cell>
        </row>
        <row r="2267">
          <cell r="A2267" t="str">
            <v>MFF-INDIA INFRASTRUCTURE PROJECT FINANCING FACILITY-PROJECT 1</v>
          </cell>
          <cell r="B2267" t="str">
            <v>2404</v>
          </cell>
          <cell r="C2267">
            <v>2404</v>
          </cell>
          <cell r="D2267" t="str">
            <v>ACTIVE</v>
          </cell>
          <cell r="E2267" t="str">
            <v>01</v>
          </cell>
          <cell r="F2267" t="str">
            <v>IND</v>
          </cell>
          <cell r="G2267">
            <v>3900</v>
          </cell>
          <cell r="H2267" t="str">
            <v>Multisector</v>
          </cell>
          <cell r="I2267">
            <v>2050</v>
          </cell>
          <cell r="J2267" t="str">
            <v>SAGF</v>
          </cell>
          <cell r="K2267" t="str">
            <v>20DEC07</v>
          </cell>
          <cell r="L2267" t="str">
            <v>03MAR08</v>
          </cell>
          <cell r="M2267" t="str">
            <v>14APR08</v>
          </cell>
          <cell r="N2267" t="str">
            <v>30OCT09</v>
          </cell>
          <cell r="Q2267">
            <v>25</v>
          </cell>
          <cell r="R2267">
            <v>5</v>
          </cell>
          <cell r="S2267">
            <v>0</v>
          </cell>
          <cell r="U2267">
            <v>300000</v>
          </cell>
          <cell r="V2267">
            <v>0</v>
          </cell>
          <cell r="W2267">
            <v>300000</v>
          </cell>
          <cell r="X2267">
            <v>272062</v>
          </cell>
          <cell r="Y2267">
            <v>118247</v>
          </cell>
          <cell r="Z2267">
            <v>118247</v>
          </cell>
          <cell r="AA2267">
            <v>0</v>
          </cell>
        </row>
        <row r="2268">
          <cell r="A2268" t="str">
            <v>ROAD ASSET MANAGEMENT PROJECT</v>
          </cell>
          <cell r="B2268" t="str">
            <v>2406</v>
          </cell>
          <cell r="C2268">
            <v>2406</v>
          </cell>
          <cell r="D2268" t="str">
            <v>ACTIVE</v>
          </cell>
          <cell r="E2268" t="str">
            <v>03</v>
          </cell>
          <cell r="F2268" t="str">
            <v>CAM</v>
          </cell>
          <cell r="G2268">
            <v>3701</v>
          </cell>
          <cell r="H2268" t="str">
            <v>Roads &amp; Highways</v>
          </cell>
          <cell r="I2268">
            <v>2115</v>
          </cell>
          <cell r="J2268" t="str">
            <v>SEID</v>
          </cell>
          <cell r="K2268" t="str">
            <v>21JAN08</v>
          </cell>
          <cell r="L2268" t="str">
            <v>18FEB08</v>
          </cell>
          <cell r="M2268" t="str">
            <v>18DEC08</v>
          </cell>
          <cell r="N2268" t="str">
            <v>31DEC13</v>
          </cell>
          <cell r="O2268" t="str">
            <v>15MAY16</v>
          </cell>
          <cell r="P2268" t="str">
            <v>15NOV39</v>
          </cell>
          <cell r="Q2268">
            <v>32</v>
          </cell>
          <cell r="R2268">
            <v>8</v>
          </cell>
          <cell r="S2268">
            <v>0</v>
          </cell>
          <cell r="U2268">
            <v>5821</v>
          </cell>
          <cell r="V2268">
            <v>0</v>
          </cell>
          <cell r="W2268">
            <v>5821</v>
          </cell>
          <cell r="X2268">
            <v>5821</v>
          </cell>
          <cell r="Y2268">
            <v>0</v>
          </cell>
          <cell r="Z2268">
            <v>0</v>
          </cell>
          <cell r="AA2268">
            <v>0</v>
          </cell>
        </row>
        <row r="2269">
          <cell r="A2269" t="str">
            <v>GANSU BAIYIN URBAN DEVELOPMENT PROJECT</v>
          </cell>
          <cell r="B2269" t="str">
            <v>2407</v>
          </cell>
          <cell r="C2269">
            <v>2407</v>
          </cell>
          <cell r="D2269" t="str">
            <v>ACTIVE</v>
          </cell>
          <cell r="E2269" t="str">
            <v>01</v>
          </cell>
          <cell r="F2269" t="str">
            <v>PRC</v>
          </cell>
          <cell r="G2269">
            <v>3900</v>
          </cell>
          <cell r="H2269" t="str">
            <v>Multisector</v>
          </cell>
          <cell r="I2269">
            <v>4750</v>
          </cell>
          <cell r="J2269" t="str">
            <v>PRCM</v>
          </cell>
          <cell r="K2269" t="str">
            <v>23JAN08</v>
          </cell>
          <cell r="L2269" t="str">
            <v>26JUN08</v>
          </cell>
          <cell r="M2269" t="str">
            <v>24OCT08</v>
          </cell>
          <cell r="N2269" t="str">
            <v>30JUN12</v>
          </cell>
          <cell r="Q2269">
            <v>25</v>
          </cell>
          <cell r="R2269">
            <v>5</v>
          </cell>
          <cell r="S2269">
            <v>0</v>
          </cell>
          <cell r="U2269">
            <v>80000</v>
          </cell>
          <cell r="V2269">
            <v>0</v>
          </cell>
          <cell r="W2269">
            <v>80000</v>
          </cell>
          <cell r="X2269">
            <v>80000</v>
          </cell>
          <cell r="Y2269">
            <v>0</v>
          </cell>
          <cell r="Z2269">
            <v>37</v>
          </cell>
          <cell r="AA2269">
            <v>0</v>
          </cell>
        </row>
        <row r="2270">
          <cell r="A2270" t="str">
            <v>MFF-GANSU HEIHE RURAL HP DEVT INVSTMNT PRJ-DAGUSHAN HYDROPOWER</v>
          </cell>
          <cell r="B2270" t="str">
            <v>2408</v>
          </cell>
          <cell r="C2270">
            <v>2408</v>
          </cell>
          <cell r="D2270" t="str">
            <v>ACTIVE</v>
          </cell>
          <cell r="E2270" t="str">
            <v>01</v>
          </cell>
          <cell r="F2270" t="str">
            <v>PRC</v>
          </cell>
          <cell r="G2270">
            <v>3202</v>
          </cell>
          <cell r="H2270" t="str">
            <v>Hydropower Generation</v>
          </cell>
          <cell r="I2270">
            <v>4720</v>
          </cell>
          <cell r="J2270" t="str">
            <v>EAEN</v>
          </cell>
          <cell r="K2270" t="str">
            <v>28JAN08</v>
          </cell>
          <cell r="L2270" t="str">
            <v>04MAR08</v>
          </cell>
          <cell r="M2270" t="str">
            <v>27JUN08</v>
          </cell>
          <cell r="N2270" t="str">
            <v>31DEC12</v>
          </cell>
          <cell r="Q2270">
            <v>24</v>
          </cell>
          <cell r="R2270">
            <v>4</v>
          </cell>
          <cell r="S2270">
            <v>0</v>
          </cell>
          <cell r="U2270">
            <v>28000</v>
          </cell>
          <cell r="V2270">
            <v>0</v>
          </cell>
          <cell r="W2270">
            <v>28000</v>
          </cell>
          <cell r="X2270">
            <v>28000</v>
          </cell>
          <cell r="Y2270">
            <v>25361</v>
          </cell>
          <cell r="Z2270">
            <v>14281</v>
          </cell>
          <cell r="AA2270">
            <v>0</v>
          </cell>
        </row>
        <row r="2271">
          <cell r="A2271" t="str">
            <v>EMERGENCY DISASTER DAMAGE REHABILITATION (SECTOR) PROJECT</v>
          </cell>
          <cell r="B2271" t="str">
            <v>2409</v>
          </cell>
          <cell r="C2271">
            <v>2409</v>
          </cell>
          <cell r="D2271" t="str">
            <v>ACTIVE</v>
          </cell>
          <cell r="E2271" t="str">
            <v>03</v>
          </cell>
          <cell r="F2271" t="str">
            <v>BAN</v>
          </cell>
          <cell r="G2271">
            <v>3900</v>
          </cell>
          <cell r="H2271" t="str">
            <v>Multisector</v>
          </cell>
          <cell r="I2271">
            <v>2055</v>
          </cell>
          <cell r="J2271" t="str">
            <v>BRM</v>
          </cell>
          <cell r="K2271" t="str">
            <v>31JAN08</v>
          </cell>
          <cell r="L2271" t="str">
            <v>04FEB08</v>
          </cell>
          <cell r="M2271" t="str">
            <v>19FEB08</v>
          </cell>
          <cell r="N2271" t="str">
            <v>31DEC10</v>
          </cell>
          <cell r="Q2271">
            <v>40</v>
          </cell>
          <cell r="R2271">
            <v>10</v>
          </cell>
          <cell r="S2271">
            <v>0</v>
          </cell>
          <cell r="U2271">
            <v>118522</v>
          </cell>
          <cell r="V2271">
            <v>0</v>
          </cell>
          <cell r="W2271">
            <v>118522</v>
          </cell>
          <cell r="X2271">
            <v>118522</v>
          </cell>
          <cell r="Y2271">
            <v>116232</v>
          </cell>
          <cell r="Z2271">
            <v>77612</v>
          </cell>
          <cell r="AA2271">
            <v>0</v>
          </cell>
        </row>
        <row r="2272">
          <cell r="A2272" t="str">
            <v>MFF-UTTARAKHAND URBAN SECTOR DEV'T INVESTMENT PROGRAM-PROJECT1</v>
          </cell>
          <cell r="B2272" t="str">
            <v>2410</v>
          </cell>
          <cell r="C2272">
            <v>2410</v>
          </cell>
          <cell r="D2272" t="str">
            <v>ACTIVE</v>
          </cell>
          <cell r="E2272" t="str">
            <v>01</v>
          </cell>
          <cell r="F2272" t="str">
            <v>IND</v>
          </cell>
          <cell r="G2272">
            <v>3803</v>
          </cell>
          <cell r="H2272" t="str">
            <v>Integrated</v>
          </cell>
          <cell r="I2272">
            <v>2045</v>
          </cell>
          <cell r="J2272" t="str">
            <v>SAUD</v>
          </cell>
          <cell r="K2272" t="str">
            <v>01FEB08</v>
          </cell>
          <cell r="L2272" t="str">
            <v>23OCT08</v>
          </cell>
          <cell r="M2272" t="str">
            <v>17DEC08</v>
          </cell>
          <cell r="N2272" t="str">
            <v>31DEC12</v>
          </cell>
          <cell r="Q2272">
            <v>25</v>
          </cell>
          <cell r="R2272">
            <v>5</v>
          </cell>
          <cell r="S2272">
            <v>0</v>
          </cell>
          <cell r="U2272">
            <v>60000</v>
          </cell>
          <cell r="V2272">
            <v>0</v>
          </cell>
          <cell r="W2272">
            <v>60000</v>
          </cell>
          <cell r="X2272">
            <v>60000</v>
          </cell>
          <cell r="Y2272">
            <v>0</v>
          </cell>
          <cell r="Z2272">
            <v>0</v>
          </cell>
          <cell r="AA2272">
            <v>0</v>
          </cell>
        </row>
        <row r="2273">
          <cell r="A2273" t="str">
            <v>BARANI INTEGRATED WATER RESOURCES PROJECT</v>
          </cell>
          <cell r="B2273" t="str">
            <v>2411</v>
          </cell>
          <cell r="C2273">
            <v>2411</v>
          </cell>
          <cell r="D2273" t="str">
            <v>ACTIVE</v>
          </cell>
          <cell r="E2273" t="str">
            <v>01</v>
          </cell>
          <cell r="F2273" t="str">
            <v>PAK</v>
          </cell>
          <cell r="G2273">
            <v>3900</v>
          </cell>
          <cell r="H2273" t="str">
            <v>Multisector</v>
          </cell>
          <cell r="I2273">
            <v>4620</v>
          </cell>
          <cell r="J2273" t="str">
            <v>CWAE</v>
          </cell>
          <cell r="K2273" t="str">
            <v>03MAR08</v>
          </cell>
          <cell r="N2273" t="str">
            <v>31DEC14</v>
          </cell>
          <cell r="Q2273">
            <v>25</v>
          </cell>
          <cell r="R2273">
            <v>5</v>
          </cell>
          <cell r="S2273">
            <v>0</v>
          </cell>
          <cell r="U2273">
            <v>55000</v>
          </cell>
          <cell r="V2273">
            <v>0</v>
          </cell>
          <cell r="W2273">
            <v>55000</v>
          </cell>
          <cell r="X2273">
            <v>0</v>
          </cell>
          <cell r="Y2273">
            <v>0</v>
          </cell>
          <cell r="Z2273">
            <v>0</v>
          </cell>
          <cell r="AA2273">
            <v>0</v>
          </cell>
        </row>
        <row r="2274">
          <cell r="A2274" t="str">
            <v>BARANI INTEGRATED WATER RESOURCES PROJECT</v>
          </cell>
          <cell r="B2274" t="str">
            <v>2412</v>
          </cell>
          <cell r="C2274">
            <v>2412</v>
          </cell>
          <cell r="D2274" t="str">
            <v>ACTIVE</v>
          </cell>
          <cell r="E2274" t="str">
            <v>03</v>
          </cell>
          <cell r="F2274" t="str">
            <v>PAK</v>
          </cell>
          <cell r="G2274">
            <v>3900</v>
          </cell>
          <cell r="H2274" t="str">
            <v>Multisector</v>
          </cell>
          <cell r="I2274">
            <v>4620</v>
          </cell>
          <cell r="J2274" t="str">
            <v>CWAE</v>
          </cell>
          <cell r="K2274" t="str">
            <v>03MAR08</v>
          </cell>
          <cell r="N2274" t="str">
            <v>31DEC14</v>
          </cell>
          <cell r="O2274" t="str">
            <v>01JUL16</v>
          </cell>
          <cell r="P2274" t="str">
            <v>01JAN40</v>
          </cell>
          <cell r="Q2274">
            <v>32</v>
          </cell>
          <cell r="R2274">
            <v>8</v>
          </cell>
          <cell r="S2274">
            <v>0</v>
          </cell>
          <cell r="U2274">
            <v>19496</v>
          </cell>
          <cell r="V2274">
            <v>0</v>
          </cell>
          <cell r="W2274">
            <v>19496</v>
          </cell>
          <cell r="X2274">
            <v>0</v>
          </cell>
          <cell r="Y2274">
            <v>0</v>
          </cell>
          <cell r="Z2274">
            <v>0</v>
          </cell>
          <cell r="AA2274">
            <v>0</v>
          </cell>
        </row>
        <row r="2275">
          <cell r="A2275" t="str">
            <v>SOUTHERN TRANSPORT DEVELOPMENT PROJECT-SUPPLEMENTARY FINANCING</v>
          </cell>
          <cell r="B2275" t="str">
            <v>2413</v>
          </cell>
          <cell r="C2275">
            <v>2413</v>
          </cell>
          <cell r="D2275" t="str">
            <v>ACTIVE</v>
          </cell>
          <cell r="E2275" t="str">
            <v>01</v>
          </cell>
          <cell r="F2275" t="str">
            <v>SRI</v>
          </cell>
          <cell r="G2275">
            <v>3701</v>
          </cell>
          <cell r="H2275" t="str">
            <v>Roads &amp; Highways</v>
          </cell>
          <cell r="I2275">
            <v>2080</v>
          </cell>
          <cell r="J2275" t="str">
            <v>SLRM</v>
          </cell>
          <cell r="K2275" t="str">
            <v>06MAR08</v>
          </cell>
          <cell r="L2275" t="str">
            <v>30APR08</v>
          </cell>
          <cell r="M2275" t="str">
            <v>13JUN08</v>
          </cell>
          <cell r="N2275" t="str">
            <v>30DEC10</v>
          </cell>
          <cell r="Q2275">
            <v>25</v>
          </cell>
          <cell r="R2275">
            <v>5</v>
          </cell>
          <cell r="S2275">
            <v>0</v>
          </cell>
          <cell r="U2275">
            <v>90000</v>
          </cell>
          <cell r="V2275">
            <v>0</v>
          </cell>
          <cell r="W2275">
            <v>90000</v>
          </cell>
          <cell r="X2275">
            <v>90000</v>
          </cell>
          <cell r="Y2275">
            <v>62836</v>
          </cell>
          <cell r="Z2275">
            <v>19289</v>
          </cell>
          <cell r="AA2275">
            <v>0</v>
          </cell>
        </row>
        <row r="2276">
          <cell r="A2276" t="str">
            <v>MFF: Rural Roads Sector II Investment Program - Project 2</v>
          </cell>
          <cell r="B2276" t="str">
            <v>2414</v>
          </cell>
          <cell r="C2276">
            <v>2414</v>
          </cell>
          <cell r="D2276" t="str">
            <v>ACTIVE</v>
          </cell>
          <cell r="E2276" t="str">
            <v>01</v>
          </cell>
          <cell r="F2276" t="str">
            <v>IND</v>
          </cell>
          <cell r="G2276">
            <v>3701</v>
          </cell>
          <cell r="H2276" t="str">
            <v>Roads &amp; Highways</v>
          </cell>
          <cell r="I2276">
            <v>2015</v>
          </cell>
          <cell r="J2276" t="str">
            <v>SATC</v>
          </cell>
          <cell r="K2276" t="str">
            <v>17MAR08</v>
          </cell>
          <cell r="L2276" t="str">
            <v>28MAR08</v>
          </cell>
          <cell r="M2276" t="str">
            <v>09JUL08</v>
          </cell>
          <cell r="N2276" t="str">
            <v>31DEC09</v>
          </cell>
          <cell r="Q2276">
            <v>25</v>
          </cell>
          <cell r="R2276">
            <v>5</v>
          </cell>
          <cell r="S2276">
            <v>0</v>
          </cell>
          <cell r="U2276">
            <v>77650</v>
          </cell>
          <cell r="V2276">
            <v>0</v>
          </cell>
          <cell r="W2276">
            <v>77650</v>
          </cell>
          <cell r="X2276">
            <v>77650</v>
          </cell>
          <cell r="Y2276">
            <v>37727</v>
          </cell>
          <cell r="Z2276">
            <v>16669</v>
          </cell>
          <cell r="AA2276">
            <v>0</v>
          </cell>
        </row>
        <row r="2277">
          <cell r="A2277" t="str">
            <v>MFF: NATIONAL POWER GRID DEVELOPMENT INVESTMENT PROGRAM - TRAN</v>
          </cell>
          <cell r="B2277" t="str">
            <v>2415</v>
          </cell>
          <cell r="C2277">
            <v>2415</v>
          </cell>
          <cell r="D2277" t="str">
            <v>ACTIVE</v>
          </cell>
          <cell r="E2277" t="str">
            <v>01</v>
          </cell>
          <cell r="F2277" t="str">
            <v>IND</v>
          </cell>
          <cell r="G2277">
            <v>3204</v>
          </cell>
          <cell r="H2277" t="str">
            <v>Transmission &amp; Distribution</v>
          </cell>
          <cell r="I2277">
            <v>2025</v>
          </cell>
          <cell r="J2277" t="str">
            <v>SAEN</v>
          </cell>
          <cell r="K2277" t="str">
            <v>28MAR08</v>
          </cell>
          <cell r="L2277" t="str">
            <v>28MAR08</v>
          </cell>
          <cell r="M2277" t="str">
            <v>25JUN08</v>
          </cell>
          <cell r="N2277" t="str">
            <v>30JUN13</v>
          </cell>
          <cell r="Q2277">
            <v>25</v>
          </cell>
          <cell r="R2277">
            <v>5</v>
          </cell>
          <cell r="S2277">
            <v>0</v>
          </cell>
          <cell r="U2277">
            <v>400000</v>
          </cell>
          <cell r="V2277">
            <v>0</v>
          </cell>
          <cell r="W2277">
            <v>400000</v>
          </cell>
          <cell r="X2277">
            <v>400000</v>
          </cell>
          <cell r="Y2277">
            <v>0</v>
          </cell>
          <cell r="Z2277">
            <v>0</v>
          </cell>
          <cell r="AA2277">
            <v>0</v>
          </cell>
        </row>
        <row r="2278">
          <cell r="A2278" t="str">
            <v>VOCATIONAL EDUCATION STRENGTHENING PROJECT</v>
          </cell>
          <cell r="B2278" t="str">
            <v>2416</v>
          </cell>
          <cell r="C2278">
            <v>2416</v>
          </cell>
          <cell r="D2278" t="str">
            <v>ACTIVE</v>
          </cell>
          <cell r="E2278" t="str">
            <v>03</v>
          </cell>
          <cell r="F2278" t="str">
            <v>INO</v>
          </cell>
          <cell r="G2278">
            <v>3105</v>
          </cell>
          <cell r="H2278" t="str">
            <v>Technical, Vocational Training &amp; Skills Development</v>
          </cell>
          <cell r="I2278">
            <v>2135</v>
          </cell>
          <cell r="J2278" t="str">
            <v>SESS</v>
          </cell>
          <cell r="K2278" t="str">
            <v>31MAR08</v>
          </cell>
          <cell r="L2278" t="str">
            <v>26MAY08</v>
          </cell>
          <cell r="M2278" t="str">
            <v>09JUL08</v>
          </cell>
          <cell r="N2278" t="str">
            <v>30NOV13</v>
          </cell>
          <cell r="O2278" t="str">
            <v>15APR16</v>
          </cell>
          <cell r="P2278" t="str">
            <v>15OCT39</v>
          </cell>
          <cell r="Q2278">
            <v>32</v>
          </cell>
          <cell r="R2278">
            <v>8</v>
          </cell>
          <cell r="S2278">
            <v>0</v>
          </cell>
          <cell r="U2278">
            <v>78290</v>
          </cell>
          <cell r="V2278">
            <v>0</v>
          </cell>
          <cell r="W2278">
            <v>78290</v>
          </cell>
          <cell r="X2278">
            <v>78290</v>
          </cell>
          <cell r="Y2278">
            <v>0</v>
          </cell>
          <cell r="Z2278">
            <v>0</v>
          </cell>
          <cell r="AA2278">
            <v>0</v>
          </cell>
        </row>
        <row r="2279">
          <cell r="A2279" t="str">
            <v>XINJIANG MUNICIPAL INFRASTRUCTURE &amp; ENVIRONMENTAL IMPROVEMENT</v>
          </cell>
          <cell r="B2279" t="str">
            <v>2420</v>
          </cell>
          <cell r="C2279">
            <v>2420</v>
          </cell>
          <cell r="D2279" t="str">
            <v>ACTIVE</v>
          </cell>
          <cell r="E2279" t="str">
            <v>01</v>
          </cell>
          <cell r="F2279" t="str">
            <v>PRC</v>
          </cell>
          <cell r="G2279">
            <v>3900</v>
          </cell>
          <cell r="H2279" t="str">
            <v>Multisector</v>
          </cell>
          <cell r="I2279">
            <v>4730</v>
          </cell>
          <cell r="J2279" t="str">
            <v>EASS</v>
          </cell>
          <cell r="K2279" t="str">
            <v>23APR08</v>
          </cell>
          <cell r="L2279" t="str">
            <v>23JUL08</v>
          </cell>
          <cell r="M2279" t="str">
            <v>17NOV08</v>
          </cell>
          <cell r="N2279" t="str">
            <v>31DEC13</v>
          </cell>
          <cell r="Q2279">
            <v>25</v>
          </cell>
          <cell r="R2279">
            <v>5</v>
          </cell>
          <cell r="S2279">
            <v>0</v>
          </cell>
          <cell r="U2279">
            <v>105000</v>
          </cell>
          <cell r="V2279">
            <v>0</v>
          </cell>
          <cell r="W2279">
            <v>105000</v>
          </cell>
          <cell r="X2279">
            <v>105000</v>
          </cell>
          <cell r="Y2279">
            <v>0</v>
          </cell>
          <cell r="Z2279">
            <v>0</v>
          </cell>
          <cell r="AA2279">
            <v>0</v>
          </cell>
        </row>
        <row r="2280">
          <cell r="A2280" t="str">
            <v>LAHORE RAPID MASS TRANSIT SYSTEM PROJECT</v>
          </cell>
          <cell r="B2280" t="str">
            <v>2424</v>
          </cell>
          <cell r="C2280">
            <v>2424</v>
          </cell>
          <cell r="D2280" t="str">
            <v>ACTIVE</v>
          </cell>
          <cell r="E2280" t="str">
            <v>03</v>
          </cell>
          <cell r="F2280" t="str">
            <v>PAK</v>
          </cell>
          <cell r="G2280">
            <v>3703</v>
          </cell>
          <cell r="H2280" t="str">
            <v>Railways</v>
          </cell>
          <cell r="I2280">
            <v>4625</v>
          </cell>
          <cell r="J2280" t="str">
            <v>CWSS</v>
          </cell>
          <cell r="K2280" t="str">
            <v>04JUN08</v>
          </cell>
          <cell r="N2280" t="str">
            <v>31DEC09</v>
          </cell>
          <cell r="O2280" t="str">
            <v>15SEP16</v>
          </cell>
          <cell r="P2280" t="str">
            <v>15MAR40</v>
          </cell>
          <cell r="Q2280">
            <v>32</v>
          </cell>
          <cell r="R2280">
            <v>8</v>
          </cell>
          <cell r="S2280">
            <v>0</v>
          </cell>
          <cell r="U2280">
            <v>5872</v>
          </cell>
          <cell r="V2280">
            <v>0</v>
          </cell>
          <cell r="W2280">
            <v>5872</v>
          </cell>
          <cell r="X2280">
            <v>0</v>
          </cell>
          <cell r="Y2280">
            <v>0</v>
          </cell>
          <cell r="Z2280">
            <v>0</v>
          </cell>
          <cell r="AA2280">
            <v>0</v>
          </cell>
        </row>
        <row r="2281">
          <cell r="A2281" t="str">
            <v>SKILLS DEVELOPMENT PROJECT</v>
          </cell>
          <cell r="B2281" t="str">
            <v>2425</v>
          </cell>
          <cell r="C2281">
            <v>2425</v>
          </cell>
          <cell r="D2281" t="str">
            <v>ACTIVE</v>
          </cell>
          <cell r="E2281" t="str">
            <v>03</v>
          </cell>
          <cell r="F2281" t="str">
            <v>BAN</v>
          </cell>
          <cell r="G2281">
            <v>3105</v>
          </cell>
          <cell r="H2281" t="str">
            <v>Technical, Vocational Training &amp; Skills Development</v>
          </cell>
          <cell r="I2281">
            <v>2035</v>
          </cell>
          <cell r="J2281" t="str">
            <v>SANS</v>
          </cell>
          <cell r="K2281" t="str">
            <v>06JUN08</v>
          </cell>
          <cell r="L2281" t="str">
            <v>18JUN08</v>
          </cell>
          <cell r="M2281" t="str">
            <v>20NOV08</v>
          </cell>
          <cell r="N2281" t="str">
            <v>30NOV13</v>
          </cell>
          <cell r="O2281" t="str">
            <v>01OCT16</v>
          </cell>
          <cell r="P2281" t="str">
            <v>01APR40</v>
          </cell>
          <cell r="Q2281">
            <v>32</v>
          </cell>
          <cell r="R2281">
            <v>8</v>
          </cell>
          <cell r="S2281">
            <v>0</v>
          </cell>
          <cell r="U2281">
            <v>47581</v>
          </cell>
          <cell r="V2281">
            <v>0</v>
          </cell>
          <cell r="W2281">
            <v>47581</v>
          </cell>
          <cell r="X2281">
            <v>47581</v>
          </cell>
          <cell r="Y2281">
            <v>0</v>
          </cell>
          <cell r="Z2281">
            <v>0</v>
          </cell>
          <cell r="AA2281">
            <v>0</v>
          </cell>
        </row>
        <row r="2282">
          <cell r="A2282" t="str">
            <v>MFF:GUANGDONG ENERGY EFFICIENCY &amp; ENV'T IMPRVMNT INVSTMNT PROG</v>
          </cell>
          <cell r="B2282" t="str">
            <v>2426</v>
          </cell>
          <cell r="C2282">
            <v>2426</v>
          </cell>
          <cell r="D2282" t="str">
            <v>ACTIVE</v>
          </cell>
          <cell r="E2282" t="str">
            <v>01</v>
          </cell>
          <cell r="F2282" t="str">
            <v>PRC</v>
          </cell>
          <cell r="G2282">
            <v>3205</v>
          </cell>
          <cell r="H2282" t="str">
            <v>Energy Sector Development</v>
          </cell>
          <cell r="I2282">
            <v>4720</v>
          </cell>
          <cell r="J2282" t="str">
            <v>EAEN</v>
          </cell>
          <cell r="K2282" t="str">
            <v>09JUN08</v>
          </cell>
          <cell r="L2282" t="str">
            <v>29SEP08</v>
          </cell>
          <cell r="N2282" t="str">
            <v>31DEC11</v>
          </cell>
          <cell r="Q2282">
            <v>15</v>
          </cell>
          <cell r="R2282">
            <v>12</v>
          </cell>
          <cell r="S2282">
            <v>0</v>
          </cell>
          <cell r="U2282">
            <v>35000</v>
          </cell>
          <cell r="V2282">
            <v>0</v>
          </cell>
          <cell r="W2282">
            <v>35000</v>
          </cell>
          <cell r="X2282">
            <v>0</v>
          </cell>
          <cell r="Y2282">
            <v>0</v>
          </cell>
          <cell r="Z2282">
            <v>0</v>
          </cell>
          <cell r="AA2282">
            <v>0</v>
          </cell>
        </row>
        <row r="2283">
          <cell r="A2283" t="str">
            <v>Private Sector Development Project</v>
          </cell>
          <cell r="B2283" t="str">
            <v>2427</v>
          </cell>
          <cell r="C2283">
            <v>2427</v>
          </cell>
          <cell r="D2283" t="str">
            <v>ACTIVE</v>
          </cell>
          <cell r="E2283" t="str">
            <v>03</v>
          </cell>
          <cell r="F2283" t="str">
            <v>MLD</v>
          </cell>
          <cell r="G2283">
            <v>3503</v>
          </cell>
          <cell r="H2283" t="str">
            <v>Small &amp; Medium Scale Enterprises</v>
          </cell>
          <cell r="I2283">
            <v>2050</v>
          </cell>
          <cell r="J2283" t="str">
            <v>SAGF</v>
          </cell>
          <cell r="K2283" t="str">
            <v>20JUN08</v>
          </cell>
          <cell r="N2283" t="str">
            <v>28FEB11</v>
          </cell>
          <cell r="O2283" t="str">
            <v>15NOV16</v>
          </cell>
          <cell r="P2283" t="str">
            <v>15MAY40</v>
          </cell>
          <cell r="Q2283">
            <v>32</v>
          </cell>
          <cell r="R2283">
            <v>8</v>
          </cell>
          <cell r="S2283">
            <v>0</v>
          </cell>
          <cell r="U2283">
            <v>7078</v>
          </cell>
          <cell r="V2283">
            <v>0</v>
          </cell>
          <cell r="W2283">
            <v>7078</v>
          </cell>
          <cell r="X2283">
            <v>0</v>
          </cell>
          <cell r="Y2283">
            <v>0</v>
          </cell>
          <cell r="Z2283">
            <v>0</v>
          </cell>
          <cell r="AA2283">
            <v>0</v>
          </cell>
        </row>
        <row r="2284">
          <cell r="A2284" t="str">
            <v>INTEGRATED ECOSYSTEM &amp; WATER RESOURCES MGT IN BAIYANGDIAN BASI</v>
          </cell>
          <cell r="B2284" t="str">
            <v>2428</v>
          </cell>
          <cell r="C2284">
            <v>2428</v>
          </cell>
          <cell r="D2284" t="str">
            <v>ACTIVE</v>
          </cell>
          <cell r="E2284" t="str">
            <v>01</v>
          </cell>
          <cell r="F2284" t="str">
            <v>PRC</v>
          </cell>
          <cell r="G2284">
            <v>3900</v>
          </cell>
          <cell r="H2284" t="str">
            <v>Multisector</v>
          </cell>
          <cell r="I2284">
            <v>4725</v>
          </cell>
          <cell r="J2284" t="str">
            <v>EAAE</v>
          </cell>
          <cell r="K2284" t="str">
            <v>24JUN08</v>
          </cell>
          <cell r="L2284" t="str">
            <v>27NOV08</v>
          </cell>
          <cell r="N2284" t="str">
            <v>31DEC13</v>
          </cell>
          <cell r="Q2284">
            <v>25</v>
          </cell>
          <cell r="R2284">
            <v>5</v>
          </cell>
          <cell r="S2284">
            <v>0</v>
          </cell>
          <cell r="U2284">
            <v>100000</v>
          </cell>
          <cell r="V2284">
            <v>0</v>
          </cell>
          <cell r="W2284">
            <v>100000</v>
          </cell>
          <cell r="X2284">
            <v>0</v>
          </cell>
          <cell r="Y2284">
            <v>0</v>
          </cell>
          <cell r="Z2284">
            <v>0</v>
          </cell>
          <cell r="AA2284">
            <v>0</v>
          </cell>
        </row>
        <row r="2285">
          <cell r="A2285" t="str">
            <v>SONG BUNG 4 HYDROPOWER PROJECT</v>
          </cell>
          <cell r="B2285" t="str">
            <v>2429</v>
          </cell>
          <cell r="C2285">
            <v>2429</v>
          </cell>
          <cell r="D2285" t="str">
            <v>ACTIVE</v>
          </cell>
          <cell r="E2285" t="str">
            <v>01</v>
          </cell>
          <cell r="F2285" t="str">
            <v>VIE</v>
          </cell>
          <cell r="G2285">
            <v>3202</v>
          </cell>
          <cell r="H2285" t="str">
            <v>Hydropower Generation</v>
          </cell>
          <cell r="I2285">
            <v>2115</v>
          </cell>
          <cell r="J2285" t="str">
            <v>SEID</v>
          </cell>
          <cell r="K2285" t="str">
            <v>26JUN08</v>
          </cell>
          <cell r="L2285" t="str">
            <v>06OCT08</v>
          </cell>
          <cell r="N2285" t="str">
            <v>30JUN14</v>
          </cell>
          <cell r="Q2285">
            <v>25</v>
          </cell>
          <cell r="R2285">
            <v>5</v>
          </cell>
          <cell r="S2285">
            <v>0</v>
          </cell>
          <cell r="U2285">
            <v>196000</v>
          </cell>
          <cell r="V2285">
            <v>0</v>
          </cell>
          <cell r="W2285">
            <v>196000</v>
          </cell>
          <cell r="X2285">
            <v>0</v>
          </cell>
          <cell r="Y2285">
            <v>0</v>
          </cell>
          <cell r="Z2285">
            <v>0</v>
          </cell>
          <cell r="AA2285">
            <v>0</v>
          </cell>
        </row>
        <row r="2286">
          <cell r="A2286" t="str">
            <v>Emergency Assistance for Food Security Project</v>
          </cell>
          <cell r="B2286" t="str">
            <v>2430</v>
          </cell>
          <cell r="C2286">
            <v>2430</v>
          </cell>
          <cell r="D2286" t="str">
            <v>ACTIVE</v>
          </cell>
          <cell r="E2286" t="str">
            <v>03</v>
          </cell>
          <cell r="F2286" t="str">
            <v>BAN</v>
          </cell>
          <cell r="G2286">
            <v>3900</v>
          </cell>
          <cell r="H2286" t="str">
            <v>Multisector</v>
          </cell>
          <cell r="I2286">
            <v>2055</v>
          </cell>
          <cell r="J2286" t="str">
            <v>BRM</v>
          </cell>
          <cell r="K2286" t="str">
            <v>22JUL08</v>
          </cell>
          <cell r="L2286" t="str">
            <v>04AUG08</v>
          </cell>
          <cell r="M2286" t="str">
            <v>11AUG08</v>
          </cell>
          <cell r="N2286" t="str">
            <v>31DEC09</v>
          </cell>
          <cell r="O2286" t="str">
            <v>15DEC16</v>
          </cell>
          <cell r="P2286" t="str">
            <v>15JUN40</v>
          </cell>
          <cell r="Q2286">
            <v>32</v>
          </cell>
          <cell r="R2286">
            <v>8</v>
          </cell>
          <cell r="S2286">
            <v>0</v>
          </cell>
          <cell r="U2286">
            <v>164777</v>
          </cell>
          <cell r="V2286">
            <v>0</v>
          </cell>
          <cell r="W2286">
            <v>164777</v>
          </cell>
          <cell r="X2286">
            <v>164777</v>
          </cell>
          <cell r="Y2286">
            <v>49454</v>
          </cell>
          <cell r="Z2286">
            <v>162934</v>
          </cell>
          <cell r="AA2286">
            <v>0</v>
          </cell>
        </row>
        <row r="2287">
          <cell r="A2287" t="str">
            <v>MFF-ROAD NETWORK DEVT PROGRAM - PROJECT 2</v>
          </cell>
          <cell r="B2287" t="str">
            <v>2433</v>
          </cell>
          <cell r="C2287">
            <v>2433</v>
          </cell>
          <cell r="D2287" t="str">
            <v>ACTIVE</v>
          </cell>
          <cell r="E2287" t="str">
            <v>01</v>
          </cell>
          <cell r="F2287" t="str">
            <v>AZE</v>
          </cell>
          <cell r="G2287">
            <v>3701</v>
          </cell>
          <cell r="H2287" t="str">
            <v>Roads &amp; Highways</v>
          </cell>
          <cell r="I2287">
            <v>4615</v>
          </cell>
          <cell r="J2287" t="str">
            <v>CWID</v>
          </cell>
          <cell r="K2287" t="str">
            <v>22AUG08</v>
          </cell>
          <cell r="L2287" t="str">
            <v>15DEC08</v>
          </cell>
          <cell r="N2287" t="str">
            <v>30APR12</v>
          </cell>
          <cell r="Q2287">
            <v>24</v>
          </cell>
          <cell r="R2287">
            <v>4</v>
          </cell>
          <cell r="S2287">
            <v>0</v>
          </cell>
          <cell r="U2287">
            <v>55400</v>
          </cell>
          <cell r="V2287">
            <v>0</v>
          </cell>
          <cell r="W2287">
            <v>55400</v>
          </cell>
          <cell r="X2287">
            <v>0</v>
          </cell>
          <cell r="Y2287">
            <v>0</v>
          </cell>
          <cell r="Z2287">
            <v>0</v>
          </cell>
          <cell r="AA2287">
            <v>0</v>
          </cell>
        </row>
        <row r="2288">
          <cell r="A2288" t="str">
            <v>NINGXIA INTEGRATED ECOSYSTEM &amp; AGRICULTURAL DEVT PROJECT</v>
          </cell>
          <cell r="B2288" t="str">
            <v>2436</v>
          </cell>
          <cell r="C2288">
            <v>2436</v>
          </cell>
          <cell r="D2288" t="str">
            <v>ACTIVE</v>
          </cell>
          <cell r="E2288" t="str">
            <v>01</v>
          </cell>
          <cell r="F2288" t="str">
            <v>PRC</v>
          </cell>
          <cell r="G2288">
            <v>3002</v>
          </cell>
          <cell r="H2288" t="str">
            <v>Environment &amp; Biodiversity</v>
          </cell>
          <cell r="I2288">
            <v>4725</v>
          </cell>
          <cell r="J2288" t="str">
            <v>EAAE</v>
          </cell>
          <cell r="K2288" t="str">
            <v>29AUG08</v>
          </cell>
          <cell r="N2288" t="str">
            <v>30APR15</v>
          </cell>
          <cell r="Q2288">
            <v>25</v>
          </cell>
          <cell r="R2288">
            <v>5</v>
          </cell>
          <cell r="S2288">
            <v>0</v>
          </cell>
          <cell r="U2288">
            <v>100000</v>
          </cell>
          <cell r="V2288">
            <v>0</v>
          </cell>
          <cell r="W2288">
            <v>100000</v>
          </cell>
          <cell r="X2288">
            <v>0</v>
          </cell>
          <cell r="Y2288">
            <v>0</v>
          </cell>
          <cell r="Z2288">
            <v>0</v>
          </cell>
          <cell r="AA2288">
            <v>0</v>
          </cell>
        </row>
        <row r="2289">
          <cell r="A2289" t="str">
            <v>POWER TRANSMISSION ENHANCEMENT PROJECT</v>
          </cell>
          <cell r="B2289" t="str">
            <v>2437</v>
          </cell>
          <cell r="C2289">
            <v>2437</v>
          </cell>
          <cell r="D2289" t="str">
            <v>ACTIVE</v>
          </cell>
          <cell r="E2289" t="str">
            <v>01</v>
          </cell>
          <cell r="F2289" t="str">
            <v>AZE</v>
          </cell>
          <cell r="G2289">
            <v>3204</v>
          </cell>
          <cell r="H2289" t="str">
            <v>Transmission &amp; Distribution</v>
          </cell>
          <cell r="I2289">
            <v>4615</v>
          </cell>
          <cell r="J2289" t="str">
            <v>CWID</v>
          </cell>
          <cell r="K2289" t="str">
            <v>10SEP08</v>
          </cell>
          <cell r="L2289" t="str">
            <v>06DEC08</v>
          </cell>
          <cell r="N2289" t="str">
            <v>30JUN12</v>
          </cell>
          <cell r="Q2289">
            <v>25</v>
          </cell>
          <cell r="R2289">
            <v>5</v>
          </cell>
          <cell r="S2289">
            <v>0</v>
          </cell>
          <cell r="U2289">
            <v>160000</v>
          </cell>
          <cell r="V2289">
            <v>0</v>
          </cell>
          <cell r="W2289">
            <v>160000</v>
          </cell>
          <cell r="X2289">
            <v>0</v>
          </cell>
          <cell r="Y2289">
            <v>0</v>
          </cell>
          <cell r="Z2289">
            <v>0</v>
          </cell>
          <cell r="AA2289">
            <v>0</v>
          </cell>
        </row>
        <row r="2290">
          <cell r="A2290" t="str">
            <v>MFF-POWER DISTRIBUTION ENHANCEMENT INVESTMENT PROGRAM PROJ 1</v>
          </cell>
          <cell r="B2290" t="str">
            <v>2438</v>
          </cell>
          <cell r="C2290">
            <v>2438</v>
          </cell>
          <cell r="D2290" t="str">
            <v>ACTIVE</v>
          </cell>
          <cell r="E2290" t="str">
            <v>01</v>
          </cell>
          <cell r="F2290" t="str">
            <v>PAK</v>
          </cell>
          <cell r="G2290">
            <v>3204</v>
          </cell>
          <cell r="H2290" t="str">
            <v>Transmission &amp; Distribution</v>
          </cell>
          <cell r="I2290">
            <v>4615</v>
          </cell>
          <cell r="J2290" t="str">
            <v>CWID</v>
          </cell>
          <cell r="K2290" t="str">
            <v>12SEP08</v>
          </cell>
          <cell r="L2290" t="str">
            <v>29NOV08</v>
          </cell>
          <cell r="N2290" t="str">
            <v>30JUN12</v>
          </cell>
          <cell r="Q2290">
            <v>20</v>
          </cell>
          <cell r="R2290">
            <v>3</v>
          </cell>
          <cell r="S2290">
            <v>0</v>
          </cell>
          <cell r="U2290">
            <v>242000</v>
          </cell>
          <cell r="V2290">
            <v>0</v>
          </cell>
          <cell r="W2290">
            <v>242000</v>
          </cell>
          <cell r="X2290">
            <v>0</v>
          </cell>
          <cell r="Y2290">
            <v>0</v>
          </cell>
          <cell r="Z2290">
            <v>0</v>
          </cell>
          <cell r="AA2290">
            <v>0</v>
          </cell>
        </row>
        <row r="2291">
          <cell r="A2291" t="str">
            <v>MFF-POWER DIST'N ENHANCEMENT INVESTMENT PROG-TRANCHE1,SUPPORT</v>
          </cell>
          <cell r="B2291" t="str">
            <v>2439</v>
          </cell>
          <cell r="C2291">
            <v>2439</v>
          </cell>
          <cell r="D2291" t="str">
            <v>ACTIVE</v>
          </cell>
          <cell r="E2291" t="str">
            <v>03</v>
          </cell>
          <cell r="F2291" t="str">
            <v>PAK</v>
          </cell>
          <cell r="G2291">
            <v>3204</v>
          </cell>
          <cell r="H2291" t="str">
            <v>Transmission &amp; Distribution</v>
          </cell>
          <cell r="I2291">
            <v>4615</v>
          </cell>
          <cell r="J2291" t="str">
            <v>CWID</v>
          </cell>
          <cell r="K2291" t="str">
            <v>12SEP08</v>
          </cell>
          <cell r="N2291" t="str">
            <v>31DEC18</v>
          </cell>
          <cell r="Q2291">
            <v>32</v>
          </cell>
          <cell r="R2291">
            <v>8</v>
          </cell>
          <cell r="S2291">
            <v>0</v>
          </cell>
          <cell r="U2291">
            <v>9491</v>
          </cell>
          <cell r="V2291">
            <v>0</v>
          </cell>
          <cell r="W2291">
            <v>9491</v>
          </cell>
          <cell r="X2291">
            <v>0</v>
          </cell>
          <cell r="Y2291">
            <v>0</v>
          </cell>
          <cell r="Z2291">
            <v>0</v>
          </cell>
          <cell r="AA2291">
            <v>0</v>
          </cell>
        </row>
        <row r="2292">
          <cell r="A2292" t="str">
            <v>SANITATION AND DRAINANGE PROJECT (SUPPLEMENTARY)</v>
          </cell>
          <cell r="B2292" t="str">
            <v>2440</v>
          </cell>
          <cell r="C2292">
            <v>2440</v>
          </cell>
          <cell r="D2292" t="str">
            <v>ACTIVE</v>
          </cell>
          <cell r="E2292" t="str">
            <v>03</v>
          </cell>
          <cell r="F2292" t="str">
            <v>SAM</v>
          </cell>
          <cell r="G2292">
            <v>3802</v>
          </cell>
          <cell r="H2292" t="str">
            <v>Waste Management</v>
          </cell>
          <cell r="I2292">
            <v>3610</v>
          </cell>
          <cell r="J2292" t="str">
            <v>PAHQ</v>
          </cell>
          <cell r="K2292" t="str">
            <v>12SEP08</v>
          </cell>
          <cell r="L2292" t="str">
            <v>10OCT08</v>
          </cell>
          <cell r="N2292" t="str">
            <v>31DEC10</v>
          </cell>
          <cell r="Q2292">
            <v>32</v>
          </cell>
          <cell r="R2292">
            <v>8</v>
          </cell>
          <cell r="S2292">
            <v>0</v>
          </cell>
          <cell r="U2292">
            <v>2647</v>
          </cell>
          <cell r="V2292">
            <v>0</v>
          </cell>
          <cell r="W2292">
            <v>2647</v>
          </cell>
          <cell r="X2292">
            <v>0</v>
          </cell>
          <cell r="Y2292">
            <v>0</v>
          </cell>
          <cell r="Z2292">
            <v>0</v>
          </cell>
          <cell r="AA2292">
            <v>0</v>
          </cell>
        </row>
        <row r="2293">
          <cell r="A2293" t="str">
            <v>MUNICIPAL SERVICES DEVELOPMENT PROJECT</v>
          </cell>
          <cell r="B2293" t="str">
            <v>2441</v>
          </cell>
          <cell r="C2293">
            <v>2441</v>
          </cell>
          <cell r="D2293" t="str">
            <v>ACTIVE</v>
          </cell>
          <cell r="E2293" t="str">
            <v>03</v>
          </cell>
          <cell r="F2293" t="str">
            <v>GEO</v>
          </cell>
          <cell r="G2293">
            <v>3900</v>
          </cell>
          <cell r="H2293" t="str">
            <v>Multisector</v>
          </cell>
          <cell r="I2293">
            <v>4625</v>
          </cell>
          <cell r="J2293" t="str">
            <v>CWSS</v>
          </cell>
          <cell r="K2293" t="str">
            <v>12SEP08</v>
          </cell>
          <cell r="L2293" t="str">
            <v>11NOV08</v>
          </cell>
          <cell r="M2293" t="str">
            <v>12DEC08</v>
          </cell>
          <cell r="N2293" t="str">
            <v>30JUN13</v>
          </cell>
          <cell r="Q2293">
            <v>32</v>
          </cell>
          <cell r="R2293">
            <v>8</v>
          </cell>
          <cell r="S2293">
            <v>0</v>
          </cell>
          <cell r="U2293">
            <v>38141</v>
          </cell>
          <cell r="V2293">
            <v>0</v>
          </cell>
          <cell r="W2293">
            <v>38141</v>
          </cell>
          <cell r="X2293">
            <v>38141</v>
          </cell>
          <cell r="Y2293">
            <v>0</v>
          </cell>
          <cell r="Z2293">
            <v>0</v>
          </cell>
          <cell r="AA2293">
            <v>0</v>
          </cell>
        </row>
        <row r="2294">
          <cell r="A2294" t="str">
            <v>ASSAM GOVERNANCE &amp; PUBLIC RESOURCE MANAGEMENT - SUBPROGRAM II</v>
          </cell>
          <cell r="B2294" t="str">
            <v>2442</v>
          </cell>
          <cell r="C2294">
            <v>2442</v>
          </cell>
          <cell r="D2294" t="str">
            <v>ACTIVE</v>
          </cell>
          <cell r="E2294" t="str">
            <v>01</v>
          </cell>
          <cell r="F2294" t="str">
            <v>IND</v>
          </cell>
          <cell r="G2294">
            <v>3604</v>
          </cell>
          <cell r="H2294" t="str">
            <v>Public Finance &amp; Expenditure Management</v>
          </cell>
          <cell r="I2294">
            <v>2050</v>
          </cell>
          <cell r="J2294" t="str">
            <v>SAGF</v>
          </cell>
          <cell r="K2294" t="str">
            <v>17SEP08</v>
          </cell>
          <cell r="L2294" t="str">
            <v>14OCT08</v>
          </cell>
          <cell r="M2294" t="str">
            <v>17NOV08</v>
          </cell>
          <cell r="N2294" t="str">
            <v>31MAR12</v>
          </cell>
          <cell r="Q2294">
            <v>15</v>
          </cell>
          <cell r="R2294">
            <v>3</v>
          </cell>
          <cell r="S2294">
            <v>0</v>
          </cell>
          <cell r="U2294">
            <v>100000</v>
          </cell>
          <cell r="V2294">
            <v>0</v>
          </cell>
          <cell r="W2294">
            <v>100000</v>
          </cell>
          <cell r="X2294">
            <v>100000</v>
          </cell>
          <cell r="Y2294">
            <v>40000</v>
          </cell>
          <cell r="Z2294">
            <v>40000</v>
          </cell>
          <cell r="AA2294">
            <v>0</v>
          </cell>
        </row>
        <row r="2295">
          <cell r="A2295" t="str">
            <v>BIHAR STATE HIGHWAYS PROJECT</v>
          </cell>
          <cell r="B2295" t="str">
            <v>2443</v>
          </cell>
          <cell r="C2295">
            <v>2443</v>
          </cell>
          <cell r="D2295" t="str">
            <v>ACTIVE</v>
          </cell>
          <cell r="E2295" t="str">
            <v>01</v>
          </cell>
          <cell r="F2295" t="str">
            <v>IND</v>
          </cell>
          <cell r="G2295">
            <v>3701</v>
          </cell>
          <cell r="H2295" t="str">
            <v>Roads &amp; Highways</v>
          </cell>
          <cell r="I2295">
            <v>2015</v>
          </cell>
          <cell r="J2295" t="str">
            <v>SATC</v>
          </cell>
          <cell r="K2295" t="str">
            <v>18SEP08</v>
          </cell>
          <cell r="L2295" t="str">
            <v>10NOV08</v>
          </cell>
          <cell r="N2295" t="str">
            <v>31JUL12</v>
          </cell>
          <cell r="Q2295">
            <v>25</v>
          </cell>
          <cell r="R2295">
            <v>5</v>
          </cell>
          <cell r="S2295">
            <v>0</v>
          </cell>
          <cell r="U2295">
            <v>420000</v>
          </cell>
          <cell r="V2295">
            <v>0</v>
          </cell>
          <cell r="W2295">
            <v>420000</v>
          </cell>
          <cell r="X2295">
            <v>0</v>
          </cell>
          <cell r="Y2295">
            <v>0</v>
          </cell>
          <cell r="Z2295">
            <v>0</v>
          </cell>
          <cell r="AA2295">
            <v>0</v>
          </cell>
        </row>
        <row r="2296">
          <cell r="A2296" t="str">
            <v>MFF-ORISSA INTEGRATED IRRIGATED AGRI &amp; WATER MGT INV PROG-PRJ1</v>
          </cell>
          <cell r="B2296" t="str">
            <v>2444</v>
          </cell>
          <cell r="C2296">
            <v>2444</v>
          </cell>
          <cell r="D2296" t="str">
            <v>ACTIVE</v>
          </cell>
          <cell r="E2296" t="str">
            <v>01</v>
          </cell>
          <cell r="F2296" t="str">
            <v>IND</v>
          </cell>
          <cell r="G2296">
            <v>3005</v>
          </cell>
          <cell r="H2296" t="str">
            <v>Irrigation &amp; Drainage</v>
          </cell>
          <cell r="I2296">
            <v>2035</v>
          </cell>
          <cell r="J2296" t="str">
            <v>SANS</v>
          </cell>
          <cell r="K2296" t="str">
            <v>26SEP08</v>
          </cell>
          <cell r="N2296" t="str">
            <v>30SEP13</v>
          </cell>
          <cell r="Q2296">
            <v>25</v>
          </cell>
          <cell r="R2296">
            <v>7</v>
          </cell>
          <cell r="S2296">
            <v>0</v>
          </cell>
          <cell r="U2296">
            <v>47200</v>
          </cell>
          <cell r="V2296">
            <v>0</v>
          </cell>
          <cell r="W2296">
            <v>47200</v>
          </cell>
          <cell r="X2296">
            <v>0</v>
          </cell>
          <cell r="Y2296">
            <v>0</v>
          </cell>
          <cell r="Z2296">
            <v>0</v>
          </cell>
          <cell r="AA2296">
            <v>0</v>
          </cell>
        </row>
        <row r="2297">
          <cell r="A2297" t="str">
            <v>MFF-RURAL ROADS SECTOR II INVESTMENT PROGRAM-PROJECT 3</v>
          </cell>
          <cell r="B2297" t="str">
            <v>2445</v>
          </cell>
          <cell r="C2297">
            <v>2445</v>
          </cell>
          <cell r="D2297" t="str">
            <v>ACTIVE</v>
          </cell>
          <cell r="E2297" t="str">
            <v>01</v>
          </cell>
          <cell r="F2297" t="str">
            <v>IND</v>
          </cell>
          <cell r="G2297">
            <v>3701</v>
          </cell>
          <cell r="H2297" t="str">
            <v>Roads &amp; Highways</v>
          </cell>
          <cell r="I2297">
            <v>2015</v>
          </cell>
          <cell r="J2297" t="str">
            <v>SATC</v>
          </cell>
          <cell r="K2297" t="str">
            <v>26SEP08</v>
          </cell>
          <cell r="L2297" t="str">
            <v>10NOV08</v>
          </cell>
          <cell r="M2297" t="str">
            <v>05JAN09</v>
          </cell>
          <cell r="N2297" t="str">
            <v>31DEC10</v>
          </cell>
          <cell r="Q2297">
            <v>25</v>
          </cell>
          <cell r="R2297">
            <v>5</v>
          </cell>
          <cell r="S2297">
            <v>0</v>
          </cell>
          <cell r="U2297">
            <v>130000</v>
          </cell>
          <cell r="V2297">
            <v>0</v>
          </cell>
          <cell r="W2297">
            <v>130000</v>
          </cell>
          <cell r="X2297">
            <v>0</v>
          </cell>
          <cell r="Y2297">
            <v>0</v>
          </cell>
          <cell r="Z2297">
            <v>0</v>
          </cell>
          <cell r="AA2297">
            <v>0</v>
          </cell>
        </row>
        <row r="2298">
          <cell r="A2298" t="str">
            <v>ACCELERATING ECONOMIC TRANSFORMATION PROGRAM (SUBPROGRAM 1)</v>
          </cell>
          <cell r="B2298" t="str">
            <v>2446</v>
          </cell>
          <cell r="C2298">
            <v>2446</v>
          </cell>
          <cell r="D2298" t="str">
            <v>CLOSED</v>
          </cell>
          <cell r="E2298" t="str">
            <v>01</v>
          </cell>
          <cell r="F2298" t="str">
            <v>PAK</v>
          </cell>
          <cell r="G2298">
            <v>3602</v>
          </cell>
          <cell r="H2298" t="str">
            <v>Economic Management</v>
          </cell>
          <cell r="I2298">
            <v>4630</v>
          </cell>
          <cell r="J2298" t="str">
            <v>CWGF</v>
          </cell>
          <cell r="K2298" t="str">
            <v>30SEP08</v>
          </cell>
          <cell r="L2298" t="str">
            <v>30SEP08</v>
          </cell>
          <cell r="M2298" t="str">
            <v>30SEP08</v>
          </cell>
          <cell r="N2298" t="str">
            <v>30SEP08</v>
          </cell>
          <cell r="Q2298">
            <v>15</v>
          </cell>
          <cell r="R2298">
            <v>3</v>
          </cell>
          <cell r="S2298">
            <v>0</v>
          </cell>
          <cell r="U2298">
            <v>300000</v>
          </cell>
          <cell r="V2298">
            <v>0</v>
          </cell>
          <cell r="W2298">
            <v>300000</v>
          </cell>
          <cell r="X2298">
            <v>300000</v>
          </cell>
          <cell r="Y2298">
            <v>300000</v>
          </cell>
          <cell r="Z2298">
            <v>300000</v>
          </cell>
          <cell r="AA2298">
            <v>0</v>
          </cell>
        </row>
        <row r="2299">
          <cell r="A2299" t="str">
            <v>ACCELERATING ECONOMIC TRANSFORMATION PROGRAM</v>
          </cell>
          <cell r="B2299" t="str">
            <v>2447</v>
          </cell>
          <cell r="C2299">
            <v>2447</v>
          </cell>
          <cell r="D2299" t="str">
            <v>CLOSED</v>
          </cell>
          <cell r="E2299" t="str">
            <v>03</v>
          </cell>
          <cell r="F2299" t="str">
            <v>PAK</v>
          </cell>
          <cell r="G2299">
            <v>3602</v>
          </cell>
          <cell r="H2299" t="str">
            <v>Economic Management</v>
          </cell>
          <cell r="I2299">
            <v>4630</v>
          </cell>
          <cell r="J2299" t="str">
            <v>CWGF</v>
          </cell>
          <cell r="K2299" t="str">
            <v>30SEP08</v>
          </cell>
          <cell r="L2299" t="str">
            <v>30SEP08</v>
          </cell>
          <cell r="M2299" t="str">
            <v>30SEP08</v>
          </cell>
          <cell r="N2299" t="str">
            <v>30SEP08</v>
          </cell>
          <cell r="Q2299">
            <v>24</v>
          </cell>
          <cell r="R2299">
            <v>8</v>
          </cell>
          <cell r="S2299">
            <v>0</v>
          </cell>
          <cell r="U2299">
            <v>193493</v>
          </cell>
          <cell r="V2299">
            <v>0</v>
          </cell>
          <cell r="W2299">
            <v>193493</v>
          </cell>
          <cell r="X2299">
            <v>193493</v>
          </cell>
          <cell r="Y2299">
            <v>193493</v>
          </cell>
          <cell r="Z2299">
            <v>193493</v>
          </cell>
          <cell r="AA2299">
            <v>0</v>
          </cell>
        </row>
        <row r="2300">
          <cell r="A2300" t="str">
            <v>CENTRAL YUNNAN ROADS DEVELOPMENT PROJECT</v>
          </cell>
          <cell r="B2300" t="str">
            <v>2448</v>
          </cell>
          <cell r="C2300">
            <v>2448</v>
          </cell>
          <cell r="D2300" t="str">
            <v>ACTIVE</v>
          </cell>
          <cell r="E2300" t="str">
            <v>01</v>
          </cell>
          <cell r="F2300" t="str">
            <v>PRC</v>
          </cell>
          <cell r="G2300">
            <v>3701</v>
          </cell>
          <cell r="H2300" t="str">
            <v>Roads &amp; Highways</v>
          </cell>
          <cell r="I2300">
            <v>4715</v>
          </cell>
          <cell r="J2300" t="str">
            <v>EATC</v>
          </cell>
          <cell r="K2300" t="str">
            <v>25SEP08</v>
          </cell>
          <cell r="N2300" t="str">
            <v>30JUN13</v>
          </cell>
          <cell r="Q2300">
            <v>24</v>
          </cell>
          <cell r="R2300">
            <v>4</v>
          </cell>
          <cell r="S2300">
            <v>0</v>
          </cell>
          <cell r="U2300">
            <v>200000</v>
          </cell>
          <cell r="V2300">
            <v>0</v>
          </cell>
          <cell r="W2300">
            <v>200000</v>
          </cell>
          <cell r="X2300">
            <v>0</v>
          </cell>
          <cell r="Y2300">
            <v>0</v>
          </cell>
          <cell r="Z2300">
            <v>0</v>
          </cell>
          <cell r="AA2300">
            <v>0</v>
          </cell>
        </row>
        <row r="2301">
          <cell r="A2301" t="str">
            <v>RURAL INFRASTRUCTURE SUPPORT TO PNPM MANDIRI PROJECT</v>
          </cell>
          <cell r="B2301" t="str">
            <v>2449</v>
          </cell>
          <cell r="C2301">
            <v>2449</v>
          </cell>
          <cell r="D2301" t="str">
            <v>ACTIVE</v>
          </cell>
          <cell r="E2301" t="str">
            <v>03</v>
          </cell>
          <cell r="F2301" t="str">
            <v>INO</v>
          </cell>
          <cell r="G2301">
            <v>3900</v>
          </cell>
          <cell r="H2301" t="str">
            <v>Multisector</v>
          </cell>
          <cell r="I2301">
            <v>2161</v>
          </cell>
          <cell r="J2301" t="str">
            <v>IRM</v>
          </cell>
          <cell r="K2301" t="str">
            <v>29SEP08</v>
          </cell>
          <cell r="L2301" t="str">
            <v>26NOV08</v>
          </cell>
          <cell r="N2301" t="str">
            <v>30JUN11</v>
          </cell>
          <cell r="Q2301">
            <v>32</v>
          </cell>
          <cell r="R2301">
            <v>8</v>
          </cell>
          <cell r="S2301">
            <v>0</v>
          </cell>
          <cell r="U2301">
            <v>49293</v>
          </cell>
          <cell r="V2301">
            <v>0</v>
          </cell>
          <cell r="W2301">
            <v>49293</v>
          </cell>
          <cell r="X2301">
            <v>0</v>
          </cell>
          <cell r="Y2301">
            <v>0</v>
          </cell>
          <cell r="Z2301">
            <v>0</v>
          </cell>
          <cell r="AA2301">
            <v>0</v>
          </cell>
        </row>
        <row r="2302">
          <cell r="A2302" t="str">
            <v>DEVELOPMENT POLICY SUPPORT PROGRAM-SUBPROGRAM 2</v>
          </cell>
          <cell r="B2302" t="str">
            <v>2450</v>
          </cell>
          <cell r="C2302">
            <v>2450</v>
          </cell>
          <cell r="D2302" t="str">
            <v>CLOSED</v>
          </cell>
          <cell r="E2302" t="str">
            <v>01</v>
          </cell>
          <cell r="F2302" t="str">
            <v>PHI</v>
          </cell>
          <cell r="G2302">
            <v>3602</v>
          </cell>
          <cell r="H2302" t="str">
            <v>Economic Management</v>
          </cell>
          <cell r="I2302">
            <v>2145</v>
          </cell>
          <cell r="J2302" t="str">
            <v>SEGF</v>
          </cell>
          <cell r="K2302" t="str">
            <v>30SEP08</v>
          </cell>
          <cell r="L2302" t="str">
            <v>07OCT08</v>
          </cell>
          <cell r="M2302" t="str">
            <v>18NOV08</v>
          </cell>
          <cell r="N2302" t="str">
            <v>20NOV08</v>
          </cell>
          <cell r="Q2302">
            <v>15</v>
          </cell>
          <cell r="R2302">
            <v>3</v>
          </cell>
          <cell r="S2302">
            <v>0</v>
          </cell>
          <cell r="U2302">
            <v>250000</v>
          </cell>
          <cell r="V2302">
            <v>0</v>
          </cell>
          <cell r="W2302">
            <v>250000</v>
          </cell>
          <cell r="X2302">
            <v>250000</v>
          </cell>
          <cell r="Y2302">
            <v>250000</v>
          </cell>
          <cell r="Z2302">
            <v>250000</v>
          </cell>
          <cell r="AA2302">
            <v>0</v>
          </cell>
        </row>
        <row r="2303">
          <cell r="A2303" t="str">
            <v>HO CHI MINH CITY-LONG THANH-DAU GIAY EXPRESSWAY CONSTRUCTION P</v>
          </cell>
          <cell r="B2303" t="str">
            <v>2451</v>
          </cell>
          <cell r="C2303">
            <v>2451</v>
          </cell>
          <cell r="D2303" t="str">
            <v>ACTIVE</v>
          </cell>
          <cell r="E2303" t="str">
            <v>01</v>
          </cell>
          <cell r="F2303" t="str">
            <v>VIE</v>
          </cell>
          <cell r="G2303">
            <v>3701</v>
          </cell>
          <cell r="H2303" t="str">
            <v>Roads &amp; Highways</v>
          </cell>
          <cell r="I2303">
            <v>2115</v>
          </cell>
          <cell r="J2303" t="str">
            <v>SEID</v>
          </cell>
          <cell r="K2303" t="str">
            <v>30SEP08</v>
          </cell>
          <cell r="N2303" t="str">
            <v>31DEC14</v>
          </cell>
          <cell r="Q2303">
            <v>25</v>
          </cell>
          <cell r="R2303">
            <v>5</v>
          </cell>
          <cell r="S2303">
            <v>0</v>
          </cell>
          <cell r="U2303">
            <v>410200</v>
          </cell>
          <cell r="V2303">
            <v>0</v>
          </cell>
          <cell r="W2303">
            <v>410200</v>
          </cell>
          <cell r="X2303">
            <v>0</v>
          </cell>
          <cell r="Y2303">
            <v>0</v>
          </cell>
          <cell r="Z2303">
            <v>0</v>
          </cell>
          <cell r="AA2303">
            <v>0</v>
          </cell>
        </row>
        <row r="2304">
          <cell r="A2304" t="str">
            <v>KHADI REFORM AND DEVELOPMENT PROGRAM</v>
          </cell>
          <cell r="B2304" t="str">
            <v>2452</v>
          </cell>
          <cell r="C2304">
            <v>2452</v>
          </cell>
          <cell r="D2304" t="str">
            <v>ACTIVE</v>
          </cell>
          <cell r="E2304" t="str">
            <v>01</v>
          </cell>
          <cell r="F2304" t="str">
            <v>IND</v>
          </cell>
          <cell r="G2304">
            <v>3503</v>
          </cell>
          <cell r="H2304" t="str">
            <v>Small &amp; Medium Scale Enterprises</v>
          </cell>
          <cell r="I2304">
            <v>2050</v>
          </cell>
          <cell r="J2304" t="str">
            <v>SAGF</v>
          </cell>
          <cell r="K2304" t="str">
            <v>02OCT08</v>
          </cell>
          <cell r="N2304" t="str">
            <v>30SEP11</v>
          </cell>
          <cell r="Q2304">
            <v>15</v>
          </cell>
          <cell r="R2304">
            <v>3</v>
          </cell>
          <cell r="S2304">
            <v>0</v>
          </cell>
          <cell r="U2304">
            <v>150000</v>
          </cell>
          <cell r="V2304">
            <v>0</v>
          </cell>
          <cell r="W2304">
            <v>150000</v>
          </cell>
          <cell r="X2304">
            <v>0</v>
          </cell>
          <cell r="Y2304">
            <v>0</v>
          </cell>
          <cell r="Z2304">
            <v>0</v>
          </cell>
          <cell r="AA2304">
            <v>0</v>
          </cell>
        </row>
        <row r="2305">
          <cell r="A2305" t="str">
            <v>Public-Private Infrastructure Development Facility</v>
          </cell>
          <cell r="B2305" t="str">
            <v>2453</v>
          </cell>
          <cell r="C2305">
            <v>2453</v>
          </cell>
          <cell r="D2305" t="str">
            <v>ACTIVE</v>
          </cell>
          <cell r="E2305" t="str">
            <v>03</v>
          </cell>
          <cell r="F2305" t="str">
            <v>BAN</v>
          </cell>
          <cell r="G2305">
            <v>3900</v>
          </cell>
          <cell r="H2305" t="str">
            <v>Multisector</v>
          </cell>
          <cell r="I2305">
            <v>2050</v>
          </cell>
          <cell r="J2305" t="str">
            <v>SAGF</v>
          </cell>
          <cell r="K2305" t="str">
            <v>02OCT08</v>
          </cell>
          <cell r="L2305" t="str">
            <v>21OCT08</v>
          </cell>
          <cell r="N2305" t="str">
            <v>31DEC13</v>
          </cell>
          <cell r="Q2305">
            <v>32</v>
          </cell>
          <cell r="R2305">
            <v>8</v>
          </cell>
          <cell r="S2305">
            <v>0</v>
          </cell>
          <cell r="U2305">
            <v>81833</v>
          </cell>
          <cell r="V2305">
            <v>0</v>
          </cell>
          <cell r="W2305">
            <v>81833</v>
          </cell>
          <cell r="X2305">
            <v>0</v>
          </cell>
          <cell r="Y2305">
            <v>0</v>
          </cell>
          <cell r="Z2305">
            <v>0</v>
          </cell>
          <cell r="AA2305">
            <v>0</v>
          </cell>
        </row>
        <row r="2306">
          <cell r="A2306" t="str">
            <v>PUBLIC-PRIVATE INFRASTRUCTURE DEVELOPMENT FACILITY</v>
          </cell>
          <cell r="B2306" t="str">
            <v>2454</v>
          </cell>
          <cell r="C2306">
            <v>2454</v>
          </cell>
          <cell r="D2306" t="str">
            <v>ACTIVE</v>
          </cell>
          <cell r="E2306" t="str">
            <v>01</v>
          </cell>
          <cell r="F2306" t="str">
            <v>BAN</v>
          </cell>
          <cell r="G2306">
            <v>3900</v>
          </cell>
          <cell r="H2306" t="str">
            <v>Multisector</v>
          </cell>
          <cell r="I2306">
            <v>2050</v>
          </cell>
          <cell r="J2306" t="str">
            <v>SAGF</v>
          </cell>
          <cell r="K2306" t="str">
            <v>02OCT08</v>
          </cell>
          <cell r="L2306" t="str">
            <v>21OCT08</v>
          </cell>
          <cell r="N2306" t="str">
            <v>31DEC13</v>
          </cell>
          <cell r="Q2306">
            <v>25</v>
          </cell>
          <cell r="R2306">
            <v>5</v>
          </cell>
          <cell r="S2306">
            <v>0</v>
          </cell>
          <cell r="U2306">
            <v>82000</v>
          </cell>
          <cell r="V2306">
            <v>0</v>
          </cell>
          <cell r="W2306">
            <v>82000</v>
          </cell>
          <cell r="X2306">
            <v>0</v>
          </cell>
          <cell r="Y2306">
            <v>0</v>
          </cell>
          <cell r="Z2306">
            <v>0</v>
          </cell>
          <cell r="AA2306">
            <v>0</v>
          </cell>
        </row>
        <row r="2307">
          <cell r="A2307" t="str">
            <v>EMERGENCY FOOD ASSISTANCE PROJECT</v>
          </cell>
          <cell r="B2307" t="str">
            <v>2455</v>
          </cell>
          <cell r="C2307">
            <v>2455</v>
          </cell>
          <cell r="D2307" t="str">
            <v>ACTIVE</v>
          </cell>
          <cell r="E2307" t="str">
            <v>03</v>
          </cell>
          <cell r="F2307" t="str">
            <v>CAM</v>
          </cell>
          <cell r="G2307">
            <v>3008</v>
          </cell>
          <cell r="H2307" t="str">
            <v>Agriculture Sector Development</v>
          </cell>
          <cell r="I2307">
            <v>2125</v>
          </cell>
          <cell r="J2307" t="str">
            <v>SEAE</v>
          </cell>
          <cell r="K2307" t="str">
            <v>02OCT08</v>
          </cell>
          <cell r="L2307" t="str">
            <v>09OCT08</v>
          </cell>
          <cell r="M2307" t="str">
            <v>14OCT08</v>
          </cell>
          <cell r="N2307" t="str">
            <v>30SEP11</v>
          </cell>
          <cell r="Q2307">
            <v>40</v>
          </cell>
          <cell r="R2307">
            <v>10</v>
          </cell>
          <cell r="S2307">
            <v>0</v>
          </cell>
          <cell r="U2307">
            <v>17151</v>
          </cell>
          <cell r="V2307">
            <v>0</v>
          </cell>
          <cell r="W2307">
            <v>17151</v>
          </cell>
          <cell r="X2307">
            <v>17151</v>
          </cell>
          <cell r="Y2307">
            <v>0</v>
          </cell>
          <cell r="Z2307">
            <v>1750</v>
          </cell>
          <cell r="AA2307">
            <v>0</v>
          </cell>
        </row>
        <row r="2308">
          <cell r="A2308" t="str">
            <v>URBAN WATER SUPPLY &amp; ENVIRONMENTAL IMPROVEMENT IN MP PROJ-SUP</v>
          </cell>
          <cell r="B2308" t="str">
            <v>2456</v>
          </cell>
          <cell r="C2308">
            <v>2456</v>
          </cell>
          <cell r="D2308" t="str">
            <v>ACTIVE</v>
          </cell>
          <cell r="E2308" t="str">
            <v>01</v>
          </cell>
          <cell r="F2308" t="str">
            <v>IND</v>
          </cell>
          <cell r="G2308">
            <v>3801</v>
          </cell>
          <cell r="H2308" t="str">
            <v>Water Supply &amp; Sanitation</v>
          </cell>
          <cell r="I2308">
            <v>2060</v>
          </cell>
          <cell r="J2308" t="str">
            <v>INRM</v>
          </cell>
          <cell r="K2308" t="str">
            <v>13OCT08</v>
          </cell>
          <cell r="L2308" t="str">
            <v>10NOV08</v>
          </cell>
          <cell r="M2308" t="str">
            <v>03DEC08</v>
          </cell>
          <cell r="N2308" t="str">
            <v>30SEP11</v>
          </cell>
          <cell r="Q2308">
            <v>20</v>
          </cell>
          <cell r="R2308">
            <v>0</v>
          </cell>
          <cell r="S2308">
            <v>0</v>
          </cell>
          <cell r="U2308">
            <v>71000</v>
          </cell>
          <cell r="V2308">
            <v>0</v>
          </cell>
          <cell r="W2308">
            <v>71000</v>
          </cell>
          <cell r="X2308">
            <v>71000</v>
          </cell>
          <cell r="Y2308">
            <v>14662</v>
          </cell>
          <cell r="Z2308">
            <v>3424</v>
          </cell>
          <cell r="AA2308">
            <v>0</v>
          </cell>
        </row>
        <row r="2309">
          <cell r="A2309" t="str">
            <v>GREATER MEKONG SUBREGION SUSTAINABLE TOURISM DEVELOPMENT PROJE</v>
          </cell>
          <cell r="B2309" t="str">
            <v>2457</v>
          </cell>
          <cell r="C2309">
            <v>2457</v>
          </cell>
          <cell r="D2309" t="str">
            <v>ACTIVE</v>
          </cell>
          <cell r="E2309" t="str">
            <v>03</v>
          </cell>
          <cell r="F2309" t="str">
            <v>VIE</v>
          </cell>
          <cell r="G2309">
            <v>3502</v>
          </cell>
          <cell r="H2309" t="str">
            <v>Industry</v>
          </cell>
          <cell r="I2309">
            <v>2135</v>
          </cell>
          <cell r="J2309" t="str">
            <v>SESS</v>
          </cell>
          <cell r="K2309" t="str">
            <v>15OCT08</v>
          </cell>
          <cell r="N2309" t="str">
            <v>30JUN14</v>
          </cell>
          <cell r="Q2309">
            <v>32</v>
          </cell>
          <cell r="R2309">
            <v>8</v>
          </cell>
          <cell r="S2309">
            <v>0</v>
          </cell>
          <cell r="U2309">
            <v>10028</v>
          </cell>
          <cell r="V2309">
            <v>0</v>
          </cell>
          <cell r="W2309">
            <v>10028</v>
          </cell>
          <cell r="X2309">
            <v>0</v>
          </cell>
          <cell r="Y2309">
            <v>0</v>
          </cell>
          <cell r="Z2309">
            <v>0</v>
          </cell>
          <cell r="AA2309">
            <v>0</v>
          </cell>
        </row>
        <row r="2310">
          <cell r="A2310" t="str">
            <v>MFF-UTTARAKHAND STATE ROAD INVESTMENT PROGRAM-PROJECT 2</v>
          </cell>
          <cell r="B2310" t="str">
            <v>2458</v>
          </cell>
          <cell r="C2310">
            <v>2458</v>
          </cell>
          <cell r="D2310" t="str">
            <v>ACTIVE</v>
          </cell>
          <cell r="E2310" t="str">
            <v>01</v>
          </cell>
          <cell r="F2310" t="str">
            <v>IND</v>
          </cell>
          <cell r="G2310">
            <v>3701</v>
          </cell>
          <cell r="H2310" t="str">
            <v>Roads &amp; Highways</v>
          </cell>
          <cell r="I2310">
            <v>2015</v>
          </cell>
          <cell r="J2310" t="str">
            <v>SATC</v>
          </cell>
          <cell r="K2310" t="str">
            <v>22OCT08</v>
          </cell>
          <cell r="N2310" t="str">
            <v>31MAR13</v>
          </cell>
          <cell r="Q2310">
            <v>25</v>
          </cell>
          <cell r="R2310">
            <v>5</v>
          </cell>
          <cell r="S2310">
            <v>0</v>
          </cell>
          <cell r="U2310">
            <v>140000</v>
          </cell>
          <cell r="V2310">
            <v>0</v>
          </cell>
          <cell r="W2310">
            <v>140000</v>
          </cell>
          <cell r="X2310">
            <v>0</v>
          </cell>
          <cell r="Y2310">
            <v>0</v>
          </cell>
          <cell r="Z2310">
            <v>0</v>
          </cell>
          <cell r="AA2310">
            <v>0</v>
          </cell>
        </row>
        <row r="2311">
          <cell r="A2311" t="str">
            <v>GMS Ha NoiLang Son,GMS Ha Long-Mong Cai&amp; Ben LucLong T Expres</v>
          </cell>
          <cell r="B2311" t="str">
            <v>2460</v>
          </cell>
          <cell r="C2311">
            <v>2460</v>
          </cell>
          <cell r="D2311" t="str">
            <v>ACTIVE</v>
          </cell>
          <cell r="E2311" t="str">
            <v>03</v>
          </cell>
          <cell r="F2311" t="str">
            <v>VIE</v>
          </cell>
          <cell r="G2311">
            <v>3701</v>
          </cell>
          <cell r="H2311" t="str">
            <v>Roads &amp; Highways</v>
          </cell>
          <cell r="I2311">
            <v>2115</v>
          </cell>
          <cell r="J2311" t="str">
            <v>SEID</v>
          </cell>
          <cell r="K2311" t="str">
            <v>23OCT08</v>
          </cell>
          <cell r="N2311" t="str">
            <v>31DEC13</v>
          </cell>
          <cell r="Q2311">
            <v>32</v>
          </cell>
          <cell r="R2311">
            <v>8</v>
          </cell>
          <cell r="S2311">
            <v>0</v>
          </cell>
          <cell r="U2311">
            <v>25718</v>
          </cell>
          <cell r="V2311">
            <v>0</v>
          </cell>
          <cell r="W2311">
            <v>25718</v>
          </cell>
          <cell r="X2311">
            <v>0</v>
          </cell>
          <cell r="Y2311">
            <v>0</v>
          </cell>
          <cell r="Z2311">
            <v>0</v>
          </cell>
          <cell r="AA2311">
            <v>0</v>
          </cell>
        </row>
        <row r="2312">
          <cell r="A2312" t="str">
            <v>MFF-HIMACHAL PRADESH CLEAN ENERGY DEV'T INVESTMENT PROGRAM-TR1</v>
          </cell>
          <cell r="B2312" t="str">
            <v>2461</v>
          </cell>
          <cell r="C2312">
            <v>2461</v>
          </cell>
          <cell r="D2312" t="str">
            <v>ACTIVE</v>
          </cell>
          <cell r="E2312" t="str">
            <v>01</v>
          </cell>
          <cell r="F2312" t="str">
            <v>IND</v>
          </cell>
          <cell r="G2312">
            <v>3202</v>
          </cell>
          <cell r="H2312" t="str">
            <v>Hydropower Generation</v>
          </cell>
          <cell r="I2312">
            <v>2025</v>
          </cell>
          <cell r="J2312" t="str">
            <v>SAEN</v>
          </cell>
          <cell r="K2312" t="str">
            <v>27OCT08</v>
          </cell>
          <cell r="L2312" t="str">
            <v>10NOV08</v>
          </cell>
          <cell r="M2312" t="str">
            <v>15DEC08</v>
          </cell>
          <cell r="N2312" t="str">
            <v>31MAR14</v>
          </cell>
          <cell r="Q2312">
            <v>25</v>
          </cell>
          <cell r="R2312">
            <v>5</v>
          </cell>
          <cell r="S2312">
            <v>0</v>
          </cell>
          <cell r="U2312">
            <v>150000</v>
          </cell>
          <cell r="V2312">
            <v>0</v>
          </cell>
          <cell r="W2312">
            <v>150000</v>
          </cell>
          <cell r="X2312">
            <v>150000</v>
          </cell>
          <cell r="Y2312">
            <v>0</v>
          </cell>
          <cell r="Z2312">
            <v>0</v>
          </cell>
          <cell r="AA2312">
            <v>0</v>
          </cell>
        </row>
        <row r="2313">
          <cell r="A2313" t="str">
            <v>Second Urban Governance &amp; Infrastructure Improvement(Sector)Pr</v>
          </cell>
          <cell r="B2313" t="str">
            <v>2462</v>
          </cell>
          <cell r="C2313">
            <v>2462</v>
          </cell>
          <cell r="D2313" t="str">
            <v>ACTIVE</v>
          </cell>
          <cell r="E2313" t="str">
            <v>03</v>
          </cell>
          <cell r="F2313" t="str">
            <v>BAN</v>
          </cell>
          <cell r="G2313">
            <v>3900</v>
          </cell>
          <cell r="H2313" t="str">
            <v>Multisector</v>
          </cell>
          <cell r="I2313">
            <v>2045</v>
          </cell>
          <cell r="J2313" t="str">
            <v>SAUD</v>
          </cell>
          <cell r="K2313" t="str">
            <v>28OCT08</v>
          </cell>
          <cell r="L2313" t="str">
            <v>04NOV08</v>
          </cell>
          <cell r="M2313" t="str">
            <v>19NOV08</v>
          </cell>
          <cell r="N2313" t="str">
            <v>30JUN15</v>
          </cell>
          <cell r="Q2313">
            <v>32</v>
          </cell>
          <cell r="R2313">
            <v>8</v>
          </cell>
          <cell r="S2313">
            <v>0</v>
          </cell>
          <cell r="U2313">
            <v>85818</v>
          </cell>
          <cell r="V2313">
            <v>0</v>
          </cell>
          <cell r="W2313">
            <v>85818</v>
          </cell>
          <cell r="X2313">
            <v>85818</v>
          </cell>
          <cell r="Y2313">
            <v>0</v>
          </cell>
          <cell r="Z2313">
            <v>0</v>
          </cell>
          <cell r="AA2313">
            <v>0</v>
          </cell>
        </row>
        <row r="2314">
          <cell r="A2314" t="str">
            <v>GREEN POWER DEVELOPMENT PROJECT</v>
          </cell>
          <cell r="B2314" t="str">
            <v>2463</v>
          </cell>
          <cell r="C2314">
            <v>2463</v>
          </cell>
          <cell r="D2314" t="str">
            <v>ACTIVE</v>
          </cell>
          <cell r="E2314" t="str">
            <v>01</v>
          </cell>
          <cell r="F2314" t="str">
            <v>BHU</v>
          </cell>
          <cell r="G2314">
            <v>3203</v>
          </cell>
          <cell r="H2314" t="str">
            <v>Renewable Energy Generation</v>
          </cell>
          <cell r="I2314">
            <v>2025</v>
          </cell>
          <cell r="J2314" t="str">
            <v>SAEN</v>
          </cell>
          <cell r="K2314" t="str">
            <v>29OCT08</v>
          </cell>
          <cell r="N2314" t="str">
            <v>31DEC13</v>
          </cell>
          <cell r="Q2314">
            <v>30</v>
          </cell>
          <cell r="R2314">
            <v>5</v>
          </cell>
          <cell r="S2314">
            <v>0</v>
          </cell>
          <cell r="U2314">
            <v>51000</v>
          </cell>
          <cell r="V2314">
            <v>0</v>
          </cell>
          <cell r="W2314">
            <v>51000</v>
          </cell>
          <cell r="X2314">
            <v>0</v>
          </cell>
          <cell r="Y2314">
            <v>0</v>
          </cell>
          <cell r="Z2314">
            <v>0</v>
          </cell>
          <cell r="AA2314">
            <v>0</v>
          </cell>
        </row>
        <row r="2315">
          <cell r="A2315" t="str">
            <v>GREEN POWER DEVELOPMENT PROJECT</v>
          </cell>
          <cell r="B2315" t="str">
            <v>2464</v>
          </cell>
          <cell r="C2315">
            <v>2464</v>
          </cell>
          <cell r="D2315" t="str">
            <v>ACTIVE</v>
          </cell>
          <cell r="E2315" t="str">
            <v>03</v>
          </cell>
          <cell r="F2315" t="str">
            <v>BHU</v>
          </cell>
          <cell r="G2315">
            <v>3203</v>
          </cell>
          <cell r="H2315" t="str">
            <v>Renewable Energy Generation</v>
          </cell>
          <cell r="I2315">
            <v>2025</v>
          </cell>
          <cell r="J2315" t="str">
            <v>SAEN</v>
          </cell>
          <cell r="K2315" t="str">
            <v>29OCT08</v>
          </cell>
          <cell r="N2315" t="str">
            <v>31DEC13</v>
          </cell>
          <cell r="Q2315">
            <v>32</v>
          </cell>
          <cell r="R2315">
            <v>8</v>
          </cell>
          <cell r="S2315">
            <v>0</v>
          </cell>
          <cell r="U2315">
            <v>29148</v>
          </cell>
          <cell r="V2315">
            <v>0</v>
          </cell>
          <cell r="W2315">
            <v>29148</v>
          </cell>
          <cell r="X2315">
            <v>0</v>
          </cell>
          <cell r="Y2315">
            <v>0</v>
          </cell>
          <cell r="Z2315">
            <v>0</v>
          </cell>
          <cell r="AA2315">
            <v>0</v>
          </cell>
        </row>
        <row r="2316">
          <cell r="A2316" t="str">
            <v>AGRARIAN REFORM COMMUNITIES PROJECT II</v>
          </cell>
          <cell r="B2316" t="str">
            <v>2465</v>
          </cell>
          <cell r="C2316">
            <v>2465</v>
          </cell>
          <cell r="D2316" t="str">
            <v>ACTIVE</v>
          </cell>
          <cell r="E2316" t="str">
            <v>01</v>
          </cell>
          <cell r="F2316" t="str">
            <v>PHI</v>
          </cell>
          <cell r="G2316">
            <v>3001</v>
          </cell>
          <cell r="H2316" t="str">
            <v>Agriculture Production, Agroprocessing, &amp; Agrobusiness</v>
          </cell>
          <cell r="I2316">
            <v>2125</v>
          </cell>
          <cell r="J2316" t="str">
            <v>SEAE</v>
          </cell>
          <cell r="K2316" t="str">
            <v>27OCT08</v>
          </cell>
          <cell r="L2316" t="str">
            <v>08DEC08</v>
          </cell>
          <cell r="N2316" t="str">
            <v>30JUN15</v>
          </cell>
          <cell r="Q2316">
            <v>25</v>
          </cell>
          <cell r="R2316">
            <v>6</v>
          </cell>
          <cell r="S2316">
            <v>0</v>
          </cell>
          <cell r="U2316">
            <v>70000</v>
          </cell>
          <cell r="V2316">
            <v>0</v>
          </cell>
          <cell r="W2316">
            <v>70000</v>
          </cell>
          <cell r="X2316">
            <v>0</v>
          </cell>
          <cell r="Y2316">
            <v>0</v>
          </cell>
          <cell r="Z2316">
            <v>0</v>
          </cell>
          <cell r="AA2316">
            <v>0</v>
          </cell>
        </row>
        <row r="2317">
          <cell r="A2317" t="str">
            <v>Surkhandarya Water Supply and Sanitation Project</v>
          </cell>
          <cell r="B2317" t="str">
            <v>2466</v>
          </cell>
          <cell r="C2317">
            <v>2466</v>
          </cell>
          <cell r="D2317" t="str">
            <v>ACTIVE</v>
          </cell>
          <cell r="E2317" t="str">
            <v>03</v>
          </cell>
          <cell r="F2317" t="str">
            <v>UZB</v>
          </cell>
          <cell r="G2317">
            <v>3801</v>
          </cell>
          <cell r="H2317" t="str">
            <v>Water Supply &amp; Sanitation</v>
          </cell>
          <cell r="I2317">
            <v>4625</v>
          </cell>
          <cell r="J2317" t="str">
            <v>CWSS</v>
          </cell>
          <cell r="K2317" t="str">
            <v>03NOV08</v>
          </cell>
          <cell r="N2317" t="str">
            <v>30SEP14</v>
          </cell>
          <cell r="Q2317">
            <v>32</v>
          </cell>
          <cell r="R2317">
            <v>8</v>
          </cell>
          <cell r="S2317">
            <v>0</v>
          </cell>
          <cell r="U2317">
            <v>29961</v>
          </cell>
          <cell r="V2317">
            <v>0</v>
          </cell>
          <cell r="W2317">
            <v>29961</v>
          </cell>
          <cell r="X2317">
            <v>0</v>
          </cell>
          <cell r="Y2317">
            <v>0</v>
          </cell>
          <cell r="Z2317">
            <v>0</v>
          </cell>
          <cell r="AA2317">
            <v>0</v>
          </cell>
        </row>
        <row r="2318">
          <cell r="A2318" t="str">
            <v>RURAL ROAD SECTOR PROJECT (SUPPLEMENTARY)</v>
          </cell>
          <cell r="B2318" t="str">
            <v>2467</v>
          </cell>
          <cell r="C2318">
            <v>2467</v>
          </cell>
          <cell r="D2318" t="str">
            <v>ACTIVE</v>
          </cell>
          <cell r="E2318" t="str">
            <v>03</v>
          </cell>
          <cell r="F2318" t="str">
            <v>ARM</v>
          </cell>
          <cell r="G2318">
            <v>3701</v>
          </cell>
          <cell r="H2318" t="str">
            <v>Roads &amp; Highways</v>
          </cell>
          <cell r="I2318">
            <v>4615</v>
          </cell>
          <cell r="J2318" t="str">
            <v>CWID</v>
          </cell>
          <cell r="K2318" t="str">
            <v>07NOV08</v>
          </cell>
          <cell r="L2318" t="str">
            <v>18NOV08</v>
          </cell>
          <cell r="N2318" t="str">
            <v>30JUN11</v>
          </cell>
          <cell r="Q2318">
            <v>32</v>
          </cell>
          <cell r="R2318">
            <v>8</v>
          </cell>
          <cell r="S2318">
            <v>0</v>
          </cell>
          <cell r="U2318">
            <v>17337</v>
          </cell>
          <cell r="V2318">
            <v>0</v>
          </cell>
          <cell r="W2318">
            <v>17337</v>
          </cell>
          <cell r="X2318">
            <v>0</v>
          </cell>
          <cell r="Y2318">
            <v>0</v>
          </cell>
          <cell r="Z2318">
            <v>0</v>
          </cell>
          <cell r="AA2318">
            <v>0</v>
          </cell>
        </row>
        <row r="2319">
          <cell r="A2319" t="str">
            <v>HEALTH CARE IN THE SOUTH CENTRAL COAST REGION PROJECT</v>
          </cell>
          <cell r="B2319" t="str">
            <v>2468</v>
          </cell>
          <cell r="C2319">
            <v>2468</v>
          </cell>
          <cell r="D2319" t="str">
            <v>ACTIVE</v>
          </cell>
          <cell r="E2319" t="str">
            <v>03</v>
          </cell>
          <cell r="F2319" t="str">
            <v>VIE</v>
          </cell>
          <cell r="G2319">
            <v>3403</v>
          </cell>
          <cell r="H2319" t="str">
            <v>Health Systems</v>
          </cell>
          <cell r="I2319">
            <v>2135</v>
          </cell>
          <cell r="J2319" t="str">
            <v>SESS</v>
          </cell>
          <cell r="K2319" t="str">
            <v>07NOV08</v>
          </cell>
          <cell r="L2319" t="str">
            <v>16DEC08</v>
          </cell>
          <cell r="N2319" t="str">
            <v>30JUN14</v>
          </cell>
          <cell r="Q2319">
            <v>32</v>
          </cell>
          <cell r="R2319">
            <v>8</v>
          </cell>
          <cell r="S2319">
            <v>0</v>
          </cell>
          <cell r="U2319">
            <v>72368</v>
          </cell>
          <cell r="V2319">
            <v>0</v>
          </cell>
          <cell r="W2319">
            <v>72368</v>
          </cell>
          <cell r="X2319">
            <v>0</v>
          </cell>
          <cell r="Y2319">
            <v>0</v>
          </cell>
          <cell r="Z2319">
            <v>0</v>
          </cell>
          <cell r="AA2319">
            <v>0</v>
          </cell>
        </row>
        <row r="2320">
          <cell r="A2320" t="str">
            <v>EMERGENCY ASSISTANCE FOR POST-CONFLICT RECOVERY</v>
          </cell>
          <cell r="B2320" t="str">
            <v>2469</v>
          </cell>
          <cell r="C2320">
            <v>2469</v>
          </cell>
          <cell r="D2320" t="str">
            <v>ACTIVE</v>
          </cell>
          <cell r="E2320" t="str">
            <v>03</v>
          </cell>
          <cell r="F2320" t="str">
            <v>GEO</v>
          </cell>
          <cell r="G2320">
            <v>3900</v>
          </cell>
          <cell r="H2320" t="str">
            <v>Multisector</v>
          </cell>
          <cell r="I2320">
            <v>4630</v>
          </cell>
          <cell r="J2320" t="str">
            <v>CWGF</v>
          </cell>
          <cell r="K2320" t="str">
            <v>12NOV08</v>
          </cell>
          <cell r="L2320" t="str">
            <v>19NOV08</v>
          </cell>
          <cell r="M2320" t="str">
            <v>08DEC08</v>
          </cell>
          <cell r="N2320" t="str">
            <v>30SEP09</v>
          </cell>
          <cell r="Q2320">
            <v>32</v>
          </cell>
          <cell r="R2320">
            <v>8</v>
          </cell>
          <cell r="S2320">
            <v>0</v>
          </cell>
          <cell r="U2320">
            <v>69856</v>
          </cell>
          <cell r="V2320">
            <v>0</v>
          </cell>
          <cell r="W2320">
            <v>69856</v>
          </cell>
          <cell r="X2320">
            <v>69856</v>
          </cell>
          <cell r="Y2320">
            <v>69856</v>
          </cell>
          <cell r="Z2320">
            <v>69856</v>
          </cell>
          <cell r="AA2320">
            <v>0</v>
          </cell>
        </row>
        <row r="2321">
          <cell r="A2321" t="str">
            <v>LANZHOU-CHONGQING RAILWAY DEVELOPMENT PROJECT</v>
          </cell>
          <cell r="B2321" t="str">
            <v>2471</v>
          </cell>
          <cell r="C2321">
            <v>2471</v>
          </cell>
          <cell r="D2321" t="str">
            <v>ACTIVE</v>
          </cell>
          <cell r="E2321" t="str">
            <v>01</v>
          </cell>
          <cell r="F2321" t="str">
            <v>PRC</v>
          </cell>
          <cell r="G2321">
            <v>3703</v>
          </cell>
          <cell r="H2321" t="str">
            <v>Railways</v>
          </cell>
          <cell r="I2321">
            <v>4715</v>
          </cell>
          <cell r="J2321" t="str">
            <v>EATC</v>
          </cell>
          <cell r="K2321" t="str">
            <v>18NOV08</v>
          </cell>
          <cell r="N2321" t="str">
            <v>30JUN16</v>
          </cell>
          <cell r="Q2321">
            <v>27</v>
          </cell>
          <cell r="R2321">
            <v>7</v>
          </cell>
          <cell r="S2321">
            <v>0</v>
          </cell>
          <cell r="U2321">
            <v>300000</v>
          </cell>
          <cell r="V2321">
            <v>0</v>
          </cell>
          <cell r="W2321">
            <v>300000</v>
          </cell>
          <cell r="X2321">
            <v>0</v>
          </cell>
          <cell r="Y2321">
            <v>0</v>
          </cell>
          <cell r="Z2321">
            <v>0</v>
          </cell>
          <cell r="AA2321">
            <v>0</v>
          </cell>
        </row>
        <row r="2322">
          <cell r="A2322" t="str">
            <v>AVATIU PORT DEVELOPMENT PROJECT</v>
          </cell>
          <cell r="B2322" t="str">
            <v>2472</v>
          </cell>
          <cell r="C2322">
            <v>2472</v>
          </cell>
          <cell r="D2322" t="str">
            <v>ACTIVE</v>
          </cell>
          <cell r="E2322" t="str">
            <v>01</v>
          </cell>
          <cell r="F2322" t="str">
            <v>COO</v>
          </cell>
          <cell r="G2322">
            <v>3702</v>
          </cell>
          <cell r="H2322" t="str">
            <v>Ports, Waterways, &amp; Shipping</v>
          </cell>
          <cell r="I2322">
            <v>3645</v>
          </cell>
          <cell r="J2322" t="str">
            <v>SPSO</v>
          </cell>
          <cell r="K2322" t="str">
            <v>20NOV08</v>
          </cell>
          <cell r="N2322" t="str">
            <v>31DEC12</v>
          </cell>
          <cell r="Q2322">
            <v>25</v>
          </cell>
          <cell r="R2322">
            <v>5</v>
          </cell>
          <cell r="S2322">
            <v>0</v>
          </cell>
          <cell r="U2322">
            <v>8630</v>
          </cell>
          <cell r="V2322">
            <v>0</v>
          </cell>
          <cell r="W2322">
            <v>8630</v>
          </cell>
          <cell r="X2322">
            <v>0</v>
          </cell>
          <cell r="Y2322">
            <v>0</v>
          </cell>
          <cell r="Z2322">
            <v>0</v>
          </cell>
          <cell r="AA2322">
            <v>0</v>
          </cell>
        </row>
        <row r="2323">
          <cell r="A2323" t="str">
            <v>AVATIU PORT DEVELOPMENT PROJECT</v>
          </cell>
          <cell r="B2323" t="str">
            <v>2473</v>
          </cell>
          <cell r="C2323">
            <v>2473</v>
          </cell>
          <cell r="D2323" t="str">
            <v>ACTIVE</v>
          </cell>
          <cell r="E2323" t="str">
            <v>03</v>
          </cell>
          <cell r="F2323" t="str">
            <v>COO</v>
          </cell>
          <cell r="G2323">
            <v>3702</v>
          </cell>
          <cell r="H2323" t="str">
            <v>Ports, Waterways, &amp; Shipping</v>
          </cell>
          <cell r="I2323">
            <v>3645</v>
          </cell>
          <cell r="J2323" t="str">
            <v>SPSO</v>
          </cell>
          <cell r="K2323" t="str">
            <v>20NOV08</v>
          </cell>
          <cell r="N2323" t="str">
            <v>31DEC12</v>
          </cell>
          <cell r="Q2323">
            <v>32</v>
          </cell>
          <cell r="R2323">
            <v>8</v>
          </cell>
          <cell r="S2323">
            <v>0</v>
          </cell>
          <cell r="U2323">
            <v>7002</v>
          </cell>
          <cell r="V2323">
            <v>0</v>
          </cell>
          <cell r="W2323">
            <v>7002</v>
          </cell>
          <cell r="X2323">
            <v>0</v>
          </cell>
          <cell r="Y2323">
            <v>0</v>
          </cell>
          <cell r="Z2323">
            <v>0</v>
          </cell>
          <cell r="AA2323">
            <v>0</v>
          </cell>
        </row>
        <row r="2324">
          <cell r="A2324" t="str">
            <v>DRYLAND SUSTAINABLE AGRICULTURE PROJECT</v>
          </cell>
          <cell r="B2324" t="str">
            <v>2474</v>
          </cell>
          <cell r="C2324">
            <v>2474</v>
          </cell>
          <cell r="D2324" t="str">
            <v>ACTIVE</v>
          </cell>
          <cell r="E2324" t="str">
            <v>01</v>
          </cell>
          <cell r="F2324" t="str">
            <v>PRC</v>
          </cell>
          <cell r="G2324">
            <v>3001</v>
          </cell>
          <cell r="H2324" t="str">
            <v>Agriculture Production, Agroprocessing, &amp; Agrobusiness</v>
          </cell>
          <cell r="I2324">
            <v>4725</v>
          </cell>
          <cell r="J2324" t="str">
            <v>EAAE</v>
          </cell>
          <cell r="K2324" t="str">
            <v>25NOV08</v>
          </cell>
          <cell r="N2324" t="str">
            <v>31DEC14</v>
          </cell>
          <cell r="Q2324">
            <v>25</v>
          </cell>
          <cell r="R2324">
            <v>5</v>
          </cell>
          <cell r="S2324">
            <v>0</v>
          </cell>
          <cell r="U2324">
            <v>83000</v>
          </cell>
          <cell r="V2324">
            <v>0</v>
          </cell>
          <cell r="W2324">
            <v>83000</v>
          </cell>
          <cell r="X2324">
            <v>0</v>
          </cell>
          <cell r="Y2324">
            <v>0</v>
          </cell>
          <cell r="Z2324">
            <v>0</v>
          </cell>
          <cell r="AA2324">
            <v>0</v>
          </cell>
        </row>
        <row r="2325">
          <cell r="A2325" t="str">
            <v>INFRASTRUCTURE REFORM SECTOR DEVELOPMENT PROGRAM -SUBPROGRAM 2</v>
          </cell>
          <cell r="B2325" t="str">
            <v>2475</v>
          </cell>
          <cell r="C2325">
            <v>2475</v>
          </cell>
          <cell r="D2325" t="str">
            <v>ACTIVE</v>
          </cell>
          <cell r="E2325" t="str">
            <v>01</v>
          </cell>
          <cell r="F2325" t="str">
            <v>INO</v>
          </cell>
          <cell r="G2325">
            <v>3900</v>
          </cell>
          <cell r="H2325" t="str">
            <v>Multisector</v>
          </cell>
          <cell r="I2325">
            <v>2161</v>
          </cell>
          <cell r="J2325" t="str">
            <v>IRM</v>
          </cell>
          <cell r="K2325" t="str">
            <v>27NOV08</v>
          </cell>
          <cell r="L2325" t="str">
            <v>10DEC08</v>
          </cell>
          <cell r="M2325" t="str">
            <v>18DEC08</v>
          </cell>
          <cell r="N2325" t="str">
            <v>31MAR09</v>
          </cell>
          <cell r="Q2325">
            <v>15</v>
          </cell>
          <cell r="R2325">
            <v>3</v>
          </cell>
          <cell r="S2325">
            <v>0</v>
          </cell>
          <cell r="U2325">
            <v>280000</v>
          </cell>
          <cell r="V2325">
            <v>0</v>
          </cell>
          <cell r="W2325">
            <v>280000</v>
          </cell>
          <cell r="X2325">
            <v>280000</v>
          </cell>
          <cell r="Y2325">
            <v>280000</v>
          </cell>
          <cell r="Z2325">
            <v>280000</v>
          </cell>
          <cell r="AA2325">
            <v>0</v>
          </cell>
        </row>
        <row r="2326">
          <cell r="A2326" t="str">
            <v>DRY ZONE URBAN WATER AND SANITATION PROJECT</v>
          </cell>
          <cell r="B2326" t="str">
            <v>2477</v>
          </cell>
          <cell r="C2326">
            <v>2477</v>
          </cell>
          <cell r="D2326" t="str">
            <v>ACTIVE</v>
          </cell>
          <cell r="E2326" t="str">
            <v>03</v>
          </cell>
          <cell r="F2326" t="str">
            <v>SRI</v>
          </cell>
          <cell r="G2326">
            <v>3801</v>
          </cell>
          <cell r="H2326" t="str">
            <v>Water Supply &amp; Sanitation</v>
          </cell>
          <cell r="I2326">
            <v>2045</v>
          </cell>
          <cell r="J2326" t="str">
            <v>SAUD</v>
          </cell>
          <cell r="K2326" t="str">
            <v>28NOV08</v>
          </cell>
          <cell r="N2326" t="str">
            <v>30JUN14</v>
          </cell>
          <cell r="Q2326">
            <v>32</v>
          </cell>
          <cell r="R2326">
            <v>8</v>
          </cell>
          <cell r="S2326">
            <v>0</v>
          </cell>
          <cell r="U2326">
            <v>61996</v>
          </cell>
          <cell r="V2326">
            <v>0</v>
          </cell>
          <cell r="W2326">
            <v>61996</v>
          </cell>
          <cell r="X2326">
            <v>0</v>
          </cell>
          <cell r="Y2326">
            <v>0</v>
          </cell>
          <cell r="Z2326">
            <v>0</v>
          </cell>
          <cell r="AA2326">
            <v>0</v>
          </cell>
        </row>
        <row r="2327">
          <cell r="A2327" t="str">
            <v>2ND LOCAL GOVT FINANCE &amp; GOVERNANCE REFORM PROGRAM CLUSTER-SUB</v>
          </cell>
          <cell r="B2327" t="str">
            <v>2478</v>
          </cell>
          <cell r="C2327">
            <v>2478</v>
          </cell>
          <cell r="D2327" t="str">
            <v>ACTIVE</v>
          </cell>
          <cell r="E2327" t="str">
            <v>01</v>
          </cell>
          <cell r="F2327" t="str">
            <v>INO</v>
          </cell>
          <cell r="G2327">
            <v>3604</v>
          </cell>
          <cell r="H2327" t="str">
            <v>Public Finance &amp; Expenditure Management</v>
          </cell>
          <cell r="I2327">
            <v>2145</v>
          </cell>
          <cell r="J2327" t="str">
            <v>SEGF</v>
          </cell>
          <cell r="K2327" t="str">
            <v>04DEC08</v>
          </cell>
          <cell r="L2327" t="str">
            <v>11DEC08</v>
          </cell>
          <cell r="M2327" t="str">
            <v>18DEC08</v>
          </cell>
          <cell r="N2327" t="str">
            <v>31DEC08</v>
          </cell>
          <cell r="Q2327">
            <v>15</v>
          </cell>
          <cell r="R2327">
            <v>3</v>
          </cell>
          <cell r="S2327">
            <v>0</v>
          </cell>
          <cell r="U2327">
            <v>350000</v>
          </cell>
          <cell r="V2327">
            <v>0</v>
          </cell>
          <cell r="W2327">
            <v>350000</v>
          </cell>
          <cell r="X2327">
            <v>350000</v>
          </cell>
          <cell r="Y2327">
            <v>350000</v>
          </cell>
          <cell r="Z2327">
            <v>350000</v>
          </cell>
          <cell r="AA2327">
            <v>0</v>
          </cell>
        </row>
        <row r="2328">
          <cell r="A2328" t="str">
            <v>SECOND FINANCIAL SECTOR PROGRAM CLUSTER - SUBPROGRAM 2</v>
          </cell>
          <cell r="B2328" t="str">
            <v>2479</v>
          </cell>
          <cell r="C2328">
            <v>2479</v>
          </cell>
          <cell r="D2328" t="str">
            <v>ACTIVE</v>
          </cell>
          <cell r="E2328" t="str">
            <v>03</v>
          </cell>
          <cell r="F2328" t="str">
            <v>CAM</v>
          </cell>
          <cell r="G2328">
            <v>3306</v>
          </cell>
          <cell r="H2328" t="str">
            <v>Finance Sector Development</v>
          </cell>
          <cell r="I2328">
            <v>2145</v>
          </cell>
          <cell r="J2328" t="str">
            <v>SEGF</v>
          </cell>
          <cell r="K2328" t="str">
            <v>05DEC08</v>
          </cell>
          <cell r="L2328" t="str">
            <v>08DEC08</v>
          </cell>
          <cell r="M2328" t="str">
            <v>22DEC08</v>
          </cell>
          <cell r="N2328" t="str">
            <v>30APR09</v>
          </cell>
          <cell r="Q2328">
            <v>24</v>
          </cell>
          <cell r="R2328">
            <v>8</v>
          </cell>
          <cell r="S2328">
            <v>0</v>
          </cell>
          <cell r="U2328">
            <v>10452</v>
          </cell>
          <cell r="V2328">
            <v>0</v>
          </cell>
          <cell r="W2328">
            <v>10452</v>
          </cell>
          <cell r="X2328">
            <v>10452</v>
          </cell>
          <cell r="Y2328">
            <v>10452</v>
          </cell>
          <cell r="Z2328">
            <v>10452</v>
          </cell>
          <cell r="AA2328">
            <v>0</v>
          </cell>
        </row>
        <row r="2329">
          <cell r="A2329" t="str">
            <v>PROMOTING ECONOMIC DIVERSIFICATION PROGRAM - SP 1</v>
          </cell>
          <cell r="B2329" t="str">
            <v>2480</v>
          </cell>
          <cell r="C2329">
            <v>2480</v>
          </cell>
          <cell r="D2329" t="str">
            <v>ACTIVE</v>
          </cell>
          <cell r="E2329" t="str">
            <v>03</v>
          </cell>
          <cell r="F2329" t="str">
            <v>CAM</v>
          </cell>
          <cell r="G2329">
            <v>3602</v>
          </cell>
          <cell r="H2329" t="str">
            <v>Economic Management</v>
          </cell>
          <cell r="I2329">
            <v>2145</v>
          </cell>
          <cell r="J2329" t="str">
            <v>SEGF</v>
          </cell>
          <cell r="K2329" t="str">
            <v>05DEC08</v>
          </cell>
          <cell r="L2329" t="str">
            <v>08DEC08</v>
          </cell>
          <cell r="M2329" t="str">
            <v>22DEC08</v>
          </cell>
          <cell r="N2329" t="str">
            <v>30APR09</v>
          </cell>
          <cell r="Q2329">
            <v>24</v>
          </cell>
          <cell r="R2329">
            <v>8</v>
          </cell>
          <cell r="S2329">
            <v>0</v>
          </cell>
          <cell r="U2329">
            <v>21194</v>
          </cell>
          <cell r="V2329">
            <v>0</v>
          </cell>
          <cell r="W2329">
            <v>21194</v>
          </cell>
          <cell r="X2329">
            <v>21194</v>
          </cell>
          <cell r="Y2329">
            <v>21194</v>
          </cell>
          <cell r="Z2329">
            <v>21194</v>
          </cell>
          <cell r="AA2329">
            <v>0</v>
          </cell>
        </row>
        <row r="2330">
          <cell r="A2330" t="str">
            <v>CHONGQING-LICHUAN RAILWAY DEVELOPMENT PROJECT</v>
          </cell>
          <cell r="B2330" t="str">
            <v>2481</v>
          </cell>
          <cell r="C2330">
            <v>2481</v>
          </cell>
          <cell r="D2330" t="str">
            <v>ACTIVE</v>
          </cell>
          <cell r="E2330" t="str">
            <v>01</v>
          </cell>
          <cell r="F2330" t="str">
            <v>PRC</v>
          </cell>
          <cell r="G2330">
            <v>3703</v>
          </cell>
          <cell r="H2330" t="str">
            <v>Railways</v>
          </cell>
          <cell r="I2330">
            <v>4715</v>
          </cell>
          <cell r="J2330" t="str">
            <v>EATC</v>
          </cell>
          <cell r="K2330" t="str">
            <v>08DEC08</v>
          </cell>
          <cell r="N2330" t="str">
            <v>30JUN15</v>
          </cell>
          <cell r="Q2330">
            <v>26</v>
          </cell>
          <cell r="R2330">
            <v>6</v>
          </cell>
          <cell r="S2330">
            <v>0</v>
          </cell>
          <cell r="U2330">
            <v>150000</v>
          </cell>
          <cell r="V2330">
            <v>0</v>
          </cell>
          <cell r="W2330">
            <v>150000</v>
          </cell>
          <cell r="X2330">
            <v>0</v>
          </cell>
          <cell r="Y2330">
            <v>0</v>
          </cell>
          <cell r="Z2330">
            <v>0</v>
          </cell>
          <cell r="AA2330">
            <v>0</v>
          </cell>
        </row>
        <row r="2331">
          <cell r="A2331" t="str">
            <v>SECOND BALOCHISTAN RESOURCE MANAGEMENT PROGRAM -SUBPROGRAM 1</v>
          </cell>
          <cell r="B2331" t="str">
            <v>2482</v>
          </cell>
          <cell r="C2331">
            <v>2482</v>
          </cell>
          <cell r="D2331" t="str">
            <v>ACTIVE</v>
          </cell>
          <cell r="E2331" t="str">
            <v>01</v>
          </cell>
          <cell r="F2331" t="str">
            <v>PAK</v>
          </cell>
          <cell r="G2331">
            <v>3604</v>
          </cell>
          <cell r="H2331" t="str">
            <v>Public Finance &amp; Expenditure Management</v>
          </cell>
          <cell r="I2331">
            <v>4630</v>
          </cell>
          <cell r="J2331" t="str">
            <v>CWGF</v>
          </cell>
          <cell r="K2331" t="str">
            <v>11DEC08</v>
          </cell>
          <cell r="L2331" t="str">
            <v>17DEC08</v>
          </cell>
          <cell r="N2331" t="str">
            <v>30JUN09</v>
          </cell>
          <cell r="Q2331">
            <v>15</v>
          </cell>
          <cell r="R2331">
            <v>3</v>
          </cell>
          <cell r="S2331">
            <v>0</v>
          </cell>
          <cell r="U2331">
            <v>45000</v>
          </cell>
          <cell r="V2331">
            <v>0</v>
          </cell>
          <cell r="W2331">
            <v>45000</v>
          </cell>
          <cell r="X2331">
            <v>0</v>
          </cell>
          <cell r="Y2331">
            <v>0</v>
          </cell>
          <cell r="Z2331">
            <v>0</v>
          </cell>
          <cell r="AA2331">
            <v>0</v>
          </cell>
        </row>
        <row r="2332">
          <cell r="A2332" t="str">
            <v>SECOND BALOCHISTAN RESOURCE MANAGEMENT PROGRAM-SUBPROGRAM 1</v>
          </cell>
          <cell r="B2332" t="str">
            <v>2483</v>
          </cell>
          <cell r="C2332">
            <v>2483</v>
          </cell>
          <cell r="D2332" t="str">
            <v>ACTIVE</v>
          </cell>
          <cell r="E2332" t="str">
            <v>03</v>
          </cell>
          <cell r="F2332" t="str">
            <v>PAK</v>
          </cell>
          <cell r="G2332">
            <v>3604</v>
          </cell>
          <cell r="H2332" t="str">
            <v>Public Finance &amp; Expenditure Management</v>
          </cell>
          <cell r="I2332">
            <v>4630</v>
          </cell>
          <cell r="J2332" t="str">
            <v>CWGF</v>
          </cell>
          <cell r="K2332" t="str">
            <v>11DEC08</v>
          </cell>
          <cell r="L2332" t="str">
            <v>17DEC08</v>
          </cell>
          <cell r="N2332" t="str">
            <v>30JUN09</v>
          </cell>
          <cell r="Q2332">
            <v>24</v>
          </cell>
          <cell r="R2332">
            <v>8</v>
          </cell>
          <cell r="S2332">
            <v>0</v>
          </cell>
          <cell r="U2332">
            <v>57199</v>
          </cell>
          <cell r="V2332">
            <v>0</v>
          </cell>
          <cell r="W2332">
            <v>57199</v>
          </cell>
          <cell r="X2332">
            <v>0</v>
          </cell>
          <cell r="Y2332">
            <v>0</v>
          </cell>
          <cell r="Z2332">
            <v>0</v>
          </cell>
          <cell r="AA2332">
            <v>0</v>
          </cell>
        </row>
        <row r="2333">
          <cell r="A2333" t="str">
            <v>SINDH GROWTH AND RURAL REVITALIZATION PROGRAM</v>
          </cell>
          <cell r="B2333" t="str">
            <v>2484</v>
          </cell>
          <cell r="C2333">
            <v>2484</v>
          </cell>
          <cell r="D2333" t="str">
            <v>ACTIVE</v>
          </cell>
          <cell r="E2333" t="str">
            <v>03</v>
          </cell>
          <cell r="F2333" t="str">
            <v>PAK</v>
          </cell>
          <cell r="G2333">
            <v>3306</v>
          </cell>
          <cell r="H2333" t="str">
            <v>Finance Sector Development</v>
          </cell>
          <cell r="I2333">
            <v>4630</v>
          </cell>
          <cell r="J2333" t="str">
            <v>CWGF</v>
          </cell>
          <cell r="K2333" t="str">
            <v>11DEC08</v>
          </cell>
          <cell r="L2333" t="str">
            <v>17DEC08</v>
          </cell>
          <cell r="M2333" t="str">
            <v>26DEC08</v>
          </cell>
          <cell r="N2333" t="str">
            <v>30APR09</v>
          </cell>
          <cell r="Q2333">
            <v>24</v>
          </cell>
          <cell r="R2333">
            <v>8</v>
          </cell>
          <cell r="S2333">
            <v>0</v>
          </cell>
          <cell r="U2333">
            <v>100231</v>
          </cell>
          <cell r="V2333">
            <v>0</v>
          </cell>
          <cell r="W2333">
            <v>100231</v>
          </cell>
          <cell r="X2333">
            <v>100231</v>
          </cell>
          <cell r="Y2333">
            <v>16568</v>
          </cell>
          <cell r="Z2333">
            <v>100231</v>
          </cell>
          <cell r="AA2333">
            <v>0</v>
          </cell>
        </row>
        <row r="2334">
          <cell r="A2334" t="str">
            <v>PUNJAB MILLENNIUM DEVELOPMENT GOALS PROGRAM-SUBPROGRAM 1</v>
          </cell>
          <cell r="B2334" t="str">
            <v>2485</v>
          </cell>
          <cell r="C2334">
            <v>2485</v>
          </cell>
          <cell r="D2334" t="str">
            <v>ACTIVE</v>
          </cell>
          <cell r="E2334" t="str">
            <v>03</v>
          </cell>
          <cell r="F2334" t="str">
            <v>PAK</v>
          </cell>
          <cell r="G2334">
            <v>3403</v>
          </cell>
          <cell r="H2334" t="str">
            <v>Health Systems</v>
          </cell>
          <cell r="I2334">
            <v>4630</v>
          </cell>
          <cell r="J2334" t="str">
            <v>CWGF</v>
          </cell>
          <cell r="K2334" t="str">
            <v>11DEC08</v>
          </cell>
          <cell r="N2334" t="str">
            <v>30APR09</v>
          </cell>
          <cell r="Q2334">
            <v>24</v>
          </cell>
          <cell r="R2334">
            <v>8</v>
          </cell>
          <cell r="S2334">
            <v>0</v>
          </cell>
          <cell r="U2334">
            <v>98642</v>
          </cell>
          <cell r="V2334">
            <v>0</v>
          </cell>
          <cell r="W2334">
            <v>98642</v>
          </cell>
          <cell r="X2334">
            <v>0</v>
          </cell>
          <cell r="Y2334">
            <v>0</v>
          </cell>
          <cell r="Z2334">
            <v>0</v>
          </cell>
          <cell r="AA2334">
            <v>0</v>
          </cell>
        </row>
        <row r="2335">
          <cell r="A2335" t="str">
            <v>SONGHUA RIVER BASIN WATER POLLUTION CONTROL &amp; MANAGEMENT</v>
          </cell>
          <cell r="B2335" t="str">
            <v>2487</v>
          </cell>
          <cell r="C2335">
            <v>2487</v>
          </cell>
          <cell r="D2335" t="str">
            <v>ACTIVE</v>
          </cell>
          <cell r="E2335" t="str">
            <v>01</v>
          </cell>
          <cell r="F2335" t="str">
            <v>PRC</v>
          </cell>
          <cell r="G2335">
            <v>3803</v>
          </cell>
          <cell r="H2335" t="str">
            <v>Integrated</v>
          </cell>
          <cell r="I2335">
            <v>4730</v>
          </cell>
          <cell r="J2335" t="str">
            <v>EASS</v>
          </cell>
          <cell r="K2335" t="str">
            <v>11DEC08</v>
          </cell>
          <cell r="N2335" t="str">
            <v>30JUN14</v>
          </cell>
          <cell r="Q2335">
            <v>25</v>
          </cell>
          <cell r="R2335">
            <v>5</v>
          </cell>
          <cell r="S2335">
            <v>0</v>
          </cell>
          <cell r="U2335">
            <v>200000</v>
          </cell>
          <cell r="V2335">
            <v>0</v>
          </cell>
          <cell r="W2335">
            <v>200000</v>
          </cell>
          <cell r="X2335">
            <v>0</v>
          </cell>
          <cell r="Y2335">
            <v>0</v>
          </cell>
          <cell r="Z2335">
            <v>0</v>
          </cell>
          <cell r="AA2335">
            <v>0</v>
          </cell>
        </row>
        <row r="2336">
          <cell r="A2336" t="str">
            <v>FOURTH DEVELOPMENT POLICY SUPPORT PROGRAM</v>
          </cell>
          <cell r="B2336" t="str">
            <v>2488</v>
          </cell>
          <cell r="C2336">
            <v>2488</v>
          </cell>
          <cell r="D2336" t="str">
            <v>ACTIVE</v>
          </cell>
          <cell r="E2336" t="str">
            <v>01</v>
          </cell>
          <cell r="F2336" t="str">
            <v>INO</v>
          </cell>
          <cell r="G2336">
            <v>3601</v>
          </cell>
          <cell r="H2336" t="str">
            <v>National Government Administration</v>
          </cell>
          <cell r="I2336">
            <v>2161</v>
          </cell>
          <cell r="J2336" t="str">
            <v>IRM</v>
          </cell>
          <cell r="K2336" t="str">
            <v>16DEC08</v>
          </cell>
          <cell r="L2336" t="str">
            <v>18DEC08</v>
          </cell>
          <cell r="M2336" t="str">
            <v>26DEC08</v>
          </cell>
          <cell r="N2336" t="str">
            <v>31MAR09</v>
          </cell>
          <cell r="Q2336">
            <v>15</v>
          </cell>
          <cell r="R2336">
            <v>3</v>
          </cell>
          <cell r="S2336">
            <v>0</v>
          </cell>
          <cell r="U2336">
            <v>200000</v>
          </cell>
          <cell r="V2336">
            <v>0</v>
          </cell>
          <cell r="W2336">
            <v>200000</v>
          </cell>
          <cell r="X2336">
            <v>200000</v>
          </cell>
          <cell r="Y2336">
            <v>200000</v>
          </cell>
          <cell r="Z2336">
            <v>200000</v>
          </cell>
          <cell r="AA2336">
            <v>0</v>
          </cell>
        </row>
        <row r="2337">
          <cell r="A2337" t="str">
            <v>GOVERNANCE IN JUSTICE SECTOR REFORM PROGRAM - SUBPROGRAM 1</v>
          </cell>
          <cell r="B2337" t="str">
            <v>2489</v>
          </cell>
          <cell r="C2337">
            <v>2489</v>
          </cell>
          <cell r="D2337" t="str">
            <v>ACTIVE</v>
          </cell>
          <cell r="E2337" t="str">
            <v>01</v>
          </cell>
          <cell r="F2337" t="str">
            <v>PHI</v>
          </cell>
          <cell r="G2337">
            <v>3603</v>
          </cell>
          <cell r="H2337" t="str">
            <v>Law &amp; Judiciary</v>
          </cell>
          <cell r="I2337">
            <v>2145</v>
          </cell>
          <cell r="J2337" t="str">
            <v>SEGF</v>
          </cell>
          <cell r="K2337" t="str">
            <v>16DEC08</v>
          </cell>
          <cell r="N2337" t="str">
            <v>28FEB10</v>
          </cell>
          <cell r="Q2337">
            <v>15</v>
          </cell>
          <cell r="R2337">
            <v>3</v>
          </cell>
          <cell r="S2337">
            <v>0</v>
          </cell>
          <cell r="U2337">
            <v>300000</v>
          </cell>
          <cell r="V2337">
            <v>0</v>
          </cell>
          <cell r="W2337">
            <v>300000</v>
          </cell>
          <cell r="X2337">
            <v>0</v>
          </cell>
          <cell r="Y2337">
            <v>0</v>
          </cell>
          <cell r="Z2337">
            <v>0</v>
          </cell>
          <cell r="AA2337">
            <v>0</v>
          </cell>
        </row>
        <row r="2338">
          <cell r="A2338" t="str">
            <v>SUPPORT FOR THE IMPLEMENT'N OF THE POVERTY REDUCTIONPROGV-SUBP</v>
          </cell>
          <cell r="B2338" t="str">
            <v>2490</v>
          </cell>
          <cell r="C2338">
            <v>2490</v>
          </cell>
          <cell r="D2338" t="str">
            <v>ACTIVE</v>
          </cell>
          <cell r="E2338" t="str">
            <v>03</v>
          </cell>
          <cell r="F2338" t="str">
            <v>VIE</v>
          </cell>
          <cell r="G2338">
            <v>3602</v>
          </cell>
          <cell r="H2338" t="str">
            <v>Economic Management</v>
          </cell>
          <cell r="I2338">
            <v>2180</v>
          </cell>
          <cell r="J2338" t="str">
            <v>VRM</v>
          </cell>
          <cell r="K2338" t="str">
            <v>08DEC08</v>
          </cell>
          <cell r="N2338" t="str">
            <v>31DEC09</v>
          </cell>
          <cell r="Q2338">
            <v>24</v>
          </cell>
          <cell r="R2338">
            <v>8</v>
          </cell>
          <cell r="S2338">
            <v>0</v>
          </cell>
          <cell r="U2338">
            <v>25444</v>
          </cell>
          <cell r="V2338">
            <v>0</v>
          </cell>
          <cell r="W2338">
            <v>25444</v>
          </cell>
          <cell r="X2338">
            <v>0</v>
          </cell>
          <cell r="Y2338">
            <v>0</v>
          </cell>
          <cell r="Z2338">
            <v>0</v>
          </cell>
          <cell r="AA2338">
            <v>0</v>
          </cell>
        </row>
        <row r="2339">
          <cell r="A2339" t="str">
            <v>GUANGXI WUZHOU URBAN DEVELOPMENT PROJECT</v>
          </cell>
          <cell r="B2339" t="str">
            <v>2491</v>
          </cell>
          <cell r="C2339">
            <v>2491</v>
          </cell>
          <cell r="D2339" t="str">
            <v>ACTIVE</v>
          </cell>
          <cell r="E2339" t="str">
            <v>01</v>
          </cell>
          <cell r="F2339" t="str">
            <v>PRC</v>
          </cell>
          <cell r="G2339">
            <v>3900</v>
          </cell>
          <cell r="H2339" t="str">
            <v>Multisector</v>
          </cell>
          <cell r="I2339">
            <v>4730</v>
          </cell>
          <cell r="J2339" t="str">
            <v>EASS</v>
          </cell>
          <cell r="K2339" t="str">
            <v>15DEC08</v>
          </cell>
          <cell r="N2339" t="str">
            <v>31DEC14</v>
          </cell>
          <cell r="Q2339">
            <v>25</v>
          </cell>
          <cell r="R2339">
            <v>5</v>
          </cell>
          <cell r="S2339">
            <v>0</v>
          </cell>
          <cell r="U2339">
            <v>100000</v>
          </cell>
          <cell r="V2339">
            <v>0</v>
          </cell>
          <cell r="W2339">
            <v>100000</v>
          </cell>
          <cell r="X2339">
            <v>0</v>
          </cell>
          <cell r="Y2339">
            <v>0</v>
          </cell>
          <cell r="Z2339">
            <v>0</v>
          </cell>
          <cell r="AA2339">
            <v>0</v>
          </cell>
        </row>
        <row r="2340">
          <cell r="A2340" t="str">
            <v>WATER RESOURCES MANAGEMENT SECTOR PROJECT</v>
          </cell>
          <cell r="B2340" t="str">
            <v>2492</v>
          </cell>
          <cell r="C2340">
            <v>2492</v>
          </cell>
          <cell r="D2340" t="str">
            <v>ACTIVE</v>
          </cell>
          <cell r="E2340" t="str">
            <v>01</v>
          </cell>
          <cell r="F2340" t="str">
            <v>UZB</v>
          </cell>
          <cell r="G2340">
            <v>3005</v>
          </cell>
          <cell r="H2340" t="str">
            <v>Irrigation &amp; Drainage</v>
          </cell>
          <cell r="I2340">
            <v>4620</v>
          </cell>
          <cell r="J2340" t="str">
            <v>CWAE</v>
          </cell>
          <cell r="K2340" t="str">
            <v>17DEC08</v>
          </cell>
          <cell r="N2340" t="str">
            <v>30JUN15</v>
          </cell>
          <cell r="Q2340">
            <v>26</v>
          </cell>
          <cell r="R2340">
            <v>6</v>
          </cell>
          <cell r="S2340">
            <v>0</v>
          </cell>
          <cell r="U2340">
            <v>85000</v>
          </cell>
          <cell r="V2340">
            <v>0</v>
          </cell>
          <cell r="W2340">
            <v>85000</v>
          </cell>
          <cell r="X2340">
            <v>0</v>
          </cell>
          <cell r="Y2340">
            <v>0</v>
          </cell>
          <cell r="Z2340">
            <v>0</v>
          </cell>
          <cell r="AA2340">
            <v>0</v>
          </cell>
        </row>
        <row r="2341">
          <cell r="A2341" t="str">
            <v>WATER RESOURCES MANAGEMENT SECTOR PROJECT</v>
          </cell>
          <cell r="B2341" t="str">
            <v>2493</v>
          </cell>
          <cell r="C2341">
            <v>2493</v>
          </cell>
          <cell r="D2341" t="str">
            <v>ACTIVE</v>
          </cell>
          <cell r="E2341" t="str">
            <v>03</v>
          </cell>
          <cell r="F2341" t="str">
            <v>UZB</v>
          </cell>
          <cell r="G2341">
            <v>3005</v>
          </cell>
          <cell r="H2341" t="str">
            <v>Irrigation &amp; Drainage</v>
          </cell>
          <cell r="I2341">
            <v>4620</v>
          </cell>
          <cell r="J2341" t="str">
            <v>CWAE</v>
          </cell>
          <cell r="K2341" t="str">
            <v>17DEC08</v>
          </cell>
          <cell r="N2341" t="str">
            <v>30JUN15</v>
          </cell>
          <cell r="Q2341">
            <v>32</v>
          </cell>
          <cell r="R2341">
            <v>8</v>
          </cell>
          <cell r="S2341">
            <v>0</v>
          </cell>
          <cell r="U2341">
            <v>15543</v>
          </cell>
          <cell r="V2341">
            <v>0</v>
          </cell>
          <cell r="W2341">
            <v>15543</v>
          </cell>
          <cell r="X2341">
            <v>0</v>
          </cell>
          <cell r="Y2341">
            <v>0</v>
          </cell>
          <cell r="Z2341">
            <v>0</v>
          </cell>
          <cell r="AA2341">
            <v>0</v>
          </cell>
        </row>
        <row r="2342">
          <cell r="A2342" t="str">
            <v>QINGDAO WATER RESOURCES &amp; WETLAND PROTECTION</v>
          </cell>
          <cell r="B2342" t="str">
            <v>2494</v>
          </cell>
          <cell r="C2342">
            <v>2494</v>
          </cell>
          <cell r="D2342" t="str">
            <v>ACTIVE</v>
          </cell>
          <cell r="E2342" t="str">
            <v>01</v>
          </cell>
          <cell r="F2342" t="str">
            <v>PRC</v>
          </cell>
          <cell r="G2342">
            <v>3900</v>
          </cell>
          <cell r="H2342" t="str">
            <v>Multisector</v>
          </cell>
          <cell r="I2342">
            <v>4725</v>
          </cell>
          <cell r="J2342" t="str">
            <v>EAAE</v>
          </cell>
          <cell r="K2342" t="str">
            <v>17DEC08</v>
          </cell>
          <cell r="N2342" t="str">
            <v>30SEP14</v>
          </cell>
          <cell r="Q2342">
            <v>25</v>
          </cell>
          <cell r="R2342">
            <v>5</v>
          </cell>
          <cell r="S2342">
            <v>0</v>
          </cell>
          <cell r="U2342">
            <v>45000</v>
          </cell>
          <cell r="V2342">
            <v>0</v>
          </cell>
          <cell r="W2342">
            <v>45000</v>
          </cell>
          <cell r="X2342">
            <v>0</v>
          </cell>
          <cell r="Y2342">
            <v>0</v>
          </cell>
          <cell r="Z2342">
            <v>0</v>
          </cell>
          <cell r="AA2342">
            <v>0</v>
          </cell>
        </row>
        <row r="2343">
          <cell r="A2343" t="str">
            <v>MFF-HIGHLANDS REGION ROAD IMPROVEMENT INVESTMENTPROGRAM-PROJEC</v>
          </cell>
          <cell r="B2343" t="str">
            <v>2496</v>
          </cell>
          <cell r="C2343">
            <v>2496</v>
          </cell>
          <cell r="D2343" t="str">
            <v>ACTIVE</v>
          </cell>
          <cell r="E2343" t="str">
            <v>03</v>
          </cell>
          <cell r="F2343" t="str">
            <v>PNG</v>
          </cell>
          <cell r="G2343">
            <v>3701</v>
          </cell>
          <cell r="H2343" t="str">
            <v>Roads &amp; Highways</v>
          </cell>
          <cell r="I2343">
            <v>3610</v>
          </cell>
          <cell r="J2343" t="str">
            <v>PAHQ</v>
          </cell>
          <cell r="K2343" t="str">
            <v>22DEC08</v>
          </cell>
          <cell r="N2343" t="str">
            <v>30JUN13</v>
          </cell>
          <cell r="Q2343">
            <v>32</v>
          </cell>
          <cell r="R2343">
            <v>8</v>
          </cell>
          <cell r="S2343">
            <v>0</v>
          </cell>
          <cell r="U2343">
            <v>74152</v>
          </cell>
          <cell r="V2343">
            <v>0</v>
          </cell>
          <cell r="W2343">
            <v>74152</v>
          </cell>
          <cell r="X2343">
            <v>0</v>
          </cell>
          <cell r="Y2343">
            <v>0</v>
          </cell>
          <cell r="Z2343">
            <v>0</v>
          </cell>
          <cell r="AA2343">
            <v>0</v>
          </cell>
        </row>
        <row r="2344">
          <cell r="A2344" t="str">
            <v>MFF-HIGHLANDS REGION ROAD IMPROVEMENT INVESTMENT PROGRAM-PROJ.</v>
          </cell>
          <cell r="B2344" t="str">
            <v>2497</v>
          </cell>
          <cell r="C2344">
            <v>2497</v>
          </cell>
          <cell r="D2344" t="str">
            <v>ACTIVE</v>
          </cell>
          <cell r="E2344" t="str">
            <v>03</v>
          </cell>
          <cell r="F2344" t="str">
            <v>PNG</v>
          </cell>
          <cell r="G2344">
            <v>3701</v>
          </cell>
          <cell r="H2344" t="str">
            <v>Roads &amp; Highways</v>
          </cell>
          <cell r="I2344">
            <v>3610</v>
          </cell>
          <cell r="J2344" t="str">
            <v>PAHQ</v>
          </cell>
          <cell r="K2344" t="str">
            <v>22DEC08</v>
          </cell>
          <cell r="N2344" t="str">
            <v>30JUN13</v>
          </cell>
          <cell r="Q2344">
            <v>32</v>
          </cell>
          <cell r="R2344">
            <v>8</v>
          </cell>
          <cell r="S2344">
            <v>0</v>
          </cell>
          <cell r="U2344">
            <v>29993</v>
          </cell>
          <cell r="V2344">
            <v>0</v>
          </cell>
          <cell r="W2344">
            <v>29993</v>
          </cell>
          <cell r="X2344">
            <v>0</v>
          </cell>
          <cell r="Y2344">
            <v>0</v>
          </cell>
          <cell r="Z2344">
            <v>0</v>
          </cell>
          <cell r="AA2344">
            <v>0</v>
          </cell>
        </row>
        <row r="2345">
          <cell r="A2345" t="str">
            <v>MFF-UTTARAKHAND POWER SECTOR INVESTMENT PROGRAM-PROJECT 2</v>
          </cell>
          <cell r="B2345" t="str">
            <v>2498</v>
          </cell>
          <cell r="C2345">
            <v>2498</v>
          </cell>
          <cell r="D2345" t="str">
            <v>ACTIVE</v>
          </cell>
          <cell r="E2345" t="str">
            <v>01</v>
          </cell>
          <cell r="F2345" t="str">
            <v>IND</v>
          </cell>
          <cell r="G2345">
            <v>3204</v>
          </cell>
          <cell r="H2345" t="str">
            <v>Transmission &amp; Distribution</v>
          </cell>
          <cell r="I2345">
            <v>2025</v>
          </cell>
          <cell r="J2345" t="str">
            <v>SAEN</v>
          </cell>
          <cell r="K2345" t="str">
            <v>23DEC08</v>
          </cell>
          <cell r="N2345" t="str">
            <v>30JUN12</v>
          </cell>
          <cell r="Q2345">
            <v>25</v>
          </cell>
          <cell r="R2345">
            <v>5</v>
          </cell>
          <cell r="S2345">
            <v>0</v>
          </cell>
          <cell r="U2345">
            <v>62400</v>
          </cell>
          <cell r="V2345">
            <v>0</v>
          </cell>
          <cell r="W2345">
            <v>62400</v>
          </cell>
          <cell r="X2345">
            <v>0</v>
          </cell>
          <cell r="Y2345">
            <v>0</v>
          </cell>
          <cell r="Z2345">
            <v>0</v>
          </cell>
          <cell r="AA2345">
            <v>0</v>
          </cell>
        </row>
        <row r="2346">
          <cell r="A2346" t="str">
            <v>MFF-SINDH CITIES IMPROVEMENT INVESTMENT PROGRAM-PROJECT 1</v>
          </cell>
          <cell r="B2346" t="str">
            <v>2499</v>
          </cell>
          <cell r="C2346">
            <v>2499</v>
          </cell>
          <cell r="D2346" t="str">
            <v>ACTIVE</v>
          </cell>
          <cell r="E2346" t="str">
            <v>03</v>
          </cell>
          <cell r="F2346" t="str">
            <v>PAK</v>
          </cell>
          <cell r="G2346">
            <v>3803</v>
          </cell>
          <cell r="H2346" t="str">
            <v>Integrated</v>
          </cell>
          <cell r="I2346">
            <v>4625</v>
          </cell>
          <cell r="J2346" t="str">
            <v>CWSS</v>
          </cell>
          <cell r="K2346" t="str">
            <v>19DEC08</v>
          </cell>
          <cell r="N2346" t="str">
            <v>31DEC12</v>
          </cell>
          <cell r="Q2346">
            <v>32</v>
          </cell>
          <cell r="R2346">
            <v>8</v>
          </cell>
          <cell r="S2346">
            <v>0</v>
          </cell>
          <cell r="U2346">
            <v>39528</v>
          </cell>
          <cell r="V2346">
            <v>0</v>
          </cell>
          <cell r="W2346">
            <v>39528</v>
          </cell>
          <cell r="X2346">
            <v>0</v>
          </cell>
          <cell r="Y2346">
            <v>0</v>
          </cell>
          <cell r="Z2346">
            <v>0</v>
          </cell>
          <cell r="AA2346">
            <v>0</v>
          </cell>
        </row>
        <row r="2347">
          <cell r="A2347" t="str">
            <v>MFF-INTGRTD CITARUM WATER RESOURCES MGT INVESTMENT PROG-PRJ1</v>
          </cell>
          <cell r="B2347" t="str">
            <v>2500</v>
          </cell>
          <cell r="C2347">
            <v>2500</v>
          </cell>
          <cell r="D2347" t="str">
            <v>ACTIVE</v>
          </cell>
          <cell r="E2347" t="str">
            <v>01</v>
          </cell>
          <cell r="F2347" t="str">
            <v>INO</v>
          </cell>
          <cell r="G2347">
            <v>3900</v>
          </cell>
          <cell r="H2347" t="str">
            <v>Multisector</v>
          </cell>
          <cell r="I2347">
            <v>2125</v>
          </cell>
          <cell r="J2347" t="str">
            <v>SEAE</v>
          </cell>
          <cell r="K2347" t="str">
            <v>22DEC08</v>
          </cell>
          <cell r="N2347" t="str">
            <v>30JUN14</v>
          </cell>
          <cell r="Q2347">
            <v>25</v>
          </cell>
          <cell r="R2347">
            <v>5</v>
          </cell>
          <cell r="S2347">
            <v>0</v>
          </cell>
          <cell r="U2347">
            <v>20000</v>
          </cell>
          <cell r="V2347">
            <v>0</v>
          </cell>
          <cell r="W2347">
            <v>20000</v>
          </cell>
          <cell r="X2347">
            <v>0</v>
          </cell>
          <cell r="Y2347">
            <v>0</v>
          </cell>
          <cell r="Z2347">
            <v>0</v>
          </cell>
          <cell r="AA2347">
            <v>0</v>
          </cell>
        </row>
        <row r="2348">
          <cell r="A2348" t="str">
            <v>MFF-INTEGRATED CITARUM WATER RESOURCES MGT INVESTMENT PROG-PRO</v>
          </cell>
          <cell r="B2348" t="str">
            <v>2501</v>
          </cell>
          <cell r="C2348">
            <v>2501</v>
          </cell>
          <cell r="D2348" t="str">
            <v>ACTIVE</v>
          </cell>
          <cell r="E2348" t="str">
            <v>03</v>
          </cell>
          <cell r="F2348" t="str">
            <v>INO</v>
          </cell>
          <cell r="G2348">
            <v>3900</v>
          </cell>
          <cell r="H2348" t="str">
            <v>Multisector</v>
          </cell>
          <cell r="I2348">
            <v>2125</v>
          </cell>
          <cell r="J2348" t="str">
            <v>SEAE</v>
          </cell>
          <cell r="K2348" t="str">
            <v>22DEC08</v>
          </cell>
          <cell r="N2348" t="str">
            <v>30JUN14</v>
          </cell>
          <cell r="Q2348">
            <v>32</v>
          </cell>
          <cell r="R2348">
            <v>8</v>
          </cell>
          <cell r="S2348">
            <v>0</v>
          </cell>
          <cell r="U2348">
            <v>31207</v>
          </cell>
          <cell r="V2348">
            <v>0</v>
          </cell>
          <cell r="W2348">
            <v>31207</v>
          </cell>
          <cell r="X2348">
            <v>0</v>
          </cell>
          <cell r="Y2348">
            <v>0</v>
          </cell>
          <cell r="Z2348">
            <v>0</v>
          </cell>
          <cell r="AA2348">
            <v>0</v>
          </cell>
        </row>
        <row r="2349">
          <cell r="A2349" t="str">
            <v>MFF-CAREC TRANSPORT CORRIDOR I INVESTMENT PROGRAM-PROJECT 1</v>
          </cell>
          <cell r="B2349" t="str">
            <v>2503</v>
          </cell>
          <cell r="C2349">
            <v>2503</v>
          </cell>
          <cell r="D2349" t="str">
            <v>ACTIVE</v>
          </cell>
          <cell r="E2349" t="str">
            <v>01</v>
          </cell>
          <cell r="F2349" t="str">
            <v>KAZ</v>
          </cell>
          <cell r="G2349">
            <v>3701</v>
          </cell>
          <cell r="H2349" t="str">
            <v>Roads &amp; Highways</v>
          </cell>
          <cell r="I2349">
            <v>4615</v>
          </cell>
          <cell r="J2349" t="str">
            <v>CWID</v>
          </cell>
          <cell r="K2349" t="str">
            <v>30DEC08</v>
          </cell>
          <cell r="N2349" t="str">
            <v>31DEC13</v>
          </cell>
          <cell r="Q2349">
            <v>25</v>
          </cell>
          <cell r="R2349">
            <v>5</v>
          </cell>
          <cell r="S2349">
            <v>0</v>
          </cell>
          <cell r="U2349">
            <v>340000</v>
          </cell>
          <cell r="V2349">
            <v>0</v>
          </cell>
          <cell r="W2349">
            <v>340000</v>
          </cell>
          <cell r="X2349">
            <v>0</v>
          </cell>
          <cell r="Y2349">
            <v>0</v>
          </cell>
          <cell r="Z2349">
            <v>0</v>
          </cell>
          <cell r="AA2349">
            <v>0</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Appendix"/>
    </sheetNames>
    <sheetDataSet>
      <sheetData sheetId="0" refreshError="1"/>
      <sheetData sheetId="1" refreshError="1"/>
      <sheetData sheetId="2" refreshError="1">
        <row r="1">
          <cell r="B1" t="str">
            <v>30 September 1997</v>
          </cell>
        </row>
        <row r="2">
          <cell r="B2" t="str">
            <v>31 October 1997</v>
          </cell>
        </row>
        <row r="3">
          <cell r="B3" t="str">
            <v>30 November 1997</v>
          </cell>
        </row>
        <row r="4">
          <cell r="B4" t="str">
            <v>31 December 1997</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formance Highlights"/>
      <sheetName val="Detailed Data"/>
      <sheetName val="2018 TA Statistics"/>
      <sheetName val="Ave processing time"/>
      <sheetName val="pvot"/>
      <sheetName val="Summary by Country"/>
      <sheetName val="Summary by Processor"/>
      <sheetName val="Summary per DU"/>
      <sheetName val="Summary by RMS"/>
      <sheetName val="Definitions"/>
      <sheetName val="reason codes"/>
      <sheetName val="Sheet3"/>
    </sheetNames>
    <sheetDataSet>
      <sheetData sheetId="0"/>
      <sheetData sheetId="1"/>
      <sheetData sheetId="2" refreshError="1"/>
      <sheetData sheetId="3" refreshError="1"/>
      <sheetData sheetId="4" refreshError="1"/>
      <sheetData sheetId="5" refreshError="1"/>
      <sheetData sheetId="6"/>
      <sheetData sheetId="7"/>
      <sheetData sheetId="8" refreshError="1"/>
      <sheetData sheetId="9"/>
      <sheetData sheetId="10" refreshError="1"/>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1"/>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mmary by Processor"/>
      <sheetName val="Summary (Rtd_Wthld)"/>
      <sheetName val="Analytics"/>
      <sheetName val="Disrepancy"/>
      <sheetName val="Detailed Data"/>
      <sheetName val="Definitions"/>
      <sheetName val="fx Rate"/>
      <sheetName val="Instructions"/>
      <sheetName val="Sheet4"/>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SS FIGURES"/>
      <sheetName val="to check"/>
      <sheetName val="Sheet1"/>
      <sheetName val="Summary Statement of Loans"/>
      <sheetName val="RevDev of JPY made effective"/>
      <sheetName val="RevDev of Undisb Bal"/>
      <sheetName val="RevDev for Loans made Eff"/>
      <sheetName val="Loans Made Effective"/>
      <sheetName val="LNYE"/>
      <sheetName val="Cancellation"/>
      <sheetName val="Effectivity"/>
      <sheetName val="Historical Repayments"/>
      <sheetName val="Undisbursed Effective Loans"/>
      <sheetName val="Disbursements"/>
      <sheetName val="INT AND CC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A2008 by CNeeds"/>
      <sheetName val="PBAData"/>
      <sheetName val="CPA2008 by Performance"/>
      <sheetName val="CPA2008"/>
      <sheetName val="f(x)-data"/>
      <sheetName val="Sheet3"/>
      <sheetName val="CPA2008 (IDA)"/>
      <sheetName val="CPA2008 by CNeeds (IDA)"/>
      <sheetName val="CPA2008 by CNeeds (2)"/>
    </sheetNames>
    <sheetDataSet>
      <sheetData sheetId="0" refreshError="1"/>
      <sheetData sheetId="1"/>
      <sheetData sheetId="2" refreshError="1"/>
      <sheetData sheetId="3">
        <row r="40">
          <cell r="O40" t="str">
            <v>CPA 2008 for NON-PACIFIC</v>
          </cell>
        </row>
        <row r="41">
          <cell r="O41" t="str">
            <v>Country Performance = CCPR2</v>
          </cell>
          <cell r="AI41" t="str">
            <v>Country Needs</v>
          </cell>
          <cell r="AX41" t="str">
            <v>PRODUCT (Uncapped Shares)</v>
          </cell>
          <cell r="BC41" t="str">
            <v>CAPPED Shares</v>
          </cell>
        </row>
        <row r="42">
          <cell r="O42" t="str">
            <v>(Policy and institutional rating)1.4</v>
          </cell>
          <cell r="T42" t="str">
            <v>(Governance rating)2</v>
          </cell>
          <cell r="Y42" t="str">
            <v>(Portfolio performance rating)0.6</v>
          </cell>
          <cell r="AD42" t="str">
            <v>CCPR2</v>
          </cell>
          <cell r="AI42" t="str">
            <v>PCI-0.25</v>
          </cell>
          <cell r="AN42" t="str">
            <v>POP0.6</v>
          </cell>
          <cell r="AS42" t="str">
            <v>Country Needs</v>
          </cell>
        </row>
        <row r="44">
          <cell r="M44">
            <v>1</v>
          </cell>
          <cell r="N44" t="str">
            <v>BAN</v>
          </cell>
          <cell r="O44">
            <v>6.3495412362250097</v>
          </cell>
          <cell r="T44">
            <v>11.559999999999999</v>
          </cell>
          <cell r="Y44">
            <v>2.2973967099940702</v>
          </cell>
          <cell r="AD44">
            <v>168.63051908862721</v>
          </cell>
          <cell r="AI44">
            <v>0.21477094869056254</v>
          </cell>
          <cell r="AN44">
            <v>20.899485593933708</v>
          </cell>
          <cell r="AS44">
            <v>4.4886023481538873</v>
          </cell>
          <cell r="AX44">
            <v>0.22025453358512531</v>
          </cell>
          <cell r="BC44">
            <v>0.18342569611193443</v>
          </cell>
        </row>
        <row r="45">
          <cell r="M45">
            <v>2</v>
          </cell>
          <cell r="N45" t="str">
            <v>VIE</v>
          </cell>
          <cell r="O45">
            <v>7.4843722652232128</v>
          </cell>
          <cell r="T45">
            <v>16</v>
          </cell>
          <cell r="Y45">
            <v>2.1205124498413204</v>
          </cell>
          <cell r="AD45">
            <v>253.93127308244652</v>
          </cell>
          <cell r="AI45">
            <v>0.18862238294603587</v>
          </cell>
          <cell r="AN45">
            <v>14.390684551896912</v>
          </cell>
          <cell r="AS45">
            <v>2.7144052124035021</v>
          </cell>
          <cell r="AX45">
            <v>0.20057112840333671</v>
          </cell>
          <cell r="BC45">
            <v>0.17358399352104009</v>
          </cell>
        </row>
        <row r="46">
          <cell r="M46">
            <v>3</v>
          </cell>
          <cell r="N46" t="str">
            <v>PAK</v>
          </cell>
          <cell r="O46">
            <v>6.6683146552240471</v>
          </cell>
          <cell r="T46">
            <v>11.559999999999999</v>
          </cell>
          <cell r="Y46">
            <v>2.1205124498413204</v>
          </cell>
          <cell r="AD46">
            <v>163.46122348216383</v>
          </cell>
          <cell r="AI46">
            <v>0.18412814880142719</v>
          </cell>
          <cell r="AN46">
            <v>21.199908461946286</v>
          </cell>
          <cell r="AS46">
            <v>3.9034998998578812</v>
          </cell>
          <cell r="AX46">
            <v>0.18567202115469186</v>
          </cell>
          <cell r="BC46">
            <v>0.16613443989671767</v>
          </cell>
        </row>
        <row r="47">
          <cell r="M47">
            <v>4</v>
          </cell>
          <cell r="N47" t="str">
            <v>NEP</v>
          </cell>
          <cell r="O47">
            <v>6.4553027816900315</v>
          </cell>
          <cell r="T47">
            <v>13.690000000000001</v>
          </cell>
          <cell r="Y47">
            <v>2.1205124498413204</v>
          </cell>
          <cell r="AD47">
            <v>187.39624835098491</v>
          </cell>
          <cell r="AI47">
            <v>0.23287896954139942</v>
          </cell>
          <cell r="AN47">
            <v>7.4010644770548204</v>
          </cell>
          <cell r="AS47">
            <v>1.7235522689259828</v>
          </cell>
          <cell r="AX47">
            <v>9.3985941827181493E-2</v>
          </cell>
          <cell r="BC47">
            <v>0.11389449612383545</v>
          </cell>
        </row>
        <row r="48">
          <cell r="M48">
            <v>5</v>
          </cell>
          <cell r="N48" t="str">
            <v>UZB</v>
          </cell>
          <cell r="O48">
            <v>6.9102971689982917</v>
          </cell>
          <cell r="T48">
            <v>10.889999999999999</v>
          </cell>
          <cell r="Y48">
            <v>1.9331820449317627</v>
          </cell>
          <cell r="AD48">
            <v>145.47801166940562</v>
          </cell>
          <cell r="AI48">
            <v>0.19238414828119355</v>
          </cell>
          <cell r="AN48">
            <v>7.2034287370430512</v>
          </cell>
          <cell r="AS48">
            <v>1.3858255022803012</v>
          </cell>
          <cell r="AX48">
            <v>5.8665591380797237E-2</v>
          </cell>
          <cell r="BC48">
            <v>7.1092419145076094E-2</v>
          </cell>
        </row>
        <row r="49">
          <cell r="M49">
            <v>6</v>
          </cell>
          <cell r="N49" t="str">
            <v>CAM</v>
          </cell>
          <cell r="O49">
            <v>6.2442806419941723</v>
          </cell>
          <cell r="T49">
            <v>10.889999999999999</v>
          </cell>
          <cell r="Y49">
            <v>2.1205124498413204</v>
          </cell>
          <cell r="AD49">
            <v>144.19530502558803</v>
          </cell>
          <cell r="AI49">
            <v>0.20744432576282609</v>
          </cell>
          <cell r="AN49">
            <v>4.9642035977717089</v>
          </cell>
          <cell r="AS49">
            <v>1.0297958682891477</v>
          </cell>
          <cell r="AX49">
            <v>4.3209556853125386E-2</v>
          </cell>
          <cell r="BC49">
            <v>5.2362413035878623E-2</v>
          </cell>
        </row>
        <row r="50">
          <cell r="M50">
            <v>7</v>
          </cell>
          <cell r="N50" t="str">
            <v>SRI</v>
          </cell>
          <cell r="O50">
            <v>5.7512466603745631</v>
          </cell>
          <cell r="T50">
            <v>10.889999999999999</v>
          </cell>
          <cell r="Y50">
            <v>2.1205124498413204</v>
          </cell>
          <cell r="AD50">
            <v>132.80997668376074</v>
          </cell>
          <cell r="AI50">
            <v>0.15963195034792152</v>
          </cell>
          <cell r="AN50">
            <v>6.0241672046688777</v>
          </cell>
          <cell r="AS50">
            <v>0.96164956010327951</v>
          </cell>
          <cell r="AX50">
            <v>3.7164225361773738E-2</v>
          </cell>
          <cell r="BC50">
            <v>4.5036530348283713E-2</v>
          </cell>
        </row>
        <row r="51">
          <cell r="M51">
            <v>8</v>
          </cell>
          <cell r="N51" t="str">
            <v>GEO</v>
          </cell>
          <cell r="O51">
            <v>8.4123355848138068</v>
          </cell>
          <cell r="T51">
            <v>16</v>
          </cell>
          <cell r="Y51">
            <v>2.1205124498413204</v>
          </cell>
          <cell r="AD51">
            <v>285.41539743745346</v>
          </cell>
          <cell r="AI51">
            <v>0.14737235879958449</v>
          </cell>
          <cell r="AN51">
            <v>2.4312015640157654</v>
          </cell>
          <cell r="AS51">
            <v>0.35829190920624238</v>
          </cell>
          <cell r="AX51">
            <v>2.9757191985531353E-2</v>
          </cell>
          <cell r="BC51">
            <v>3.606050353237137E-2</v>
          </cell>
        </row>
        <row r="52">
          <cell r="M52">
            <v>9</v>
          </cell>
          <cell r="N52" t="str">
            <v>LAO</v>
          </cell>
          <cell r="O52">
            <v>6.5615617441848215</v>
          </cell>
          <cell r="T52">
            <v>12.25</v>
          </cell>
          <cell r="Y52">
            <v>2.1205124498413204</v>
          </cell>
          <cell r="AD52">
            <v>170.44494876959394</v>
          </cell>
          <cell r="AI52">
            <v>0.20377129318642992</v>
          </cell>
          <cell r="AN52">
            <v>2.888908018981065</v>
          </cell>
          <cell r="AS52">
            <v>0.58867652292441908</v>
          </cell>
          <cell r="AX52">
            <v>2.9197011332611544E-2</v>
          </cell>
          <cell r="BC52">
            <v>3.5381662718923561E-2</v>
          </cell>
        </row>
        <row r="53">
          <cell r="M53">
            <v>10</v>
          </cell>
          <cell r="N53" t="str">
            <v>KGZ</v>
          </cell>
          <cell r="O53">
            <v>7.1547255094544973</v>
          </cell>
          <cell r="T53">
            <v>9.6100000000000012</v>
          </cell>
          <cell r="Y53">
            <v>2.4656277442758388</v>
          </cell>
          <cell r="AD53">
            <v>169.5289501975632</v>
          </cell>
          <cell r="AI53">
            <v>0.20290231265224878</v>
          </cell>
          <cell r="AN53">
            <v>2.7023357321403774</v>
          </cell>
          <cell r="AS53">
            <v>0.54831016961409051</v>
          </cell>
          <cell r="AX53">
            <v>2.7048782441223135E-2</v>
          </cell>
          <cell r="BC53">
            <v>3.2778385650175941E-2</v>
          </cell>
        </row>
        <row r="54">
          <cell r="M54">
            <v>11</v>
          </cell>
          <cell r="N54" t="str">
            <v>TAJ</v>
          </cell>
          <cell r="O54">
            <v>5.9574266952546049</v>
          </cell>
          <cell r="T54">
            <v>9.6100000000000012</v>
          </cell>
          <cell r="Y54">
            <v>2.2973967099940702</v>
          </cell>
          <cell r="AD54">
            <v>131.52796162610133</v>
          </cell>
          <cell r="AI54">
            <v>0.21592878551044481</v>
          </cell>
          <cell r="AN54">
            <v>3.1419495381182063</v>
          </cell>
          <cell r="AS54">
            <v>0.67843734790096732</v>
          </cell>
          <cell r="AX54">
            <v>2.5966019841316194E-2</v>
          </cell>
          <cell r="BC54">
            <v>3.1466267067964009E-2</v>
          </cell>
        </row>
        <row r="55">
          <cell r="M55">
            <v>12</v>
          </cell>
          <cell r="N55" t="str">
            <v>MON</v>
          </cell>
          <cell r="O55">
            <v>6.9373357659878918</v>
          </cell>
          <cell r="T55">
            <v>14.44</v>
          </cell>
          <cell r="Y55">
            <v>2.2973967099940702</v>
          </cell>
          <cell r="AD55">
            <v>230.14201054922495</v>
          </cell>
          <cell r="AI55">
            <v>0.16686012800991501</v>
          </cell>
          <cell r="AN55">
            <v>1.7791530931414197</v>
          </cell>
          <cell r="AS55">
            <v>0.29686971287081354</v>
          </cell>
          <cell r="AX55">
            <v>1.988105114125276E-2</v>
          </cell>
          <cell r="BC55">
            <v>2.4092351027441859E-2</v>
          </cell>
        </row>
        <row r="56">
          <cell r="M56">
            <v>13</v>
          </cell>
          <cell r="N56" t="str">
            <v>ARM</v>
          </cell>
          <cell r="O56">
            <v>8.1845423064525153</v>
          </cell>
          <cell r="T56">
            <v>15.209999999999999</v>
          </cell>
          <cell r="Y56">
            <v>1.9331820449317627</v>
          </cell>
          <cell r="AD56">
            <v>240.65581764116786</v>
          </cell>
          <cell r="AI56">
            <v>0.13950796967929133</v>
          </cell>
          <cell r="AN56">
            <v>1.9335200677571955</v>
          </cell>
          <cell r="AS56">
            <v>0.26974145898697216</v>
          </cell>
          <cell r="AX56">
            <v>1.8889550098604369E-2</v>
          </cell>
          <cell r="BC56">
            <v>2.2890825464540743E-2</v>
          </cell>
        </row>
        <row r="57">
          <cell r="M57">
            <v>14</v>
          </cell>
          <cell r="N57" t="str">
            <v>BHU</v>
          </cell>
          <cell r="O57">
            <v>6.721875275031457</v>
          </cell>
          <cell r="T57">
            <v>16</v>
          </cell>
          <cell r="Y57">
            <v>1.9331820449317627</v>
          </cell>
          <cell r="AD57">
            <v>207.91373743938507</v>
          </cell>
          <cell r="AI57">
            <v>0.15417241785441524</v>
          </cell>
          <cell r="AN57">
            <v>0.77749580060005907</v>
          </cell>
          <cell r="AS57">
            <v>0.11986840745016542</v>
          </cell>
          <cell r="AX57">
            <v>7.2521281197171477E-3</v>
          </cell>
          <cell r="BC57">
            <v>8.7883087828120616E-3</v>
          </cell>
        </row>
        <row r="58">
          <cell r="M58">
            <v>15</v>
          </cell>
          <cell r="N58" t="str">
            <v>MLD</v>
          </cell>
          <cell r="O58">
            <v>5.8283208788895013</v>
          </cell>
          <cell r="T58">
            <v>12.96</v>
          </cell>
          <cell r="Y58">
            <v>1.7328621078878661</v>
          </cell>
          <cell r="AD58">
            <v>130.89180619116561</v>
          </cell>
          <cell r="AI58">
            <v>0.1329573974236247</v>
          </cell>
          <cell r="AN58">
            <v>0.49076145790921966</v>
          </cell>
          <cell r="AS58">
            <v>6.5250366199433585E-2</v>
          </cell>
          <cell r="AX58">
            <v>2.4852664737118274E-3</v>
          </cell>
          <cell r="BC58">
            <v>3.0117075730043625E-3</v>
          </cell>
        </row>
        <row r="59">
          <cell r="N59" t="str">
            <v>Ave.</v>
          </cell>
          <cell r="O59">
            <v>6.7747652779865621</v>
          </cell>
          <cell r="T59">
            <v>12.770666666666667</v>
          </cell>
          <cell r="Y59">
            <v>2.1155875510553637</v>
          </cell>
          <cell r="AD59">
            <v>184.16154581564214</v>
          </cell>
          <cell r="AI59">
            <v>0.18288890249915471</v>
          </cell>
          <cell r="AN59">
            <v>6.5485511931319111</v>
          </cell>
          <cell r="AS59">
            <v>1.2755184370111392</v>
          </cell>
          <cell r="AX59">
            <v>6.6666666666666666E-2</v>
          </cell>
          <cell r="BC59">
            <v>6.6666666666666666E-2</v>
          </cell>
        </row>
        <row r="60">
          <cell r="N60" t="str">
            <v>Ratio</v>
          </cell>
          <cell r="O60">
            <v>1.4626977560837104</v>
          </cell>
          <cell r="T60">
            <v>1.6649323621227885</v>
          </cell>
          <cell r="Y60">
            <v>1.422864365867587</v>
          </cell>
          <cell r="AD60">
            <v>2.1805444186522136</v>
          </cell>
          <cell r="AI60">
            <v>1.7515307463443177</v>
          </cell>
          <cell r="AN60">
            <v>43.197989818238362</v>
          </cell>
          <cell r="AS60">
            <v>68.790454515377903</v>
          </cell>
          <cell r="AX60">
            <v>88.624111705883962</v>
          </cell>
          <cell r="BC60">
            <v>60.904218509154951</v>
          </cell>
        </row>
        <row r="61">
          <cell r="M61">
            <v>1</v>
          </cell>
          <cell r="N61" t="str">
            <v>BAN</v>
          </cell>
          <cell r="O61">
            <v>1.1040286760734204</v>
          </cell>
          <cell r="T61">
            <v>1.2029136316337146</v>
          </cell>
          <cell r="Y61">
            <v>1.3257816069359947</v>
          </cell>
          <cell r="AD61">
            <v>1.2883199032515813</v>
          </cell>
          <cell r="AI61">
            <v>1.6153365879016575</v>
          </cell>
          <cell r="AN61">
            <v>42.58583321308754</v>
          </cell>
          <cell r="AS61">
            <v>68.790454515377903</v>
          </cell>
          <cell r="AX61">
            <v>88.624111705883962</v>
          </cell>
          <cell r="BC61">
            <v>60.904218509154951</v>
          </cell>
        </row>
        <row r="62">
          <cell r="M62">
            <v>2</v>
          </cell>
          <cell r="N62" t="str">
            <v>VIE</v>
          </cell>
          <cell r="O62">
            <v>1.301347813299278</v>
          </cell>
          <cell r="T62">
            <v>1.6649323621227885</v>
          </cell>
          <cell r="Y62">
            <v>1.223705244744459</v>
          </cell>
          <cell r="AD62">
            <v>1.9400089315872342</v>
          </cell>
          <cell r="AI62">
            <v>1.4186678334643776</v>
          </cell>
          <cell r="AN62">
            <v>29.323175893244006</v>
          </cell>
          <cell r="AS62">
            <v>41.599846414763334</v>
          </cell>
          <cell r="AX62">
            <v>80.704073597298049</v>
          </cell>
          <cell r="BC62">
            <v>57.636403705649101</v>
          </cell>
        </row>
        <row r="63">
          <cell r="M63">
            <v>3</v>
          </cell>
          <cell r="N63" t="str">
            <v>PAK</v>
          </cell>
          <cell r="O63">
            <v>1.1594555144309804</v>
          </cell>
          <cell r="T63">
            <v>1.2029136316337146</v>
          </cell>
          <cell r="Y63">
            <v>1.223705244744459</v>
          </cell>
          <cell r="AD63">
            <v>1.2488270139952919</v>
          </cell>
          <cell r="AI63">
            <v>1.384865771813838</v>
          </cell>
          <cell r="AN63">
            <v>43.197989818238362</v>
          </cell>
          <cell r="AS63">
            <v>59.823417510440976</v>
          </cell>
          <cell r="AX63">
            <v>74.709099856557671</v>
          </cell>
          <cell r="BC63">
            <v>55.162872181175416</v>
          </cell>
        </row>
        <row r="64">
          <cell r="M64">
            <v>4</v>
          </cell>
          <cell r="N64" t="str">
            <v>NEP</v>
          </cell>
          <cell r="O64">
            <v>1.1224180013294047</v>
          </cell>
          <cell r="T64">
            <v>1.4245577523413111</v>
          </cell>
          <cell r="Y64">
            <v>1.223705244744459</v>
          </cell>
          <cell r="AD64">
            <v>1.4316881537817223</v>
          </cell>
          <cell r="AI64">
            <v>1.7515307463443177</v>
          </cell>
          <cell r="AN64">
            <v>15.080777754197353</v>
          </cell>
          <cell r="AS64">
            <v>26.414445915262071</v>
          </cell>
          <cell r="AX64">
            <v>37.817249305588703</v>
          </cell>
          <cell r="BC64">
            <v>37.817249305588696</v>
          </cell>
        </row>
        <row r="65">
          <cell r="M65">
            <v>5</v>
          </cell>
          <cell r="N65" t="str">
            <v>UZB</v>
          </cell>
          <cell r="O65">
            <v>1.2015303076130355</v>
          </cell>
          <cell r="T65">
            <v>1.1331945889698227</v>
          </cell>
          <cell r="Y65">
            <v>1.1156006217298273</v>
          </cell>
          <cell r="AD65">
            <v>1.11143711667434</v>
          </cell>
          <cell r="AI65">
            <v>1.4469608461740959</v>
          </cell>
          <cell r="AN65">
            <v>14.678065322675627</v>
          </cell>
          <cell r="AS65">
            <v>21.238585819497377</v>
          </cell>
          <cell r="AX65">
            <v>23.605352585462693</v>
          </cell>
          <cell r="BC65">
            <v>23.60535258546269</v>
          </cell>
        </row>
        <row r="66">
          <cell r="M66">
            <v>6</v>
          </cell>
          <cell r="N66" t="str">
            <v>CAM</v>
          </cell>
          <cell r="O66">
            <v>1.0857264538863474</v>
          </cell>
          <cell r="T66">
            <v>1.1331945889698227</v>
          </cell>
          <cell r="Y66">
            <v>1.223705244744459</v>
          </cell>
          <cell r="AD66">
            <v>1.1016373692253345</v>
          </cell>
          <cell r="AI66">
            <v>1.5602315462138108</v>
          </cell>
          <cell r="AN66">
            <v>10.115308604144664</v>
          </cell>
          <cell r="AS66">
            <v>15.782223583874492</v>
          </cell>
          <cell r="AX66">
            <v>17.386287269465509</v>
          </cell>
          <cell r="BC66">
            <v>17.386287269465512</v>
          </cell>
        </row>
        <row r="67">
          <cell r="M67">
            <v>7</v>
          </cell>
          <cell r="N67" t="str">
            <v>SRI</v>
          </cell>
          <cell r="O67">
            <v>1</v>
          </cell>
          <cell r="T67">
            <v>1.1331945889698227</v>
          </cell>
          <cell r="Y67">
            <v>1.223705244744459</v>
          </cell>
          <cell r="AD67">
            <v>1.0146546262016864</v>
          </cell>
          <cell r="AI67">
            <v>1.2006248124676147</v>
          </cell>
          <cell r="AN67">
            <v>12.275143264781848</v>
          </cell>
          <cell r="AS67">
            <v>14.737841580291809</v>
          </cell>
          <cell r="AX67">
            <v>14.953819139670662</v>
          </cell>
          <cell r="BC67">
            <v>14.953819139670662</v>
          </cell>
        </row>
        <row r="68">
          <cell r="M68">
            <v>8</v>
          </cell>
          <cell r="N68" t="str">
            <v>GEO</v>
          </cell>
          <cell r="O68">
            <v>1.4626977560837104</v>
          </cell>
          <cell r="T68">
            <v>1.6649323621227885</v>
          </cell>
          <cell r="Y68">
            <v>1.223705244744459</v>
          </cell>
          <cell r="AD68">
            <v>2.1805444186522136</v>
          </cell>
          <cell r="AI68">
            <v>1.1084178966743106</v>
          </cell>
          <cell r="AN68">
            <v>4.9539374472750168</v>
          </cell>
          <cell r="AS68">
            <v>5.4910329255646779</v>
          </cell>
          <cell r="AX68">
            <v>11.973441198475593</v>
          </cell>
          <cell r="BC68">
            <v>11.973441198475593</v>
          </cell>
        </row>
        <row r="69">
          <cell r="M69">
            <v>9</v>
          </cell>
          <cell r="N69" t="str">
            <v>LAO</v>
          </cell>
          <cell r="O69">
            <v>1.1408938151432866</v>
          </cell>
          <cell r="T69">
            <v>1.27471383975026</v>
          </cell>
          <cell r="Y69">
            <v>1.223705244744459</v>
          </cell>
          <cell r="AD69">
            <v>1.3021819602722995</v>
          </cell>
          <cell r="AI69">
            <v>1.5326059108782057</v>
          </cell>
          <cell r="AN69">
            <v>5.8865829262318536</v>
          </cell>
          <cell r="AS69">
            <v>9.0218117876176631</v>
          </cell>
          <cell r="AX69">
            <v>11.748040558807702</v>
          </cell>
          <cell r="BC69">
            <v>11.748040558807704</v>
          </cell>
        </row>
        <row r="70">
          <cell r="M70">
            <v>10</v>
          </cell>
          <cell r="N70" t="str">
            <v>KGZ</v>
          </cell>
          <cell r="O70">
            <v>1.2440303697543951</v>
          </cell>
          <cell r="T70">
            <v>1</v>
          </cell>
          <cell r="Y70">
            <v>1.422864365867587</v>
          </cell>
          <cell r="AD70">
            <v>1.2951838249521028</v>
          </cell>
          <cell r="AI70">
            <v>1.5260701291088588</v>
          </cell>
          <cell r="AN70">
            <v>5.5064139381545552</v>
          </cell>
          <cell r="AS70">
            <v>8.4031738295263416</v>
          </cell>
          <cell r="AX70">
            <v>10.883654822263338</v>
          </cell>
          <cell r="BC70">
            <v>10.883654822263336</v>
          </cell>
        </row>
        <row r="71">
          <cell r="M71">
            <v>11</v>
          </cell>
          <cell r="N71" t="str">
            <v>TAJ</v>
          </cell>
          <cell r="O71">
            <v>1.0358496247953681</v>
          </cell>
          <cell r="T71">
            <v>1</v>
          </cell>
          <cell r="Y71">
            <v>1.3257816069359947</v>
          </cell>
          <cell r="AD71">
            <v>1.0048601624001323</v>
          </cell>
          <cell r="AI71">
            <v>1.6240449173539346</v>
          </cell>
          <cell r="AN71">
            <v>6.4021929340249857</v>
          </cell>
          <cell r="AS71">
            <v>10.397448894422551</v>
          </cell>
          <cell r="AX71">
            <v>10.447982184596523</v>
          </cell>
          <cell r="BC71">
            <v>10.447982184596523</v>
          </cell>
        </row>
        <row r="72">
          <cell r="M72">
            <v>12</v>
          </cell>
          <cell r="N72" t="str">
            <v>MON</v>
          </cell>
          <cell r="O72">
            <v>1.2062316530058341</v>
          </cell>
          <cell r="T72">
            <v>1.5026014568158166</v>
          </cell>
          <cell r="Y72">
            <v>1.3257816069359947</v>
          </cell>
          <cell r="AD72">
            <v>1.7582614011231981</v>
          </cell>
          <cell r="AI72">
            <v>1.254989427013756</v>
          </cell>
          <cell r="AN72">
            <v>3.6252909931458488</v>
          </cell>
          <cell r="AS72">
            <v>4.5497018662462398</v>
          </cell>
          <cell r="AX72">
            <v>7.9995651780389387</v>
          </cell>
          <cell r="BC72">
            <v>7.9995651780389379</v>
          </cell>
        </row>
        <row r="73">
          <cell r="M73">
            <v>13</v>
          </cell>
          <cell r="N73" t="str">
            <v>ARM</v>
          </cell>
          <cell r="O73">
            <v>1.4230901211111469</v>
          </cell>
          <cell r="T73">
            <v>1.5827263267429759</v>
          </cell>
          <cell r="Y73">
            <v>1.1156006217298273</v>
          </cell>
          <cell r="AD73">
            <v>1.8385858110147359</v>
          </cell>
          <cell r="AI73">
            <v>1.0492682045722916</v>
          </cell>
          <cell r="AN73">
            <v>3.9398368323269088</v>
          </cell>
          <cell r="AS73">
            <v>4.1339455193634409</v>
          </cell>
          <cell r="AX73">
            <v>7.6006135754095627</v>
          </cell>
          <cell r="BC73">
            <v>7.6006135754095627</v>
          </cell>
        </row>
        <row r="74">
          <cell r="M74">
            <v>14</v>
          </cell>
          <cell r="N74" t="str">
            <v>BHU</v>
          </cell>
          <cell r="O74">
            <v>1.1687683857039926</v>
          </cell>
          <cell r="T74">
            <v>1.6649323621227885</v>
          </cell>
          <cell r="Y74">
            <v>1.1156006217298273</v>
          </cell>
          <cell r="AD74">
            <v>1.5884396700564283</v>
          </cell>
          <cell r="AI74">
            <v>1.1595625429038439</v>
          </cell>
          <cell r="AN74">
            <v>1.5842641838917169</v>
          </cell>
          <cell r="AS74">
            <v>1.8370534057049621</v>
          </cell>
          <cell r="AX74">
            <v>2.9180485056340277</v>
          </cell>
          <cell r="BC74">
            <v>2.9180485056340268</v>
          </cell>
        </row>
        <row r="75">
          <cell r="M75">
            <v>15</v>
          </cell>
          <cell r="N75" t="str">
            <v>MLD</v>
          </cell>
          <cell r="O75">
            <v>1.0134013063717073</v>
          </cell>
          <cell r="T75">
            <v>1.3485952133194588</v>
          </cell>
          <cell r="Y75">
            <v>1</v>
          </cell>
          <cell r="AD75">
            <v>1</v>
          </cell>
          <cell r="AI75">
            <v>1</v>
          </cell>
          <cell r="AN75">
            <v>1</v>
          </cell>
          <cell r="AS75">
            <v>1</v>
          </cell>
          <cell r="AX75">
            <v>1</v>
          </cell>
          <cell r="BC75">
            <v>1</v>
          </cell>
        </row>
        <row r="76">
          <cell r="N76" t="str">
            <v>Ave.</v>
          </cell>
          <cell r="O76">
            <v>6.7747652779865621</v>
          </cell>
          <cell r="T76">
            <v>12.770666666666667</v>
          </cell>
          <cell r="Y76">
            <v>2.1155875510553637</v>
          </cell>
          <cell r="AD76">
            <v>184.16154581564214</v>
          </cell>
          <cell r="AI76">
            <v>0.18288890249915471</v>
          </cell>
          <cell r="AN76">
            <v>6.5485511931319111</v>
          </cell>
          <cell r="AS76">
            <v>1.2755184370111392</v>
          </cell>
          <cell r="AX76">
            <v>6.6666666666666666E-2</v>
          </cell>
          <cell r="BC76">
            <v>6.6666666666666666E-2</v>
          </cell>
        </row>
        <row r="77">
          <cell r="N77" t="str">
            <v>Ratio</v>
          </cell>
          <cell r="O77">
            <v>1.4626977560837104</v>
          </cell>
          <cell r="T77">
            <v>1.6649323621227885</v>
          </cell>
          <cell r="Y77">
            <v>1.422864365867587</v>
          </cell>
          <cell r="AD77">
            <v>2.1805444186522136</v>
          </cell>
          <cell r="AI77">
            <v>1.7515307463443177</v>
          </cell>
          <cell r="AN77">
            <v>43.197989818238362</v>
          </cell>
          <cell r="AS77">
            <v>68.790454515377903</v>
          </cell>
          <cell r="AX77">
            <v>88.624111705883962</v>
          </cell>
          <cell r="BC77">
            <v>60.904218509154951</v>
          </cell>
        </row>
        <row r="113">
          <cell r="O113" t="str">
            <v>CPA 2008 for PACIFIC</v>
          </cell>
        </row>
        <row r="114">
          <cell r="O114" t="str">
            <v>Country Performance = CCPR2</v>
          </cell>
          <cell r="AI114" t="str">
            <v>Country Needs</v>
          </cell>
          <cell r="AX114" t="str">
            <v>PRODUCT (Uncapped Shares)</v>
          </cell>
          <cell r="BC114" t="str">
            <v>CAPPED Shares</v>
          </cell>
        </row>
        <row r="115">
          <cell r="O115" t="str">
            <v>(Policy and institutional rating)1.4</v>
          </cell>
          <cell r="T115" t="str">
            <v>(Governance rating)2</v>
          </cell>
          <cell r="Y115" t="str">
            <v>(Portfolio performance rating)0.6</v>
          </cell>
          <cell r="AD115" t="str">
            <v>CCPR2</v>
          </cell>
          <cell r="AI115" t="str">
            <v>PCI-0.25</v>
          </cell>
          <cell r="AN115" t="str">
            <v>POP0.6</v>
          </cell>
          <cell r="AS115" t="str">
            <v>Country Needs</v>
          </cell>
        </row>
        <row r="117">
          <cell r="M117">
            <v>1</v>
          </cell>
          <cell r="N117" t="str">
            <v>PNG</v>
          </cell>
          <cell r="O117">
            <v>4.8253871513796183</v>
          </cell>
          <cell r="T117">
            <v>10.240000000000002</v>
          </cell>
          <cell r="Y117">
            <v>2.1205124498413204</v>
          </cell>
          <cell r="AD117">
            <v>104.77868574520141</v>
          </cell>
          <cell r="AI117">
            <v>0.17759437409179374</v>
          </cell>
          <cell r="AN117">
            <v>2.9964935434513231</v>
          </cell>
          <cell r="AS117">
            <v>0.5321603953193389</v>
          </cell>
          <cell r="AX117">
            <v>0.48963209399061641</v>
          </cell>
          <cell r="BC117">
            <v>0.48963209399061641</v>
          </cell>
        </row>
        <row r="118">
          <cell r="M118">
            <v>2</v>
          </cell>
          <cell r="N118" t="str">
            <v>SAM</v>
          </cell>
          <cell r="O118">
            <v>7.2367388470532763</v>
          </cell>
          <cell r="T118">
            <v>19.360000000000003</v>
          </cell>
          <cell r="Y118">
            <v>1.9331820449317627</v>
          </cell>
          <cell r="AD118">
            <v>270.84511455376213</v>
          </cell>
          <cell r="AI118">
            <v>0.13630550571520794</v>
          </cell>
          <cell r="AN118">
            <v>0.35762860231763832</v>
          </cell>
          <cell r="AS118">
            <v>4.8746747497128678E-2</v>
          </cell>
          <cell r="AX118">
            <v>0.11593672549597968</v>
          </cell>
          <cell r="BC118">
            <v>0.11593672549597968</v>
          </cell>
        </row>
        <row r="119">
          <cell r="M119">
            <v>3</v>
          </cell>
          <cell r="N119" t="str">
            <v>TIM</v>
          </cell>
          <cell r="O119">
            <v>4.3211211057557906</v>
          </cell>
          <cell r="T119">
            <v>5.76</v>
          </cell>
          <cell r="Y119">
            <v>2.1205124498413204</v>
          </cell>
          <cell r="AD119">
            <v>52.77882874767694</v>
          </cell>
          <cell r="AI119">
            <v>0.22683531887307323</v>
          </cell>
          <cell r="AN119">
            <v>1.0283128273655624</v>
          </cell>
          <cell r="AS119">
            <v>0.23325766809673884</v>
          </cell>
          <cell r="AX119">
            <v>0.10810606456920045</v>
          </cell>
          <cell r="BC119">
            <v>0.10810606456920045</v>
          </cell>
        </row>
        <row r="120">
          <cell r="M120">
            <v>4</v>
          </cell>
          <cell r="N120" t="str">
            <v>SOL</v>
          </cell>
          <cell r="O120">
            <v>4.8497929858305291</v>
          </cell>
          <cell r="T120">
            <v>9</v>
          </cell>
          <cell r="Y120">
            <v>2.1205124498413204</v>
          </cell>
          <cell r="AD120">
            <v>92.55641765046073</v>
          </cell>
          <cell r="AI120">
            <v>0.1862670119445955</v>
          </cell>
          <cell r="AN120">
            <v>0.65580814446185454</v>
          </cell>
          <cell r="AS120">
            <v>0.12215542347783927</v>
          </cell>
          <cell r="AX120">
            <v>9.9282720888688072E-2</v>
          </cell>
          <cell r="BC120">
            <v>9.9282720888688072E-2</v>
          </cell>
        </row>
        <row r="121">
          <cell r="M121">
            <v>5</v>
          </cell>
          <cell r="N121" t="str">
            <v>VAN</v>
          </cell>
          <cell r="O121">
            <v>5.1205600861515101</v>
          </cell>
          <cell r="T121">
            <v>10.240000000000002</v>
          </cell>
          <cell r="Y121">
            <v>2.1205124498413204</v>
          </cell>
          <cell r="AD121">
            <v>111.18808486753099</v>
          </cell>
          <cell r="AI121">
            <v>0.15037711933019302</v>
          </cell>
          <cell r="AN121">
            <v>0.41338627004092188</v>
          </cell>
          <cell r="AS121">
            <v>6.2163836459407103E-2</v>
          </cell>
          <cell r="AX121">
            <v>6.0694653872056296E-2</v>
          </cell>
          <cell r="BC121">
            <v>6.0694653872056296E-2</v>
          </cell>
        </row>
        <row r="122">
          <cell r="M122">
            <v>6</v>
          </cell>
          <cell r="N122" t="str">
            <v>TON</v>
          </cell>
          <cell r="O122">
            <v>5.0957717830847651</v>
          </cell>
          <cell r="T122">
            <v>12.25</v>
          </cell>
          <cell r="Y122">
            <v>2.1205124498413204</v>
          </cell>
          <cell r="AD122">
            <v>132.36918196787153</v>
          </cell>
          <cell r="AI122">
            <v>0.14179302533649926</v>
          </cell>
          <cell r="AN122">
            <v>0.25330160469718993</v>
          </cell>
          <cell r="AS122">
            <v>3.5916400852604571E-2</v>
          </cell>
          <cell r="AX122">
            <v>4.1747846201537361E-2</v>
          </cell>
          <cell r="BC122">
            <v>4.1747846201537361E-2</v>
          </cell>
        </row>
        <row r="123">
          <cell r="M123">
            <v>7</v>
          </cell>
          <cell r="N123" t="str">
            <v>KIR</v>
          </cell>
          <cell r="O123">
            <v>3.8103308515225991</v>
          </cell>
          <cell r="T123">
            <v>8.41</v>
          </cell>
          <cell r="Y123">
            <v>2.1205124498413204</v>
          </cell>
          <cell r="AD123">
            <v>67.951572212899151</v>
          </cell>
          <cell r="AI123">
            <v>0.18808259028327964</v>
          </cell>
          <cell r="AN123">
            <v>0.2443441934256852</v>
          </cell>
          <cell r="AS123">
            <v>4.5956888820181584E-2</v>
          </cell>
          <cell r="AX123">
            <v>2.7422339908712519E-2</v>
          </cell>
          <cell r="BC123">
            <v>2.7422339908712519E-2</v>
          </cell>
        </row>
        <row r="124">
          <cell r="M124">
            <v>8</v>
          </cell>
          <cell r="N124" t="str">
            <v>FSM</v>
          </cell>
          <cell r="O124">
            <v>4.1332610924976256</v>
          </cell>
          <cell r="T124">
            <v>7.839999999999999</v>
          </cell>
          <cell r="Y124">
            <v>2.1205124498413204</v>
          </cell>
          <cell r="AD124">
            <v>68.714711783873852</v>
          </cell>
          <cell r="AI124">
            <v>0.14628679122061253</v>
          </cell>
          <cell r="AN124">
            <v>0.26310496141056866</v>
          </cell>
          <cell r="AS124">
            <v>3.8488780558975172E-2</v>
          </cell>
          <cell r="AX124">
            <v>2.3224066197968518E-2</v>
          </cell>
          <cell r="BC124">
            <v>2.3224066197968518E-2</v>
          </cell>
        </row>
        <row r="125">
          <cell r="M125">
            <v>9</v>
          </cell>
          <cell r="N125" t="str">
            <v>RMI</v>
          </cell>
          <cell r="O125">
            <v>3.7421161101349254</v>
          </cell>
          <cell r="T125">
            <v>7.2900000000000009</v>
          </cell>
          <cell r="Y125">
            <v>2.1205124498413204</v>
          </cell>
          <cell r="AD125">
            <v>57.847635704135122</v>
          </cell>
          <cell r="AI125">
            <v>0.13685107484849826</v>
          </cell>
          <cell r="AN125">
            <v>0.17032965772695274</v>
          </cell>
          <cell r="AS125">
            <v>2.3309796738510299E-2</v>
          </cell>
          <cell r="AX125">
            <v>1.184073005018828E-2</v>
          </cell>
          <cell r="BC125">
            <v>1.184073005018828E-2</v>
          </cell>
        </row>
        <row r="126">
          <cell r="M126">
            <v>10</v>
          </cell>
          <cell r="N126" t="str">
            <v>PAL</v>
          </cell>
          <cell r="O126">
            <v>5.0216135879284352</v>
          </cell>
          <cell r="T126">
            <v>10.240000000000002</v>
          </cell>
          <cell r="Y126">
            <v>2.1205124498413204</v>
          </cell>
          <cell r="AD126">
            <v>109.03955590650462</v>
          </cell>
          <cell r="AI126">
            <v>0.10522933216481027</v>
          </cell>
          <cell r="AN126">
            <v>9.604843070406352E-2</v>
          </cell>
          <cell r="AS126">
            <v>1.0107112218466661E-2</v>
          </cell>
          <cell r="AX126">
            <v>9.6775526259811791E-3</v>
          </cell>
          <cell r="BC126">
            <v>9.6775526259811791E-3</v>
          </cell>
        </row>
        <row r="127">
          <cell r="M127">
            <v>11</v>
          </cell>
          <cell r="N127" t="str">
            <v>TUV</v>
          </cell>
          <cell r="O127">
            <v>4.8253871513796183</v>
          </cell>
          <cell r="T127">
            <v>9.6100000000000012</v>
          </cell>
          <cell r="Y127">
            <v>2.1205124498413204</v>
          </cell>
          <cell r="AD127">
            <v>98.332340821424381</v>
          </cell>
          <cell r="AI127">
            <v>0.13787866044541705</v>
          </cell>
          <cell r="AN127">
            <v>6.1807378105722691E-2</v>
          </cell>
          <cell r="AS127">
            <v>8.5219184988604424E-3</v>
          </cell>
          <cell r="AX127">
            <v>7.3584803440240754E-3</v>
          </cell>
          <cell r="BC127">
            <v>7.3584803440240754E-3</v>
          </cell>
        </row>
        <row r="128">
          <cell r="M128">
            <v>12</v>
          </cell>
          <cell r="N128" t="str">
            <v>NAU</v>
          </cell>
          <cell r="O128">
            <v>3.5843277324383882</v>
          </cell>
          <cell r="T128">
            <v>9.6100000000000012</v>
          </cell>
          <cell r="Y128">
            <v>2.1205124498413204</v>
          </cell>
          <cell r="AD128">
            <v>73.041877292901745</v>
          </cell>
          <cell r="AI128">
            <v>0.13829486346101216</v>
          </cell>
          <cell r="AN128">
            <v>5.7233638413871281E-2</v>
          </cell>
          <cell r="AS128">
            <v>7.9151182098232704E-3</v>
          </cell>
          <cell r="AX128">
            <v>5.076725855047236E-3</v>
          </cell>
          <cell r="BC128">
            <v>5.076725855047236E-3</v>
          </cell>
        </row>
        <row r="129">
          <cell r="N129" t="str">
            <v>Ave.</v>
          </cell>
          <cell r="O129">
            <v>4.7138673737630903</v>
          </cell>
          <cell r="T129">
            <v>9.9875000000000025</v>
          </cell>
          <cell r="Y129">
            <v>2.1049015827655242</v>
          </cell>
          <cell r="AD129">
            <v>103.2870006045202</v>
          </cell>
          <cell r="AI129">
            <v>0.15598297230958272</v>
          </cell>
          <cell r="AN129">
            <v>0.54981660434344615</v>
          </cell>
          <cell r="AS129">
            <v>9.7391673895656242E-2</v>
          </cell>
          <cell r="AX129">
            <v>8.3333333333333329E-2</v>
          </cell>
          <cell r="BC129">
            <v>8.3333333333333329E-2</v>
          </cell>
        </row>
        <row r="130">
          <cell r="N130" t="str">
            <v>Ratio</v>
          </cell>
          <cell r="O130">
            <v>2.0189947424618406</v>
          </cell>
          <cell r="T130">
            <v>3.3611111111111116</v>
          </cell>
          <cell r="Y130">
            <v>1.0969026199062231</v>
          </cell>
          <cell r="AD130">
            <v>5.131699982366194</v>
          </cell>
          <cell r="AI130">
            <v>2.1556282284278261</v>
          </cell>
          <cell r="AN130">
            <v>52.355461342207555</v>
          </cell>
          <cell r="AS130">
            <v>67.233410950058456</v>
          </cell>
          <cell r="AX130">
            <v>96.446431808766775</v>
          </cell>
          <cell r="BC130">
            <v>96.446431808766775</v>
          </cell>
        </row>
        <row r="131">
          <cell r="M131">
            <v>1</v>
          </cell>
          <cell r="N131" t="str">
            <v>PNG</v>
          </cell>
          <cell r="O131">
            <v>1.3462460778096728</v>
          </cell>
          <cell r="T131">
            <v>1.7777777777777781</v>
          </cell>
          <cell r="Y131">
            <v>1.0969026199062231</v>
          </cell>
          <cell r="AD131">
            <v>1.9852408291613188</v>
          </cell>
          <cell r="AI131">
            <v>1.6876888833015236</v>
          </cell>
          <cell r="AN131">
            <v>52.355461342207555</v>
          </cell>
          <cell r="AS131">
            <v>67.233410950058456</v>
          </cell>
          <cell r="AX131">
            <v>96.446431808766775</v>
          </cell>
          <cell r="BC131">
            <v>96.446431808766775</v>
          </cell>
        </row>
        <row r="132">
          <cell r="M132">
            <v>2</v>
          </cell>
          <cell r="N132" t="str">
            <v>SAM</v>
          </cell>
          <cell r="O132">
            <v>2.0189947424618406</v>
          </cell>
          <cell r="T132">
            <v>3.3611111111111116</v>
          </cell>
          <cell r="Y132">
            <v>1</v>
          </cell>
          <cell r="AD132">
            <v>5.131699982366194</v>
          </cell>
          <cell r="AI132">
            <v>1.2953185477004276</v>
          </cell>
          <cell r="AN132">
            <v>6.2485736051154595</v>
          </cell>
          <cell r="AS132">
            <v>6.1586885002715706</v>
          </cell>
          <cell r="AX132">
            <v>22.836908827904587</v>
          </cell>
          <cell r="BC132">
            <v>22.836908827904587</v>
          </cell>
        </row>
        <row r="133">
          <cell r="M133">
            <v>3</v>
          </cell>
          <cell r="N133" t="str">
            <v>TIM</v>
          </cell>
          <cell r="O133">
            <v>1.2055597111417509</v>
          </cell>
          <cell r="T133">
            <v>1</v>
          </cell>
          <cell r="Y133">
            <v>1.0969026199062231</v>
          </cell>
          <cell r="AD133">
            <v>1</v>
          </cell>
          <cell r="AI133">
            <v>2.1556282284278261</v>
          </cell>
          <cell r="AN133">
            <v>17.966930914466168</v>
          </cell>
          <cell r="AS133">
            <v>29.469890646389608</v>
          </cell>
          <cell r="AX133">
            <v>21.294445998442551</v>
          </cell>
          <cell r="BC133">
            <v>21.294445998442551</v>
          </cell>
        </row>
        <row r="134">
          <cell r="M134">
            <v>4</v>
          </cell>
          <cell r="N134" t="str">
            <v>SOL</v>
          </cell>
          <cell r="O134">
            <v>1.353055118799434</v>
          </cell>
          <cell r="T134">
            <v>1.5625</v>
          </cell>
          <cell r="Y134">
            <v>1.0969026199062231</v>
          </cell>
          <cell r="AD134">
            <v>1.7536656240128217</v>
          </cell>
          <cell r="AI134">
            <v>1.7701054270007524</v>
          </cell>
          <cell r="AN134">
            <v>11.458438824376948</v>
          </cell>
          <cell r="AS134">
            <v>15.433177400463205</v>
          </cell>
          <cell r="AX134">
            <v>19.556447151855181</v>
          </cell>
          <cell r="BC134">
            <v>19.556447151855181</v>
          </cell>
        </row>
        <row r="135">
          <cell r="M135">
            <v>5</v>
          </cell>
          <cell r="N135" t="str">
            <v>VAN</v>
          </cell>
          <cell r="O135">
            <v>1.4285970671180885</v>
          </cell>
          <cell r="T135">
            <v>1.7777777777777781</v>
          </cell>
          <cell r="Y135">
            <v>1.0969026199062231</v>
          </cell>
          <cell r="AD135">
            <v>2.1066796574644511</v>
          </cell>
          <cell r="AI135">
            <v>1.429041848281164</v>
          </cell>
          <cell r="AN135">
            <v>7.2227850875322401</v>
          </cell>
          <cell r="AS135">
            <v>7.8538102415522992</v>
          </cell>
          <cell r="AX135">
            <v>11.955472011890146</v>
          </cell>
          <cell r="BC135">
            <v>11.955472011890146</v>
          </cell>
        </row>
        <row r="136">
          <cell r="M136">
            <v>6</v>
          </cell>
          <cell r="N136" t="str">
            <v>TON</v>
          </cell>
          <cell r="O136">
            <v>1.4216813203122345</v>
          </cell>
          <cell r="T136">
            <v>2.1267361111111112</v>
          </cell>
          <cell r="Y136">
            <v>1.0969026199062231</v>
          </cell>
          <cell r="AD136">
            <v>2.507997716294486</v>
          </cell>
          <cell r="AI136">
            <v>1.3474667416345749</v>
          </cell>
          <cell r="AN136">
            <v>4.4257470207555274</v>
          </cell>
          <cell r="AS136">
            <v>4.5376960773661672</v>
          </cell>
          <cell r="AX136">
            <v>8.2233800669051345</v>
          </cell>
          <cell r="BC136">
            <v>8.2233800669051345</v>
          </cell>
        </row>
        <row r="137">
          <cell r="M137">
            <v>7</v>
          </cell>
          <cell r="N137" t="str">
            <v>KIR</v>
          </cell>
          <cell r="O137">
            <v>1.0630531402133987</v>
          </cell>
          <cell r="T137">
            <v>1.4600694444444444</v>
          </cell>
          <cell r="Y137">
            <v>1.0969026199062231</v>
          </cell>
          <cell r="AD137">
            <v>1.2874778358148018</v>
          </cell>
          <cell r="AI137">
            <v>1.7873589655468356</v>
          </cell>
          <cell r="AN137">
            <v>4.2692409603382009</v>
          </cell>
          <cell r="AS137">
            <v>5.8062163573432866</v>
          </cell>
          <cell r="AX137">
            <v>5.4015798157486623</v>
          </cell>
          <cell r="BC137">
            <v>5.4015798157486623</v>
          </cell>
        </row>
        <row r="138">
          <cell r="M138">
            <v>8</v>
          </cell>
          <cell r="N138" t="str">
            <v>FSM</v>
          </cell>
          <cell r="O138">
            <v>1.1531482054755642</v>
          </cell>
          <cell r="T138">
            <v>1.3611111111111109</v>
          </cell>
          <cell r="Y138">
            <v>1.0969026199062231</v>
          </cell>
          <cell r="AD138">
            <v>1.3019370344950736</v>
          </cell>
          <cell r="AI138">
            <v>1.3901712403866446</v>
          </cell>
          <cell r="AN138">
            <v>4.5970336449342684</v>
          </cell>
          <cell r="AS138">
            <v>4.8626918181976908</v>
          </cell>
          <cell r="AX138">
            <v>4.5746149902656956</v>
          </cell>
          <cell r="BC138">
            <v>4.5746149902656956</v>
          </cell>
        </row>
        <row r="139">
          <cell r="M139">
            <v>9</v>
          </cell>
          <cell r="N139" t="str">
            <v>RMI</v>
          </cell>
          <cell r="O139">
            <v>1.0440217495371706</v>
          </cell>
          <cell r="T139">
            <v>1.2656250000000002</v>
          </cell>
          <cell r="Y139">
            <v>1.0969026199062231</v>
          </cell>
          <cell r="AD139">
            <v>1.096038640430824</v>
          </cell>
          <cell r="AI139">
            <v>1.3005031205002993</v>
          </cell>
          <cell r="AN139">
            <v>2.9760410564020905</v>
          </cell>
          <cell r="AS139">
            <v>2.9449713978473562</v>
          </cell>
          <cell r="AX139">
            <v>2.3323556142816595</v>
          </cell>
          <cell r="BC139">
            <v>2.3323556142816595</v>
          </cell>
        </row>
        <row r="140">
          <cell r="M140">
            <v>10</v>
          </cell>
          <cell r="N140" t="str">
            <v>PAL</v>
          </cell>
          <cell r="O140">
            <v>1.4009917515305648</v>
          </cell>
          <cell r="T140">
            <v>1.7777777777777781</v>
          </cell>
          <cell r="Y140">
            <v>1.0969026199062231</v>
          </cell>
          <cell r="AD140">
            <v>2.0659714983027921</v>
          </cell>
          <cell r="AI140">
            <v>1</v>
          </cell>
          <cell r="AN140">
            <v>1.6781814570220472</v>
          </cell>
          <cell r="AS140">
            <v>1.276937621212398</v>
          </cell>
          <cell r="AX140">
            <v>1.9062586600692337</v>
          </cell>
          <cell r="BC140">
            <v>1.9062586600692337</v>
          </cell>
        </row>
        <row r="141">
          <cell r="M141">
            <v>11</v>
          </cell>
          <cell r="N141" t="str">
            <v>TUV</v>
          </cell>
          <cell r="O141">
            <v>1.3462460778096728</v>
          </cell>
          <cell r="T141">
            <v>1.6684027777777781</v>
          </cell>
          <cell r="Y141">
            <v>1.0969026199062231</v>
          </cell>
          <cell r="AD141">
            <v>1.8631019890859644</v>
          </cell>
          <cell r="AI141">
            <v>1.3102683216640716</v>
          </cell>
          <cell r="AN141">
            <v>1.0799134882667691</v>
          </cell>
          <cell r="AS141">
            <v>1.0766634525159822</v>
          </cell>
          <cell r="AX141">
            <v>1.449453950070662</v>
          </cell>
          <cell r="BC141">
            <v>1.449453950070662</v>
          </cell>
        </row>
        <row r="142">
          <cell r="M142">
            <v>12</v>
          </cell>
          <cell r="N142" t="str">
            <v>NAU</v>
          </cell>
          <cell r="O142">
            <v>1</v>
          </cell>
          <cell r="T142">
            <v>1.6684027777777781</v>
          </cell>
          <cell r="Y142">
            <v>1.0969026199062231</v>
          </cell>
          <cell r="AD142">
            <v>1.3839238010016788</v>
          </cell>
          <cell r="AI142">
            <v>1.3142235212936126</v>
          </cell>
          <cell r="AN142">
            <v>1</v>
          </cell>
          <cell r="AS142">
            <v>1</v>
          </cell>
          <cell r="AX142">
            <v>1</v>
          </cell>
          <cell r="BC142">
            <v>1</v>
          </cell>
        </row>
        <row r="143">
          <cell r="N143" t="str">
            <v>Ave.</v>
          </cell>
          <cell r="O143">
            <v>4.7138673737630903</v>
          </cell>
          <cell r="T143">
            <v>9.9875000000000025</v>
          </cell>
          <cell r="Y143">
            <v>2.1049015827655242</v>
          </cell>
          <cell r="AD143">
            <v>103.2870006045202</v>
          </cell>
          <cell r="AI143">
            <v>0.15598297230958272</v>
          </cell>
          <cell r="AN143">
            <v>0.54981660434344615</v>
          </cell>
          <cell r="AS143">
            <v>9.7391673895656242E-2</v>
          </cell>
          <cell r="AX143">
            <v>8.3333333333333329E-2</v>
          </cell>
          <cell r="BC143">
            <v>8.3333333333333329E-2</v>
          </cell>
        </row>
        <row r="144">
          <cell r="N144" t="str">
            <v>Ratio</v>
          </cell>
          <cell r="O144">
            <v>2.0189947424618406</v>
          </cell>
          <cell r="T144">
            <v>3.3611111111111116</v>
          </cell>
          <cell r="Y144">
            <v>1.0969026199062231</v>
          </cell>
          <cell r="AD144">
            <v>5.131699982366194</v>
          </cell>
          <cell r="AI144">
            <v>2.1556282284278261</v>
          </cell>
          <cell r="AN144">
            <v>52.355461342207555</v>
          </cell>
          <cell r="AS144">
            <v>67.233410950058456</v>
          </cell>
          <cell r="AX144">
            <v>96.446431808766775</v>
          </cell>
          <cell r="BC144">
            <v>96.446431808766775</v>
          </cell>
        </row>
      </sheetData>
      <sheetData sheetId="4">
        <row r="1">
          <cell r="E1" t="str">
            <v>y=x0.6</v>
          </cell>
        </row>
      </sheetData>
      <sheetData sheetId="5" refreshError="1"/>
      <sheetData sheetId="6" refreshError="1"/>
      <sheetData sheetId="7" refreshError="1"/>
      <sheetData sheetId="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1Criteria"/>
      <sheetName val="Performance"/>
      <sheetName val="Clusters"/>
      <sheetName val="2009CPA"/>
      <sheetName val="2009CPA(3)"/>
      <sheetName val="2009CPA (2)"/>
      <sheetName val="1.Macro"/>
      <sheetName val="2.Fiscal"/>
      <sheetName val="3.Debt"/>
      <sheetName val="4.Trade"/>
      <sheetName val="5.Financial"/>
      <sheetName val="6.BusReg"/>
      <sheetName val="7.Gender"/>
      <sheetName val="8.Equity"/>
      <sheetName val="9.HR"/>
      <sheetName val="10.SocialProtection"/>
      <sheetName val="11.Env"/>
      <sheetName val="12.Law"/>
      <sheetName val="13.PFM"/>
      <sheetName val="14.RevMob"/>
      <sheetName val="15.PubAdmin"/>
      <sheetName val="16.TAC"/>
    </sheetNames>
    <sheetDataSet>
      <sheetData sheetId="0"/>
      <sheetData sheetId="1"/>
      <sheetData sheetId="2"/>
      <sheetData sheetId="3">
        <row r="8">
          <cell r="L8">
            <v>3.5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RM-Delegated"/>
      <sheetName val="Data"/>
    </sheetNames>
    <sheetDataSet>
      <sheetData sheetId="0" refreshError="1"/>
      <sheetData sheetId="1" refreshError="1"/>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M eStar SLS General Template"/>
      <sheetName val="Codes"/>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Loan and Grant Details"/>
      <sheetName val="COMPLETED SLS"/>
      <sheetName val="PENDING SLS"/>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TLA"/>
      <sheetName val="RM-Delegated"/>
      <sheetName val="Data"/>
    </sheetNames>
    <sheetDataSet>
      <sheetData sheetId="0"/>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mmary by Processor"/>
      <sheetName val="Summary (Rtd_Wthld)"/>
      <sheetName val="Analytics"/>
      <sheetName val="Detailed Data"/>
      <sheetName val="Definitions"/>
      <sheetName val="fx Rate"/>
      <sheetName val="Instructions"/>
      <sheetName val="GROUPING"/>
      <sheetName val="MODALITY"/>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mmary by Processor"/>
      <sheetName val="Summary (Rtd_Wthld)"/>
      <sheetName val="Analytics"/>
      <sheetName val="Detailed Data"/>
      <sheetName val="Definitions"/>
      <sheetName val="fx Rate"/>
      <sheetName val="Instructions"/>
      <sheetName val="errors"/>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cash"/>
      <sheetName val="Summary by Processor"/>
      <sheetName val="Summary per DU-cash"/>
      <sheetName val="Summary (Rtd_Wthld)-cash"/>
      <sheetName val="Detailed Data"/>
      <sheetName val="Analytics"/>
      <sheetName val="Summary-pending"/>
      <sheetName val="Definitions"/>
      <sheetName val="List of Active TAs"/>
      <sheetName val="fx Rate"/>
      <sheetName val="Instructions"/>
      <sheetName val="PIVOT"/>
      <sheetName val="reason codes"/>
      <sheetName val="country c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A2008"/>
      <sheetName val="CPA2009"/>
      <sheetName val="CPA2010"/>
      <sheetName val="CPA2011"/>
      <sheetName val="CPA2012"/>
      <sheetName val="CPA2013"/>
      <sheetName val="CPA2014"/>
      <sheetName val="CPA2015"/>
      <sheetName val="CPA2016"/>
      <sheetName val="CPA2018"/>
      <sheetName val="CPA2020"/>
    </sheetNames>
    <sheetDataSet>
      <sheetData sheetId="0" refreshError="1"/>
      <sheetData sheetId="1" refreshError="1"/>
      <sheetData sheetId="2" refreshError="1"/>
      <sheetData sheetId="3" refreshError="1">
        <row r="1">
          <cell r="A1" t="str">
            <v>2011 COUNTRY PERFORMANCE RATINGS</v>
          </cell>
          <cell r="X1"/>
        </row>
        <row r="2">
          <cell r="A2" t="str">
            <v>DMCs</v>
          </cell>
          <cell r="X2" t="str">
            <v>CCPR</v>
          </cell>
        </row>
        <row r="3">
          <cell r="A3"/>
          <cell r="X3"/>
        </row>
        <row r="4">
          <cell r="A4"/>
          <cell r="X4"/>
        </row>
        <row r="5">
          <cell r="A5" t="str">
            <v>Pacific Countries</v>
          </cell>
          <cell r="X5"/>
        </row>
        <row r="6">
          <cell r="A6" t="str">
            <v>Kiribati</v>
          </cell>
          <cell r="X6">
            <v>7.8575142452502753</v>
          </cell>
        </row>
        <row r="7">
          <cell r="A7" t="str">
            <v>Marshall Islands</v>
          </cell>
          <cell r="X7">
            <v>8.3594998260828444</v>
          </cell>
        </row>
        <row r="8">
          <cell r="A8" t="str">
            <v>Micronesia, Fed. Sts.</v>
          </cell>
          <cell r="X8">
            <v>8.2191129192621766</v>
          </cell>
        </row>
        <row r="9">
          <cell r="A9" t="str">
            <v>Nauru</v>
          </cell>
          <cell r="X9">
            <v>9.0687990708554782</v>
          </cell>
        </row>
        <row r="10">
          <cell r="A10" t="str">
            <v>Palau</v>
          </cell>
          <cell r="X10">
            <v>11.794019623895972</v>
          </cell>
        </row>
        <row r="11">
          <cell r="A11" t="str">
            <v>Papua New Guinea</v>
          </cell>
          <cell r="X11">
            <v>11.371289796495882</v>
          </cell>
        </row>
        <row r="12">
          <cell r="A12" t="str">
            <v>Samoa</v>
          </cell>
          <cell r="X12">
            <v>15.892556994730917</v>
          </cell>
        </row>
        <row r="13">
          <cell r="A13" t="str">
            <v>Solomon Islands</v>
          </cell>
          <cell r="X13">
            <v>10.534579637811989</v>
          </cell>
        </row>
        <row r="14">
          <cell r="A14" t="str">
            <v>Timor-Leste</v>
          </cell>
          <cell r="X14">
            <v>10.82394341783899</v>
          </cell>
        </row>
        <row r="15">
          <cell r="A15" t="str">
            <v>Tonga</v>
          </cell>
          <cell r="X15">
            <v>13.006438597588897</v>
          </cell>
        </row>
        <row r="16">
          <cell r="A16" t="str">
            <v>Tuvalu</v>
          </cell>
          <cell r="X16">
            <v>8.9063096607355678</v>
          </cell>
        </row>
        <row r="17">
          <cell r="A17" t="str">
            <v>Vanuatu</v>
          </cell>
          <cell r="X17">
            <v>11.136133494393864</v>
          </cell>
        </row>
        <row r="18">
          <cell r="A18" t="str">
            <v>Average - Pacific</v>
          </cell>
          <cell r="X18">
            <v>10.580849773745237</v>
          </cell>
        </row>
        <row r="19">
          <cell r="A19" t="str">
            <v>Group A Countries</v>
          </cell>
          <cell r="X19"/>
        </row>
        <row r="20">
          <cell r="A20" t="str">
            <v>Afghanistan</v>
          </cell>
          <cell r="X20">
            <v>7.7823097097480058</v>
          </cell>
        </row>
        <row r="21">
          <cell r="A21" t="str">
            <v>Bhutan</v>
          </cell>
          <cell r="X21">
            <v>18.481132152947687</v>
          </cell>
        </row>
        <row r="22">
          <cell r="A22" t="str">
            <v>Cambodia</v>
          </cell>
          <cell r="X22">
            <v>14.744812640755386</v>
          </cell>
        </row>
        <row r="23">
          <cell r="A23" t="str">
            <v>Kyrgyz Republic</v>
          </cell>
          <cell r="X23">
            <v>13.619900278031691</v>
          </cell>
        </row>
        <row r="24">
          <cell r="A24" t="str">
            <v>Lao PDR</v>
          </cell>
          <cell r="X24">
            <v>15.140839510662307</v>
          </cell>
        </row>
        <row r="25">
          <cell r="A25" t="str">
            <v>Maldives</v>
          </cell>
          <cell r="X25">
            <v>13.767339462252496</v>
          </cell>
        </row>
        <row r="26">
          <cell r="A26" t="str">
            <v>Mongolia</v>
          </cell>
          <cell r="X26">
            <v>14.142738465255382</v>
          </cell>
        </row>
        <row r="27">
          <cell r="A27" t="str">
            <v>Nepal</v>
          </cell>
          <cell r="X27">
            <v>16.022230280054966</v>
          </cell>
        </row>
        <row r="28">
          <cell r="A28" t="str">
            <v>Tajikistan</v>
          </cell>
          <cell r="X28">
            <v>13.84850756162496</v>
          </cell>
        </row>
        <row r="29">
          <cell r="A29" t="str">
            <v>Average - Group A (non-Pacific)</v>
          </cell>
          <cell r="X29">
            <v>14.172201117925875</v>
          </cell>
        </row>
        <row r="30">
          <cell r="A30" t="str">
            <v>Group B Countries</v>
          </cell>
          <cell r="X30"/>
        </row>
        <row r="31">
          <cell r="A31" t="str">
            <v>Armenia</v>
          </cell>
          <cell r="X31">
            <v>16.980259213829477</v>
          </cell>
        </row>
        <row r="32">
          <cell r="A32" t="str">
            <v>Bangladesh</v>
          </cell>
          <cell r="X32">
            <v>15.940461779379577</v>
          </cell>
        </row>
        <row r="33">
          <cell r="A33" t="str">
            <v>Georgia</v>
          </cell>
          <cell r="X33">
            <v>19.593125796927364</v>
          </cell>
        </row>
        <row r="34">
          <cell r="A34" t="str">
            <v>Pakistan</v>
          </cell>
          <cell r="X34">
            <v>13.482914788927493</v>
          </cell>
        </row>
        <row r="35">
          <cell r="A35" t="str">
            <v>Sri Lanka</v>
          </cell>
          <cell r="X35">
            <v>14.17449580929024</v>
          </cell>
        </row>
        <row r="36">
          <cell r="A36" t="str">
            <v>Uzbekistan</v>
          </cell>
          <cell r="X36">
            <v>13.710708827864377</v>
          </cell>
        </row>
        <row r="37">
          <cell r="A37" t="str">
            <v>Viet Nam</v>
          </cell>
          <cell r="X37">
            <v>17.758248919709782</v>
          </cell>
        </row>
        <row r="38">
          <cell r="A38" t="str">
            <v>Average - Group B (non-Pacific)</v>
          </cell>
          <cell r="X38">
            <v>15.948602162275472</v>
          </cell>
        </row>
        <row r="39">
          <cell r="A39"/>
          <cell r="X39"/>
        </row>
        <row r="40">
          <cell r="A40" t="str">
            <v>Average - All Non-Pacific</v>
          </cell>
          <cell r="X40">
            <v>15.060401640100674</v>
          </cell>
        </row>
        <row r="41">
          <cell r="A41"/>
          <cell r="X41"/>
        </row>
        <row r="42">
          <cell r="A42" t="str">
            <v>Average = All ADF DMCs</v>
          </cell>
          <cell r="X42">
            <v>13.567217684648861</v>
          </cell>
        </row>
        <row r="43">
          <cell r="A43"/>
          <cell r="X43"/>
        </row>
        <row r="44">
          <cell r="A44" t="str">
            <v>a Bhutan, Maldives, Samoa, Tonga , and Vanuatu are not required to participate in the 2011  CPA exercise. For these countries, the scores from the 2010 Annual CPA exercise are reflected, except for the portfolio performance rating which is updated.</v>
          </cell>
        </row>
        <row r="45">
          <cell r="A45" t="str">
            <v xml:space="preserve">Note: The 2011 Country Performance Assessment exercise covered the period July 2010 to June 2011. Mongolia was reclassified as a Group B country as of 16 August 2011. </v>
          </cell>
        </row>
        <row r="46">
          <cell r="A46" t="str">
            <v>Source: Asian Development Bank.</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TLA"/>
      <sheetName val="RM-Delegated"/>
      <sheetName val="Data"/>
    </sheetNames>
    <sheetDataSet>
      <sheetData sheetId="0" refreshError="1"/>
      <sheetData sheetId="1" refreshError="1"/>
      <sheetData sheetId="2" refreshError="1"/>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fctrysec"/>
      <sheetName val="adflnsec"/>
      <sheetName val="Sheet1 "/>
    </sheetNames>
    <sheetDataSet>
      <sheetData sheetId="0" refreshError="1"/>
      <sheetData sheetId="1" refreshError="1">
        <row r="7">
          <cell r="B7" t="str">
            <v>Outstanding</v>
          </cell>
        </row>
        <row r="9">
          <cell r="B9">
            <v>1704.79</v>
          </cell>
        </row>
        <row r="10">
          <cell r="B10">
            <v>1639.27</v>
          </cell>
        </row>
        <row r="11">
          <cell r="B11">
            <v>1845.52</v>
          </cell>
        </row>
        <row r="12">
          <cell r="B12">
            <v>5052.21</v>
          </cell>
        </row>
        <row r="13">
          <cell r="B13">
            <v>859.02</v>
          </cell>
        </row>
        <row r="14">
          <cell r="B14">
            <v>517.41999999999996</v>
          </cell>
        </row>
        <row r="15">
          <cell r="B15">
            <v>482.11</v>
          </cell>
        </row>
        <row r="16">
          <cell r="B16">
            <v>26.18</v>
          </cell>
        </row>
        <row r="18">
          <cell r="B18">
            <v>12126.520000000002</v>
          </cell>
        </row>
      </sheetData>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RM-Indonesia"/>
      <sheetName val="Data"/>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Loan"/>
      <sheetName val="Summary Loan (Rtd_Wthld)"/>
      <sheetName val="Summary_TA"/>
      <sheetName val="Summary TA (Rtd_Wthld)"/>
      <sheetName val="Detailed Data_Loan"/>
      <sheetName val="Detailed Data_TA"/>
      <sheetName val="Definitions_Loan"/>
      <sheetName val="Definitions_TA"/>
      <sheetName val="fx Rate"/>
      <sheetName val="Instructions"/>
      <sheetName val="LoV"/>
    </sheetNames>
    <sheetDataSet>
      <sheetData sheetId="0"/>
      <sheetData sheetId="1" refreshError="1"/>
      <sheetData sheetId="2"/>
      <sheetData sheetId="3"/>
      <sheetData sheetId="4" refreshError="1"/>
      <sheetData sheetId="5"/>
      <sheetData sheetId="6"/>
      <sheetData sheetId="7"/>
      <sheetData sheetId="8"/>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FR_OCR"/>
      <sheetName val="MFR_ADF"/>
      <sheetName val="summary"/>
      <sheetName val="pivot"/>
      <sheetName val="Repayment"/>
      <sheetName val="Disbursement"/>
      <sheetName val="OCR repayment"/>
      <sheetName val="ADF Repayment"/>
      <sheetName val="OCR Capitalization"/>
      <sheetName val="ADF Capitalization"/>
      <sheetName val="OCR Disb"/>
      <sheetName val="ADF Disb"/>
      <sheetName val="OCR Refund"/>
      <sheetName val="ADF Refund"/>
      <sheetName val="Financial Perf"/>
    </sheetNames>
    <sheetDataSet>
      <sheetData sheetId="0"/>
      <sheetData sheetId="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RM-Indonesia"/>
      <sheetName val="Data"/>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RM-Delegated"/>
      <sheetName val="Data"/>
    </sheet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4852.772566782405" createdVersion="8" refreshedVersion="8" minRefreshableVersion="3" recordCount="488" xr:uid="{357A498A-8B84-4206-BB35-C257F4A2DE05}">
  <cacheSource type="worksheet">
    <worksheetSource ref="A7:AK495" sheet="Master1 w averages"/>
  </cacheSource>
  <cacheFields count="37">
    <cacheField name="Year" numFmtId="0">
      <sharedItems containsSemiMixedTypes="0" containsString="0" containsNumber="1" containsInteger="1" minValue="2006" maxValue="2022" count="14">
        <n v="2006"/>
        <n v="2007"/>
        <n v="2008"/>
        <n v="2009"/>
        <n v="2010"/>
        <n v="2011"/>
        <n v="2012"/>
        <n v="2013"/>
        <n v="2014"/>
        <n v="2015"/>
        <n v="2016"/>
        <n v="2018"/>
        <n v="2020"/>
        <n v="2022"/>
      </sharedItems>
    </cacheField>
    <cacheField name="DMCs" numFmtId="0">
      <sharedItems count="41">
        <s v="Armenia"/>
        <s v="Azerbaijan"/>
        <s v="Bangladesh"/>
        <s v="Bhutan"/>
        <s v="Cambodia"/>
        <s v="Cook Islands"/>
        <s v="Indonesia"/>
        <s v="Kiribati"/>
        <s v="Kyrgyz Republic"/>
        <s v="Lao PDR"/>
        <s v="Maldives"/>
        <s v="Marshall Islands"/>
        <s v="Micronesia, Fed. Sts."/>
        <s v="Mongolia"/>
        <s v="Nauru"/>
        <s v="Nepal"/>
        <s v="Pakistan"/>
        <s v="Palau"/>
        <s v="Papua New Guinea"/>
        <s v="Samoa"/>
        <s v="Solomon Islands"/>
        <s v="Sri Lanka"/>
        <s v="Tajikistan"/>
        <s v="Timor-Leste"/>
        <s v="Tonga"/>
        <s v="Tuvalu"/>
        <s v="Uzbekistan"/>
        <s v="Vanuatu"/>
        <s v="Viet Nam"/>
        <s v="Average Group A"/>
        <s v="Average Group B"/>
        <s v="Average = All DMCs"/>
        <s v="Average - Pacific"/>
        <s v="Average - Group A (non-Pacific)"/>
        <s v="Average - Group B (non-Pacific)"/>
        <s v="Average - All Non-Pacific"/>
        <s v="Georgia"/>
        <s v="Afghanistan"/>
        <s v="Myanmar"/>
        <s v="Fiji"/>
        <s v="Niue"/>
      </sharedItems>
    </cacheField>
    <cacheField name="Country Group_x000a_(based on OM A1, as of 2004)" numFmtId="0">
      <sharedItems/>
    </cacheField>
    <cacheField name="Country Group_x000a_(based on OM A1, as of 2006)" numFmtId="0">
      <sharedItems/>
    </cacheField>
    <cacheField name="Country Group_x000a_(based on OM A1, as of 2007)" numFmtId="0">
      <sharedItems/>
    </cacheField>
    <cacheField name="Country Group_x000a_(based on OM A1, as of 2008)" numFmtId="0">
      <sharedItems/>
    </cacheField>
    <cacheField name="Country Group_x000a_(based on OM A1, as of 2010)" numFmtId="0">
      <sharedItems/>
    </cacheField>
    <cacheField name="Country Group_x000a_(based on OM A1, as of 2011)" numFmtId="0">
      <sharedItems/>
    </cacheField>
    <cacheField name="Country Group_x000a_(based on OM A1, as of 2013)" numFmtId="0">
      <sharedItems/>
    </cacheField>
    <cacheField name="Country Group_x000a_(based on OM A1, as of 2018)" numFmtId="0">
      <sharedItems/>
    </cacheField>
    <cacheField name="Country Group_x000a_(based on OM A1, as of 2019)" numFmtId="0">
      <sharedItems/>
    </cacheField>
    <cacheField name="Country Group_x000a_(based on OM A1, as of 2022)" numFmtId="0">
      <sharedItems/>
    </cacheField>
    <cacheField name="Region" numFmtId="0">
      <sharedItems count="9">
        <s v="Central and West Asia"/>
        <s v="South Asia"/>
        <s v="Southeast Asia"/>
        <s v="Pacific"/>
        <s v="East Asia"/>
        <s v="Group A Average"/>
        <s v="Group B Average"/>
        <s v="All DMCs"/>
        <s v="Non-Pacific"/>
      </sharedItems>
    </cacheField>
    <cacheField name="1. Monetary and Exchange Rate Policies" numFmtId="164">
      <sharedItems containsString="0" containsBlank="1" containsNumber="1" minValue="0" maxValue="5.5"/>
    </cacheField>
    <cacheField name="2. Fiscal Policy" numFmtId="164">
      <sharedItems containsString="0" containsBlank="1" containsNumber="1" minValue="0" maxValue="5.5"/>
    </cacheField>
    <cacheField name="3. Debt Policy and Management" numFmtId="164">
      <sharedItems containsString="0" containsBlank="1" containsNumber="1" minValue="0" maxValue="5.5"/>
    </cacheField>
    <cacheField name="Cluster A Average" numFmtId="164">
      <sharedItems containsString="0" containsBlank="1" containsNumber="1" minValue="0" maxValue="5.5"/>
    </cacheField>
    <cacheField name="4. Trade " numFmtId="164">
      <sharedItems containsString="0" containsBlank="1" containsNumber="1" minValue="0" maxValue="6"/>
    </cacheField>
    <cacheField name="5. Financial Sector " numFmtId="164">
      <sharedItems containsString="0" containsBlank="1" containsNumber="1" minValue="0" maxValue="4.5"/>
    </cacheField>
    <cacheField name="6. Business Regulatory Environment " numFmtId="164">
      <sharedItems containsString="0" containsBlank="1" containsNumber="1" minValue="0" maxValue="5.5"/>
    </cacheField>
    <cacheField name="Cluster B Average" numFmtId="164">
      <sharedItems containsString="0" containsBlank="1" containsNumber="1" minValue="0" maxValue="5.166666666666667"/>
    </cacheField>
    <cacheField name="7. Gender Equality " numFmtId="164">
      <sharedItems containsString="0" containsBlank="1" containsNumber="1" minValue="0" maxValue="5"/>
    </cacheField>
    <cacheField name="8. Equity of Public Resource Use" numFmtId="164">
      <sharedItems containsString="0" containsBlank="1" containsNumber="1" minValue="0" maxValue="5.5"/>
    </cacheField>
    <cacheField name="9. Building Human Resources" numFmtId="164">
      <sharedItems containsString="0" containsBlank="1" containsNumber="1" minValue="0" maxValue="5.5"/>
    </cacheField>
    <cacheField name="10. Social Protection and Labor" numFmtId="164">
      <sharedItems containsString="0" containsBlank="1" containsNumber="1" minValue="0" maxValue="5"/>
    </cacheField>
    <cacheField name="11. Policies and Institutions for Environmental Sustainability" numFmtId="164">
      <sharedItems containsString="0" containsBlank="1" containsNumber="1" minValue="0" maxValue="5.5"/>
    </cacheField>
    <cacheField name="Cluster C Average" numFmtId="164">
      <sharedItems containsString="0" containsBlank="1" containsNumber="1" minValue="0" maxValue="5"/>
    </cacheField>
    <cacheField name="12. Property Rights and Rule-based Governance" numFmtId="164">
      <sharedItems containsString="0" containsBlank="1" containsNumber="1" minValue="0" maxValue="5"/>
    </cacheField>
    <cacheField name="13. Quality of Budgetary and Financial Management" numFmtId="164">
      <sharedItems containsString="0" containsBlank="1" containsNumber="1" minValue="0" maxValue="5"/>
    </cacheField>
    <cacheField name="14. Efficiency of Revenue Mobilization" numFmtId="164">
      <sharedItems containsString="0" containsBlank="1" containsNumber="1" minValue="0" maxValue="5.5"/>
    </cacheField>
    <cacheField name="15. Quality of Public Administration" numFmtId="164">
      <sharedItems containsString="0" containsBlank="1" containsNumber="1" minValue="0" maxValue="5.5"/>
    </cacheField>
    <cacheField name="16. Transparency, Accountability and Corruption in the Public Sector" numFmtId="164">
      <sharedItems containsString="0" containsBlank="1" containsNumber="1" minValue="0" maxValue="5"/>
    </cacheField>
    <cacheField name="Cluster D Average" numFmtId="164">
      <sharedItems containsString="0" containsBlank="1" containsNumber="1" minValue="0" maxValue="5.1000000000000005"/>
    </cacheField>
    <cacheField name="17. Portfolio" numFmtId="164">
      <sharedItems containsString="0" containsBlank="1" containsNumber="1" minValue="0" maxValue="6"/>
    </cacheField>
    <cacheField name="Policy Performance Scorea" numFmtId="2">
      <sharedItems containsString="0" containsBlank="1" containsNumber="1" minValue="0" maxValue="4.7416666666666671"/>
    </cacheField>
    <cacheField name="Composite Country Performance Rating (CCPR)b" numFmtId="2">
      <sharedItems containsString="0" containsBlank="1" containsNumber="1" minValue="0" maxValue="23.384576280196818"/>
    </cacheField>
    <cacheField name="Policy Performance Score Change from Previous Year" numFmtId="0">
      <sharedItems containsString="0" containsBlank="1" containsNumber="1" minValue="-2.5" maxValue="3.174999999999999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5061.890824884256" createdVersion="8" refreshedVersion="8" minRefreshableVersion="3" recordCount="488" xr:uid="{35CEF2DC-A66D-4537-854F-5FCD1C48740D}">
  <cacheSource type="worksheet">
    <worksheetSource ref="A7:AL558" sheet="Masterfile"/>
  </cacheSource>
  <cacheFields count="37">
    <cacheField name="Year" numFmtId="0">
      <sharedItems containsSemiMixedTypes="0" containsString="0" containsNumber="1" containsInteger="1" minValue="2006" maxValue="2022" count="14">
        <n v="2006"/>
        <n v="2007"/>
        <n v="2008"/>
        <n v="2009"/>
        <n v="2010"/>
        <n v="2011"/>
        <n v="2012"/>
        <n v="2013"/>
        <n v="2014"/>
        <n v="2015"/>
        <n v="2016"/>
        <n v="2018"/>
        <n v="2020"/>
        <n v="2022"/>
      </sharedItems>
    </cacheField>
    <cacheField name="DMCs" numFmtId="0">
      <sharedItems count="41">
        <s v="Armenia"/>
        <s v="Azerbaijan"/>
        <s v="Bangladesh"/>
        <s v="Bhutan"/>
        <s v="Cambodia"/>
        <s v="Cook Islands"/>
        <s v="Indonesia"/>
        <s v="Kiribati"/>
        <s v="Kyrgyz Republic"/>
        <s v="Lao PDR"/>
        <s v="Maldives"/>
        <s v="Marshall Islands"/>
        <s v="Micronesia, Fed. Sts."/>
        <s v="Mongolia"/>
        <s v="Nauru"/>
        <s v="Nepal"/>
        <s v="Pakistan"/>
        <s v="Palau"/>
        <s v="Papua New Guinea"/>
        <s v="Samoa"/>
        <s v="Solomon Islands"/>
        <s v="Sri Lanka"/>
        <s v="Tajikistan"/>
        <s v="Timor-Leste"/>
        <s v="Tonga"/>
        <s v="Tuvalu"/>
        <s v="Uzbekistan"/>
        <s v="Vanuatu"/>
        <s v="Viet Nam"/>
        <s v="Average Group A"/>
        <s v="Average Group B"/>
        <s v="Average = All DMCs"/>
        <s v="Average - Pacific"/>
        <s v="Average - Group A (non-Pacific)"/>
        <s v="Average - Group B (non-Pacific)"/>
        <s v="Average - All Non-Pacific"/>
        <s v="Georgia"/>
        <s v="Afghanistan"/>
        <s v="Myanmar"/>
        <s v="Fiji"/>
        <s v="Niue"/>
      </sharedItems>
    </cacheField>
    <cacheField name="Country Group_x000a_(based on OM A1, as of 2004)" numFmtId="0">
      <sharedItems/>
    </cacheField>
    <cacheField name="Country Group_x000a_(based on OM A1, as of 2006)" numFmtId="0">
      <sharedItems/>
    </cacheField>
    <cacheField name="Country Group_x000a_(based on OM A1, as of 2007)" numFmtId="0">
      <sharedItems/>
    </cacheField>
    <cacheField name="Country Group_x000a_(based on OM A1, as of 2008)" numFmtId="0">
      <sharedItems/>
    </cacheField>
    <cacheField name="Country Group_x000a_(based on OM A1, as of 2010)" numFmtId="0">
      <sharedItems/>
    </cacheField>
    <cacheField name="Country Group_x000a_(based on OM A1, as of 2011)" numFmtId="0">
      <sharedItems/>
    </cacheField>
    <cacheField name="Country Group_x000a_(based on OM A1, as of 2013)" numFmtId="0">
      <sharedItems/>
    </cacheField>
    <cacheField name="Country Group_x000a_(based on OM A1, as of 2018)" numFmtId="0">
      <sharedItems/>
    </cacheField>
    <cacheField name="Country Group_x000a_(based on OM A1, as of 2019)" numFmtId="0">
      <sharedItems/>
    </cacheField>
    <cacheField name="Country Group_x000a_(based on OM A1, as of 2022)" numFmtId="0">
      <sharedItems/>
    </cacheField>
    <cacheField name="Region" numFmtId="0">
      <sharedItems count="9">
        <s v="Central and West Asia"/>
        <s v="South Asia"/>
        <s v="Southeast Asia"/>
        <s v="Pacific"/>
        <s v="East Asia"/>
        <s v="Group A Average"/>
        <s v="Group B Average"/>
        <s v="All DMCs"/>
        <s v="Non-Pacific"/>
      </sharedItems>
    </cacheField>
    <cacheField name="1. Monetary and Exchange Rate Policies" numFmtId="164">
      <sharedItems containsString="0" containsBlank="1" containsNumber="1" minValue="0" maxValue="5.5"/>
    </cacheField>
    <cacheField name="2. Fiscal Policy" numFmtId="164">
      <sharedItems containsString="0" containsBlank="1" containsNumber="1" minValue="0" maxValue="5.5"/>
    </cacheField>
    <cacheField name="3. Debt Policy and Management" numFmtId="164">
      <sharedItems containsString="0" containsBlank="1" containsNumber="1" minValue="0" maxValue="5.5"/>
    </cacheField>
    <cacheField name="Cluster A Average" numFmtId="164">
      <sharedItems containsString="0" containsBlank="1" containsNumber="1" minValue="0" maxValue="5.5"/>
    </cacheField>
    <cacheField name="4. Trade " numFmtId="164">
      <sharedItems containsString="0" containsBlank="1" containsNumber="1" minValue="0" maxValue="6"/>
    </cacheField>
    <cacheField name="5. Financial Sector " numFmtId="164">
      <sharedItems containsString="0" containsBlank="1" containsNumber="1" minValue="0" maxValue="4.5"/>
    </cacheField>
    <cacheField name="6. Business Regulatory Environment " numFmtId="164">
      <sharedItems containsString="0" containsBlank="1" containsNumber="1" minValue="0" maxValue="5.5"/>
    </cacheField>
    <cacheField name="Cluster B Average" numFmtId="164">
      <sharedItems containsString="0" containsBlank="1" containsNumber="1" minValue="0" maxValue="5.166666666666667"/>
    </cacheField>
    <cacheField name="7. Gender Equality " numFmtId="164">
      <sharedItems containsString="0" containsBlank="1" containsNumber="1" minValue="0" maxValue="5"/>
    </cacheField>
    <cacheField name="8. Equity of Public Resource Use" numFmtId="164">
      <sharedItems containsString="0" containsBlank="1" containsNumber="1" minValue="0" maxValue="5.5"/>
    </cacheField>
    <cacheField name="9. Building Human Resources" numFmtId="164">
      <sharedItems containsString="0" containsBlank="1" containsNumber="1" minValue="0" maxValue="5.5"/>
    </cacheField>
    <cacheField name="10. Social Protection and Labor" numFmtId="164">
      <sharedItems containsString="0" containsBlank="1" containsNumber="1" minValue="0" maxValue="5"/>
    </cacheField>
    <cacheField name="11. Policies and Institutions for Environmental Sustainability" numFmtId="164">
      <sharedItems containsString="0" containsBlank="1" containsNumber="1" minValue="0" maxValue="5.5"/>
    </cacheField>
    <cacheField name="Cluster C Average" numFmtId="164">
      <sharedItems containsString="0" containsBlank="1" containsNumber="1" minValue="0" maxValue="5"/>
    </cacheField>
    <cacheField name="12. Property Rights and Rule-based Governance" numFmtId="164">
      <sharedItems containsString="0" containsBlank="1" containsNumber="1" minValue="0" maxValue="5"/>
    </cacheField>
    <cacheField name="13. Quality of Budgetary and Financial Management" numFmtId="164">
      <sharedItems containsString="0" containsBlank="1" containsNumber="1" minValue="0" maxValue="5"/>
    </cacheField>
    <cacheField name="14. Efficiency of Revenue Mobilization" numFmtId="164">
      <sharedItems containsString="0" containsBlank="1" containsNumber="1" minValue="0" maxValue="5.5"/>
    </cacheField>
    <cacheField name="15. Quality of Public Administration" numFmtId="164">
      <sharedItems containsString="0" containsBlank="1" containsNumber="1" minValue="0" maxValue="5.5"/>
    </cacheField>
    <cacheField name="16. Transparency, Accountability and Corruption in the Public Sector" numFmtId="164">
      <sharedItems containsString="0" containsBlank="1" containsNumber="1" minValue="0" maxValue="5"/>
    </cacheField>
    <cacheField name="Cluster D Average" numFmtId="164">
      <sharedItems containsString="0" containsBlank="1" containsNumber="1" minValue="0" maxValue="5.1000000000000005"/>
    </cacheField>
    <cacheField name="17. Portfolio" numFmtId="164">
      <sharedItems containsString="0" containsBlank="1" containsNumber="1" minValue="0" maxValue="6"/>
    </cacheField>
    <cacheField name="Policy Performance Scorea" numFmtId="2">
      <sharedItems containsString="0" containsBlank="1" containsNumber="1" minValue="0" maxValue="4.7416666666666671"/>
    </cacheField>
    <cacheField name="Composite Country Performance Rating (CCPR)b" numFmtId="2">
      <sharedItems containsString="0" containsBlank="1" containsNumber="1" minValue="0" maxValue="23.384576280196818"/>
    </cacheField>
    <cacheField name="Policy Performance Score Change from Previous Year" numFmtId="0">
      <sharedItems containsString="0" containsBlank="1" containsNumber="1" minValue="-2.5" maxValue="3.174999999999999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5735.370837731483" createdVersion="8" refreshedVersion="8" minRefreshableVersion="3" recordCount="522" xr:uid="{23165A57-7457-484E-851C-5A2FEC96DB4B}">
  <cacheSource type="worksheet">
    <worksheetSource ref="A7:AL597" sheet="Masterfile"/>
  </cacheSource>
  <cacheFields count="38">
    <cacheField name="Year" numFmtId="0">
      <sharedItems containsSemiMixedTypes="0" containsString="0" containsNumber="1" containsInteger="1" minValue="2006" maxValue="2024" count="15">
        <n v="2006"/>
        <n v="2007"/>
        <n v="2008"/>
        <n v="2009"/>
        <n v="2010"/>
        <n v="2011"/>
        <n v="2012"/>
        <n v="2013"/>
        <n v="2014"/>
        <n v="2015"/>
        <n v="2016"/>
        <n v="2018"/>
        <n v="2020"/>
        <n v="2022"/>
        <n v="2024"/>
      </sharedItems>
    </cacheField>
    <cacheField name="DMCs" numFmtId="0">
      <sharedItems count="41">
        <s v="Armenia"/>
        <s v="Azerbaijan"/>
        <s v="Bangladesh"/>
        <s v="Bhutan"/>
        <s v="Cambodia"/>
        <s v="Cook Islands"/>
        <s v="Indonesia"/>
        <s v="Kiribati"/>
        <s v="Kyrgyz Republic"/>
        <s v="Lao People's Democratic Republic"/>
        <s v="Maldives"/>
        <s v="Marshall Islands"/>
        <s v="Micronesia, Federated States of"/>
        <s v="Mongolia"/>
        <s v="Nauru"/>
        <s v="Nepal"/>
        <s v="Pakistan"/>
        <s v="Palau"/>
        <s v="Papua New Guinea"/>
        <s v="Samoa"/>
        <s v="Solomon Islands"/>
        <s v="Sri Lanka"/>
        <s v="Tajikistan"/>
        <s v="Timor-Leste"/>
        <s v="Tonga"/>
        <s v="Tuvalu"/>
        <s v="Uzbekistan"/>
        <s v="Vanuatu"/>
        <s v="Viet Nam"/>
        <s v="Average Group A"/>
        <s v="Average Group B"/>
        <s v="Average = All DMCs"/>
        <s v="Average - Pacific"/>
        <s v="Average - Group A (non-Pacific)"/>
        <s v="Average - Group B (non-Pacific)"/>
        <s v="Average - All Non-Pacific"/>
        <s v="Georgia"/>
        <s v="Afghanistan"/>
        <s v="Myanmar"/>
        <s v="Fiji"/>
        <s v="Niue"/>
      </sharedItems>
    </cacheField>
    <cacheField name="Country Group_x000a_(based on OM A1, as of 2004)" numFmtId="0">
      <sharedItems containsBlank="1"/>
    </cacheField>
    <cacheField name="Country Group_x000a_(based on OM A1, as of 2006)" numFmtId="0">
      <sharedItems containsBlank="1"/>
    </cacheField>
    <cacheField name="Country Group_x000a_(based on OM A1, as of 2007)" numFmtId="0">
      <sharedItems containsBlank="1"/>
    </cacheField>
    <cacheField name="Country Group_x000a_(based on OM A1, as of 2008)" numFmtId="0">
      <sharedItems containsBlank="1"/>
    </cacheField>
    <cacheField name="Country Group_x000a_(based on OM A1, as of 2010)" numFmtId="0">
      <sharedItems containsBlank="1"/>
    </cacheField>
    <cacheField name="Country Group_x000a_(based on OM A1, as of 2011)" numFmtId="0">
      <sharedItems containsBlank="1"/>
    </cacheField>
    <cacheField name="Country Group_x000a_(based on OM A1, as of 2013)" numFmtId="0">
      <sharedItems containsBlank="1"/>
    </cacheField>
    <cacheField name="Country Group_x000a_(based on OM A1, as of 2018)" numFmtId="0">
      <sharedItems containsBlank="1"/>
    </cacheField>
    <cacheField name="Country Group_x000a_(based on OM A1, as of 2019)" numFmtId="0">
      <sharedItems containsBlank="1"/>
    </cacheField>
    <cacheField name="Country Group_x000a_(based on OM A1, as of 2022)" numFmtId="0">
      <sharedItems containsBlank="1"/>
    </cacheField>
    <cacheField name="Country Group_x000a_(based on OM A1, as of 2024)" numFmtId="0">
      <sharedItems containsBlank="1" count="5">
        <s v="C2"/>
        <s v="B"/>
        <s v="A"/>
        <s v="C1"/>
        <m/>
      </sharedItems>
    </cacheField>
    <cacheField name="Region" numFmtId="0">
      <sharedItems containsBlank="1" count="10">
        <s v="Central and West Asia"/>
        <s v="South Asia"/>
        <s v="Southeast Asia"/>
        <s v="Pacific"/>
        <s v="East Asia"/>
        <s v="Group A Average"/>
        <s v="Group B Average"/>
        <s v="All DMCs"/>
        <s v="Non-Pacific"/>
        <m/>
      </sharedItems>
    </cacheField>
    <cacheField name="1. Monetary and Exchange Rate Policies" numFmtId="164">
      <sharedItems containsString="0" containsBlank="1" containsNumber="1" minValue="0" maxValue="5.5" count="81">
        <n v="5"/>
        <n v="4"/>
        <n v="4.5"/>
        <n v="2"/>
        <n v="2.5"/>
        <n v="3.5"/>
        <n v="0"/>
        <n v="3"/>
        <n v="3.7142857142857144"/>
        <n v="3.25"/>
        <n v="3.9423076923076925"/>
        <n v="4.25"/>
        <n v="4.0714285714285712"/>
        <n v="4.21875"/>
        <n v="5.5"/>
        <n v="3.6666666666666665"/>
        <n v="3.9827586206896552"/>
        <n v="3.5416666666666665"/>
        <n v="4.1875"/>
        <n v="4.2142857142857144"/>
        <n v="4.0555555555555554"/>
        <n v="3.8666666666666667"/>
        <n v="3.7307692307692308"/>
        <n v="3.8035714285714284"/>
        <n v="4.1111111111111107"/>
        <n v="4.3571428571428568"/>
        <n v="3.7"/>
        <n v="3.6538461538461537"/>
        <n v="3.6785714285714284"/>
        <n v="3.0833333333333335"/>
        <n v="4.2857142857142856"/>
        <n v="4.125"/>
        <n v="3.7058823529411766"/>
        <n v="3.9090909090909092"/>
        <n v="3.7857142857142856"/>
        <n v="3.125"/>
        <n v="4.166666666666667"/>
        <n v="4.4285714285714288"/>
        <n v="4.28125"/>
        <n v="3.7666666666666666"/>
        <n v="3.8461538461538463"/>
        <n v="3.2083333333333335"/>
        <n v="4.2222222222222223"/>
        <n v="4.253968253968254"/>
        <n v="3.9"/>
        <n v="3.9230769230769229"/>
        <n v="3.9107142857142856"/>
        <n v="3.375"/>
        <n v="4.375"/>
        <n v="4.3125"/>
        <m/>
        <n v="3.84375"/>
        <n v="3.4583333333333335"/>
        <n v="3.6470588235294117"/>
        <n v="3.7931034482758621"/>
        <n v="3.8888888888888888"/>
        <n v="4.0882352941176467"/>
        <n v="3.7931034482758599"/>
        <n v="3.5277777777777777"/>
        <n v="3.2916666666666665"/>
        <n v="3.7777777777777777"/>
        <n v="3.9666666666666668"/>
        <n v="3.6111111111111112"/>
        <n v="3.5714285714285716"/>
        <n v="3.6"/>
        <n v="3.3333333333333299"/>
        <n v="3.6944444444444446"/>
        <n v="3.72"/>
        <n v="3.3333333333333335"/>
        <n v="3.9444444444444446"/>
        <n v="4.0769230769230766"/>
        <n v="3.59375"/>
        <n v="3.5961538461538463"/>
        <n v="3.1923076923076925"/>
        <n v="3.875"/>
        <n v="3.5625"/>
        <n v="3.7272727272727271"/>
        <n v="3.6296296296296298"/>
        <n v="3.9285714285714284"/>
        <n v="4.3"/>
        <n v="4.0384615384615383"/>
      </sharedItems>
    </cacheField>
    <cacheField name="2. Fiscal Policy" numFmtId="164">
      <sharedItems containsString="0" containsBlank="1" containsNumber="1" minValue="0" maxValue="5.5"/>
    </cacheField>
    <cacheField name="3. Debt Policy and Management" numFmtId="164">
      <sharedItems containsString="0" containsBlank="1" containsNumber="1" minValue="0" maxValue="5.5"/>
    </cacheField>
    <cacheField name="Cluster A Average" numFmtId="164">
      <sharedItems containsString="0" containsBlank="1" containsNumber="1" minValue="0" maxValue="5.5"/>
    </cacheField>
    <cacheField name="4. Trade " numFmtId="164">
      <sharedItems containsString="0" containsBlank="1" containsNumber="1" minValue="0" maxValue="6"/>
    </cacheField>
    <cacheField name="5. Financial Sector " numFmtId="164">
      <sharedItems containsString="0" containsBlank="1" containsNumber="1" minValue="0" maxValue="4.5"/>
    </cacheField>
    <cacheField name="6. Business Regulatory Environment " numFmtId="164">
      <sharedItems containsString="0" containsBlank="1" containsNumber="1" minValue="0" maxValue="5.5"/>
    </cacheField>
    <cacheField name="Cluster B Average" numFmtId="164">
      <sharedItems containsString="0" containsBlank="1" containsNumber="1" minValue="0" maxValue="5.166666666666667"/>
    </cacheField>
    <cacheField name="7. Gender Equality " numFmtId="164">
      <sharedItems containsString="0" containsBlank="1" containsNumber="1" minValue="0" maxValue="5"/>
    </cacheField>
    <cacheField name="8. Equity of Public Resource Use" numFmtId="164">
      <sharedItems containsString="0" containsBlank="1" containsNumber="1" minValue="0" maxValue="5.5"/>
    </cacheField>
    <cacheField name="9. Building Human Resources" numFmtId="164">
      <sharedItems containsString="0" containsBlank="1" containsNumber="1" minValue="0" maxValue="5.5"/>
    </cacheField>
    <cacheField name="10. Social Protection and Labor" numFmtId="164">
      <sharedItems containsString="0" containsBlank="1" containsNumber="1" minValue="0" maxValue="5"/>
    </cacheField>
    <cacheField name="11. Policies and Institutions for Environmental Sustainability" numFmtId="164">
      <sharedItems containsString="0" containsBlank="1" containsNumber="1" minValue="0" maxValue="5.5"/>
    </cacheField>
    <cacheField name="Cluster C Average" numFmtId="164">
      <sharedItems containsString="0" containsBlank="1" containsNumber="1" minValue="0" maxValue="5"/>
    </cacheField>
    <cacheField name="12. Property Rights and Rule-based Governance" numFmtId="164">
      <sharedItems containsString="0" containsBlank="1" containsNumber="1" minValue="0" maxValue="5"/>
    </cacheField>
    <cacheField name="13. Quality of Budgetary and Financial Management" numFmtId="164">
      <sharedItems containsString="0" containsBlank="1" containsNumber="1" minValue="0" maxValue="5"/>
    </cacheField>
    <cacheField name="14. Efficiency of Revenue Mobilization" numFmtId="164">
      <sharedItems containsString="0" containsBlank="1" containsNumber="1" minValue="0" maxValue="5.5"/>
    </cacheField>
    <cacheField name="15. Quality of Public Administration" numFmtId="164">
      <sharedItems containsString="0" containsBlank="1" containsNumber="1" minValue="0" maxValue="5.5"/>
    </cacheField>
    <cacheField name="16. Transparency, Accountability and Corruption in the Public Sector" numFmtId="164">
      <sharedItems containsString="0" containsBlank="1" containsNumber="1" minValue="0" maxValue="5"/>
    </cacheField>
    <cacheField name="Cluster D Average" numFmtId="164">
      <sharedItems containsString="0" containsBlank="1" containsNumber="1" minValue="0" maxValue="5.1000000000000005"/>
    </cacheField>
    <cacheField name="17. Portfolio" numFmtId="164">
      <sharedItems containsString="0" containsBlank="1" containsNumber="1" minValue="0" maxValue="6"/>
    </cacheField>
    <cacheField name="Policy Performance Scorea" numFmtId="0">
      <sharedItems containsString="0" containsBlank="1" containsNumber="1" minValue="0" maxValue="4.7416666666666671"/>
    </cacheField>
    <cacheField name="Composite Country Performance Rating (CCPR)b" numFmtId="164">
      <sharedItems containsString="0" containsBlank="1" containsNumber="1" minValue="0" maxValue="23.384576280196818"/>
    </cacheField>
    <cacheField name="Policy Performance Score Change from Previous Year" numFmtId="0">
      <sharedItems containsBlank="1" containsMixedTypes="1" containsNumber="1" minValue="-3.4416666666666669" maxValue="3.1749999999999998" count="229">
        <m/>
        <n v="0.125"/>
        <n v="-5.0000000000000266E-2"/>
        <n v="0"/>
        <n v="2.4999999999999911E-2"/>
        <n v="0.27500000000000036"/>
        <e v="#VALUE!"/>
        <n v="-4.9999999999999822E-2"/>
        <n v="0.22500000000000009"/>
        <n v="0.30000000000000027"/>
        <n v="-0.40000000000000036"/>
        <n v="-0.17500000000000071"/>
        <n v="-0.75"/>
        <n v="0.22500000000000053"/>
        <n v="2.4"/>
        <n v="0.20000000000000018"/>
        <n v="2.5000000000000355E-2"/>
        <n v="0.27499999999999947"/>
        <n v="-0.20000000000000018"/>
        <n v="0.17499999999999982"/>
        <n v="2.4999999999999467E-2"/>
        <n v="5.0000000000000266E-2"/>
        <n v="3.0250000000000004"/>
        <n v="-2.4999999999999911E-2"/>
        <n v="-0.17500000000000027"/>
        <n v="0.25"/>
        <n v="7.4999999999999734E-2"/>
        <n v="7.4999999999999289E-2"/>
        <n v="0.26785714285714324"/>
        <n v="0.24523809523809526"/>
        <n v="-4.7413793103450175E-3"/>
        <n v="-0.17583333333333329"/>
        <n v="0.11250000000000071"/>
        <n v="6.4285714285713613E-2"/>
        <n v="-7.8472222222222499E-2"/>
        <n v="-0.15000000000000036"/>
        <n v="0.10000000000000053"/>
        <n v="7.5000000000000178E-2"/>
        <n v="4.9999999999999822E-2"/>
        <n v="3.1749999999999998"/>
        <n v="-7.5000000000000178E-2"/>
        <n v="-2.5000000000000355E-2"/>
        <n v="-0.30000000000000027"/>
        <n v="0.5"/>
        <n v="7.5000000000000622E-2"/>
        <n v="-7.4999999999999289E-2"/>
        <n v="-6.2142857142857277E-2"/>
        <n v="0.23141025641025603"/>
        <n v="-6.3115763546798043E-2"/>
        <n v="-0.12916666666666643"/>
        <n v="-7.4652777777778123E-2"/>
        <n v="0.30357142857142883"/>
        <n v="0.20972222222222259"/>
        <n v="0.14999999999999947"/>
        <n v="-9.9999999999999645E-2"/>
        <n v="0.17500000000000027"/>
        <n v="0.35000000000000053"/>
        <n v="0.10000000000000009"/>
        <n v="-0.44999999999999973"/>
        <n v="0.15000000000000036"/>
        <n v="-0.52500000000000036"/>
        <n v="-2.4999999999999467E-2"/>
        <n v="4.9999999999999378E-2"/>
        <n v="9.9999999999999645E-2"/>
        <n v="3.9999999999999591E-2"/>
        <n v="2.8846153846154188E-2"/>
        <n v="3.4821428571429003E-2"/>
        <n v="6.6666666666666874E-2"/>
        <n v="1.0714285714284788E-2"/>
        <n v="4.2187499999999822E-2"/>
        <n v="0.12500000000000044"/>
        <n v="0.47499999999999964"/>
        <n v="-7.4999999999999734E-2"/>
        <n v="-0.14999999999999947"/>
        <n v="2.3823529411764355E-2"/>
        <n v="0.15489510489510483"/>
        <n v="7.2321428571428203E-2"/>
        <n v="1.0416666666666075E-2"/>
        <n v="0.12222222222222223"/>
        <n v="0.12499999999999956"/>
        <n v="0.16093749999999973"/>
        <n v="-6.666666666666643E-2"/>
        <n v="4.1666666666666519E-2"/>
        <n v="1.6666666666666607E-2"/>
        <n v="-5.833333333333357E-2"/>
        <n v="0.15833333333333321"/>
        <n v="-1.6666666666666607E-2"/>
        <n v="6.6666666666667318E-2"/>
        <n v="1.6666666666667496E-2"/>
        <n v="9.1666666666666785E-2"/>
        <n v="1.6666666666667052E-2"/>
        <n v="0.39166666666666705"/>
        <n v="0.10833333333333339"/>
        <n v="3.3333333333333659E-2"/>
        <n v="0.375"/>
        <n v="-3.3333333333333215E-2"/>
        <n v="0.10833333333333295"/>
        <n v="2.2287581699346859E-2"/>
        <n v="7.4592074592075619E-2"/>
        <n v="0.14911816578483261"/>
        <n v="7.8472222222222943E-2"/>
        <n v="2.5925925925925686E-2"/>
        <n v="6.785714285714306E-2"/>
        <n v="6.4723875661376162E-2"/>
        <n v="0.23333333333333384"/>
        <n v="0.16666666666666607"/>
        <n v="0.24166666666666714"/>
        <n v="-5.0000000000000711E-2"/>
        <n v="0.28333333333333321"/>
        <n v="0.14166666666666661"/>
        <n v="0.11666666666666625"/>
        <n v="0.16666666666666696"/>
        <n v="6.666666666666643E-2"/>
        <n v="-0.12500000000000044"/>
        <n v="0.1333333333333333"/>
        <n v="8.3333333333333481E-2"/>
        <n v="0.23333333333333339"/>
        <n v="0.19999999999999973"/>
        <n v="0.13333333333333375"/>
        <n v="-0.11666666666666625"/>
        <n v="0.13055555555555642"/>
        <n v="4.102564102564088E-2"/>
        <n v="-1.2014991181659163E-3"/>
        <n v="7.7083333333333393E-2"/>
        <n v="0.13067129629629637"/>
        <n v="2.4255952380952905E-2"/>
        <n v="7.7463624338623749E-2"/>
        <n v="-0.19166666666666687"/>
        <n v="6.6666666666668206E-2"/>
        <n v="8.3333333333341919E-3"/>
        <n v="5.8333333333332682E-2"/>
        <n v="-3.3333333333333659E-2"/>
        <n v="-0.18333333333333357"/>
        <n v="-6.6666666666666874E-2"/>
        <n v="8.3333333333337478E-3"/>
        <n v="9.1666666666666341E-2"/>
        <n v="-7.2604166666667691E-2"/>
        <n v="0.10811965811965729"/>
        <n v="2.0833333333333481E-2"/>
        <n v="-5.9375000000000178E-2"/>
        <n v="2.8124999999999289E-2"/>
        <n v="-1.5625E-2"/>
        <n v="-4.1666666666666963E-2"/>
        <n v="4.1666666666666963E-2"/>
        <n v="9.1666666666665897E-2"/>
        <n v="6.6666666666665986E-2"/>
        <n v="-4.1666666666666519E-2"/>
        <n v="-5.8333333333333126E-2"/>
        <n v="3.1333333333333333"/>
        <n v="-0.1333333333333333"/>
        <n v="3.3333333333333215E-2"/>
        <n v="-2.7787990196078916E-2"/>
        <n v="-1.062192118226557E-2"/>
        <n v="-6.7592592592592649E-2"/>
        <n v="3.9583333333333748E-2"/>
        <n v="-2.622549019607856E-2"/>
        <n v="-0.10833333333333339"/>
        <n v="-8.3333333333333037E-2"/>
        <n v="-4.901960784313264E-3"/>
        <n v="-6.0858585858586167E-2"/>
        <n v="-7.4712643678158663E-3"/>
        <n v="-6.9444444444441977E-3"/>
        <n v="-7.8431372549019329E-3"/>
        <n v="-6.6666666666667318E-2"/>
        <n v="-0.10833333333333295"/>
        <n v="-0.1083333333333325"/>
        <n v="-0.10833333333333384"/>
        <n v="-0.14166666666666661"/>
        <n v="-9.1666666666666785E-2"/>
        <n v="-0.39999999999999991"/>
        <n v="-4.1666666666667851E-2"/>
        <n v="-7.2113289760347588E-2"/>
        <n v="-0.21493506493506365"/>
        <n v="-0.12049808429118825"/>
        <n v="-7.9166666666667052E-2"/>
        <n v="-2.1296296296296369E-2"/>
        <n v="-0.17430555555555571"/>
        <n v="-0.1106535947712417"/>
        <n v="4.1666666666666075E-2"/>
        <n v="-9.1666666666665897E-2"/>
        <n v="0.20833333333333304"/>
        <n v="-0.16666666666666652"/>
        <n v="-0.10000000000000009"/>
        <n v="-0.1500000000000008"/>
        <n v="-8.3333333333337478E-3"/>
        <n v="-1.6666666666667052E-2"/>
        <n v="-1.5277777777778834E-2"/>
        <n v="-4.523809523809641E-2"/>
        <n v="-7.7777777777777946E-2"/>
        <n v="-3.8888888888889195E-2"/>
        <n v="-1.0185185185185297E-2"/>
        <n v="-0.10694444444444429"/>
        <n v="-6.2649572649572161E-2"/>
        <n v="0.2166666666666659"/>
        <n v="0.10833333333333428"/>
        <n v="0.1083333333333325"/>
        <n v="-0.31666666666666732"/>
        <n v="3.6111111111111427E-2"/>
        <n v="4.7000000000000153E-2"/>
        <n v="1.5277777777777946E-2"/>
        <n v="0.15416666666666679"/>
        <n v="7.6282051282050567E-2"/>
        <n v="5.8333333333333126E-2"/>
        <n v="-0.125"/>
        <n v="-3.4416666666666669"/>
        <n v="-8.3333333333328596E-3"/>
        <n v="-0.15833333333333321"/>
        <n v="9.1666666666667229E-2"/>
        <n v="6.6782407407406819E-2"/>
        <n v="-0.13285714285714301"/>
        <n v="8.7692307692299742E-3"/>
        <n v="5.2884615384618527E-3"/>
        <n v="2.574074074074062E-2"/>
        <n v="-0.30208333333333304"/>
        <n v="4.3589743589743879E-2"/>
        <n v="-5.8333333333334014E-2"/>
        <n v="5.833333333333357E-2"/>
        <n v="-2.5000000000000799E-2"/>
        <n v="0.26666666666666661"/>
        <n v="8.3333333333333037E-3"/>
        <n v="1.6666666666666163E-2"/>
        <n v="-0.13333333333333375"/>
        <n v="2.291666666666714E-2"/>
        <n v="0.10818181818181838"/>
        <n v="5.7193732193733471E-2"/>
        <n v="0.10631868131868094"/>
        <n v="0.20071428571428562"/>
        <n v="0.25291666666666579"/>
        <n v="3.5897435897436214E-2"/>
      </sharedItems>
    </cacheField>
  </cacheFields>
  <extLst>
    <ext xmlns:x14="http://schemas.microsoft.com/office/spreadsheetml/2009/9/main" uri="{725AE2AE-9491-48be-B2B4-4EB974FC3084}">
      <x14:pivotCacheDefinition pivotCacheId="1123333476"/>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5736.710393171299" createdVersion="8" refreshedVersion="8" minRefreshableVersion="3" recordCount="597" xr:uid="{E3EA423D-2DC1-4A36-AE59-E9683BD7263A}">
  <cacheSource type="worksheet">
    <worksheetSource ref="A7:AL602" sheet="Masterfile"/>
  </cacheSource>
  <cacheFields count="38">
    <cacheField name="Year" numFmtId="0">
      <sharedItems containsSemiMixedTypes="0" containsString="0" containsNumber="1" containsInteger="1" minValue="2006" maxValue="2024" count="15">
        <n v="2006"/>
        <n v="2007"/>
        <n v="2008"/>
        <n v="2009"/>
        <n v="2010"/>
        <n v="2011"/>
        <n v="2012"/>
        <n v="2013"/>
        <n v="2014"/>
        <n v="2015"/>
        <n v="2016"/>
        <n v="2018"/>
        <n v="2020"/>
        <n v="2022"/>
        <n v="2024"/>
      </sharedItems>
    </cacheField>
    <cacheField name="DMCs" numFmtId="0">
      <sharedItems count="46">
        <s v="Armenia"/>
        <s v="Azerbaijan"/>
        <s v="Bangladesh"/>
        <s v="Bhutan"/>
        <s v="Cambodia"/>
        <s v="Cook Islands"/>
        <s v="Indonesia"/>
        <s v="Kiribati"/>
        <s v="Kyrgyz Republic"/>
        <s v="Lao People's Democratic Republic"/>
        <s v="Maldives"/>
        <s v="Marshall Islands"/>
        <s v="Micronesia, Federated States of"/>
        <s v="Mongolia"/>
        <s v="Nauru"/>
        <s v="Nepal"/>
        <s v="Pakistan"/>
        <s v="Palau"/>
        <s v="Papua New Guinea"/>
        <s v="Samoa"/>
        <s v="Solomon Islands"/>
        <s v="Sri Lanka"/>
        <s v="Tajikistan"/>
        <s v="Timor-Leste"/>
        <s v="Tonga"/>
        <s v="Tuvalu"/>
        <s v="Uzbekistan"/>
        <s v="Vanuatu"/>
        <s v="Viet Nam"/>
        <s v="Average Group A"/>
        <s v="Average Group B"/>
        <s v="Average = All DMCs"/>
        <s v="Average - Pacific"/>
        <s v="Average - Group A (non-Pacific)"/>
        <s v="Average - Group B (non-Pacific)"/>
        <s v="Average - All Non-Pacific"/>
        <s v="Central and West Asia"/>
        <s v="East Asia"/>
        <s v="Pacific"/>
        <s v="South Asia"/>
        <s v="Southeast Asia"/>
        <s v="Georgia"/>
        <s v="Afghanistan"/>
        <s v="Myanmar"/>
        <s v="Fiji"/>
        <s v="Niue"/>
      </sharedItems>
    </cacheField>
    <cacheField name="Country Group_x000a_(based on OM A1, as of 2004)" numFmtId="0">
      <sharedItems/>
    </cacheField>
    <cacheField name="Country Group_x000a_(based on OM A1, as of 2006)" numFmtId="0">
      <sharedItems/>
    </cacheField>
    <cacheField name="Country Group_x000a_(based on OM A1, as of 2007)" numFmtId="0">
      <sharedItems/>
    </cacheField>
    <cacheField name="Country Group_x000a_(based on OM A1, as of 2008)" numFmtId="0">
      <sharedItems/>
    </cacheField>
    <cacheField name="Country Group_x000a_(based on OM A1, as of 2010)" numFmtId="0">
      <sharedItems/>
    </cacheField>
    <cacheField name="Country Group_x000a_(based on OM A1, as of 2011)" numFmtId="0">
      <sharedItems/>
    </cacheField>
    <cacheField name="Country Group_x000a_(based on OM A1, as of 2013)" numFmtId="0">
      <sharedItems/>
    </cacheField>
    <cacheField name="Country Group_x000a_(based on OM A1, as of 2018)" numFmtId="0">
      <sharedItems/>
    </cacheField>
    <cacheField name="Country Group_x000a_(based on OM A1, as of 2019)" numFmtId="0">
      <sharedItems/>
    </cacheField>
    <cacheField name="Country Group_x000a_(based on OM A1, as of 2022)" numFmtId="0">
      <sharedItems/>
    </cacheField>
    <cacheField name="Country _x000a_(based on OM A1, as of June 2023)" numFmtId="0">
      <sharedItems count="9">
        <s v="C2"/>
        <s v="B"/>
        <s v="A"/>
        <s v="C1"/>
        <s v="not applicable"/>
        <s v=" C2" u="1"/>
        <s v=" C1" u="1"/>
        <s v=" B" u="1"/>
        <s v=" A" u="1"/>
      </sharedItems>
    </cacheField>
    <cacheField name="Region" numFmtId="0">
      <sharedItems count="14">
        <s v="Central and West Asia"/>
        <s v="South Asia"/>
        <s v="Southeast Asia"/>
        <s v="Pacific"/>
        <s v="East Asia"/>
        <s v="Group A Average"/>
        <s v="Group B Average"/>
        <s v="All DMCs"/>
        <s v="Non-Pacific"/>
        <s v="Average CW"/>
        <s v="Average EA"/>
        <s v="Average PA"/>
        <s v="Average SA"/>
        <s v="Average SE"/>
      </sharedItems>
    </cacheField>
    <cacheField name="1. Monetary and Exchange Rate Policies" numFmtId="164">
      <sharedItems containsString="0" containsBlank="1" containsNumber="1" minValue="0" maxValue="5.5" count="93">
        <n v="5"/>
        <n v="4"/>
        <n v="4.5"/>
        <n v="2"/>
        <n v="2.5"/>
        <n v="3.5"/>
        <n v="0"/>
        <n v="3"/>
        <n v="3.7142857142857144"/>
        <n v="3.25"/>
        <n v="3.9423076923076925"/>
        <n v="4.25"/>
        <n v="4.0714285714285712"/>
        <n v="4.21875"/>
        <n v="4.166666666666667"/>
        <n v="2.6923076923076925"/>
        <n v="4.2"/>
        <n v="4.375"/>
        <n v="5.5"/>
        <n v="3.6666666666666665"/>
        <n v="3.9827586206896552"/>
        <n v="3.5416666666666665"/>
        <n v="4.1875"/>
        <n v="4.2142857142857144"/>
        <n v="4.0555555555555554"/>
        <n v="4.3571428571428568"/>
        <n v="3.2692307692307692"/>
        <n v="3.8666666666666667"/>
        <n v="3.7307692307692308"/>
        <n v="3.8035714285714284"/>
        <n v="4.1111111111111107"/>
        <n v="3.9"/>
        <n v="4.333333333333333"/>
        <n v="3.7"/>
        <n v="3.6538461538461537"/>
        <n v="3.6785714285714284"/>
        <n v="3.0833333333333335"/>
        <n v="4.2857142857142856"/>
        <n v="4.125"/>
        <n v="3.8"/>
        <n v="3.7058823529411766"/>
        <n v="3.9090909090909092"/>
        <n v="3.7857142857142856"/>
        <n v="3.125"/>
        <n v="4.4285714285714288"/>
        <n v="4.28125"/>
        <n v="3.7666666666666666"/>
        <n v="3.8461538461538463"/>
        <n v="3.2083333333333335"/>
        <n v="4.2222222222222223"/>
        <n v="4.253968253968254"/>
        <n v="4.3"/>
        <n v="3.9230769230769229"/>
        <n v="3.9107142857142856"/>
        <n v="3.375"/>
        <n v="4.3125"/>
        <n v="4.4000000000000004"/>
        <m/>
        <n v="3.84375"/>
        <n v="3.4583333333333335"/>
        <n v="4.1428571428571432"/>
        <n v="3.6470588235294117"/>
        <n v="3.7931034482758621"/>
        <n v="3.8888888888888888"/>
        <n v="4.0882352941176467"/>
        <n v="4.0999999999999996"/>
        <n v="3.7931034482758599"/>
        <n v="3.5277777777777777"/>
        <n v="3.2916666666666665"/>
        <n v="3.7777777777777777"/>
        <n v="3.9666666666666668"/>
        <n v="3.6111111111111112"/>
        <n v="3.5714285714285716"/>
        <n v="3.6"/>
        <n v="3.3333333333333299"/>
        <n v="3.3181818181818183"/>
        <n v="3.625"/>
        <n v="3.6944444444444446"/>
        <n v="3.72"/>
        <n v="3.3333333333333335"/>
        <n v="3.9444444444444446"/>
        <n v="4.0769230769230766"/>
        <n v="3.75"/>
        <n v="3.59375"/>
        <n v="3.5961538461538463"/>
        <n v="3.1923076923076925"/>
        <n v="3.875"/>
        <n v="3.0357142857142856"/>
        <n v="3.5625"/>
        <n v="3.7272727272727271"/>
        <n v="3.6296296296296298"/>
        <n v="3.9285714285714284"/>
        <n v="4.0384615384615383"/>
      </sharedItems>
    </cacheField>
    <cacheField name="2. Fiscal Policy" numFmtId="164">
      <sharedItems containsString="0" containsBlank="1" containsNumber="1" minValue="0" maxValue="5.5" count="79">
        <n v="5"/>
        <n v="4"/>
        <n v="3.5"/>
        <n v="4.5"/>
        <n v="3"/>
        <n v="2.5"/>
        <n v="0"/>
        <n v="3.3000000000000003"/>
        <n v="3.1"/>
        <n v="3.6346153846153846"/>
        <n v="3.625"/>
        <n v="3.6428571428571428"/>
        <n v="3.71875"/>
        <n v="3.9166666666666665"/>
        <n v="2.6923076923076925"/>
        <n v="3.3"/>
        <n v="3.875"/>
        <n v="5.5"/>
        <n v="2"/>
        <n v="3.6"/>
        <n v="3.6379310344827585"/>
        <n v="3.2916666666666665"/>
        <n v="3.8125"/>
        <n v="3.6666666666666665"/>
        <n v="4.1428571428571432"/>
        <n v="3.0384615384615383"/>
        <n v="4.25"/>
        <n v="3.4464285714285716"/>
        <n v="2.9166666666666665"/>
        <n v="3.7222222222222223"/>
        <n v="3.84375"/>
        <n v="3.2"/>
        <n v="4.166666666666667"/>
        <n v="3.4000000000000004"/>
        <n v="3.4107142857142856"/>
        <n v="2.75"/>
        <n v="3.7777777777777777"/>
        <n v="4.0714285714285712"/>
        <n v="3.90625"/>
        <n v="3.8333333333333335"/>
        <n v="3.96875"/>
        <n v="3.8"/>
        <n v="3.7"/>
        <n v="3.5535714285714284"/>
        <n v="4.2857142857142856"/>
        <n v="4.0595238095238093"/>
        <n v="3.9"/>
        <n v="3.8000000000000003"/>
        <n v="3.6964285714285716"/>
        <n v="3.125"/>
        <n v="4.125"/>
        <n v="4.2142857142857144"/>
        <n v="4.333333333333333"/>
        <m/>
        <n v="3.9000000000000004"/>
        <n v="3.6785714285714284"/>
        <n v="3.1666666666666665"/>
        <n v="4.0625"/>
        <n v="3.6551724137931036"/>
        <n v="3.6206896551724137"/>
        <n v="4.1875"/>
        <n v="3.9705882352941178"/>
        <n v="3.4444444444444446"/>
        <n v="3.0833333333333335"/>
        <n v="3.75"/>
        <n v="3.7333333333333334"/>
        <n v="3.38"/>
        <n v="3.0416666666666665"/>
        <n v="3.6923076923076925"/>
        <n v="3.8076923076923075"/>
        <n v="2.9090909090909092"/>
        <n v="2.9615384615384617"/>
        <n v="3.8461538461538463"/>
        <n v="3.0714285714285716"/>
        <n v="3.5454545454545454"/>
        <n v="3.5185185185185186"/>
        <n v="3.1785714285714284"/>
        <n v="3.9285714285714284"/>
        <n v="3.8846153846153846"/>
      </sharedItems>
    </cacheField>
    <cacheField name="3. Debt Policy and Management" numFmtId="164">
      <sharedItems containsString="0" containsBlank="1" containsNumber="1" minValue="0" maxValue="5.5" count="83">
        <n v="5.5"/>
        <n v="5"/>
        <n v="4.5"/>
        <n v="4"/>
        <n v="3.5"/>
        <n v="3"/>
        <n v="0"/>
        <n v="3.4000000000000004"/>
        <n v="3.6"/>
        <n v="3.9807692307692308"/>
        <n v="3.75"/>
        <n v="3.8125"/>
        <n v="4.2857142857142856"/>
        <n v="4.125"/>
        <n v="2.8846153846153846"/>
        <n v="3.875"/>
        <n v="2"/>
        <n v="1"/>
        <n v="3.9000000000000004"/>
        <n v="3.896551724137931"/>
        <n v="3.375"/>
        <n v="4.4285714285714288"/>
        <n v="4.0277777777777777"/>
        <n v="4.6428571428571432"/>
        <n v="3.1153846153846154"/>
        <n v="3.8"/>
        <n v="4.25"/>
        <n v="2.5"/>
        <n v="1.5"/>
        <n v="3.7"/>
        <n v="3.7142857142857144"/>
        <n v="3.1666666666666665"/>
        <n v="3.8333333333333335"/>
        <n v="4.166666666666667"/>
        <n v="3.8000000000000003"/>
        <n v="3.7321428571428572"/>
        <n v="3.2083333333333335"/>
        <n v="3.8888888888888888"/>
        <n v="4.3571428571428568"/>
        <n v="3.6964285714285716"/>
        <n v="3.125"/>
        <n v="3.9444444444444446"/>
        <n v="4.1000000000000005"/>
        <n v="3.9166666666666665"/>
        <n v="3.25"/>
        <n v="3.9"/>
        <n v="4.333333333333333"/>
        <n v="4.2"/>
        <n v="3.9285714285714284"/>
        <n v="3.4166666666666665"/>
        <n v="4.3125"/>
        <n v="4.0999999999999996"/>
        <m/>
        <n v="4.3"/>
        <n v="3.9107142857142856"/>
        <n v="4.0625"/>
        <n v="4.28125"/>
        <n v="3.8793103448275863"/>
        <n v="4.2352941176470589"/>
        <n v="4.375"/>
        <n v="3.8448275862068964"/>
        <n v="3.3333333333333335"/>
        <n v="4.4375"/>
        <n v="4.2058823529411766"/>
        <n v="3.6111111111111112"/>
        <n v="3.0833333333333335"/>
        <n v="4.0333333333333332"/>
        <n v="3.3000000000000003"/>
        <n v="3.54"/>
        <n v="2.9583333333333335"/>
        <n v="4.0769230769230766"/>
        <n v="2.9090909090909092"/>
        <n v="3.52"/>
        <n v="2.9166666666666665"/>
        <n v="4.625"/>
        <n v="2.8636363636363638"/>
        <n v="3.0384615384615383"/>
        <n v="3.1071428571428572"/>
        <n v="3.40625"/>
        <n v="3.4444444444444446"/>
        <n v="3.1428571428571428"/>
        <n v="3.7857142857142856"/>
        <n v="3.7692307692307692"/>
      </sharedItems>
    </cacheField>
    <cacheField name="Cluster A Average" numFmtId="164">
      <sharedItems containsString="0" containsBlank="1" containsNumber="1" minValue="0" maxValue="5.5"/>
    </cacheField>
    <cacheField name="4. Trade " numFmtId="164">
      <sharedItems containsString="0" containsBlank="1" containsNumber="1" minValue="0" maxValue="6" count="84">
        <n v="4.5"/>
        <n v="4"/>
        <n v="3"/>
        <n v="3.5"/>
        <n v="2.5"/>
        <n v="5"/>
        <n v="0"/>
        <n v="2"/>
        <n v="3.7115384615384617"/>
        <n v="3.45"/>
        <n v="4.125"/>
        <n v="3.875"/>
        <n v="2.6538461538461537"/>
        <n v="3.6"/>
        <n v="3.7"/>
        <n v="3.3000000000000003"/>
        <n v="3.6379310344827585"/>
        <n v="3.3333333333333335"/>
        <n v="4.0625"/>
        <n v="3.3571428571428572"/>
        <n v="3.6388888888888888"/>
        <n v="3.0769230769230771"/>
        <n v="3.75"/>
        <n v="5.5"/>
        <n v="3.8000000000000003"/>
        <n v="3.6785714285714284"/>
        <n v="3.375"/>
        <n v="3.8888888888888888"/>
        <n v="3.9285714285714284"/>
        <n v="3.90625"/>
        <n v="4.1428571428571432"/>
        <n v="3.6666666666666665"/>
        <n v="3.9000000000000004"/>
        <n v="3.8571428571428572"/>
        <n v="3.9444444444444446"/>
        <n v="3.9375"/>
        <n v="3.8333333333333335"/>
        <n v="3.9107142857142856"/>
        <n v="4.0555555555555554"/>
        <n v="4.03125"/>
        <n v="4.2142857142857144"/>
        <n v="4.1000000000000005"/>
        <n v="3.986772486772487"/>
        <n v="4.0714285714285712"/>
        <n v="4.0634920634920633"/>
        <n v="3.8"/>
        <n v="4.0892857142857144"/>
        <n v="3.9583333333333335"/>
        <n v="4.25"/>
        <n v="4.1875"/>
        <n v="4.333333333333333"/>
        <n v="6"/>
        <m/>
        <n v="4.3"/>
        <n v="4.3125"/>
        <n v="4.28125"/>
        <n v="4.3571428571428568"/>
        <n v="4.0999999999999996"/>
        <n v="4.0862068965517242"/>
        <n v="4.166666666666667"/>
        <n v="4.375"/>
        <n v="4.2647058823529411"/>
        <n v="4.2"/>
        <n v="4.0333333333333332"/>
        <n v="3.98"/>
        <n v="4.115384615384615"/>
        <n v="3.9"/>
        <n v="3.7727272727272729"/>
        <n v="4.12"/>
        <n v="4.4444444444444446"/>
        <n v="4.3461538461538458"/>
        <n v="3.8181818181818183"/>
        <n v="3.9230769230769229"/>
        <n v="4.384615384615385"/>
        <n v="3.0357142857142856"/>
        <n v="4.666666666666667"/>
        <n v="4.21875"/>
        <n v="4.1818181818181817"/>
        <n v="4.2037037037037033"/>
        <n v="3.9642857142857144"/>
        <n v="4.5714285714285712"/>
        <n v="4.4615384615384617"/>
        <n v="4.4000000000000004"/>
        <n v="4.833333333333333"/>
      </sharedItems>
    </cacheField>
    <cacheField name="5. Financial Sector " numFmtId="164">
      <sharedItems containsString="0" containsBlank="1" containsNumber="1" minValue="0" maxValue="4.5" count="75">
        <n v="4"/>
        <n v="3"/>
        <n v="3.5"/>
        <n v="4.5"/>
        <n v="1.5"/>
        <n v="0"/>
        <n v="2.5"/>
        <n v="3.2"/>
        <n v="3.4807692307692308"/>
        <n v="3.6"/>
        <n v="3.125"/>
        <n v="3.6428571428571428"/>
        <n v="3.40625"/>
        <n v="3.4166666666666665"/>
        <n v="2.7692307692307692"/>
        <n v="2"/>
        <n v="1"/>
        <n v="3.1"/>
        <n v="3.3000000000000003"/>
        <n v="3.3448275862068964"/>
        <n v="3.1666666666666665"/>
        <n v="3.7857142857142856"/>
        <n v="3.2777777777777777"/>
        <n v="3.5714285714285716"/>
        <n v="2.9230769230769229"/>
        <n v="3.4"/>
        <n v="3.375"/>
        <n v="3.2678571428571428"/>
        <n v="3.0416666666666665"/>
        <n v="3.2222222222222223"/>
        <n v="3.7142857142857144"/>
        <n v="3.4375"/>
        <n v="3.3571428571428572"/>
        <n v="3.3214285714285716"/>
        <n v="3.3888888888888888"/>
        <n v="3.53125"/>
        <n v="3.4285714285714284"/>
        <n v="3.7"/>
        <n v="2.9166666666666665"/>
        <n v="3.4444444444444446"/>
        <n v="4.0714285714285712"/>
        <n v="3.71875"/>
        <n v="4.166666666666667"/>
        <n v="3.4781746031746033"/>
        <n v="2.9583333333333335"/>
        <n v="3.3333333333333335"/>
        <n v="4.1428571428571432"/>
        <n v="3.7380952380952381"/>
        <m/>
        <n v="3.4107142857142856"/>
        <n v="3.9375"/>
        <n v="3.6875"/>
        <n v="3.8000000000000003"/>
        <n v="3.4310344827586206"/>
        <n v="4.0625"/>
        <n v="3.7058823529411766"/>
        <n v="3.8"/>
        <n v="3.625"/>
        <n v="3.4074074074074074"/>
        <n v="3.9"/>
        <n v="3.75"/>
        <n v="3.26"/>
        <n v="3.3"/>
        <n v="3.875"/>
        <n v="3.4615384615384617"/>
        <n v="3.0454545454545454"/>
        <n v="3.25"/>
        <n v="3.4000000000000004"/>
        <n v="3.0384615384615383"/>
        <n v="3.6153846153846154"/>
        <n v="2.75"/>
        <n v="3.34375"/>
        <n v="3.5909090909090908"/>
        <n v="3.1785714285714284"/>
        <n v="3.7307692307692308"/>
      </sharedItems>
    </cacheField>
    <cacheField name="6. Business Regulatory Environment " numFmtId="164">
      <sharedItems containsString="0" containsBlank="1" containsNumber="1" minValue="0" maxValue="5.5" count="78">
        <n v="4"/>
        <n v="3"/>
        <n v="3.5"/>
        <n v="2.5"/>
        <n v="0"/>
        <n v="2"/>
        <n v="2.8000000000000003"/>
        <n v="3.2307692307692308"/>
        <n v="2.95"/>
        <n v="3.375"/>
        <n v="3.3571428571428572"/>
        <n v="3.40625"/>
        <n v="3.25"/>
        <n v="2.2692307692307692"/>
        <n v="3.6"/>
        <n v="5"/>
        <n v="1.5"/>
        <n v="3.1"/>
        <n v="3.2241379310344827"/>
        <n v="2.6666666666666665"/>
        <n v="3.4166666666666665"/>
        <n v="3.6428571428571428"/>
        <n v="2.4615384615384617"/>
        <n v="3.3000000000000003"/>
        <n v="3.1607142857142856"/>
        <n v="2.5416666666666665"/>
        <n v="3.3888888888888888"/>
        <n v="3.9285714285714284"/>
        <n v="3.625"/>
        <n v="5.5"/>
        <n v="3.2142857142857144"/>
        <n v="2.625"/>
        <n v="3.8571428571428572"/>
        <n v="3.65625"/>
        <n v="3.7857142857142856"/>
        <n v="4.5"/>
        <n v="3.2"/>
        <n v="3.3214285714285716"/>
        <n v="2.7083333333333335"/>
        <n v="3.6111111111111112"/>
        <n v="3.78125"/>
        <n v="3.6666666666666665"/>
        <n v="3.4722222222222219"/>
        <n v="2.75"/>
        <n v="3.833333333333333"/>
        <n v="3.4107142857142856"/>
        <n v="4.1875"/>
        <n v="3.90625"/>
        <n v="4.1428571428571432"/>
        <m/>
        <n v="3.7"/>
        <n v="3.4310344827586206"/>
        <n v="3.9117647058823528"/>
        <n v="3.8"/>
        <n v="3.2592592592592591"/>
        <n v="3.9166666666666665"/>
        <n v="3.7666666666666666"/>
        <n v="3.22"/>
        <n v="3.7222222222222223"/>
        <n v="3.875"/>
        <n v="3.7692307692307692"/>
        <n v="3.9"/>
        <n v="2.6363636363636362"/>
        <n v="3.75"/>
        <n v="3.4000000000000004"/>
        <n v="3.28"/>
        <n v="3.7777777777777777"/>
        <n v="3.8461538461538463"/>
        <n v="2.6818181818181817"/>
        <n v="2.7307692307692308"/>
        <n v="3.8846153846153846"/>
        <n v="4.125"/>
        <n v="3.2214285714285715"/>
        <n v="3.28125"/>
        <n v="3.3636363636363638"/>
        <n v="3.3148148148148149"/>
        <n v="4.0714285714285712"/>
        <n v="3.9230769230769229"/>
      </sharedItems>
    </cacheField>
    <cacheField name="Cluster B Average" numFmtId="164">
      <sharedItems containsString="0" containsBlank="1" containsNumber="1" minValue="0" maxValue="5.166666666666667"/>
    </cacheField>
    <cacheField name="7. Gender Equality " numFmtId="164">
      <sharedItems containsString="0" containsBlank="1" containsNumber="1" minValue="0" maxValue="5" count="74">
        <n v="4.5"/>
        <n v="3.5"/>
        <n v="4"/>
        <n v="2.5"/>
        <n v="3"/>
        <n v="0"/>
        <n v="2"/>
        <n v="5"/>
        <n v="3.4000000000000004"/>
        <n v="2.9000000000000004"/>
        <n v="3.5576923076923075"/>
        <n v="3.1"/>
        <n v="3.9375"/>
        <n v="3.6428571428571428"/>
        <n v="3.84375"/>
        <n v="3.6666666666666665"/>
        <n v="2.3846153846153846"/>
        <n v="3.8"/>
        <n v="4.25"/>
        <n v="3.6"/>
        <n v="3.6206896551724137"/>
        <n v="3.125"/>
        <n v="3.8571428571428572"/>
        <n v="3.75"/>
        <n v="3.9285714285714284"/>
        <n v="2.8846153846153846"/>
        <n v="3.9"/>
        <n v="3.5357142857142856"/>
        <n v="3.0416666666666665"/>
        <n v="3.7777777777777777"/>
        <n v="4.0714285714285712"/>
        <n v="3.90625"/>
        <n v="3.7142857142857144"/>
        <n v="4.0999999999999996"/>
        <n v="4.166666666666667"/>
        <n v="3.7222222222222223"/>
        <n v="3.875"/>
        <n v="3.5178571428571428"/>
        <n v="3.7"/>
        <n v="3.6626984126984126"/>
        <n v="3.0833333333333335"/>
        <n v="3.8333333333333335"/>
        <n v="3.9523809523809526"/>
        <n v="4.333333333333333"/>
        <n v="3.6607142857142856"/>
        <n v="4.125"/>
        <n v="4.0625"/>
        <n v="4.3"/>
        <n v="4.666666666666667"/>
        <m/>
        <n v="3.8000000000000003"/>
        <n v="4.1875"/>
        <n v="4.03125"/>
        <n v="4.2"/>
        <n v="3.5862068965517242"/>
        <n v="3.8888888888888888"/>
        <n v="3.5185185185185186"/>
        <n v="2.9583333333333335"/>
        <n v="3.9444444444444446"/>
        <n v="3.9666666666666668"/>
        <n v="3.4"/>
        <n v="3.52"/>
        <n v="4.0555555555555554"/>
        <n v="4.0384615384615383"/>
        <n v="2.9090909090909092"/>
        <n v="3.54"/>
        <n v="4.0769230769230766"/>
        <n v="3.2142857142857144"/>
        <n v="3.53125"/>
        <n v="3.6363636363636362"/>
        <n v="3.574074074074074"/>
        <n v="3.0714285714285716"/>
        <n v="4.1428571428571432"/>
        <n v="4.115384615384615"/>
      </sharedItems>
    </cacheField>
    <cacheField name="8. Equity of Public Resource Use" numFmtId="164">
      <sharedItems containsString="0" containsBlank="1" containsNumber="1" minValue="0" maxValue="5.5" count="88">
        <n v="4.5"/>
        <n v="3.5"/>
        <n v="4"/>
        <n v="2"/>
        <n v="2.5"/>
        <n v="3"/>
        <n v="0"/>
        <n v="3.4000000000000004"/>
        <n v="3.1"/>
        <n v="3.6346153846153846"/>
        <n v="3.35"/>
        <n v="3.8125"/>
        <n v="3.7142857142857144"/>
        <n v="3.6666666666666665"/>
        <n v="2.5769230769230771"/>
        <n v="3.875"/>
        <n v="5"/>
        <n v="3.7"/>
        <n v="3.2"/>
        <n v="3.6206896551724137"/>
        <n v="3.125"/>
        <n v="3.9375"/>
        <n v="3.7857142857142856"/>
        <n v="3.75"/>
        <n v="3.9285714285714284"/>
        <n v="2.8846153846153846"/>
        <n v="5.5"/>
        <n v="3.6"/>
        <n v="3.625"/>
        <n v="3.0416666666666665"/>
        <n v="3.8333333333333335"/>
        <n v="4.3571428571428568"/>
        <n v="4.0625"/>
        <n v="3.8571428571428572"/>
        <n v="4.0999999999999996"/>
        <n v="4.333333333333333"/>
        <n v="3.8000000000000003"/>
        <n v="3.25"/>
        <n v="3.8888888888888888"/>
        <n v="4.4285714285714288"/>
        <n v="4.125"/>
        <n v="4.666666666666667"/>
        <n v="3.1666666666666665"/>
        <n v="3.9444444444444446"/>
        <n v="4.1875"/>
        <n v="4.2"/>
        <n v="3.9000000000000004"/>
        <n v="3.9550264550264544"/>
        <n v="4.0555555555555554"/>
        <n v="4.6428571428571432"/>
        <n v="4.3492063492063497"/>
        <n v="4.0714285714285712"/>
        <n v="4.4000000000000004"/>
        <n v="4.833333333333333"/>
        <n v="3.9464285714285716"/>
        <n v="3.3333333333333335"/>
        <n v="4.3125"/>
        <n v="4.40625"/>
        <n v="4.1428571428571432"/>
        <n v="4.5999999999999996"/>
        <m/>
        <n v="3.8035714285714284"/>
        <n v="4.28125"/>
        <n v="4.1000000000000005"/>
        <n v="3.8620689655172415"/>
        <n v="3.2083333333333335"/>
        <n v="4.625"/>
        <n v="4.3235294117647056"/>
        <n v="4.375"/>
        <n v="3.7592592592592591"/>
        <n v="4.1111111111111107"/>
        <n v="4.2666666666666666"/>
        <n v="3.8"/>
        <n v="3.66"/>
        <n v="4.25"/>
        <n v="4.1538461538461542"/>
        <n v="3.0909090909090908"/>
        <n v="3.0833333333333335"/>
        <n v="4.1923076923076925"/>
        <n v="3.9"/>
        <n v="3.0454545454545454"/>
        <n v="3.1923076923076925"/>
        <n v="3.5357142857142856"/>
        <n v="3.71875"/>
        <n v="3.9090909090909092"/>
        <n v="3.7962962962962963"/>
        <n v="3.2857142857142856"/>
        <n v="4.3461538461538458"/>
      </sharedItems>
    </cacheField>
    <cacheField name="9. Building Human Resources" numFmtId="164">
      <sharedItems containsString="0" containsBlank="1" containsNumber="1" minValue="0" maxValue="5.5" count="93">
        <n v="4"/>
        <n v="3"/>
        <n v="5"/>
        <n v="3.5"/>
        <n v="2.5"/>
        <n v="0"/>
        <n v="2"/>
        <n v="4.5"/>
        <n v="3.3000000000000003"/>
        <n v="3.1"/>
        <n v="3.5769230769230771"/>
        <n v="3.35"/>
        <n v="3.625"/>
        <n v="3.7857142857142856"/>
        <n v="3.71875"/>
        <n v="2.5769230769230771"/>
        <n v="3.8"/>
        <n v="3.5689655172413794"/>
        <n v="3.1666666666666665"/>
        <n v="3.8125"/>
        <n v="3.6388888888888888"/>
        <n v="3.7142857142857144"/>
        <n v="2.9230769230769229"/>
        <n v="3.9"/>
        <n v="3.5178571428571428"/>
        <n v="3.125"/>
        <n v="3.7222222222222223"/>
        <n v="3.9285714285714284"/>
        <n v="3.6428571428571428"/>
        <n v="3.6"/>
        <n v="3.5892857142857144"/>
        <n v="3.0416666666666665"/>
        <n v="3.9444444444444446"/>
        <n v="4.0714285714285712"/>
        <n v="4.0999999999999996"/>
        <n v="4.333333333333333"/>
        <n v="3.7"/>
        <n v="3.6607142857142856"/>
        <n v="4.1428571428571432"/>
        <n v="4.0625"/>
        <n v="3.8571428571428572"/>
        <n v="3.8121693121693121"/>
        <n v="4.0555555555555554"/>
        <n v="4.2142857142857144"/>
        <n v="4.1349206349206344"/>
        <n v="4.2"/>
        <n v="3.8000000000000003"/>
        <n v="3.8392857142857144"/>
        <n v="3.2083333333333335"/>
        <n v="4.25"/>
        <n v="4.375"/>
        <n v="4.3125"/>
        <n v="4.666666666666667"/>
        <m/>
        <n v="4.1000000000000005"/>
        <n v="3.3333333333333335"/>
        <n v="4.1875"/>
        <n v="4.5625"/>
        <n v="4.5999999999999996"/>
        <n v="5.5"/>
        <n v="3.9000000000000004"/>
        <n v="4.3"/>
        <n v="4.0517241379310347"/>
        <n v="3.4166666666666665"/>
        <n v="4.2777777777777777"/>
        <n v="4.75"/>
        <n v="4.3571428571428568"/>
        <n v="4.8"/>
        <n v="4.0344827586206895"/>
        <n v="4.6875"/>
        <n v="4.4705882352941178"/>
        <n v="4.2857142857142856"/>
        <n v="4.0185185185185182"/>
        <n v="3.4583333333333335"/>
        <n v="4.4666666666666668"/>
        <n v="4.9000000000000004"/>
        <n v="4.4444444444444446"/>
        <n v="4.4615384615384617"/>
        <n v="4.875"/>
        <n v="4.125"/>
        <n v="4.0199999999999996"/>
        <n v="3.5416666666666665"/>
        <n v="3.5454545454545454"/>
        <n v="3.5384615384615383"/>
        <n v="3.2142857142857144"/>
        <n v="4.166666666666667"/>
        <n v="4.03125"/>
        <n v="4.1818181818181817"/>
        <n v="4.0925925925925926"/>
        <n v="4.7142857142857144"/>
        <n v="4.7"/>
        <n v="4.5769230769230766"/>
        <n v="4.625"/>
      </sharedItems>
    </cacheField>
    <cacheField name="10. Social Protection and Labor" numFmtId="164">
      <sharedItems containsString="0" containsBlank="1" containsNumber="1" minValue="0" maxValue="5" count="84">
        <n v="4.5"/>
        <n v="3"/>
        <n v="4"/>
        <n v="3.5"/>
        <n v="2.5"/>
        <n v="0"/>
        <n v="2"/>
        <n v="2.8000000000000003"/>
        <n v="3.25"/>
        <n v="2.9"/>
        <n v="3.375"/>
        <n v="3.4285714285714284"/>
        <n v="3.46875"/>
        <n v="3.4166666666666665"/>
        <n v="2.2307692307692308"/>
        <n v="3.6"/>
        <n v="1.5"/>
        <n v="3.2"/>
        <n v="3.1"/>
        <n v="3.2931034482758621"/>
        <n v="2.8333333333333335"/>
        <n v="3.5714285714285716"/>
        <n v="3.6428571428571428"/>
        <n v="2.6153846153846154"/>
        <n v="3.625"/>
        <n v="3.4000000000000004"/>
        <n v="3.3035714285714284"/>
        <n v="3.8571428571428572"/>
        <n v="3.65625"/>
        <n v="3.8333333333333335"/>
        <n v="3.3000000000000003"/>
        <n v="3.3571428571428572"/>
        <n v="2.875"/>
        <n v="3.5555555555555554"/>
        <n v="3.9285714285714284"/>
        <n v="3.71875"/>
        <n v="3.7"/>
        <n v="5"/>
        <n v="3.4464285714285716"/>
        <n v="2.9583333333333335"/>
        <n v="3.6111111111111112"/>
        <n v="4.0714285714285712"/>
        <n v="3.8125"/>
        <n v="3.7857142857142856"/>
        <n v="3.8"/>
        <n v="3.589285714285714"/>
        <n v="3.6666666666666665"/>
        <n v="4.1428571428571432"/>
        <n v="3.9047619047619051"/>
        <n v="3.0833333333333335"/>
        <n v="3.9375"/>
        <n v="4.125"/>
        <n v="4.03125"/>
        <n v="4.0999999999999996"/>
        <m/>
        <n v="3.9000000000000004"/>
        <n v="3.6785714285714284"/>
        <n v="3.2083333333333335"/>
        <n v="4.25"/>
        <n v="3.8000000000000003"/>
        <n v="3.6206896551724137"/>
        <n v="3.7777777777777777"/>
        <n v="3.574074074074074"/>
        <n v="3.125"/>
        <n v="4.166666666666667"/>
        <n v="3.9333333333333331"/>
        <n v="3.9"/>
        <n v="3.52"/>
        <n v="3.8846153846153846"/>
        <n v="3.0909090909090908"/>
        <n v="3.56"/>
        <n v="3.8888888888888888"/>
        <n v="3.9615384615384617"/>
        <n v="3.1538461538461537"/>
        <n v="3.875"/>
        <n v="4.0769230769230766"/>
        <n v="4.375"/>
        <n v="3.8181818181818183"/>
        <n v="3.7037037037037037"/>
        <n v="3.2857142857142856"/>
        <n v="4.2142857142857144"/>
        <n v="4.2"/>
        <n v="4.1538461538461542"/>
        <n v="4.3"/>
      </sharedItems>
    </cacheField>
    <cacheField name="11. Policies and Institutions for Environmental Sustainability" numFmtId="164">
      <sharedItems containsString="0" containsBlank="1" containsNumber="1" minValue="0" maxValue="5.5" count="90">
        <n v="4"/>
        <n v="3"/>
        <n v="4.5"/>
        <n v="2.5"/>
        <n v="3.5"/>
        <n v="0"/>
        <n v="2.9000000000000004"/>
        <n v="2.8000000000000003"/>
        <n v="3.2307692307692308"/>
        <n v="3.25"/>
        <n v="3.4285714285714284"/>
        <n v="3.375"/>
        <n v="3.4166666666666665"/>
        <n v="2.3076923076923075"/>
        <n v="3.7"/>
        <n v="3.125"/>
        <n v="1"/>
        <n v="1.5"/>
        <n v="2"/>
        <n v="3.2"/>
        <n v="3.1896551724137931"/>
        <n v="2.6666666666666665"/>
        <n v="3.3611111111111112"/>
        <n v="3.5714285714285716"/>
        <n v="2.4615384615384617"/>
        <n v="3.8"/>
        <n v="3.1"/>
        <n v="3.3000000000000003"/>
        <n v="3.1964285714285716"/>
        <n v="2.7083333333333335"/>
        <n v="3.3333333333333335"/>
        <n v="3.8571428571428572"/>
        <n v="3.5625"/>
        <n v="3.9"/>
        <n v="5"/>
        <n v="3.3035714285714284"/>
        <n v="2.7916666666666665"/>
        <n v="3.6111111111111112"/>
        <n v="3.7857142857142856"/>
        <n v="3.6875"/>
        <n v="3.3571428571428572"/>
        <n v="3.6666666666666665"/>
        <n v="3.9285714285714284"/>
        <n v="3.78125"/>
        <n v="4.0999999999999996"/>
        <n v="3.4000000000000004"/>
        <n v="3.4378306878306879"/>
        <n v="2.9166666666666665"/>
        <n v="3.6984126984126986"/>
        <n v="5.5"/>
        <n v="3.4821428571428572"/>
        <n v="3.875"/>
        <n v="3.8125"/>
        <n v="3.84375"/>
        <n v="4.4000000000000004"/>
        <m/>
        <n v="3.5178571428571428"/>
        <n v="3.1666666666666665"/>
        <n v="3.75"/>
        <n v="3.3620689655172415"/>
        <n v="3.0416666666666665"/>
        <n v="3.5882352941176472"/>
        <n v="3.2142857142857144"/>
        <n v="4.2"/>
        <n v="3.3448275862068964"/>
        <n v="3.625"/>
        <n v="3.5588235294117645"/>
        <n v="3.3148148148148149"/>
        <n v="2.9583333333333335"/>
        <n v="3.6"/>
        <n v="3.3"/>
        <n v="2.98"/>
        <n v="3.2777777777777777"/>
        <n v="3.2692307692307692"/>
        <n v="2.9"/>
        <n v="2.6818181818181817"/>
        <n v="2.875"/>
        <n v="3.36"/>
        <n v="3.6538461538461537"/>
        <n v="3.4"/>
        <n v="3.0909090909090908"/>
        <n v="4.25"/>
        <n v="3.3461538461538463"/>
        <n v="3.9615384615384617"/>
        <n v="3.2714285714285718"/>
        <n v="3.71875"/>
        <n v="3.6818181818181817"/>
        <n v="3.7037037037037037"/>
        <n v="4.0714285714285712"/>
        <n v="4.5999999999999996"/>
      </sharedItems>
    </cacheField>
    <cacheField name="Cluster C Average" numFmtId="164">
      <sharedItems containsString="0" containsBlank="1" containsNumber="1" minValue="0" maxValue="5"/>
    </cacheField>
    <cacheField name="12. Property Rights and Rule-based Governance" numFmtId="164">
      <sharedItems containsString="0" containsBlank="1" containsNumber="1" minValue="0" maxValue="5" count="78">
        <n v="3.5"/>
        <n v="3"/>
        <n v="4"/>
        <n v="2.5"/>
        <n v="4.5"/>
        <n v="0"/>
        <n v="1.5"/>
        <n v="3.1"/>
        <n v="2.7"/>
        <n v="3.2692307692307692"/>
        <n v="3.1875"/>
        <n v="3.125"/>
        <n v="2.9166666666666665"/>
        <n v="2.6923076923076925"/>
        <n v="3.4"/>
        <n v="2"/>
        <n v="3.3000000000000003"/>
        <n v="3.2413793103448274"/>
        <n v="3.2083333333333335"/>
        <n v="3.3125"/>
        <n v="3.0714285714285716"/>
        <n v="3.0833333333333335"/>
        <n v="3.1428571428571428"/>
        <n v="2.9615384615384617"/>
        <n v="3.6"/>
        <n v="3.4000000000000004"/>
        <n v="3.25"/>
        <n v="3.1111111111111112"/>
        <n v="3.28125"/>
        <n v="3.3333333333333335"/>
        <n v="3.2"/>
        <n v="3.3035714285714284"/>
        <n v="3.1666666666666665"/>
        <n v="3.5714285714285716"/>
        <n v="3.34375"/>
        <n v="3.6666666666666665"/>
        <n v="3.4107142857142856"/>
        <n v="3.3888888888888888"/>
        <n v="3.7142857142857144"/>
        <n v="3.53125"/>
        <n v="3.8"/>
        <n v="3.5350529100529102"/>
        <n v="3.375"/>
        <n v="3.4444444444444446"/>
        <n v="3.7857142857142856"/>
        <n v="3.6150793650793651"/>
        <n v="3.9"/>
        <n v="3.2916666666666665"/>
        <n v="3.4375"/>
        <n v="3.875"/>
        <n v="3.65625"/>
        <n v="3.2857142857142856"/>
        <m/>
        <n v="3.5178571428571428"/>
        <n v="3.9375"/>
        <n v="3.3571428571428572"/>
        <n v="3.8333333333333335"/>
        <n v="5"/>
        <n v="3.7"/>
        <n v="3.5862068965517242"/>
        <n v="3.7352941176470589"/>
        <n v="3.4285714285714284"/>
        <n v="4.0999999999999996"/>
        <n v="3.75"/>
        <n v="3.5185185185185186"/>
        <n v="3.9166666666666665"/>
        <n v="3.44"/>
        <n v="3.5769230769230771"/>
        <n v="3.3636363636363638"/>
        <n v="3.42"/>
        <n v="3.5384615384615383"/>
        <n v="3.1923076923076925"/>
        <n v="3.4615384615384617"/>
        <n v="2.9285714285714284"/>
        <n v="3.5625"/>
        <n v="3.2727272727272729"/>
        <n v="3.6153846153846154"/>
        <n v="3.625"/>
      </sharedItems>
    </cacheField>
    <cacheField name="13. Quality of Budgetary and Financial Management" numFmtId="164">
      <sharedItems containsString="0" containsBlank="1" containsNumber="1" minValue="0" maxValue="5" count="82">
        <n v="4"/>
        <n v="3.5"/>
        <n v="3"/>
        <n v="2.5"/>
        <n v="0"/>
        <n v="4.5"/>
        <n v="3.1"/>
        <n v="3.4807692307692308"/>
        <n v="3.35"/>
        <n v="3.3125"/>
        <n v="3.7857142857142856"/>
        <n v="3.5625"/>
        <n v="2.5769230769230771"/>
        <n v="3.8"/>
        <n v="3.375"/>
        <n v="3.4000000000000004"/>
        <n v="3.603448275862069"/>
        <n v="3.4166666666666665"/>
        <n v="3.6875"/>
        <n v="3.7142857142857144"/>
        <n v="3.5277777777777777"/>
        <n v="3.6428571428571428"/>
        <n v="3.1538461538461537"/>
        <n v="3.75"/>
        <n v="3.6"/>
        <n v="3.7"/>
        <n v="3.2916666666666665"/>
        <n v="3.7777777777777777"/>
        <n v="4.0714285714285712"/>
        <n v="3.90625"/>
        <n v="3.9285714285714284"/>
        <n v="3.9"/>
        <n v="3.8333333333333335"/>
        <n v="3.8000000000000003"/>
        <n v="3.6071428571428572"/>
        <n v="3.2083333333333335"/>
        <n v="3.7222222222222223"/>
        <n v="4.1428571428571432"/>
        <n v="3.9000000000000004"/>
        <n v="4.2857142857142856"/>
        <n v="4.03125"/>
        <n v="4.166666666666667"/>
        <n v="5"/>
        <n v="2"/>
        <n v="3.8697089947089949"/>
        <n v="3.8888888888888888"/>
        <n v="4.4285714285714288"/>
        <n v="4.1587301587301591"/>
        <n v="4.2142857142857144"/>
        <n v="3.7678571428571428"/>
        <n v="3.25"/>
        <n v="3.9375"/>
        <n v="4.375"/>
        <n v="4.15625"/>
        <n v="4.333333333333333"/>
        <m/>
        <n v="4.1000000000000005"/>
        <n v="3.8275862068965516"/>
        <n v="4.1470588235294121"/>
        <n v="3.8103448275862069"/>
        <n v="4.4375"/>
        <n v="4.117647058823529"/>
        <n v="4.3571428571428568"/>
        <n v="3.7037037037037037"/>
        <n v="3.3333333333333335"/>
        <n v="4.25"/>
        <n v="4.2"/>
        <n v="4.125"/>
        <n v="3.9230769230769229"/>
        <n v="4.0999999999999996"/>
        <n v="3.2272727272727271"/>
        <n v="3.875"/>
        <n v="3.9615384615384617"/>
        <n v="3.1818181818181817"/>
        <n v="3.625"/>
        <n v="3.3000000000000003"/>
        <n v="2.8846153846153846"/>
        <n v="3.8846153846153846"/>
        <n v="3.3571428571428572"/>
        <n v="3.6666666666666665"/>
        <n v="3.4375"/>
        <n v="3.4629629629629628"/>
      </sharedItems>
    </cacheField>
    <cacheField name="14. Efficiency of Revenue Mobilization" numFmtId="164">
      <sharedItems containsString="0" containsBlank="1" containsNumber="1" minValue="0" maxValue="5.5" count="84">
        <n v="4"/>
        <n v="3.5"/>
        <n v="3"/>
        <n v="5"/>
        <n v="0"/>
        <n v="4.5"/>
        <n v="3.3000000000000003"/>
        <n v="3.45"/>
        <n v="3.625"/>
        <n v="3.3571428571428572"/>
        <n v="3.53125"/>
        <n v="3.5833333333333335"/>
        <n v="2.6538461538461537"/>
        <n v="3.375"/>
        <n v="2.5"/>
        <n v="3.5689655172413794"/>
        <n v="3.4166666666666665"/>
        <n v="3.75"/>
        <n v="3.4285714285714284"/>
        <n v="3.4722222222222223"/>
        <n v="3.6428571428571428"/>
        <n v="3.1538461538461537"/>
        <n v="3.7"/>
        <n v="3.4821428571428572"/>
        <n v="3.1666666666666665"/>
        <n v="3.6666666666666665"/>
        <n v="3.7857142857142856"/>
        <n v="3.71875"/>
        <n v="3.8"/>
        <n v="3.8333333333333335"/>
        <n v="3.5892857142857144"/>
        <n v="3.2916666666666665"/>
        <n v="3.7222222222222223"/>
        <n v="3.9285714285714284"/>
        <n v="3.8125"/>
        <n v="3.9"/>
        <n v="3.6964285714285716"/>
        <n v="3.8571428571428572"/>
        <n v="4.2"/>
        <n v="5.5"/>
        <n v="3.9332010582010581"/>
        <n v="3.4583333333333335"/>
        <n v="4.0555555555555554"/>
        <n v="4.2857142857142856"/>
        <n v="4.1706349206349209"/>
        <n v="4.4000000000000004"/>
        <n v="3.875"/>
        <n v="4.125"/>
        <n v="4.3125"/>
        <n v="4.21875"/>
        <n v="4.0714285714285712"/>
        <n v="4.166666666666667"/>
        <m/>
        <n v="3.8000000000000003"/>
        <n v="4.1000000000000005"/>
        <n v="3.8928571428571428"/>
        <n v="4.1875"/>
        <n v="4.25"/>
        <n v="4.1428571428571432"/>
        <n v="3.896551724137931"/>
        <n v="4.1111111111111107"/>
        <n v="4.2058823529411766"/>
        <n v="3.9000000000000004"/>
        <n v="3.7962962962962963"/>
        <n v="4.083333333333333"/>
        <n v="4.1333333333333337"/>
        <n v="4.5999999999999996"/>
        <n v="3.72"/>
        <n v="4.115384615384615"/>
        <n v="3.2727272727272729"/>
        <n v="4.75"/>
        <n v="3.76"/>
        <n v="3.3636363636363638"/>
        <n v="2"/>
        <n v="3.6"/>
        <n v="3.3076923076923075"/>
        <n v="4.3"/>
        <n v="4.1923076923076925"/>
        <n v="2.75"/>
        <n v="4.875"/>
        <n v="3.8636363636363638"/>
        <n v="3.8703703703703702"/>
        <n v="3.5714285714285716"/>
        <n v="4.4285714285714288"/>
      </sharedItems>
    </cacheField>
    <cacheField name="15. Quality of Public Administration" numFmtId="164">
      <sharedItems containsString="0" containsBlank="1" containsNumber="1" minValue="0" maxValue="5.5" count="86">
        <n v="4"/>
        <n v="2.5"/>
        <n v="3"/>
        <n v="3.5"/>
        <n v="2"/>
        <n v="0"/>
        <n v="4.5"/>
        <n v="2.6"/>
        <n v="3.1538461538461537"/>
        <n v="3.15"/>
        <n v="3.125"/>
        <n v="3.0714285714285716"/>
        <n v="3.15625"/>
        <n v="2.4230769230769229"/>
        <n v="3.4"/>
        <n v="3.3000000000000003"/>
        <n v="2.8000000000000003"/>
        <n v="3.1551724137931036"/>
        <n v="3.3125"/>
        <n v="3.0833333333333335"/>
        <n v="3.1428571428571428"/>
        <n v="2.7692307692307692"/>
        <n v="3.2"/>
        <n v="3.1"/>
        <n v="3.1607142857142856"/>
        <n v="2.9166666666666665"/>
        <n v="3.2777777777777777"/>
        <n v="3.4285714285714284"/>
        <n v="3.34375"/>
        <n v="5"/>
        <n v="3.1964285714285716"/>
        <n v="2.875"/>
        <n v="3.3888888888888888"/>
        <n v="3.4375"/>
        <n v="3.2142857142857144"/>
        <n v="3.6"/>
        <n v="3.6666666666666665"/>
        <n v="3.4000000000000004"/>
        <n v="3.3392857142857144"/>
        <n v="3.6111111111111112"/>
        <n v="3.7142857142857144"/>
        <n v="3.65625"/>
        <n v="3.9"/>
        <n v="3.8333333333333335"/>
        <n v="3.4702380952380949"/>
        <n v="2.9583333333333335"/>
        <n v="3.7857142857142856"/>
        <n v="3.7261904761904763"/>
        <n v="3.5714285714285716"/>
        <n v="5.5"/>
        <n v="3.5357142857142856"/>
        <n v="3.875"/>
        <n v="3.9375"/>
        <n v="4.333333333333333"/>
        <m/>
        <n v="3.6428571428571428"/>
        <n v="4.0999999999999996"/>
        <n v="3.8823529411764706"/>
        <n v="3.3703703703703702"/>
        <n v="3.7777777777777777"/>
        <n v="3.75"/>
        <n v="3.7666666666666666"/>
        <n v="3.3"/>
        <n v="3.28"/>
        <n v="2.8333333333333335"/>
        <n v="3.6923076923076925"/>
        <n v="2.8181818181818183"/>
        <n v="4.25"/>
        <n v="3.22"/>
        <n v="2.75"/>
        <n v="3.625"/>
        <n v="3.6538461538461537"/>
        <n v="2.7272727272727271"/>
        <n v="3.25"/>
        <n v="1.5"/>
        <n v="2.6923076923076925"/>
        <n v="3.375"/>
        <n v="3.7307692307692308"/>
        <n v="2.8928571428571428"/>
        <n v="3.3333333333333335"/>
        <n v="3.28125"/>
        <n v="3.2272727272727271"/>
        <n v="3.2592592592592591"/>
        <n v="3.9285714285714284"/>
        <n v="3.8"/>
        <n v="3.8076923076923075"/>
      </sharedItems>
    </cacheField>
    <cacheField name="16. Transparency, Accountability and Corruption in the Public Sector" numFmtId="164">
      <sharedItems containsString="0" containsBlank="1" containsNumber="1" minValue="0" maxValue="5" count="82">
        <n v="3.5"/>
        <n v="2.5"/>
        <n v="3"/>
        <n v="4"/>
        <n v="2"/>
        <n v="0"/>
        <n v="4.5"/>
        <n v="1.5"/>
        <n v="2.8000000000000003"/>
        <n v="2.9423076923076925"/>
        <n v="3.1"/>
        <n v="2.8125"/>
        <n v="2.7857142857142856"/>
        <n v="2.84375"/>
        <n v="2.4166666666666665"/>
        <n v="2.3846153846153846"/>
        <n v="3.3"/>
        <n v="2.75"/>
        <n v="3.103448275862069"/>
        <n v="3.2083333333333335"/>
        <n v="2.8571428571428572"/>
        <n v="2.8611111111111112"/>
        <n v="2.9615384615384617"/>
        <n v="3.2"/>
        <n v="3.125"/>
        <n v="3.1071428571428572"/>
        <n v="3.0416666666666665"/>
        <n v="3.0555555555555554"/>
        <n v="3.2857142857142856"/>
        <n v="3.15625"/>
        <n v="2.9285714285714284"/>
        <n v="3.1111111111111112"/>
        <n v="3.1875"/>
        <n v="3.3000000000000003"/>
        <n v="3.25"/>
        <n v="3.0833333333333335"/>
        <n v="3.3333333333333335"/>
        <n v="3.4285714285714284"/>
        <n v="3.375"/>
        <n v="3.0714285714285716"/>
        <n v="3.6"/>
        <n v="3.6666666666666665"/>
        <n v="3.3564814814814814"/>
        <n v="3.4444444444444446"/>
        <n v="3.4722222222222223"/>
        <n v="3.1428571428571428"/>
        <n v="3.7"/>
        <n v="3.8333333333333335"/>
        <n v="3.3214285714285716"/>
        <n v="3.2142857142857144"/>
        <m/>
        <n v="3.4000000000000004"/>
        <n v="3.3392857142857144"/>
        <n v="3.1666666666666665"/>
        <n v="3.3125"/>
        <n v="3.625"/>
        <n v="3.46875"/>
        <n v="5"/>
        <n v="3.3620689655172415"/>
        <n v="3.3888888888888888"/>
        <n v="3.8"/>
        <n v="3.3793103448275863"/>
        <n v="3.6875"/>
        <n v="3.5294117647058822"/>
        <n v="3.9"/>
        <n v="3.0925925925925926"/>
        <n v="2.7916666666666665"/>
        <n v="3.5833333333333335"/>
        <n v="2.9"/>
        <n v="2.98"/>
        <n v="3.1538461538461537"/>
        <n v="2.7727272727272729"/>
        <n v="2.8333333333333335"/>
        <n v="2.8181818181818183"/>
        <n v="2.875"/>
        <n v="2.8461538461538463"/>
        <n v="3.3846153846153846"/>
        <n v="3.0142857142857147"/>
        <n v="3.875"/>
        <n v="3.09375"/>
        <n v="3.0909090909090908"/>
        <n v="3.2692307692307692"/>
      </sharedItems>
    </cacheField>
    <cacheField name="Cluster D Average" numFmtId="164">
      <sharedItems containsString="0" containsBlank="1" containsNumber="1" minValue="0" maxValue="5.1000000000000005"/>
    </cacheField>
    <cacheField name="17. Portfolio" numFmtId="164">
      <sharedItems containsString="0" containsBlank="1" containsNumber="1" minValue="0" maxValue="6" count="102">
        <n v="4.5"/>
        <n v="1"/>
        <n v="5"/>
        <n v="6"/>
        <n v="5.5"/>
        <n v="3"/>
        <n v="0"/>
        <n v="3.5"/>
        <n v="4"/>
        <n v="2.5"/>
        <n v="4.3571428571428568"/>
        <n v="4.4038461538461542"/>
        <n v="4.2"/>
        <n v="4.53125"/>
        <n v="3.6666666666666665"/>
        <n v="3.2307692307692308"/>
        <n v="4.7"/>
        <n v="5.25"/>
        <n v="2"/>
        <n v="4.5357142857142856"/>
        <n v="3.6"/>
        <n v="4.1896551724137927"/>
        <n v="3.9583333333333335"/>
        <n v="4.75"/>
        <n v="4.1111111111111107"/>
        <n v="3.7857142857142856"/>
        <n v="3.6538461538461537"/>
        <n v="4.875"/>
        <n v="3.4615384615384617"/>
        <n v="3.4821428571428572"/>
        <n v="3.4583333333333335"/>
        <n v="3.5555555555555554"/>
        <n v="3.4285714285714284"/>
        <n v="3.5714285714285716"/>
        <n v="3.3"/>
        <n v="3.625"/>
        <n v="3.3888888888888888"/>
        <n v="3.3571428571428572"/>
        <n v="3.375"/>
        <n v="3.2142857142857144"/>
        <n v="3.3235294117647061"/>
        <n v="3.5454545454545454"/>
        <n v="3.4107142857142856"/>
        <n v="3.4375"/>
        <n v="3.4"/>
        <n v="3.5769230769230771"/>
        <n v="3.6355820105820107"/>
        <n v="3.5416666666666665"/>
        <n v="3.7222222222222223"/>
        <n v="3.6428571428571428"/>
        <n v="3.6825396825396828"/>
        <n v="3.2692307692307692"/>
        <n v="3.3392857142857144"/>
        <n v="3.25"/>
        <n v="3.2857142857142856"/>
        <n v="3.2"/>
        <n v="3.1666666666666665"/>
        <m/>
        <n v="3.59375"/>
        <n v="3.4166666666666665"/>
        <n v="3.5178571428571428"/>
        <n v="3.6875"/>
        <n v="3.5625"/>
        <n v="3.9"/>
        <n v="3.3333333333333335"/>
        <n v="3.9411764705882355"/>
        <n v="3.9482758620689653"/>
        <n v="3.8333333333333335"/>
        <n v="4.0625"/>
        <n v="4.0294117647058822"/>
        <n v="4.4000000000000004"/>
        <n v="3.75"/>
        <n v="4.0909090909090908"/>
        <n v="4.0172413793103452"/>
        <n v="4.1875"/>
        <n v="4.1470588235294121"/>
        <n v="4.0714285714285712"/>
        <n v="4.125"/>
        <n v="3.8055555555555554"/>
        <n v="3.8888888888888888"/>
        <n v="3.7916666666666665"/>
        <n v="4.083333333333333"/>
        <n v="3.9666666666666668"/>
        <n v="4.0999999999999996"/>
        <n v="3.76"/>
        <n v="3.6923076923076925"/>
        <n v="3.8181818181818183"/>
        <n v="4.25"/>
        <n v="3.5277777777777777"/>
        <n v="3.52"/>
        <n v="3.4444444444444446"/>
        <n v="3.4230769230769229"/>
        <n v="3.6363636363636362"/>
        <n v="3.875"/>
        <n v="3.34375"/>
        <n v="3.4038461538461537"/>
        <n v="3.3846153846153846"/>
        <n v="3.1547619047619047"/>
        <n v="2.8333333333333335"/>
        <n v="3.6818181818181817"/>
        <n v="3.6851851851851851"/>
        <n v="3.8928571428571428"/>
      </sharedItems>
    </cacheField>
    <cacheField name="Policy Performance Scorea" numFmtId="0">
      <sharedItems containsString="0" containsBlank="1" containsNumber="1" minValue="0" maxValue="9.9746878107927071" count="365">
        <n v="4.375"/>
        <n v="3.45"/>
        <n v="3.5999999999999996"/>
        <n v="3.9"/>
        <n v="3.3"/>
        <n v="4.4249999999999998"/>
        <n v="3.625"/>
        <n v="2.9249999999999998"/>
        <n v="3.5249999999999999"/>
        <n v="3.1999999999999997"/>
        <n v="3.95"/>
        <n v="2.7750000000000004"/>
        <n v="3.5"/>
        <n v="3.6749999999999998"/>
        <n v="0"/>
        <n v="3.4749999999999996"/>
        <n v="3.6999999999999997"/>
        <n v="2.9000000000000004"/>
        <n v="4.4000000000000004"/>
        <n v="3.4750000000000005"/>
        <n v="3.4499999999999997"/>
        <n v="3.25"/>
        <n v="3.05"/>
        <n v="4.1500000000000004"/>
        <n v="3.2142857142857144"/>
        <n v="2.996428571428571"/>
        <n v="3.5125000000000002"/>
        <n v="3.3424999999999998"/>
        <n v="3.5593749999999997"/>
        <n v="3.5785714285714292"/>
        <n v="3.6187499999999999"/>
        <n v="3.5916666666666668"/>
        <n v="2.5711538461538459"/>
        <n v="3.6799999999999997"/>
        <n v="3.5687500000000001"/>
        <n v="4.5"/>
        <n v="3.4"/>
        <n v="3.9249999999999998"/>
        <n v="3.5750000000000002"/>
        <n v="4.4250000000000007"/>
        <n v="4.3499999999999996"/>
        <n v="3.75"/>
        <n v="2.875"/>
        <n v="3.55"/>
        <n v="2.5999999999999996"/>
        <n v="2.75"/>
        <n v="3.9000000000000004"/>
        <n v="2.4"/>
        <n v="3.7250000000000001"/>
        <n v="3.1749999999999998"/>
        <n v="4.2"/>
        <n v="3.0750000000000002"/>
        <n v="3.0250000000000004"/>
        <n v="3.2749999999999999"/>
        <n v="3.0749999999999997"/>
        <n v="3.1249999999999996"/>
        <n v="4.2249999999999996"/>
        <n v="3.4821428571428577"/>
        <n v="3.2416666666666663"/>
        <n v="3.5077586206896552"/>
        <n v="3.1666666666666665"/>
        <n v="3.6718750000000004"/>
        <n v="3.6428571428571428"/>
        <n v="3.5402777777777774"/>
        <n v="3.7892857142857146"/>
        <n v="2.9230769230769229"/>
        <n v="3.65"/>
        <n v="3.7624999999999997"/>
        <n v="2.5750000000000002"/>
        <n v="4.45"/>
        <n v="2.6749999999999998"/>
        <n v="3.8250000000000002"/>
        <n v="2.6"/>
        <n v="2.625"/>
        <n v="3.7749999999999999"/>
        <n v="3.0999999999999996"/>
        <n v="2.7250000000000001"/>
        <n v="3.8"/>
        <n v="3.2"/>
        <n v="3.4200000000000004"/>
        <n v="3.4730769230769223"/>
        <n v="3.4446428571428571"/>
        <n v="3.0375000000000001"/>
        <n v="3.5972222222222223"/>
        <n v="3.9464285714285716"/>
        <n v="3.746428571428571"/>
        <n v="3.665"/>
        <n v="3.8333333333333335"/>
        <n v="2.7249999999999996"/>
        <n v="4.25"/>
        <n v="4.2750000000000004"/>
        <n v="3.875"/>
        <n v="2.7749999999999999"/>
        <n v="3.85"/>
        <n v="3.1"/>
        <n v="4.0250000000000004"/>
        <n v="3.4000000000000004"/>
        <n v="3.4249999999999998"/>
        <n v="2.95"/>
        <n v="3.7750000000000004"/>
        <n v="3.2499999999999996"/>
        <n v="3.46"/>
        <n v="3.5019230769230765"/>
        <n v="3.4794642857142861"/>
        <n v="3.0625"/>
        <n v="3.6638888888888892"/>
        <n v="3.9571428571428564"/>
        <n v="3.7921874999999998"/>
        <n v="3.7607142857142861"/>
        <n v="3.9916666666666667"/>
        <n v="2.85"/>
        <n v="4.5250000000000004"/>
        <n v="3.9749999999999996"/>
        <n v="3.5749999999999997"/>
        <n v="3.9250000000000003"/>
        <n v="4"/>
        <n v="3.2249999999999996"/>
        <n v="3.4250000000000003"/>
        <n v="3.4838235294117643"/>
        <n v="3.6568181818181813"/>
        <n v="3.5517857142857143"/>
        <n v="3.0729166666666661"/>
        <n v="3.7861111111111114"/>
        <n v="4.0714285714285712"/>
        <n v="3.9109374999999997"/>
        <n v="3.8642857142857143"/>
        <n v="3.8600000000000003"/>
        <n v="4.1000000000000005"/>
        <n v="2.8"/>
        <n v="4.4583333333333339"/>
        <n v="3.9166666666666665"/>
        <n v="3.9916666666666663"/>
        <n v="4.625"/>
        <n v="2.6916666666666664"/>
        <n v="4.0333333333333332"/>
        <n v="3.9333333333333336"/>
        <n v="2.791666666666667"/>
        <n v="2.7416666666666671"/>
        <n v="4.0916666666666668"/>
        <n v="3.791666666666667"/>
        <n v="3.4416666666666669"/>
        <n v="3.333333333333333"/>
        <n v="3.2916666666666665"/>
        <n v="3.6833333333333336"/>
        <n v="2.916666666666667"/>
        <n v="3.958333333333333"/>
        <n v="3.3166666666666664"/>
        <n v="3.5061111111111112"/>
        <n v="3.7314102564102569"/>
        <n v="3.7009038800705469"/>
        <n v="3.151388888888889"/>
        <n v="3.8120370370370371"/>
        <n v="4.1392857142857142"/>
        <n v="3.9756613756613759"/>
        <n v="3.907142857142857"/>
        <n v="3.1513888888888886"/>
        <n v="3.9366666666666665"/>
        <n v="4.1083333333333334"/>
        <n v="3.0333333333333337"/>
        <n v="4.5083333333333337"/>
        <n v="3.9666666666666663"/>
        <n v="4.4416666666666664"/>
        <n v="4.2333333333333334"/>
        <n v="4.5749999999999993"/>
        <n v="2.9749999999999996"/>
        <n v="4.1749999999999998"/>
        <n v="4.05"/>
        <n v="3.7416666666666667"/>
        <n v="2.7666666666666666"/>
        <n v="2.8083333333333336"/>
        <n v="4.1583333333333332"/>
        <n v="3.6666666666666665"/>
        <n v="3.35"/>
        <n v="3.9583333333333335"/>
        <n v="3.375"/>
        <n v="4.0583333333333336"/>
        <n v="3.7083333333333335"/>
        <n v="3.3666666666666663"/>
        <n v="3.0666666666666664"/>
        <n v="4.4916666666666671"/>
        <n v="3.6366666666666676"/>
        <n v="3.7724358974358978"/>
        <n v="3.699702380952381"/>
        <n v="3.2284722222222224"/>
        <n v="3.9427083333333335"/>
        <n v="4.1635416666666671"/>
        <n v="4.0531249999999996"/>
        <n v="3.9654761904761906"/>
        <n v="3.2284722222222229"/>
        <n v="4.0733333333333333"/>
        <n v="4.2583333333333337"/>
        <n v="2.8416666666666668"/>
        <n v="4.4833333333333334"/>
        <n v="4.0083333333333329"/>
        <n v="4.1166666666666671"/>
        <n v="4.6416666666666675"/>
        <n v="2.9833333333333338"/>
        <n v="4.1916666666666664"/>
        <n v="2.9666666666666668"/>
        <n v="2.8833333333333342"/>
        <m/>
        <n v="3.3916666666666666"/>
        <n v="3.3083333333333331"/>
        <n v="4.1333333333333329"/>
        <n v="3.7583333333333333"/>
        <n v="3.5640624999999999"/>
        <n v="3.8805555555555551"/>
        <n v="3.2493055555555559"/>
        <n v="3.8833333333333333"/>
        <n v="4.0374999999999996"/>
        <n v="3.9547619047619054"/>
        <n v="3.2493055555555554"/>
        <n v="4.0599999999999996"/>
        <n v="4.2027777777777784"/>
        <n v="4.2083333333333339"/>
        <n v="4.7333333333333334"/>
        <n v="3.8166666666666664"/>
        <n v="2.9"/>
        <n v="3.9499999999999997"/>
        <n v="3.1333333333333333"/>
        <n v="2.7333333333333334"/>
        <n v="4.041666666666667"/>
        <n v="3.416666666666667"/>
        <n v="3.2583333333333333"/>
        <n v="3.8916666666666666"/>
        <n v="3.7833333333333337"/>
        <n v="3.536274509803921"/>
        <n v="3.9055555555555554"/>
        <n v="3.6890804597701154"/>
        <n v="3.2326388888888893"/>
        <n v="3.8157407407407407"/>
        <n v="4.2312500000000002"/>
        <n v="4.0112745098039211"/>
        <n v="3.9892857142857143"/>
        <n v="4.0983333333333336"/>
        <n v="3.9562500000000003"/>
        <n v="4.4416666666666673"/>
        <n v="3.8416666666666663"/>
        <n v="3.2250000000000001"/>
        <n v="4.1833333333333336"/>
        <n v="3.5313725490196077"/>
        <n v="3.8446969696969693"/>
        <n v="3.6816091954022996"/>
        <n v="3.2256944444444451"/>
        <n v="4.2145833333333336"/>
        <n v="4.0034313725490192"/>
        <n v="3.9821428571428577"/>
        <n v="3.2256944444444442"/>
        <n v="4.1033333333333335"/>
        <n v="2.7833333333333332"/>
        <n v="4.0666666666666664"/>
        <n v="4.1416666666666666"/>
        <n v="2.9416666666666669"/>
        <n v="4.0666666666666673"/>
        <n v="3.8499999999999996"/>
        <n v="3.8416666666666668"/>
        <n v="2.8833333333333329"/>
        <n v="3.7333333333333338"/>
        <n v="3.3083333333333336"/>
        <n v="2.5916666666666668"/>
        <n v="3.9750000000000001"/>
        <n v="3.3250000000000002"/>
        <n v="2.8583333333333334"/>
        <n v="3.6916666666666669"/>
        <n v="3.4583333333333339"/>
        <n v="3.0166666666666666"/>
        <n v="4.2166666666666668"/>
        <n v="3.2083333333333335"/>
        <n v="4.4833333333333325"/>
        <n v="3.4592592592592601"/>
        <n v="3.6297619047619056"/>
        <n v="3.5611111111111113"/>
        <n v="3.146527777777778"/>
        <n v="3.7944444444444443"/>
        <n v="4.0402777777777779"/>
        <n v="3.8927777777777774"/>
        <n v="3.7016666666666667"/>
        <n v="3.1465277777777785"/>
        <n v="3.9458333333333333"/>
        <n v="4.5333333333333332"/>
        <n v="2.9583333333333335"/>
        <n v="3.7583333333333337"/>
        <n v="3.8166666666666669"/>
        <n v="2.8250000000000002"/>
        <n v="3.9416666666666669"/>
        <n v="2.5666666666666664"/>
        <n v="4.0166666666666666"/>
        <n v="3.5833333333333335"/>
        <n v="3.5416666666666665"/>
        <n v="4.208333333333333"/>
        <n v="3.1916666666666664"/>
        <n v="3.4439814814814813"/>
        <n v="3.5845238095238092"/>
        <n v="3.4833333333333334"/>
        <n v="3.1076388888888888"/>
        <n v="3.784259259259259"/>
        <n v="3.8301282051282053"/>
        <n v="3.6466666666666669"/>
        <n v="3.0893939393939394"/>
        <n v="3.6395833333333334"/>
        <n v="4.2166666666666659"/>
        <n v="3.083333333333333"/>
        <n v="3.4416666666666664"/>
        <n v="2.6333333333333337"/>
        <n v="4.083333333333333"/>
        <n v="3.2166666666666668"/>
        <n v="3.6583333333333332"/>
        <n v="3.2666666666666666"/>
        <n v="2.9916666666666667"/>
        <n v="3.4800925925925927"/>
        <n v="3.6595238095238094"/>
        <n v="3.5303333333333335"/>
        <n v="3.1229166666666668"/>
        <n v="3.825925925925926"/>
        <n v="4.0875000000000004"/>
        <n v="3.9064102564102559"/>
        <n v="3.7333333333333334"/>
        <n v="3.1098484848484844"/>
        <n v="4.2229166666666664"/>
        <n v="3.59375"/>
        <n v="4.7416666666666671"/>
        <n v="4.3583333333333334"/>
        <n v="3.6166666666666667"/>
        <n v="3.0083333333333337"/>
        <n v="3.3833333333333333"/>
        <n v="2.7416666666666667"/>
        <n v="2.9166666666666665"/>
        <n v="3.9916666666666671"/>
        <n v="2.7583333333333337"/>
        <n v="2.6833333333333336"/>
        <n v="3.1750000000000003"/>
        <n v="3.7916666666666665"/>
        <n v="3.2416666666666671"/>
        <n v="3.2833333333333337"/>
        <n v="3.5468749999999996"/>
        <n v="3.5266666666666664"/>
        <n v="3.5391025641025635"/>
        <n v="3.1282051282051286"/>
        <n v="3.8516666666666666"/>
        <n v="3.7854166666666673"/>
        <n v="9.9746878107927071"/>
        <n v="4.2937500000000002"/>
        <n v="3.6611111111111114"/>
        <n v="4.2416666666666671"/>
        <n v="4.666666666666667"/>
        <n v="3.6"/>
        <n v="3.0833333333333335"/>
        <n v="4.2749999999999995"/>
        <n v="3.9333333333333327"/>
        <n v="2.9750000000000001"/>
        <n v="4.0833333333333339"/>
        <n v="2.8833333333333333"/>
        <n v="3.8583333333333334"/>
        <n v="4.333333333333333"/>
        <n v="3.15"/>
        <n v="3.5697916666666667"/>
        <n v="3.6348484848484848"/>
        <n v="3.596296296296297"/>
        <n v="3.2345238095238096"/>
        <n v="4.0523809523809522"/>
        <n v="4.0383333333333331"/>
        <n v="3.9858974358974359"/>
        <n v="4.0645833333333332"/>
        <n v="4.1566666666666681"/>
        <n v="3.6027777777777779"/>
      </sharedItems>
    </cacheField>
    <cacheField name="Composite Country Performance Rating (CCPR)b" numFmtId="164">
      <sharedItems containsString="0" containsBlank="1" containsNumber="1" minValue="0" maxValue="23.384576280196818"/>
    </cacheField>
    <cacheField name="Policy Performance Score Change from Previous Year" numFmtId="0">
      <sharedItems containsString="0" containsBlank="1" containsNumber="1" minValue="-3.4416666666666669" maxValue="3.1749999999999998"/>
    </cacheField>
  </cacheFields>
  <extLst>
    <ext xmlns:x14="http://schemas.microsoft.com/office/spreadsheetml/2009/9/main" uri="{725AE2AE-9491-48be-B2B4-4EB974FC3084}">
      <x14:pivotCacheDefinition pivotCacheId="1036590275"/>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5736.717071874999" createdVersion="8" refreshedVersion="8" minRefreshableVersion="3" recordCount="1890" xr:uid="{F728227C-5DD3-4394-B497-7EE6430F02C9}">
  <cacheSource type="worksheet">
    <worksheetSource ref="A2:E1892" sheet="Country Group"/>
  </cacheSource>
  <cacheFields count="5">
    <cacheField name="Cluster" numFmtId="0">
      <sharedItems count="5">
        <s v="Cluster A: Economic Management"/>
        <s v="Cluster B: Structural Policies"/>
        <s v="Cluster C: Policies for Social Inclusion/Equity"/>
        <s v="Cluster D: Public Sector Management and Institutions"/>
        <s v="n/a"/>
      </sharedItems>
    </cacheField>
    <cacheField name="Country Group" numFmtId="0">
      <sharedItems count="7">
        <s v="Average - All Non-Pacific"/>
        <s v="Average - Group A (non-Pacific)"/>
        <s v="Average - Group B (non-Pacific)"/>
        <s v="Average - Pacific"/>
        <s v="Average = All DMCs"/>
        <s v="Average Group A"/>
        <s v="Average Group B"/>
      </sharedItems>
    </cacheField>
    <cacheField name="Indicator" numFmtId="0">
      <sharedItems count="18">
        <s v="Monetary and Exchange Rate Policies"/>
        <s v="Fiscal Policy"/>
        <s v="Debt Policy and Management"/>
        <s v="Trade"/>
        <s v="Financial Sector "/>
        <s v="Business Regulatory Environment "/>
        <s v="Gender Equality"/>
        <s v="Equity of Public Resource Use"/>
        <s v="Building Human Resources"/>
        <s v="Social Protection and Labor"/>
        <s v="Policies and Institutions for Environmental Sustainability"/>
        <s v="Property Rights and Rule-based Governance"/>
        <s v="Quality of Budgetary and Financial Management"/>
        <s v="Efficiency of Revenue Mobilization"/>
        <s v="Quality of Public Administration"/>
        <s v="Transparency, Accountability and Corruption in the Public Sector"/>
        <s v="Portfolio"/>
        <s v="Policy Performance Score"/>
      </sharedItems>
    </cacheField>
    <cacheField name="Year" numFmtId="0">
      <sharedItems containsSemiMixedTypes="0" containsString="0" containsNumber="1" containsInteger="1" minValue="2006" maxValue="2024" count="15">
        <n v="2006"/>
        <n v="2007"/>
        <n v="2008"/>
        <n v="2009"/>
        <n v="2010"/>
        <n v="2011"/>
        <n v="2012"/>
        <n v="2013"/>
        <n v="2014"/>
        <n v="2015"/>
        <n v="2016"/>
        <n v="2018"/>
        <n v="2020"/>
        <n v="2022"/>
        <n v="2024"/>
      </sharedItems>
    </cacheField>
    <cacheField name="Value" numFmtId="2">
      <sharedItems containsSemiMixedTypes="0" containsString="0" containsNumber="1" minValue="2.5" maxValue="5"/>
    </cacheField>
  </cacheFields>
  <extLst>
    <ext xmlns:x14="http://schemas.microsoft.com/office/spreadsheetml/2009/9/main" uri="{725AE2AE-9491-48be-B2B4-4EB974FC3084}">
      <x14:pivotCacheDefinition pivotCacheId="898263946"/>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f6" refreshedDate="45736.73307800926" createdVersion="8" refreshedVersion="8" minRefreshableVersion="3" recordCount="525" xr:uid="{216B9A9F-1C80-4FDE-BEF9-F6B411699949}">
  <cacheSource type="worksheet">
    <worksheetSource ref="A2:D527" sheet="performance-assessment_region"/>
  </cacheSource>
  <cacheFields count="4">
    <cacheField name="Year" numFmtId="0">
      <sharedItems containsSemiMixedTypes="0" containsString="0" containsNumber="1" containsInteger="1" minValue="2006" maxValue="2024" count="15">
        <n v="2006"/>
        <n v="2007"/>
        <n v="2008"/>
        <n v="2009"/>
        <n v="2010"/>
        <n v="2011"/>
        <n v="2012"/>
        <n v="2013"/>
        <n v="2014"/>
        <n v="2015"/>
        <n v="2016"/>
        <n v="2018"/>
        <n v="2020"/>
        <n v="2022"/>
        <n v="2024"/>
      </sharedItems>
    </cacheField>
    <cacheField name="Region" numFmtId="0">
      <sharedItems count="5">
        <s v="Central and West Asia"/>
        <s v="East Asia"/>
        <s v="Pacific"/>
        <s v="South Asia"/>
        <s v="Southeast Asia"/>
      </sharedItems>
    </cacheField>
    <cacheField name="Average of Value" numFmtId="2">
      <sharedItems containsSemiMixedTypes="0" containsString="0" containsNumber="1" minValue="2.4153846153846157" maxValue="17.594667042547382"/>
    </cacheField>
    <cacheField name="Cluster" numFmtId="0">
      <sharedItems count="7">
        <s v="Average of Composite Country Performance Rating (CCPR)"/>
        <s v="Average of Policy Performance Score"/>
        <s v="Average of Portfolio"/>
        <s v="Cluster A: Economic Management Average"/>
        <s v="Cluster B: Structural Policies Average"/>
        <s v="Cluster C: Policies for Social Inclusion/Equity Average"/>
        <s v="Cluster D: Public Sector Management and Institutions Average"/>
      </sharedItems>
    </cacheField>
  </cacheFields>
  <extLst>
    <ext xmlns:x14="http://schemas.microsoft.com/office/spreadsheetml/2009/9/main" uri="{725AE2AE-9491-48be-B2B4-4EB974FC3084}">
      <x14:pivotCacheDefinition pivotCacheId="15216754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8">
  <r>
    <x v="0"/>
    <x v="0"/>
    <s v="—"/>
    <s v="—"/>
    <s v="B1"/>
    <s v="B1"/>
    <s v="B"/>
    <s v="B"/>
    <s v="B"/>
    <s v="C"/>
    <s v="C1"/>
    <s v="C2"/>
    <x v="0"/>
    <n v="5"/>
    <n v="5"/>
    <n v="5.5"/>
    <n v="5.2"/>
    <n v="4.5"/>
    <n v="4"/>
    <n v="4"/>
    <n v="4.2"/>
    <n v="4.5"/>
    <n v="4.5"/>
    <n v="4"/>
    <n v="4.5"/>
    <n v="4"/>
    <n v="4.3"/>
    <n v="3.5"/>
    <n v="4"/>
    <n v="4"/>
    <n v="4"/>
    <n v="3.5"/>
    <n v="3.8"/>
    <n v="4.5"/>
    <n v="4.375"/>
    <n v="17.2"/>
    <m/>
  </r>
  <r>
    <x v="0"/>
    <x v="1"/>
    <s v="B1"/>
    <s v="B1"/>
    <s v="B1"/>
    <s v="B1"/>
    <s v="B"/>
    <s v="B"/>
    <s v="C"/>
    <s v="C"/>
    <s v="C2"/>
    <s v="C2"/>
    <x v="0"/>
    <n v="4"/>
    <n v="4"/>
    <n v="5"/>
    <n v="4.3"/>
    <n v="4"/>
    <n v="3"/>
    <n v="3"/>
    <n v="3.3"/>
    <n v="3.5"/>
    <n v="3.5"/>
    <n v="3"/>
    <n v="3"/>
    <n v="3"/>
    <n v="3.2"/>
    <n v="3"/>
    <n v="3.5"/>
    <n v="3.5"/>
    <n v="2.5"/>
    <n v="2.5"/>
    <n v="3"/>
    <n v="1"/>
    <n v="3.45"/>
    <n v="7.4"/>
    <m/>
  </r>
  <r>
    <x v="0"/>
    <x v="2"/>
    <s v="B1"/>
    <s v="B1"/>
    <s v="B1"/>
    <s v="B1"/>
    <s v="B"/>
    <s v="B"/>
    <s v="B"/>
    <s v="B"/>
    <s v="B"/>
    <s v="B"/>
    <x v="1"/>
    <n v="4.5"/>
    <n v="3.5"/>
    <n v="4.5"/>
    <n v="4.2"/>
    <n v="3"/>
    <n v="3.5"/>
    <n v="3.5"/>
    <n v="3.3"/>
    <n v="3.5"/>
    <n v="4"/>
    <n v="4"/>
    <n v="4"/>
    <n v="3"/>
    <n v="3.7"/>
    <n v="3"/>
    <n v="4"/>
    <n v="3"/>
    <n v="3"/>
    <n v="3"/>
    <n v="3.2"/>
    <n v="5"/>
    <n v="3.5999999999999996"/>
    <n v="13"/>
    <m/>
  </r>
  <r>
    <x v="0"/>
    <x v="3"/>
    <s v="A"/>
    <s v="A"/>
    <s v="A"/>
    <s v="A"/>
    <s v="A"/>
    <s v="A"/>
    <s v="A"/>
    <s v="A"/>
    <s v="A"/>
    <s v="A"/>
    <x v="1"/>
    <n v="4.5"/>
    <n v="3.5"/>
    <n v="4"/>
    <n v="4"/>
    <n v="3.5"/>
    <n v="3.5"/>
    <n v="3.5"/>
    <n v="3.5"/>
    <n v="4.5"/>
    <n v="4.5"/>
    <n v="4"/>
    <n v="3.5"/>
    <n v="4.5"/>
    <n v="4.2"/>
    <n v="4"/>
    <n v="4"/>
    <n v="3.5"/>
    <n v="4"/>
    <n v="4"/>
    <n v="3.9"/>
    <n v="6"/>
    <n v="3.9"/>
    <n v="17.3"/>
    <m/>
  </r>
  <r>
    <x v="0"/>
    <x v="4"/>
    <s v="A"/>
    <s v="A"/>
    <s v="A"/>
    <s v="A"/>
    <s v="A"/>
    <s v="A"/>
    <s v="A"/>
    <s v="A"/>
    <s v="A"/>
    <s v="A"/>
    <x v="2"/>
    <n v="4.5"/>
    <n v="3.5"/>
    <n v="3.5"/>
    <n v="3.8"/>
    <n v="4"/>
    <n v="3"/>
    <n v="3"/>
    <n v="3.3"/>
    <n v="4"/>
    <n v="3.5"/>
    <n v="4"/>
    <n v="2.5"/>
    <n v="2.5"/>
    <n v="3.3"/>
    <n v="2.5"/>
    <n v="3"/>
    <n v="3.5"/>
    <n v="2.5"/>
    <n v="2.5"/>
    <n v="2.8"/>
    <n v="5.5"/>
    <n v="3.3"/>
    <n v="11.2"/>
    <m/>
  </r>
  <r>
    <x v="0"/>
    <x v="5"/>
    <s v="B1"/>
    <s v="B1"/>
    <s v="B1"/>
    <s v="B1"/>
    <s v="C"/>
    <s v="C"/>
    <s v="C"/>
    <s v="C"/>
    <s v="C1"/>
    <s v="C1"/>
    <x v="3"/>
    <n v="5"/>
    <n v="5"/>
    <n v="4.5"/>
    <n v="4.8"/>
    <n v="4.5"/>
    <n v="4.5"/>
    <n v="4"/>
    <n v="4.3"/>
    <n v="4.5"/>
    <n v="4.5"/>
    <n v="5"/>
    <n v="4"/>
    <n v="3.5"/>
    <n v="4.3"/>
    <n v="4.5"/>
    <n v="4"/>
    <n v="5"/>
    <n v="4"/>
    <n v="4"/>
    <n v="4.3"/>
    <n v="4.5"/>
    <n v="4.4249999999999998"/>
    <n v="19.3"/>
    <m/>
  </r>
  <r>
    <x v="0"/>
    <x v="6"/>
    <s v="B2"/>
    <s v="B3"/>
    <s v="B4"/>
    <s v="B5"/>
    <s v="B6"/>
    <s v="C"/>
    <s v="C"/>
    <s v="C"/>
    <s v="C1"/>
    <s v="C1"/>
    <x v="2"/>
    <n v="4"/>
    <n v="4.5"/>
    <n v="4"/>
    <n v="4.2"/>
    <n v="4"/>
    <n v="4"/>
    <n v="3"/>
    <n v="3.7"/>
    <n v="4"/>
    <n v="3.5"/>
    <n v="3.5"/>
    <n v="3.5"/>
    <n v="3"/>
    <n v="3.5"/>
    <n v="2.5"/>
    <n v="4"/>
    <n v="3"/>
    <n v="3"/>
    <n v="3"/>
    <n v="3.1"/>
    <n v="5.5"/>
    <n v="3.625"/>
    <n v="13.1"/>
    <m/>
  </r>
  <r>
    <x v="0"/>
    <x v="7"/>
    <s v="A"/>
    <s v="A"/>
    <s v="A"/>
    <s v="A"/>
    <s v="A"/>
    <s v="A"/>
    <s v="A"/>
    <s v="A"/>
    <s v="A"/>
    <s v="A"/>
    <x v="3"/>
    <n v="2"/>
    <n v="3"/>
    <n v="3"/>
    <n v="2.7"/>
    <n v="2.5"/>
    <n v="4"/>
    <n v="3.5"/>
    <n v="3.3"/>
    <n v="2.5"/>
    <n v="2"/>
    <n v="2.5"/>
    <n v="2.5"/>
    <n v="2.5"/>
    <n v="2.4"/>
    <n v="4"/>
    <n v="3.5"/>
    <n v="3"/>
    <n v="3.5"/>
    <n v="2.5"/>
    <n v="3.3"/>
    <n v="4.5"/>
    <n v="2.9249999999999998"/>
    <n v="10.7"/>
    <m/>
  </r>
  <r>
    <x v="0"/>
    <x v="8"/>
    <s v="A"/>
    <s v="A"/>
    <s v="A"/>
    <s v="A"/>
    <s v="A"/>
    <s v="A"/>
    <s v="A"/>
    <s v="A"/>
    <s v="A"/>
    <s v="A"/>
    <x v="0"/>
    <n v="4"/>
    <n v="3.5"/>
    <n v="3.5"/>
    <n v="3.7"/>
    <n v="5"/>
    <n v="3.5"/>
    <n v="3"/>
    <n v="3.8"/>
    <n v="4.5"/>
    <n v="3.5"/>
    <n v="3.5"/>
    <n v="3.5"/>
    <n v="3.5"/>
    <n v="3.7"/>
    <n v="2.5"/>
    <n v="3.5"/>
    <n v="3.5"/>
    <n v="2.5"/>
    <n v="2.5"/>
    <n v="2.9"/>
    <n v="4.5"/>
    <n v="3.5249999999999999"/>
    <n v="11.5"/>
    <m/>
  </r>
  <r>
    <x v="0"/>
    <x v="9"/>
    <s v="A"/>
    <s v="A"/>
    <s v="A"/>
    <s v="A"/>
    <s v="A"/>
    <s v="A"/>
    <s v="A"/>
    <s v="A"/>
    <s v="A"/>
    <s v="A"/>
    <x v="2"/>
    <n v="4"/>
    <n v="3.5"/>
    <n v="3.5"/>
    <n v="3.7"/>
    <n v="4"/>
    <n v="1.5"/>
    <n v="3"/>
    <n v="2.8"/>
    <n v="4"/>
    <n v="4"/>
    <n v="4"/>
    <n v="3.5"/>
    <n v="3"/>
    <n v="3.7"/>
    <n v="3"/>
    <n v="2.5"/>
    <n v="3"/>
    <n v="2.5"/>
    <n v="2"/>
    <n v="2.6"/>
    <n v="5.5"/>
    <n v="3.1999999999999997"/>
    <n v="10.199999999999999"/>
    <m/>
  </r>
  <r>
    <x v="0"/>
    <x v="10"/>
    <s v="A"/>
    <s v="A"/>
    <s v="A"/>
    <s v="A"/>
    <s v="A"/>
    <s v="A"/>
    <s v="A"/>
    <s v="A"/>
    <s v="A"/>
    <s v="A"/>
    <x v="1"/>
    <n v="4.5"/>
    <n v="3.5"/>
    <n v="4.5"/>
    <n v="4.2"/>
    <n v="4"/>
    <n v="4"/>
    <n v="4"/>
    <n v="4"/>
    <n v="4"/>
    <n v="4"/>
    <n v="4"/>
    <n v="3.5"/>
    <n v="4"/>
    <n v="3.9"/>
    <n v="4"/>
    <n v="3.5"/>
    <n v="4"/>
    <n v="4"/>
    <n v="3"/>
    <n v="3.7"/>
    <n v="4.5"/>
    <n v="3.95"/>
    <n v="15.4"/>
    <m/>
  </r>
  <r>
    <x v="0"/>
    <x v="11"/>
    <s v="B1"/>
    <s v="B1"/>
    <s v="B1"/>
    <s v="B1"/>
    <s v="B"/>
    <s v="B"/>
    <s v="A"/>
    <s v="A"/>
    <s v="A"/>
    <s v="A"/>
    <x v="3"/>
    <n v="2.5"/>
    <n v="2.5"/>
    <n v="3"/>
    <n v="2.7"/>
    <n v="3"/>
    <n v="3.5"/>
    <n v="2.5"/>
    <n v="3"/>
    <n v="2.5"/>
    <n v="2.5"/>
    <n v="3"/>
    <n v="3"/>
    <n v="2.5"/>
    <n v="2.7"/>
    <n v="3"/>
    <n v="3"/>
    <n v="3"/>
    <n v="2"/>
    <n v="2.5"/>
    <n v="2.7"/>
    <n v="4.5"/>
    <n v="2.7750000000000004"/>
    <n v="8.6999999999999993"/>
    <m/>
  </r>
  <r>
    <x v="0"/>
    <x v="12"/>
    <s v="B1"/>
    <s v="B1"/>
    <s v="B1"/>
    <s v="B1"/>
    <s v="B"/>
    <s v="B"/>
    <s v="B"/>
    <s v="A"/>
    <s v="A"/>
    <s v="A"/>
    <x v="3"/>
    <n v="3.5"/>
    <n v="3.5"/>
    <n v="4"/>
    <n v="3.7"/>
    <n v="5"/>
    <n v="4"/>
    <n v="3"/>
    <n v="4"/>
    <n v="3"/>
    <n v="3"/>
    <n v="2.5"/>
    <n v="2.5"/>
    <n v="3"/>
    <n v="2.8"/>
    <n v="4"/>
    <n v="3.5"/>
    <n v="3.5"/>
    <n v="3"/>
    <n v="3.5"/>
    <n v="3.5"/>
    <n v="3"/>
    <n v="3.5"/>
    <n v="11.7"/>
    <m/>
  </r>
  <r>
    <x v="0"/>
    <x v="13"/>
    <s v="A"/>
    <s v="A"/>
    <s v="A"/>
    <s v="A"/>
    <s v="A"/>
    <s v="B"/>
    <s v="B"/>
    <s v="B"/>
    <s v="B"/>
    <s v="B"/>
    <x v="4"/>
    <n v="4"/>
    <n v="4"/>
    <n v="3.5"/>
    <n v="3.8"/>
    <n v="4.5"/>
    <n v="3.5"/>
    <n v="4"/>
    <n v="4"/>
    <n v="3.5"/>
    <n v="3.5"/>
    <n v="3.5"/>
    <n v="3.5"/>
    <n v="2.5"/>
    <n v="3.3"/>
    <n v="3.5"/>
    <n v="3.5"/>
    <n v="4"/>
    <n v="3.5"/>
    <n v="3.5"/>
    <n v="3.6"/>
    <n v="6"/>
    <n v="3.6749999999999998"/>
    <n v="15.4"/>
    <m/>
  </r>
  <r>
    <x v="0"/>
    <x v="14"/>
    <s v="B2"/>
    <s v="B2"/>
    <s v="B2"/>
    <s v="B2"/>
    <s v="A"/>
    <s v="A"/>
    <s v="A"/>
    <s v="A"/>
    <s v="A"/>
    <s v="A"/>
    <x v="3"/>
    <n v="0"/>
    <n v="0"/>
    <n v="0"/>
    <n v="0"/>
    <n v="0"/>
    <n v="0"/>
    <n v="0"/>
    <n v="0"/>
    <n v="0"/>
    <n v="0"/>
    <n v="0"/>
    <n v="0"/>
    <n v="0"/>
    <n v="0"/>
    <n v="0"/>
    <n v="0"/>
    <n v="0"/>
    <n v="0"/>
    <n v="0"/>
    <n v="0"/>
    <n v="0"/>
    <n v="0"/>
    <n v="0"/>
    <m/>
  </r>
  <r>
    <x v="0"/>
    <x v="15"/>
    <s v="A"/>
    <s v="A"/>
    <s v="A"/>
    <s v="A"/>
    <s v="A"/>
    <s v="A"/>
    <s v="A"/>
    <s v="A"/>
    <s v="A"/>
    <s v="A"/>
    <x v="1"/>
    <n v="4"/>
    <n v="3.5"/>
    <n v="3.5"/>
    <n v="3.7"/>
    <n v="4"/>
    <n v="3"/>
    <n v="3.5"/>
    <n v="3.5"/>
    <n v="3.5"/>
    <n v="4"/>
    <n v="3"/>
    <n v="3.5"/>
    <n v="3"/>
    <n v="3.4"/>
    <n v="3"/>
    <n v="3.5"/>
    <n v="4"/>
    <n v="3"/>
    <n v="3"/>
    <n v="3.3"/>
    <n v="3"/>
    <n v="3.4749999999999996"/>
    <n v="11.1"/>
    <m/>
  </r>
  <r>
    <x v="0"/>
    <x v="16"/>
    <s v="B1"/>
    <s v="B1"/>
    <s v="B1"/>
    <s v="B1"/>
    <s v="B"/>
    <s v="B"/>
    <s v="B"/>
    <s v="B"/>
    <s v="B"/>
    <s v="B"/>
    <x v="0"/>
    <n v="4"/>
    <n v="3.5"/>
    <n v="4.5"/>
    <n v="4"/>
    <n v="4"/>
    <n v="4.5"/>
    <n v="4"/>
    <n v="4.2"/>
    <n v="2.5"/>
    <n v="3.5"/>
    <n v="3.5"/>
    <n v="3"/>
    <n v="3.5"/>
    <n v="3.2"/>
    <n v="3"/>
    <n v="4"/>
    <n v="4"/>
    <n v="3.5"/>
    <n v="2.5"/>
    <n v="3.4"/>
    <n v="4.5"/>
    <n v="3.6999999999999997"/>
    <n v="13.6"/>
    <m/>
  </r>
  <r>
    <x v="0"/>
    <x v="17"/>
    <s v="—"/>
    <s v="B2"/>
    <s v="B2"/>
    <s v="B2"/>
    <s v="B"/>
    <s v="B"/>
    <s v="B"/>
    <s v="B"/>
    <s v="B"/>
    <s v="B"/>
    <x v="3"/>
    <n v="0"/>
    <n v="0"/>
    <n v="0"/>
    <n v="0"/>
    <n v="0"/>
    <n v="0"/>
    <n v="0"/>
    <n v="0"/>
    <n v="0"/>
    <n v="0"/>
    <n v="0"/>
    <n v="0"/>
    <n v="0"/>
    <n v="0"/>
    <n v="0"/>
    <n v="0"/>
    <n v="0"/>
    <n v="0"/>
    <n v="0"/>
    <n v="0"/>
    <n v="0"/>
    <n v="0"/>
    <n v="0"/>
    <m/>
  </r>
  <r>
    <x v="0"/>
    <x v="18"/>
    <s v="B2"/>
    <s v="B2"/>
    <s v="B2"/>
    <s v="B2"/>
    <s v="B"/>
    <s v="B"/>
    <s v="B"/>
    <s v="B"/>
    <s v="B"/>
    <s v="B"/>
    <x v="3"/>
    <n v="3"/>
    <n v="3.5"/>
    <n v="4.5"/>
    <n v="3.7"/>
    <n v="3.5"/>
    <n v="2.5"/>
    <n v="2.5"/>
    <n v="2.8"/>
    <n v="2"/>
    <n v="3"/>
    <n v="2"/>
    <n v="2.5"/>
    <n v="2.5"/>
    <n v="2.4"/>
    <n v="1.5"/>
    <n v="3"/>
    <n v="3.5"/>
    <n v="2.5"/>
    <n v="3"/>
    <n v="2.7"/>
    <n v="4.5"/>
    <n v="2.9000000000000004"/>
    <n v="9.1"/>
    <m/>
  </r>
  <r>
    <x v="0"/>
    <x v="19"/>
    <s v="A"/>
    <s v="A"/>
    <s v="A"/>
    <s v="A"/>
    <s v="A"/>
    <s v="A"/>
    <s v="A"/>
    <s v="A"/>
    <s v="A"/>
    <s v="A"/>
    <x v="3"/>
    <n v="4.5"/>
    <n v="4.5"/>
    <n v="4.5"/>
    <n v="4.5"/>
    <n v="4.5"/>
    <n v="4.5"/>
    <n v="3.5"/>
    <n v="4.2"/>
    <n v="4.5"/>
    <n v="4.5"/>
    <n v="5"/>
    <n v="4"/>
    <n v="4"/>
    <n v="4.4000000000000004"/>
    <n v="4.5"/>
    <n v="4.5"/>
    <n v="4.5"/>
    <n v="4.5"/>
    <n v="4.5"/>
    <n v="4.5"/>
    <n v="3.5"/>
    <n v="4.4000000000000004"/>
    <n v="18.399999999999999"/>
    <m/>
  </r>
  <r>
    <x v="0"/>
    <x v="20"/>
    <s v="A"/>
    <s v="A"/>
    <s v="A"/>
    <s v="A"/>
    <s v="A"/>
    <s v="A"/>
    <s v="A"/>
    <s v="A"/>
    <s v="A"/>
    <s v="A"/>
    <x v="3"/>
    <n v="4"/>
    <n v="3.5"/>
    <n v="3"/>
    <n v="3.5"/>
    <n v="3.5"/>
    <n v="3"/>
    <n v="2"/>
    <n v="2.8"/>
    <n v="2.5"/>
    <n v="3"/>
    <n v="2.5"/>
    <n v="2"/>
    <n v="2.5"/>
    <n v="2.5"/>
    <n v="2.5"/>
    <n v="3"/>
    <n v="3"/>
    <n v="2.5"/>
    <n v="3"/>
    <n v="2.8"/>
    <n v="4.5"/>
    <n v="2.9000000000000004"/>
    <n v="9.4"/>
    <m/>
  </r>
  <r>
    <x v="0"/>
    <x v="21"/>
    <s v="B1"/>
    <s v="B1"/>
    <s v="B1"/>
    <s v="B1"/>
    <s v="B"/>
    <s v="B"/>
    <s v="B"/>
    <s v="B"/>
    <s v="C2"/>
    <s v="C1"/>
    <x v="1"/>
    <n v="3.5"/>
    <n v="2.5"/>
    <n v="3.5"/>
    <n v="3.2"/>
    <n v="3.5"/>
    <n v="4"/>
    <n v="3.5"/>
    <n v="3.7"/>
    <n v="3.5"/>
    <n v="3.5"/>
    <n v="4"/>
    <n v="3.5"/>
    <n v="4"/>
    <n v="3.7"/>
    <n v="3"/>
    <n v="4"/>
    <n v="3"/>
    <n v="3"/>
    <n v="3.5"/>
    <n v="3.3"/>
    <n v="5"/>
    <n v="3.4750000000000005"/>
    <n v="12.9"/>
    <m/>
  </r>
  <r>
    <x v="0"/>
    <x v="22"/>
    <s v="A"/>
    <s v="A"/>
    <s v="A"/>
    <s v="A"/>
    <s v="A"/>
    <s v="A"/>
    <s v="A"/>
    <s v="A"/>
    <s v="A"/>
    <s v="A"/>
    <x v="0"/>
    <n v="4.5"/>
    <n v="4"/>
    <n v="4.5"/>
    <n v="4.3"/>
    <n v="4"/>
    <n v="3"/>
    <n v="3"/>
    <n v="3.3"/>
    <n v="3.5"/>
    <n v="3.5"/>
    <n v="3"/>
    <n v="3.5"/>
    <n v="3"/>
    <n v="3.3"/>
    <n v="3"/>
    <n v="3"/>
    <n v="3.5"/>
    <n v="3"/>
    <n v="2"/>
    <n v="2.9"/>
    <n v="5"/>
    <n v="3.4499999999999997"/>
    <n v="11.6"/>
    <m/>
  </r>
  <r>
    <x v="0"/>
    <x v="23"/>
    <s v="A"/>
    <s v="A"/>
    <s v="A"/>
    <s v="A"/>
    <s v="A"/>
    <s v="B"/>
    <s v="B"/>
    <s v="B"/>
    <s v="B"/>
    <s v="B"/>
    <x v="3"/>
    <n v="0"/>
    <n v="0"/>
    <n v="0"/>
    <n v="0"/>
    <n v="0"/>
    <n v="0"/>
    <n v="0"/>
    <n v="0"/>
    <n v="0"/>
    <n v="0"/>
    <n v="0"/>
    <n v="0"/>
    <n v="0"/>
    <n v="0"/>
    <n v="0"/>
    <n v="0"/>
    <n v="0"/>
    <n v="0"/>
    <n v="0"/>
    <n v="0"/>
    <n v="0"/>
    <n v="0"/>
    <n v="0"/>
    <m/>
  </r>
  <r>
    <x v="0"/>
    <x v="24"/>
    <s v="B1"/>
    <s v="B1"/>
    <s v="B1"/>
    <s v="B1"/>
    <s v="A"/>
    <s v="A"/>
    <s v="A"/>
    <s v="A"/>
    <s v="A"/>
    <s v="A"/>
    <x v="3"/>
    <n v="3"/>
    <n v="3"/>
    <n v="4"/>
    <n v="3.3"/>
    <n v="2"/>
    <n v="4.5"/>
    <n v="3"/>
    <n v="3.2"/>
    <n v="3.5"/>
    <n v="4"/>
    <n v="4.5"/>
    <n v="2.5"/>
    <n v="3.5"/>
    <n v="3.6"/>
    <n v="4"/>
    <n v="3"/>
    <n v="3"/>
    <n v="3.5"/>
    <n v="2"/>
    <n v="3.1"/>
    <n v="4.5"/>
    <n v="3.3"/>
    <n v="11.4"/>
    <m/>
  </r>
  <r>
    <x v="0"/>
    <x v="25"/>
    <s v="A"/>
    <s v="A"/>
    <s v="A"/>
    <s v="A"/>
    <s v="A"/>
    <s v="A"/>
    <s v="A"/>
    <s v="A"/>
    <s v="A"/>
    <s v="A"/>
    <x v="3"/>
    <n v="3.5"/>
    <n v="3"/>
    <n v="3.5"/>
    <n v="3.3"/>
    <n v="3"/>
    <n v="2.5"/>
    <n v="2.5"/>
    <n v="2.7"/>
    <n v="3.5"/>
    <n v="4"/>
    <n v="4"/>
    <n v="3.5"/>
    <n v="3"/>
    <n v="3.6"/>
    <n v="4.5"/>
    <n v="3"/>
    <n v="3"/>
    <n v="3"/>
    <n v="3.5"/>
    <n v="3.4"/>
    <n v="4"/>
    <n v="3.25"/>
    <n v="11.6"/>
    <m/>
  </r>
  <r>
    <x v="0"/>
    <x v="26"/>
    <s v="B2"/>
    <s v="B2"/>
    <s v="B2"/>
    <s v="B2"/>
    <s v="B"/>
    <s v="B"/>
    <s v="B"/>
    <s v="B"/>
    <s v="B"/>
    <s v="B"/>
    <x v="0"/>
    <n v="3.5"/>
    <n v="3.5"/>
    <n v="4"/>
    <n v="3.7"/>
    <n v="2.5"/>
    <n v="2.5"/>
    <n v="2.5"/>
    <n v="2.5"/>
    <n v="3.5"/>
    <n v="3.5"/>
    <n v="4"/>
    <n v="3"/>
    <n v="3.5"/>
    <n v="3.5"/>
    <n v="2.5"/>
    <n v="3"/>
    <n v="3"/>
    <n v="2.5"/>
    <n v="1.5"/>
    <n v="2.5"/>
    <n v="2.5"/>
    <n v="3.05"/>
    <n v="7.5"/>
    <m/>
  </r>
  <r>
    <x v="0"/>
    <x v="27"/>
    <s v="A"/>
    <s v="A"/>
    <s v="A"/>
    <s v="A"/>
    <s v="A"/>
    <s v="A"/>
    <s v="A"/>
    <s v="A"/>
    <s v="A"/>
    <s v="A"/>
    <x v="3"/>
    <n v="4"/>
    <n v="3.5"/>
    <n v="3.5"/>
    <n v="3.7"/>
    <n v="3"/>
    <n v="3"/>
    <n v="3"/>
    <n v="3"/>
    <n v="2.5"/>
    <n v="3"/>
    <n v="2.5"/>
    <n v="2.5"/>
    <n v="3"/>
    <n v="2.7"/>
    <n v="2.5"/>
    <n v="3"/>
    <n v="3"/>
    <n v="3"/>
    <n v="2.5"/>
    <n v="2.8"/>
    <n v="4.5"/>
    <n v="3.05"/>
    <n v="9.8000000000000007"/>
    <m/>
  </r>
  <r>
    <x v="0"/>
    <x v="28"/>
    <s v="B1"/>
    <s v="B1"/>
    <s v="B1"/>
    <s v="B1"/>
    <s v="B"/>
    <s v="B"/>
    <s v="B"/>
    <s v="B"/>
    <s v="C1"/>
    <s v="C1"/>
    <x v="2"/>
    <n v="5"/>
    <n v="4"/>
    <n v="4.5"/>
    <n v="4.5"/>
    <n v="3.5"/>
    <n v="4"/>
    <n v="4"/>
    <n v="3.8"/>
    <n v="5"/>
    <n v="4.5"/>
    <n v="4.5"/>
    <n v="4"/>
    <n v="4"/>
    <n v="4.4000000000000004"/>
    <n v="4"/>
    <n v="4"/>
    <n v="4"/>
    <n v="4"/>
    <n v="3.5"/>
    <n v="3.9"/>
    <n v="4.5"/>
    <n v="4.1500000000000004"/>
    <n v="16.8"/>
    <m/>
  </r>
  <r>
    <x v="0"/>
    <x v="29"/>
    <s v="not applicable"/>
    <s v="not applicable"/>
    <s v="not applicable"/>
    <s v="not applicable"/>
    <s v="not applicable"/>
    <s v="not applicable"/>
    <s v="not applicable"/>
    <s v="not applicable"/>
    <s v="not applicable"/>
    <s v="not applicable"/>
    <x v="5"/>
    <n v="3.7142857142857144"/>
    <n v="3.3000000000000003"/>
    <n v="3.4000000000000004"/>
    <n v="3.5"/>
    <n v="3.5"/>
    <n v="3"/>
    <n v="3"/>
    <n v="3.2"/>
    <n v="3.4000000000000004"/>
    <n v="3.4000000000000004"/>
    <n v="3.3000000000000003"/>
    <n v="3"/>
    <n v="2.9000000000000004"/>
    <n v="3.2"/>
    <n v="3.1"/>
    <n v="3.1"/>
    <n v="3.3000000000000003"/>
    <n v="3"/>
    <n v="2.8000000000000003"/>
    <n v="3"/>
    <n v="4.3571428571428568"/>
    <n v="3.2142857142857144"/>
    <n v="11.700000000000001"/>
    <m/>
  </r>
  <r>
    <x v="0"/>
    <x v="30"/>
    <s v="not applicable"/>
    <s v="not applicable"/>
    <s v="not applicable"/>
    <s v="not applicable"/>
    <s v="not applicable"/>
    <s v="not applicable"/>
    <s v="not applicable"/>
    <s v="not applicable"/>
    <s v="not applicable"/>
    <s v="not applicable"/>
    <x v="6"/>
    <n v="3.25"/>
    <n v="3.1"/>
    <n v="3.6"/>
    <n v="3.3000000000000003"/>
    <n v="3"/>
    <n v="3.2"/>
    <n v="2.8000000000000003"/>
    <n v="3"/>
    <n v="2.9000000000000004"/>
    <n v="3.1"/>
    <n v="3.1"/>
    <n v="2.8000000000000003"/>
    <n v="2.8000000000000003"/>
    <n v="2.9000000000000004"/>
    <n v="2.7"/>
    <n v="3.1"/>
    <n v="3"/>
    <n v="2.6"/>
    <n v="2.5"/>
    <n v="2.8000000000000003"/>
    <n v="3.5"/>
    <n v="2.996428571428571"/>
    <n v="10.3"/>
    <m/>
  </r>
  <r>
    <x v="0"/>
    <x v="31"/>
    <s v="not applicable"/>
    <s v="not applicable"/>
    <s v="not applicable"/>
    <s v="not applicable"/>
    <s v="not applicable"/>
    <s v="not applicable"/>
    <s v="not applicable"/>
    <s v="not applicable"/>
    <s v="not applicable"/>
    <s v="not applicable"/>
    <x v="7"/>
    <n v="3.9423076923076925"/>
    <n v="3.6346153846153846"/>
    <n v="3.9807692307692308"/>
    <n v="3.8615384615384625"/>
    <n v="3.7115384615384617"/>
    <n v="3.4807692307692308"/>
    <n v="3.2307692307692308"/>
    <n v="3.4692307692307693"/>
    <n v="3.5576923076923075"/>
    <n v="3.6346153846153846"/>
    <n v="3.5769230769230771"/>
    <n v="3.25"/>
    <n v="3.2307692307692308"/>
    <n v="3.45"/>
    <n v="3.2692307692307692"/>
    <n v="3.4807692307692308"/>
    <n v="3.5"/>
    <n v="3.1538461538461537"/>
    <n v="2.9423076923076925"/>
    <n v="3.2692307692307696"/>
    <n v="4.4038461538461542"/>
    <n v="3.5125000000000002"/>
    <n v="12.511538461538462"/>
    <m/>
  </r>
  <r>
    <x v="0"/>
    <x v="32"/>
    <s v="not applicable"/>
    <s v="not applicable"/>
    <s v="not applicable"/>
    <s v="not applicable"/>
    <s v="not applicable"/>
    <s v="not applicable"/>
    <s v="not applicable"/>
    <s v="not applicable"/>
    <s v="not applicable"/>
    <s v="not applicable"/>
    <x v="3"/>
    <n v="3.5"/>
    <n v="3.5"/>
    <n v="3.75"/>
    <n v="3.59"/>
    <n v="3.45"/>
    <n v="3.6"/>
    <n v="2.95"/>
    <n v="3.3299999999999996"/>
    <n v="3.1"/>
    <n v="3.35"/>
    <n v="3.35"/>
    <n v="2.9"/>
    <n v="3"/>
    <n v="3.14"/>
    <n v="3.5"/>
    <n v="3.35"/>
    <n v="3.45"/>
    <n v="3.15"/>
    <n v="3.1"/>
    <n v="3.31"/>
    <n v="4.2"/>
    <n v="3.3424999999999998"/>
    <n v="12.010000000000002"/>
    <m/>
  </r>
  <r>
    <x v="0"/>
    <x v="33"/>
    <s v="not applicable"/>
    <s v="not applicable"/>
    <s v="not applicable"/>
    <s v="not applicable"/>
    <s v="not applicable"/>
    <s v="not applicable"/>
    <s v="not applicable"/>
    <s v="not applicable"/>
    <s v="not applicable"/>
    <s v="not applicable"/>
    <x v="8"/>
    <n v="4.25"/>
    <n v="3.625"/>
    <n v="3.8125"/>
    <n v="3.9"/>
    <n v="4.125"/>
    <n v="3.125"/>
    <n v="3.375"/>
    <n v="3.5249999999999999"/>
    <n v="3.9375"/>
    <n v="3.8125"/>
    <n v="3.625"/>
    <n v="3.375"/>
    <n v="3.25"/>
    <n v="3.5999999999999996"/>
    <n v="3.1875"/>
    <n v="3.3125"/>
    <n v="3.625"/>
    <n v="3.125"/>
    <n v="2.8125"/>
    <n v="3.2124999999999999"/>
    <n v="5"/>
    <n v="3.5593749999999997"/>
    <n v="12.9625"/>
    <m/>
  </r>
  <r>
    <x v="0"/>
    <x v="34"/>
    <s v="not applicable"/>
    <s v="not applicable"/>
    <s v="not applicable"/>
    <s v="not applicable"/>
    <s v="not applicable"/>
    <s v="not applicable"/>
    <s v="not applicable"/>
    <s v="not applicable"/>
    <s v="not applicable"/>
    <s v="not applicable"/>
    <x v="8"/>
    <n v="4.0714285714285712"/>
    <n v="3.6428571428571428"/>
    <n v="4.2857142857142856"/>
    <n v="4.0142857142857142"/>
    <n v="3.5"/>
    <n v="3.6428571428571428"/>
    <n v="3.3571428571428572"/>
    <n v="3.5"/>
    <n v="3.6428571428571428"/>
    <n v="3.7142857142857144"/>
    <n v="3.7857142857142856"/>
    <n v="3.4285714285714284"/>
    <n v="3.4285714285714284"/>
    <n v="3.6000000000000005"/>
    <n v="3"/>
    <n v="3.7857142857142856"/>
    <n v="3.3571428571428572"/>
    <n v="3.0714285714285716"/>
    <n v="2.7857142857142856"/>
    <n v="3.1999999999999997"/>
    <n v="4"/>
    <n v="3.5785714285714292"/>
    <n v="12.042857142857143"/>
    <m/>
  </r>
  <r>
    <x v="0"/>
    <x v="35"/>
    <s v="not applicable"/>
    <s v="not applicable"/>
    <s v="not applicable"/>
    <s v="not applicable"/>
    <s v="not applicable"/>
    <s v="not applicable"/>
    <s v="not applicable"/>
    <s v="not applicable"/>
    <s v="not applicable"/>
    <s v="not applicable"/>
    <x v="8"/>
    <n v="4.21875"/>
    <n v="3.71875"/>
    <n v="4.125"/>
    <n v="4.03125"/>
    <n v="3.875"/>
    <n v="3.40625"/>
    <n v="3.40625"/>
    <n v="3.5562500000000004"/>
    <n v="3.84375"/>
    <n v="3.8125"/>
    <n v="3.71875"/>
    <n v="3.46875"/>
    <n v="3.375"/>
    <n v="3.6437499999999998"/>
    <n v="3.125"/>
    <n v="3.5625"/>
    <n v="3.53125"/>
    <n v="3.15625"/>
    <n v="2.84375"/>
    <n v="3.2437499999999995"/>
    <n v="4.53125"/>
    <n v="3.6187499999999999"/>
    <n v="12.825000000000001"/>
    <m/>
  </r>
  <r>
    <x v="1"/>
    <x v="0"/>
    <s v="—"/>
    <s v="—"/>
    <s v="B1"/>
    <s v="B1"/>
    <s v="B"/>
    <s v="B"/>
    <s v="B"/>
    <s v="C"/>
    <s v="C1"/>
    <s v="C2"/>
    <x v="0"/>
    <n v="5.5"/>
    <n v="5.5"/>
    <n v="5.5"/>
    <n v="5.5"/>
    <n v="5"/>
    <n v="4"/>
    <n v="4"/>
    <n v="4.3"/>
    <n v="4.5"/>
    <n v="4.5"/>
    <n v="4"/>
    <n v="4.5"/>
    <n v="4"/>
    <n v="4.3"/>
    <n v="4"/>
    <n v="4"/>
    <n v="4"/>
    <n v="4"/>
    <n v="3.5"/>
    <n v="3.9"/>
    <n v="4"/>
    <n v="4.5"/>
    <n v="17.5"/>
    <n v="0.5"/>
  </r>
  <r>
    <x v="1"/>
    <x v="1"/>
    <s v="B1"/>
    <s v="B1"/>
    <s v="B1"/>
    <s v="B1"/>
    <s v="B"/>
    <s v="B"/>
    <s v="C"/>
    <s v="C"/>
    <s v="C2"/>
    <s v="C2"/>
    <x v="0"/>
    <n v="4"/>
    <n v="3"/>
    <n v="5"/>
    <n v="4"/>
    <n v="3"/>
    <n v="3.5"/>
    <n v="3"/>
    <n v="3.2"/>
    <n v="4"/>
    <n v="3.5"/>
    <n v="3"/>
    <n v="3.5"/>
    <n v="3"/>
    <n v="3.4"/>
    <n v="3"/>
    <n v="3"/>
    <n v="4"/>
    <n v="2.5"/>
    <n v="2.5"/>
    <n v="3"/>
    <n v="2.5"/>
    <n v="3.4"/>
    <n v="9.5"/>
    <n v="0.39999999999999991"/>
  </r>
  <r>
    <x v="1"/>
    <x v="2"/>
    <s v="B1"/>
    <s v="B1"/>
    <s v="B1"/>
    <s v="B1"/>
    <s v="B"/>
    <s v="B"/>
    <s v="B"/>
    <s v="B"/>
    <s v="B"/>
    <s v="B"/>
    <x v="1"/>
    <n v="4.5"/>
    <n v="3.5"/>
    <n v="4.5"/>
    <n v="4.2"/>
    <n v="3"/>
    <n v="3.5"/>
    <n v="3.5"/>
    <n v="3.3"/>
    <n v="4"/>
    <n v="3.5"/>
    <n v="4"/>
    <n v="4"/>
    <n v="3"/>
    <n v="3.7"/>
    <n v="3.5"/>
    <n v="3.5"/>
    <n v="3"/>
    <n v="3"/>
    <n v="3"/>
    <n v="3.2"/>
    <n v="5"/>
    <n v="3.5999999999999996"/>
    <n v="13"/>
    <n v="0.59999999999999964"/>
  </r>
  <r>
    <x v="1"/>
    <x v="3"/>
    <s v="A"/>
    <s v="A"/>
    <s v="A"/>
    <s v="A"/>
    <s v="A"/>
    <s v="A"/>
    <s v="A"/>
    <s v="A"/>
    <s v="A"/>
    <s v="A"/>
    <x v="1"/>
    <n v="4.5"/>
    <n v="3.5"/>
    <n v="4"/>
    <n v="4"/>
    <n v="3.5"/>
    <n v="3.5"/>
    <n v="3.5"/>
    <n v="3.5"/>
    <n v="4.5"/>
    <n v="4.5"/>
    <n v="4"/>
    <n v="3.5"/>
    <n v="4.5"/>
    <n v="4.2"/>
    <n v="4"/>
    <n v="4"/>
    <n v="4"/>
    <n v="4"/>
    <n v="4"/>
    <n v="4"/>
    <n v="5"/>
    <n v="3.9249999999999998"/>
    <n v="16.8"/>
    <n v="-0.57500000000000018"/>
  </r>
  <r>
    <x v="1"/>
    <x v="4"/>
    <s v="A"/>
    <s v="A"/>
    <s v="A"/>
    <s v="A"/>
    <s v="A"/>
    <s v="A"/>
    <s v="A"/>
    <s v="A"/>
    <s v="A"/>
    <s v="A"/>
    <x v="2"/>
    <n v="4.5"/>
    <n v="4"/>
    <n v="4"/>
    <n v="4.2"/>
    <n v="4"/>
    <n v="3.5"/>
    <n v="3"/>
    <n v="3.5"/>
    <n v="4"/>
    <n v="4"/>
    <n v="4"/>
    <n v="3"/>
    <n v="3"/>
    <n v="3.6"/>
    <n v="2.5"/>
    <n v="3.5"/>
    <n v="4"/>
    <n v="2.5"/>
    <n v="2.5"/>
    <n v="3"/>
    <n v="4.5"/>
    <n v="3.5750000000000002"/>
    <n v="11.9"/>
    <n v="1.0750000000000002"/>
  </r>
  <r>
    <x v="1"/>
    <x v="5"/>
    <s v="B1"/>
    <s v="B1"/>
    <s v="B1"/>
    <s v="B1"/>
    <s v="C"/>
    <s v="C"/>
    <s v="C"/>
    <s v="C"/>
    <s v="C1"/>
    <s v="C1"/>
    <x v="3"/>
    <n v="5"/>
    <n v="4.5"/>
    <n v="5"/>
    <n v="4.8"/>
    <n v="4"/>
    <n v="4.5"/>
    <n v="4"/>
    <n v="4.2"/>
    <n v="4.5"/>
    <n v="4.5"/>
    <n v="4"/>
    <n v="4.5"/>
    <n v="4"/>
    <n v="4.3"/>
    <n v="4"/>
    <n v="4.5"/>
    <n v="5"/>
    <n v="4"/>
    <n v="4.5"/>
    <n v="4.4000000000000004"/>
    <n v="4"/>
    <n v="4.4250000000000007"/>
    <n v="18.899999999999999"/>
    <n v="0.92500000000000071"/>
  </r>
  <r>
    <x v="1"/>
    <x v="36"/>
    <s v="—"/>
    <s v="—"/>
    <s v="—"/>
    <s v="B1"/>
    <s v="B"/>
    <s v="B"/>
    <s v="B"/>
    <s v="C"/>
    <s v="C1"/>
    <s v="C2"/>
    <x v="0"/>
    <n v="4.5"/>
    <n v="4.5"/>
    <n v="5"/>
    <n v="4.7"/>
    <n v="4.5"/>
    <n v="3.5"/>
    <n v="5"/>
    <n v="4.3"/>
    <n v="4.5"/>
    <n v="5"/>
    <n v="4.5"/>
    <n v="4"/>
    <n v="4"/>
    <n v="4.4000000000000004"/>
    <n v="3.5"/>
    <n v="4"/>
    <n v="4.5"/>
    <n v="4"/>
    <n v="4"/>
    <n v="4"/>
    <n v="4"/>
    <n v="4.3499999999999996"/>
    <n v="17.3"/>
    <m/>
  </r>
  <r>
    <x v="1"/>
    <x v="6"/>
    <s v="B2"/>
    <s v="B2"/>
    <s v="B2"/>
    <s v="B2"/>
    <s v="B2"/>
    <s v="C"/>
    <s v="C"/>
    <s v="C"/>
    <s v="C1"/>
    <s v="C1"/>
    <x v="2"/>
    <n v="4.5"/>
    <n v="4.5"/>
    <n v="4.5"/>
    <n v="4.5"/>
    <n v="4"/>
    <n v="4"/>
    <n v="3.5"/>
    <n v="3.8"/>
    <n v="4"/>
    <n v="3.5"/>
    <n v="3.5"/>
    <n v="3.5"/>
    <n v="3.5"/>
    <n v="3.6"/>
    <n v="2.5"/>
    <n v="4.5"/>
    <n v="3"/>
    <n v="2.5"/>
    <n v="3"/>
    <n v="3.1"/>
    <n v="5.5"/>
    <n v="3.75"/>
    <n v="13.6"/>
    <n v="0.75"/>
  </r>
  <r>
    <x v="1"/>
    <x v="7"/>
    <s v="A"/>
    <s v="A"/>
    <s v="A"/>
    <s v="A"/>
    <s v="A"/>
    <s v="A"/>
    <s v="A"/>
    <s v="A"/>
    <s v="A"/>
    <s v="A"/>
    <x v="3"/>
    <n v="2.5"/>
    <n v="2.5"/>
    <n v="3.5"/>
    <n v="2.8"/>
    <n v="2.5"/>
    <n v="3"/>
    <n v="2.5"/>
    <n v="2.7"/>
    <n v="3"/>
    <n v="3"/>
    <n v="3"/>
    <n v="3"/>
    <n v="3"/>
    <n v="3"/>
    <n v="3"/>
    <n v="3"/>
    <n v="3"/>
    <n v="3"/>
    <n v="3"/>
    <n v="3"/>
    <n v="4"/>
    <n v="2.875"/>
    <n v="9.4"/>
    <n v="0.375"/>
  </r>
  <r>
    <x v="1"/>
    <x v="8"/>
    <s v="A"/>
    <s v="A"/>
    <s v="A"/>
    <s v="A"/>
    <s v="A"/>
    <s v="A"/>
    <s v="A"/>
    <s v="A"/>
    <s v="A"/>
    <s v="A"/>
    <x v="0"/>
    <n v="4.5"/>
    <n v="4"/>
    <n v="4"/>
    <n v="4.2"/>
    <n v="5"/>
    <n v="3.5"/>
    <n v="3.5"/>
    <n v="4"/>
    <n v="4.5"/>
    <n v="3.5"/>
    <n v="4"/>
    <n v="3.5"/>
    <n v="3.5"/>
    <n v="3.8"/>
    <n v="3"/>
    <n v="3.5"/>
    <n v="3.5"/>
    <n v="2.5"/>
    <n v="2.5"/>
    <n v="3"/>
    <n v="5"/>
    <n v="3.75"/>
    <n v="12.8"/>
    <n v="0.25"/>
  </r>
  <r>
    <x v="1"/>
    <x v="9"/>
    <s v="A"/>
    <s v="A"/>
    <s v="A"/>
    <s v="A"/>
    <s v="A"/>
    <s v="A"/>
    <s v="A"/>
    <s v="A"/>
    <s v="A"/>
    <s v="A"/>
    <x v="2"/>
    <n v="4"/>
    <n v="4"/>
    <n v="4"/>
    <n v="4"/>
    <n v="3.5"/>
    <n v="2"/>
    <n v="3.5"/>
    <n v="3"/>
    <n v="4"/>
    <n v="4"/>
    <n v="4"/>
    <n v="4"/>
    <n v="3"/>
    <n v="3.8"/>
    <n v="3"/>
    <n v="3"/>
    <n v="3.5"/>
    <n v="3.5"/>
    <n v="3"/>
    <n v="3.2"/>
    <n v="5"/>
    <n v="3.5"/>
    <n v="12.7"/>
    <n v="0.5"/>
  </r>
  <r>
    <x v="1"/>
    <x v="10"/>
    <s v="A"/>
    <s v="A"/>
    <s v="A"/>
    <s v="A"/>
    <s v="A"/>
    <s v="A"/>
    <s v="A"/>
    <s v="A"/>
    <s v="A"/>
    <s v="A"/>
    <x v="1"/>
    <n v="3.5"/>
    <n v="2.5"/>
    <n v="3.5"/>
    <n v="3.2"/>
    <n v="3.5"/>
    <n v="3"/>
    <n v="4"/>
    <n v="3.5"/>
    <n v="4"/>
    <n v="4"/>
    <n v="4"/>
    <n v="3.5"/>
    <n v="4"/>
    <n v="3.9"/>
    <n v="4"/>
    <n v="3.5"/>
    <n v="4"/>
    <n v="4"/>
    <n v="2.5"/>
    <n v="3.6"/>
    <n v="4"/>
    <n v="3.55"/>
    <n v="13.2"/>
    <n v="-0.45000000000000018"/>
  </r>
  <r>
    <x v="1"/>
    <x v="11"/>
    <s v="B1"/>
    <s v="B1"/>
    <s v="B1"/>
    <s v="B1"/>
    <s v="B"/>
    <s v="B"/>
    <s v="A"/>
    <s v="A"/>
    <s v="A"/>
    <s v="A"/>
    <x v="3"/>
    <n v="2.5"/>
    <n v="2.5"/>
    <n v="2"/>
    <n v="2.2999999999999998"/>
    <n v="3"/>
    <n v="3"/>
    <n v="2.5"/>
    <n v="2.8"/>
    <n v="3"/>
    <n v="2"/>
    <n v="3"/>
    <n v="2.5"/>
    <n v="2.5"/>
    <n v="2.6"/>
    <n v="3.5"/>
    <n v="2.5"/>
    <n v="3"/>
    <n v="2"/>
    <n v="2.5"/>
    <n v="2.7"/>
    <n v="4"/>
    <n v="2.5999999999999996"/>
    <n v="8"/>
    <n v="9.9999999999999645E-2"/>
  </r>
  <r>
    <x v="1"/>
    <x v="12"/>
    <s v="B1"/>
    <s v="B1"/>
    <s v="B1"/>
    <s v="B1"/>
    <s v="B"/>
    <s v="B"/>
    <s v="B"/>
    <s v="A"/>
    <s v="A"/>
    <s v="A"/>
    <x v="3"/>
    <n v="2.5"/>
    <n v="2.5"/>
    <n v="2"/>
    <n v="2.2999999999999998"/>
    <n v="4"/>
    <n v="3.5"/>
    <n v="2.5"/>
    <n v="3.3"/>
    <n v="2.5"/>
    <n v="2"/>
    <n v="3"/>
    <n v="2"/>
    <n v="3"/>
    <n v="2.5"/>
    <n v="3.5"/>
    <n v="3"/>
    <n v="3"/>
    <n v="2"/>
    <n v="3"/>
    <n v="2.9"/>
    <n v="2"/>
    <n v="2.75"/>
    <n v="7.2"/>
    <n v="-0.25"/>
  </r>
  <r>
    <x v="1"/>
    <x v="13"/>
    <s v="A"/>
    <s v="A"/>
    <s v="A"/>
    <s v="A"/>
    <s v="A"/>
    <s v="B"/>
    <s v="B"/>
    <s v="B"/>
    <s v="B"/>
    <s v="B"/>
    <x v="4"/>
    <n v="4.5"/>
    <n v="4.5"/>
    <n v="4"/>
    <n v="4.3"/>
    <n v="4.5"/>
    <n v="3.5"/>
    <n v="4"/>
    <n v="4"/>
    <n v="3.5"/>
    <n v="4"/>
    <n v="4"/>
    <n v="3.5"/>
    <n v="3"/>
    <n v="3.6"/>
    <n v="3.5"/>
    <n v="4"/>
    <n v="4"/>
    <n v="3.5"/>
    <n v="3.5"/>
    <n v="3.7"/>
    <n v="5.5"/>
    <n v="3.9000000000000004"/>
    <n v="16.2"/>
    <n v="1.4000000000000004"/>
  </r>
  <r>
    <x v="1"/>
    <x v="14"/>
    <s v="B2"/>
    <s v="B2"/>
    <s v="B2"/>
    <s v="B2"/>
    <s v="A"/>
    <s v="A"/>
    <s v="A"/>
    <s v="A"/>
    <s v="A"/>
    <s v="A"/>
    <x v="3"/>
    <n v="3"/>
    <n v="2"/>
    <n v="1"/>
    <n v="2"/>
    <n v="4"/>
    <n v="1"/>
    <n v="2"/>
    <n v="2.2999999999999998"/>
    <n v="3"/>
    <n v="2.5"/>
    <n v="2.5"/>
    <n v="2.5"/>
    <n v="1"/>
    <n v="2.2999999999999998"/>
    <n v="2.5"/>
    <n v="3.5"/>
    <n v="3"/>
    <n v="3"/>
    <n v="3"/>
    <n v="3"/>
    <n v="4"/>
    <n v="2.4"/>
    <n v="7.9"/>
    <n v="2.4"/>
  </r>
  <r>
    <x v="1"/>
    <x v="15"/>
    <s v="A"/>
    <s v="A"/>
    <s v="A"/>
    <s v="A"/>
    <s v="A"/>
    <s v="A"/>
    <s v="A"/>
    <s v="A"/>
    <s v="A"/>
    <s v="A"/>
    <x v="1"/>
    <n v="4"/>
    <n v="3.5"/>
    <n v="3.5"/>
    <n v="3.7"/>
    <n v="4.5"/>
    <n v="3"/>
    <n v="3.5"/>
    <n v="3.7"/>
    <n v="3.5"/>
    <n v="4"/>
    <n v="3.5"/>
    <n v="3.5"/>
    <n v="3.5"/>
    <n v="3.6"/>
    <n v="3.5"/>
    <n v="4"/>
    <n v="4"/>
    <n v="3.5"/>
    <n v="3.5"/>
    <n v="3.7"/>
    <n v="4"/>
    <n v="3.6749999999999998"/>
    <n v="13.9"/>
    <n v="0.67499999999999982"/>
  </r>
  <r>
    <x v="1"/>
    <x v="16"/>
    <s v="B1"/>
    <s v="B1"/>
    <s v="B1"/>
    <s v="B1"/>
    <s v="B"/>
    <s v="B"/>
    <s v="B"/>
    <s v="B"/>
    <s v="B"/>
    <s v="B"/>
    <x v="0"/>
    <n v="4"/>
    <n v="3.5"/>
    <n v="4.5"/>
    <n v="4"/>
    <n v="4"/>
    <n v="4.5"/>
    <n v="4"/>
    <n v="4.2"/>
    <n v="3"/>
    <n v="3.5"/>
    <n v="3.5"/>
    <n v="3"/>
    <n v="3.5"/>
    <n v="3.3"/>
    <n v="3"/>
    <n v="4"/>
    <n v="3.5"/>
    <n v="3.5"/>
    <n v="3"/>
    <n v="3.4"/>
    <n v="5"/>
    <n v="3.7250000000000001"/>
    <n v="14.1"/>
    <n v="0.22500000000000009"/>
  </r>
  <r>
    <x v="1"/>
    <x v="17"/>
    <s v="—"/>
    <s v="B2"/>
    <s v="B2"/>
    <s v="B2"/>
    <s v="B"/>
    <s v="B"/>
    <s v="B"/>
    <s v="B"/>
    <s v="B"/>
    <s v="B"/>
    <x v="3"/>
    <n v="0"/>
    <n v="0"/>
    <n v="0"/>
    <n v="0"/>
    <n v="0"/>
    <n v="0"/>
    <n v="0"/>
    <n v="0"/>
    <n v="0"/>
    <n v="0"/>
    <n v="0"/>
    <n v="0"/>
    <n v="0"/>
    <n v="0"/>
    <n v="0"/>
    <n v="0"/>
    <n v="0"/>
    <n v="0"/>
    <n v="0"/>
    <n v="0"/>
    <n v="0"/>
    <n v="0"/>
    <m/>
    <n v="0"/>
  </r>
  <r>
    <x v="1"/>
    <x v="18"/>
    <s v="B2"/>
    <s v="B2"/>
    <s v="B2"/>
    <s v="B2"/>
    <s v="B"/>
    <s v="B"/>
    <s v="B"/>
    <s v="B"/>
    <s v="B"/>
    <s v="B"/>
    <x v="3"/>
    <n v="4"/>
    <n v="3.5"/>
    <n v="4.5"/>
    <n v="4"/>
    <n v="3.5"/>
    <n v="3"/>
    <n v="2.5"/>
    <n v="3"/>
    <n v="2.5"/>
    <n v="3"/>
    <n v="2.5"/>
    <n v="3"/>
    <n v="1.5"/>
    <n v="2.5"/>
    <n v="3"/>
    <n v="3.5"/>
    <n v="4"/>
    <n v="2.5"/>
    <n v="3"/>
    <n v="3.2"/>
    <n v="4"/>
    <n v="3.1749999999999998"/>
    <n v="10.9"/>
    <n v="0.67499999999999982"/>
  </r>
  <r>
    <x v="1"/>
    <x v="19"/>
    <s v="A"/>
    <s v="A"/>
    <s v="A"/>
    <s v="A"/>
    <s v="A"/>
    <s v="A"/>
    <s v="A"/>
    <s v="A"/>
    <s v="A"/>
    <s v="A"/>
    <x v="3"/>
    <n v="4.5"/>
    <n v="4"/>
    <n v="4"/>
    <n v="4.2"/>
    <n v="4.5"/>
    <n v="4.5"/>
    <n v="3.5"/>
    <n v="4.2"/>
    <n v="4.5"/>
    <n v="4"/>
    <n v="4.5"/>
    <n v="3.5"/>
    <n v="3.5"/>
    <n v="4"/>
    <n v="4.5"/>
    <n v="4"/>
    <n v="4.5"/>
    <n v="4.5"/>
    <n v="4.5"/>
    <n v="4.4000000000000004"/>
    <n v="4"/>
    <n v="4.2"/>
    <n v="17.899999999999999"/>
    <n v="0.20000000000000018"/>
  </r>
  <r>
    <x v="1"/>
    <x v="20"/>
    <s v="A"/>
    <s v="A"/>
    <s v="A"/>
    <s v="A"/>
    <s v="A"/>
    <s v="A"/>
    <s v="A"/>
    <s v="A"/>
    <s v="A"/>
    <s v="A"/>
    <x v="3"/>
    <n v="4"/>
    <n v="3.5"/>
    <n v="3"/>
    <n v="3.5"/>
    <n v="4"/>
    <n v="3.5"/>
    <n v="2.5"/>
    <n v="3.3"/>
    <n v="2.5"/>
    <n v="3"/>
    <n v="2.5"/>
    <n v="2.5"/>
    <n v="2.5"/>
    <n v="2.6"/>
    <n v="2.5"/>
    <n v="3.5"/>
    <n v="3"/>
    <n v="2.5"/>
    <n v="3"/>
    <n v="2.9"/>
    <n v="4"/>
    <n v="3.0750000000000002"/>
    <n v="9.8000000000000007"/>
    <n v="0.57500000000000018"/>
  </r>
  <r>
    <x v="1"/>
    <x v="21"/>
    <s v="B1"/>
    <s v="B1"/>
    <s v="B1"/>
    <s v="B1"/>
    <s v="B"/>
    <s v="B"/>
    <s v="B"/>
    <s v="B"/>
    <s v="C2"/>
    <s v="C1"/>
    <x v="1"/>
    <n v="3.5"/>
    <n v="2.5"/>
    <n v="3.5"/>
    <n v="3.2"/>
    <n v="3.5"/>
    <n v="4"/>
    <n v="3.5"/>
    <n v="3.7"/>
    <n v="3.5"/>
    <n v="4"/>
    <n v="4"/>
    <n v="3.5"/>
    <n v="4"/>
    <n v="3.8"/>
    <n v="3"/>
    <n v="4"/>
    <n v="3.5"/>
    <n v="3"/>
    <n v="3"/>
    <n v="3.3"/>
    <n v="4.5"/>
    <n v="3.5"/>
    <n v="12.6"/>
    <n v="-0.5"/>
  </r>
  <r>
    <x v="1"/>
    <x v="22"/>
    <s v="A"/>
    <s v="A"/>
    <s v="A"/>
    <s v="A"/>
    <s v="A"/>
    <s v="A"/>
    <s v="A"/>
    <s v="A"/>
    <s v="A"/>
    <s v="A"/>
    <x v="0"/>
    <n v="4"/>
    <n v="4.5"/>
    <n v="4"/>
    <n v="4.2"/>
    <n v="4"/>
    <n v="3"/>
    <n v="3"/>
    <n v="3.3"/>
    <n v="3.5"/>
    <n v="3.5"/>
    <n v="3"/>
    <n v="3.5"/>
    <n v="3.5"/>
    <n v="3.4"/>
    <n v="3"/>
    <n v="4"/>
    <n v="3"/>
    <n v="3"/>
    <n v="2.5"/>
    <n v="3.1"/>
    <n v="5"/>
    <n v="3.5"/>
    <n v="12.4"/>
    <n v="0.5"/>
  </r>
  <r>
    <x v="1"/>
    <x v="23"/>
    <s v="A"/>
    <s v="A"/>
    <s v="A"/>
    <s v="A"/>
    <s v="A"/>
    <s v="B"/>
    <s v="B"/>
    <s v="B"/>
    <s v="B"/>
    <s v="B"/>
    <x v="3"/>
    <n v="4"/>
    <n v="3.5"/>
    <n v="5.5"/>
    <n v="4.3"/>
    <n v="3.5"/>
    <n v="2.5"/>
    <n v="1.5"/>
    <n v="2.5"/>
    <n v="2.5"/>
    <n v="4"/>
    <n v="2.5"/>
    <n v="1.5"/>
    <n v="2"/>
    <n v="2.5"/>
    <n v="2"/>
    <n v="3"/>
    <n v="3"/>
    <n v="3"/>
    <n v="3"/>
    <n v="2.8"/>
    <n v="4"/>
    <n v="3.0250000000000004"/>
    <n v="9.4"/>
    <n v="3.0250000000000004"/>
  </r>
  <r>
    <x v="1"/>
    <x v="24"/>
    <s v="B1"/>
    <s v="B1"/>
    <s v="B1"/>
    <s v="B1"/>
    <s v="A"/>
    <s v="A"/>
    <s v="A"/>
    <s v="A"/>
    <s v="A"/>
    <s v="A"/>
    <x v="3"/>
    <n v="3"/>
    <n v="4"/>
    <n v="3"/>
    <n v="3.3"/>
    <n v="2"/>
    <n v="4"/>
    <n v="3"/>
    <n v="3"/>
    <n v="3.5"/>
    <n v="3"/>
    <n v="4"/>
    <n v="3"/>
    <n v="3"/>
    <n v="3.3"/>
    <n v="3"/>
    <n v="4"/>
    <n v="4"/>
    <n v="3.5"/>
    <n v="3"/>
    <n v="3.5"/>
    <n v="4"/>
    <n v="3.2749999999999999"/>
    <n v="12"/>
    <n v="-0.22500000000000009"/>
  </r>
  <r>
    <x v="1"/>
    <x v="25"/>
    <s v="A"/>
    <s v="A"/>
    <s v="A"/>
    <s v="A"/>
    <s v="A"/>
    <s v="A"/>
    <s v="A"/>
    <s v="A"/>
    <s v="A"/>
    <s v="A"/>
    <x v="3"/>
    <n v="3.5"/>
    <n v="3.5"/>
    <n v="3"/>
    <n v="3.3"/>
    <n v="2.5"/>
    <n v="2.5"/>
    <n v="2.5"/>
    <n v="2.5"/>
    <n v="3.5"/>
    <n v="3.5"/>
    <n v="4"/>
    <n v="3"/>
    <n v="3"/>
    <n v="3.4"/>
    <n v="4"/>
    <n v="3"/>
    <n v="2.5"/>
    <n v="3"/>
    <n v="3"/>
    <n v="3.1"/>
    <n v="5.5"/>
    <n v="3.0749999999999997"/>
    <n v="11.4"/>
    <n v="7.4999999999999734E-2"/>
  </r>
  <r>
    <x v="1"/>
    <x v="26"/>
    <s v="B2"/>
    <s v="B2"/>
    <s v="B2"/>
    <s v="B2"/>
    <s v="B"/>
    <s v="B"/>
    <s v="B"/>
    <s v="B"/>
    <s v="B"/>
    <s v="B"/>
    <x v="0"/>
    <n v="4"/>
    <n v="4"/>
    <n v="4.5"/>
    <n v="4.2"/>
    <n v="2.5"/>
    <n v="3"/>
    <n v="3"/>
    <n v="2.8"/>
    <n v="3.5"/>
    <n v="4"/>
    <n v="4"/>
    <n v="3.5"/>
    <n v="3.5"/>
    <n v="3.7"/>
    <n v="2.5"/>
    <n v="3"/>
    <n v="3"/>
    <n v="2.5"/>
    <n v="1.5"/>
    <n v="2.5"/>
    <n v="1"/>
    <n v="3.3"/>
    <n v="6.1"/>
    <n v="-0.20000000000000018"/>
  </r>
  <r>
    <x v="1"/>
    <x v="27"/>
    <s v="A"/>
    <s v="A"/>
    <s v="A"/>
    <s v="A"/>
    <s v="A"/>
    <s v="A"/>
    <s v="A"/>
    <s v="A"/>
    <s v="A"/>
    <s v="A"/>
    <x v="3"/>
    <n v="4"/>
    <n v="3.5"/>
    <n v="4"/>
    <n v="3.8"/>
    <n v="2.5"/>
    <n v="3"/>
    <n v="3"/>
    <n v="2.8"/>
    <n v="2.5"/>
    <n v="3"/>
    <n v="2.5"/>
    <n v="3"/>
    <n v="3"/>
    <n v="2.8"/>
    <n v="3"/>
    <n v="3.5"/>
    <n v="3"/>
    <n v="3"/>
    <n v="3"/>
    <n v="3.1"/>
    <n v="4"/>
    <n v="3.1249999999999996"/>
    <n v="10.5"/>
    <n v="0.12499999999999956"/>
  </r>
  <r>
    <x v="1"/>
    <x v="28"/>
    <s v="B1"/>
    <s v="B1"/>
    <s v="B1"/>
    <s v="B1"/>
    <s v="B"/>
    <s v="B"/>
    <s v="B"/>
    <s v="B"/>
    <s v="C1"/>
    <s v="C1"/>
    <x v="2"/>
    <n v="5"/>
    <n v="4.5"/>
    <n v="4.5"/>
    <n v="4.7"/>
    <n v="3.5"/>
    <n v="4"/>
    <n v="4"/>
    <n v="3.8"/>
    <n v="5"/>
    <n v="4.5"/>
    <n v="4.5"/>
    <n v="4"/>
    <n v="4"/>
    <n v="4.4000000000000004"/>
    <n v="4"/>
    <n v="4"/>
    <n v="4"/>
    <n v="4"/>
    <n v="4"/>
    <n v="4"/>
    <n v="4.5"/>
    <n v="4.2249999999999996"/>
    <n v="17.399999999999999"/>
    <n v="0.22499999999999964"/>
  </r>
  <r>
    <x v="1"/>
    <x v="29"/>
    <s v="not applicable"/>
    <s v="not applicable"/>
    <s v="not applicable"/>
    <s v="not applicable"/>
    <s v="not applicable"/>
    <s v="not applicable"/>
    <s v="not applicable"/>
    <s v="not applicable"/>
    <s v="not applicable"/>
    <s v="not applicable"/>
    <x v="5"/>
    <n v="4"/>
    <n v="3.6"/>
    <n v="3.9000000000000004"/>
    <n v="3.8000000000000003"/>
    <n v="3.7"/>
    <n v="3.1"/>
    <n v="3.1"/>
    <n v="3.3000000000000003"/>
    <n v="3.6"/>
    <n v="3.7"/>
    <n v="3.5"/>
    <n v="3.2"/>
    <n v="3.2"/>
    <n v="3.4000000000000004"/>
    <n v="3.3000000000000003"/>
    <n v="3.5"/>
    <n v="3.5"/>
    <n v="3.3000000000000003"/>
    <n v="3.1"/>
    <n v="3.3000000000000003"/>
    <n v="4.5357142857142856"/>
    <n v="3.4821428571428577"/>
    <n v="12.700000000000001"/>
    <n v="0.5821428571428573"/>
  </r>
  <r>
    <x v="1"/>
    <x v="30"/>
    <s v="not applicable"/>
    <s v="not applicable"/>
    <s v="not applicable"/>
    <s v="not applicable"/>
    <s v="not applicable"/>
    <s v="not applicable"/>
    <s v="not applicable"/>
    <s v="not applicable"/>
    <s v="not applicable"/>
    <s v="not applicable"/>
    <x v="6"/>
    <n v="3.6666666666666665"/>
    <n v="3.3000000000000003"/>
    <n v="3.6"/>
    <n v="3.5"/>
    <n v="3.3000000000000003"/>
    <n v="3.3000000000000003"/>
    <n v="3"/>
    <n v="3.2"/>
    <n v="3.4000000000000004"/>
    <n v="3.2"/>
    <n v="3.3000000000000003"/>
    <n v="3.1"/>
    <n v="2.9000000000000004"/>
    <n v="3.2"/>
    <n v="3"/>
    <n v="3.4000000000000004"/>
    <n v="3.3000000000000003"/>
    <n v="2.8000000000000003"/>
    <n v="2.8000000000000003"/>
    <n v="3.1"/>
    <n v="3.6"/>
    <n v="3.2416666666666663"/>
    <n v="12.100000000000001"/>
    <n v="0.44166666666666599"/>
  </r>
  <r>
    <x v="1"/>
    <x v="31"/>
    <s v="not applicable"/>
    <s v="not applicable"/>
    <s v="not applicable"/>
    <s v="not applicable"/>
    <s v="not applicable"/>
    <s v="not applicable"/>
    <s v="not applicable"/>
    <s v="not applicable"/>
    <s v="not applicable"/>
    <s v="not applicable"/>
    <x v="7"/>
    <n v="3.9827586206896552"/>
    <n v="3.6379310344827585"/>
    <n v="3.896551724137931"/>
    <n v="3.8413793103448275"/>
    <n v="3.6379310344827585"/>
    <n v="3.3448275862068964"/>
    <n v="3.2241379310344827"/>
    <n v="3.3965517241379306"/>
    <n v="3.6206896551724137"/>
    <n v="3.6206896551724137"/>
    <n v="3.5689655172413794"/>
    <n v="3.2931034482758621"/>
    <n v="3.1896551724137931"/>
    <n v="3.4586206896551723"/>
    <n v="3.2413793103448274"/>
    <n v="3.603448275862069"/>
    <n v="3.5689655172413794"/>
    <n v="3.1551724137931036"/>
    <n v="3.103448275862069"/>
    <n v="3.3344827586206898"/>
    <n v="4.1896551724137927"/>
    <n v="3.5077586206896552"/>
    <n v="12.562068965517238"/>
    <n v="0.27698938992042432"/>
  </r>
  <r>
    <x v="1"/>
    <x v="32"/>
    <s v="not applicable"/>
    <s v="not applicable"/>
    <s v="not applicable"/>
    <s v="not applicable"/>
    <s v="not applicable"/>
    <s v="not applicable"/>
    <s v="not applicable"/>
    <s v="not applicable"/>
    <s v="not applicable"/>
    <s v="not applicable"/>
    <x v="3"/>
    <n v="3.5416666666666665"/>
    <n v="3.2916666666666665"/>
    <n v="3.375"/>
    <n v="3.3833333333333329"/>
    <n v="3.3333333333333335"/>
    <n v="3.1666666666666665"/>
    <n v="2.6666666666666665"/>
    <n v="3.0499999999999994"/>
    <n v="3.125"/>
    <n v="3.125"/>
    <n v="3.1666666666666665"/>
    <n v="2.8333333333333335"/>
    <n v="2.6666666666666665"/>
    <n v="2.9833333333333329"/>
    <n v="3.2083333333333335"/>
    <n v="3.4166666666666665"/>
    <n v="3.4166666666666665"/>
    <n v="3"/>
    <n v="3.2083333333333335"/>
    <n v="3.25"/>
    <n v="3.9583333333333335"/>
    <n v="3.1666666666666665"/>
    <n v="11.108333333333334"/>
    <n v="0.16666666666666652"/>
  </r>
  <r>
    <x v="1"/>
    <x v="33"/>
    <s v="not applicable"/>
    <s v="not applicable"/>
    <s v="not applicable"/>
    <s v="not applicable"/>
    <s v="not applicable"/>
    <s v="not applicable"/>
    <s v="not applicable"/>
    <s v="not applicable"/>
    <s v="not applicable"/>
    <s v="not applicable"/>
    <x v="8"/>
    <n v="4.1875"/>
    <n v="3.8125"/>
    <n v="3.875"/>
    <n v="3.9749999999999996"/>
    <n v="4.0625"/>
    <n v="3.125"/>
    <n v="3.5"/>
    <n v="3.5625"/>
    <n v="3.9375"/>
    <n v="3.9375"/>
    <n v="3.8125"/>
    <n v="3.5"/>
    <n v="3.5"/>
    <n v="3.7375000000000003"/>
    <n v="3.3125"/>
    <n v="3.6875"/>
    <n v="3.75"/>
    <n v="3.3125"/>
    <n v="3"/>
    <n v="3.4125000000000001"/>
    <n v="4.75"/>
    <n v="3.6718750000000004"/>
    <n v="13.737500000000002"/>
    <n v="0.42187500000000044"/>
  </r>
  <r>
    <x v="1"/>
    <x v="34"/>
    <s v="not applicable"/>
    <s v="not applicable"/>
    <s v="not applicable"/>
    <s v="not applicable"/>
    <s v="not applicable"/>
    <s v="not applicable"/>
    <s v="not applicable"/>
    <s v="not applicable"/>
    <s v="not applicable"/>
    <s v="not applicable"/>
    <x v="8"/>
    <n v="4.2142857142857144"/>
    <n v="3.6428571428571428"/>
    <n v="4.4285714285714288"/>
    <n v="4.1142857142857139"/>
    <n v="3.3571428571428572"/>
    <n v="3.7857142857142856"/>
    <n v="3.5"/>
    <n v="3.5428571428571431"/>
    <n v="3.8571428571428572"/>
    <n v="3.7857142857142856"/>
    <n v="3.7857142857142856"/>
    <n v="3.5714285714285716"/>
    <n v="3.5"/>
    <n v="3.6999999999999997"/>
    <n v="3.0714285714285716"/>
    <n v="3.7142857142857144"/>
    <n v="3.4285714285714284"/>
    <n v="3"/>
    <n v="2.8571428571428572"/>
    <n v="3.2142857142857144"/>
    <n v="4"/>
    <n v="3.6428571428571428"/>
    <n v="12.328571428571431"/>
    <n v="0.21428571428571441"/>
  </r>
  <r>
    <x v="1"/>
    <x v="35"/>
    <s v="not applicable"/>
    <s v="not applicable"/>
    <s v="not applicable"/>
    <s v="not applicable"/>
    <s v="not applicable"/>
    <s v="not applicable"/>
    <s v="not applicable"/>
    <s v="not applicable"/>
    <s v="not applicable"/>
    <s v="not applicable"/>
    <x v="8"/>
    <n v="4.0555555555555554"/>
    <n v="3.6666666666666665"/>
    <n v="4.0277777777777777"/>
    <n v="3.933333333333334"/>
    <n v="3.6388888888888888"/>
    <n v="3.2777777777777777"/>
    <n v="3.4166666666666665"/>
    <n v="3.4388888888888891"/>
    <n v="3.75"/>
    <n v="3.75"/>
    <n v="3.6388888888888888"/>
    <n v="3.4166666666666665"/>
    <n v="3.3611111111111112"/>
    <n v="3.5833333333333335"/>
    <n v="3.0833333333333335"/>
    <n v="3.5277777777777777"/>
    <n v="3.4722222222222223"/>
    <n v="3.0833333333333335"/>
    <n v="2.8611111111111112"/>
    <n v="3.2055555555555557"/>
    <n v="4.1111111111111107"/>
    <n v="3.5402777777777774"/>
    <n v="12.833333333333332"/>
    <n v="0.16527777777777741"/>
  </r>
  <r>
    <x v="2"/>
    <x v="37"/>
    <s v="A"/>
    <s v="A"/>
    <s v="A"/>
    <s v="A"/>
    <s v="A"/>
    <s v="A"/>
    <s v="A"/>
    <s v="A"/>
    <s v="A"/>
    <s v="A"/>
    <x v="0"/>
    <n v="3.5"/>
    <n v="3.5"/>
    <n v="3.5"/>
    <n v="3.5"/>
    <n v="2.5"/>
    <n v="2"/>
    <n v="2.5"/>
    <n v="2.2999999999999998"/>
    <n v="2"/>
    <n v="2.5"/>
    <n v="2.5"/>
    <n v="2.5"/>
    <n v="1.5"/>
    <n v="2.2000000000000002"/>
    <n v="1.5"/>
    <n v="3.5"/>
    <n v="2.5"/>
    <n v="2"/>
    <n v="2"/>
    <n v="2.2999999999999998"/>
    <n v="3.5"/>
    <n v="2.5750000000000002"/>
    <n v="6.67"/>
    <m/>
  </r>
  <r>
    <x v="2"/>
    <x v="0"/>
    <s v="—"/>
    <s v="—"/>
    <s v="B1"/>
    <s v="B1"/>
    <s v="B"/>
    <s v="B"/>
    <s v="B"/>
    <s v="C"/>
    <s v="C1"/>
    <s v="C2"/>
    <x v="0"/>
    <n v="5"/>
    <n v="5"/>
    <n v="5.5"/>
    <n v="5.2"/>
    <n v="4.5"/>
    <n v="3.5"/>
    <n v="4"/>
    <n v="4"/>
    <n v="4.5"/>
    <n v="4.5"/>
    <n v="4"/>
    <n v="4.5"/>
    <n v="4"/>
    <n v="4.3"/>
    <n v="4"/>
    <n v="4.5"/>
    <n v="3.5"/>
    <n v="4"/>
    <n v="3.5"/>
    <n v="3.9"/>
    <n v="3"/>
    <n v="4.3499999999999996"/>
    <n v="15.51"/>
    <n v="0.34999999999999964"/>
  </r>
  <r>
    <x v="2"/>
    <x v="2"/>
    <s v="B1"/>
    <s v="B1"/>
    <s v="B1"/>
    <s v="B1"/>
    <s v="B"/>
    <s v="B"/>
    <s v="B"/>
    <s v="B"/>
    <s v="B"/>
    <s v="B"/>
    <x v="1"/>
    <n v="4"/>
    <n v="3.5"/>
    <n v="4.5"/>
    <n v="4"/>
    <n v="3"/>
    <n v="3.5"/>
    <n v="3.5"/>
    <n v="3.3"/>
    <n v="4"/>
    <n v="4"/>
    <n v="4"/>
    <n v="4"/>
    <n v="3.5"/>
    <n v="3.9"/>
    <n v="3.5"/>
    <n v="4"/>
    <n v="3.5"/>
    <n v="3"/>
    <n v="3"/>
    <n v="3.4"/>
    <n v="4"/>
    <n v="3.65"/>
    <n v="12.99"/>
    <n v="0.64999999999999991"/>
  </r>
  <r>
    <x v="2"/>
    <x v="3"/>
    <s v="A"/>
    <s v="A"/>
    <s v="A"/>
    <s v="A"/>
    <s v="A"/>
    <s v="A"/>
    <s v="A"/>
    <s v="A"/>
    <s v="A"/>
    <s v="A"/>
    <x v="1"/>
    <n v="4.5"/>
    <n v="3.5"/>
    <n v="4"/>
    <n v="4"/>
    <n v="3.5"/>
    <n v="3.5"/>
    <n v="3.5"/>
    <n v="3.5"/>
    <n v="4.5"/>
    <n v="4.5"/>
    <n v="4"/>
    <n v="3.5"/>
    <n v="4.5"/>
    <n v="4.2"/>
    <n v="4"/>
    <n v="4"/>
    <n v="4"/>
    <n v="4"/>
    <n v="4"/>
    <n v="4"/>
    <n v="3"/>
    <n v="3.9249999999999998"/>
    <n v="14.42"/>
    <n v="-0.57500000000000018"/>
  </r>
  <r>
    <x v="2"/>
    <x v="4"/>
    <s v="A"/>
    <s v="A"/>
    <s v="A"/>
    <s v="A"/>
    <s v="A"/>
    <s v="A"/>
    <s v="A"/>
    <s v="A"/>
    <s v="A"/>
    <s v="A"/>
    <x v="2"/>
    <n v="4"/>
    <n v="4"/>
    <n v="4"/>
    <n v="4"/>
    <n v="4"/>
    <n v="3.5"/>
    <n v="3"/>
    <n v="3.5"/>
    <n v="4"/>
    <n v="3.5"/>
    <n v="4"/>
    <n v="3.5"/>
    <n v="3"/>
    <n v="3.6"/>
    <n v="2.5"/>
    <n v="4"/>
    <n v="4"/>
    <n v="3"/>
    <n v="3"/>
    <n v="3.3"/>
    <n v="3.5"/>
    <n v="3.5999999999999996"/>
    <n v="12.01"/>
    <n v="0.59999999999999964"/>
  </r>
  <r>
    <x v="2"/>
    <x v="36"/>
    <s v="—"/>
    <s v="—"/>
    <s v="—"/>
    <s v="B1"/>
    <s v="B"/>
    <s v="B"/>
    <s v="B"/>
    <s v="C"/>
    <s v="C1"/>
    <s v="C2"/>
    <x v="0"/>
    <n v="4.5"/>
    <n v="4.5"/>
    <n v="5"/>
    <n v="4.7"/>
    <n v="5.5"/>
    <n v="3.5"/>
    <n v="5"/>
    <n v="4.7"/>
    <n v="4.5"/>
    <n v="5.5"/>
    <n v="4.5"/>
    <n v="4"/>
    <n v="3.5"/>
    <n v="4.4000000000000004"/>
    <n v="3.5"/>
    <n v="4"/>
    <n v="4.5"/>
    <n v="4"/>
    <n v="4"/>
    <n v="4"/>
    <n v="3.5"/>
    <n v="4.45"/>
    <n v="16.89"/>
    <n v="0.45000000000000018"/>
  </r>
  <r>
    <x v="2"/>
    <x v="7"/>
    <s v="A"/>
    <s v="A"/>
    <s v="A"/>
    <s v="A"/>
    <s v="A"/>
    <s v="A"/>
    <s v="A"/>
    <s v="A"/>
    <s v="A"/>
    <s v="A"/>
    <x v="3"/>
    <n v="2"/>
    <n v="2"/>
    <n v="3.5"/>
    <n v="2.5"/>
    <n v="2"/>
    <n v="3"/>
    <n v="2.5"/>
    <n v="2.5"/>
    <n v="3"/>
    <n v="2.5"/>
    <n v="3"/>
    <n v="2.5"/>
    <n v="3"/>
    <n v="2.8"/>
    <n v="3"/>
    <n v="2.5"/>
    <n v="3"/>
    <n v="3"/>
    <n v="3"/>
    <n v="2.9"/>
    <n v="3.5"/>
    <n v="2.6749999999999998"/>
    <n v="8.24"/>
    <n v="-0.32500000000000018"/>
  </r>
  <r>
    <x v="2"/>
    <x v="8"/>
    <s v="A"/>
    <s v="A"/>
    <s v="A"/>
    <s v="A"/>
    <s v="A"/>
    <s v="A"/>
    <s v="A"/>
    <s v="A"/>
    <s v="A"/>
    <s v="A"/>
    <x v="0"/>
    <n v="4.5"/>
    <n v="4"/>
    <n v="4.5"/>
    <n v="4.3"/>
    <n v="5"/>
    <n v="3.5"/>
    <n v="3.5"/>
    <n v="4"/>
    <n v="4.5"/>
    <n v="3.5"/>
    <n v="4"/>
    <n v="4"/>
    <n v="3.5"/>
    <n v="3.9"/>
    <n v="2.5"/>
    <n v="3.5"/>
    <n v="3.5"/>
    <n v="3"/>
    <n v="3"/>
    <n v="3.1"/>
    <n v="4.5"/>
    <n v="3.8250000000000002"/>
    <n v="13.02"/>
    <n v="0.32500000000000018"/>
  </r>
  <r>
    <x v="2"/>
    <x v="9"/>
    <s v="A"/>
    <s v="A"/>
    <s v="A"/>
    <s v="A"/>
    <s v="A"/>
    <s v="A"/>
    <s v="A"/>
    <s v="A"/>
    <s v="A"/>
    <s v="A"/>
    <x v="2"/>
    <n v="4.5"/>
    <n v="4"/>
    <n v="4"/>
    <n v="4.2"/>
    <n v="3.5"/>
    <n v="3"/>
    <n v="3.5"/>
    <n v="3.3"/>
    <n v="4"/>
    <n v="4.5"/>
    <n v="4"/>
    <n v="4"/>
    <n v="3.5"/>
    <n v="4"/>
    <n v="3.5"/>
    <n v="3.5"/>
    <n v="3.5"/>
    <n v="3.5"/>
    <n v="3.5"/>
    <n v="3.5"/>
    <n v="3.5"/>
    <n v="3.75"/>
    <n v="13.06"/>
    <n v="0.75"/>
  </r>
  <r>
    <x v="2"/>
    <x v="10"/>
    <s v="A"/>
    <s v="A"/>
    <s v="A"/>
    <s v="A"/>
    <s v="A"/>
    <s v="A"/>
    <s v="A"/>
    <s v="A"/>
    <s v="A"/>
    <s v="A"/>
    <x v="1"/>
    <n v="3.5"/>
    <n v="2.5"/>
    <n v="3.5"/>
    <n v="3.2"/>
    <n v="3.5"/>
    <n v="3"/>
    <n v="4"/>
    <n v="3.5"/>
    <n v="4"/>
    <n v="4"/>
    <n v="4"/>
    <n v="3.5"/>
    <n v="4"/>
    <n v="3.9"/>
    <n v="4"/>
    <n v="3.5"/>
    <n v="4"/>
    <n v="4"/>
    <n v="2.5"/>
    <n v="3.6"/>
    <n v="2.5"/>
    <n v="3.55"/>
    <n v="11.44"/>
    <n v="-0.45000000000000018"/>
  </r>
  <r>
    <x v="2"/>
    <x v="11"/>
    <s v="B1"/>
    <s v="B1"/>
    <s v="B1"/>
    <s v="B1"/>
    <s v="B"/>
    <s v="B"/>
    <s v="A"/>
    <s v="A"/>
    <s v="A"/>
    <s v="A"/>
    <x v="3"/>
    <n v="2.5"/>
    <n v="2"/>
    <n v="2"/>
    <n v="2.2000000000000002"/>
    <n v="3"/>
    <n v="3"/>
    <n v="2.5"/>
    <n v="2.8"/>
    <n v="3"/>
    <n v="2"/>
    <n v="3"/>
    <n v="2.5"/>
    <n v="3"/>
    <n v="2.7"/>
    <n v="3.5"/>
    <n v="2.5"/>
    <n v="3"/>
    <n v="2"/>
    <n v="2.5"/>
    <n v="2.7"/>
    <n v="3.5"/>
    <n v="2.6"/>
    <n v="7.6057633215960072"/>
    <n v="0.10000000000000009"/>
  </r>
  <r>
    <x v="2"/>
    <x v="12"/>
    <s v="B1"/>
    <s v="B1"/>
    <s v="B1"/>
    <s v="B1"/>
    <s v="B"/>
    <s v="B"/>
    <s v="B"/>
    <s v="A"/>
    <s v="A"/>
    <s v="A"/>
    <x v="3"/>
    <n v="2.5"/>
    <n v="2"/>
    <n v="2.5"/>
    <n v="2.2999999999999998"/>
    <n v="4"/>
    <n v="3.5"/>
    <n v="2.5"/>
    <n v="3.3"/>
    <n v="2.5"/>
    <n v="2.5"/>
    <n v="2.5"/>
    <n v="2.5"/>
    <n v="3"/>
    <n v="2.6"/>
    <n v="3.5"/>
    <n v="2.5"/>
    <n v="3"/>
    <n v="2"/>
    <n v="3"/>
    <n v="2.8"/>
    <n v="3.5"/>
    <n v="2.75"/>
    <n v="8.2894337432585736"/>
    <n v="-0.25"/>
  </r>
  <r>
    <x v="2"/>
    <x v="13"/>
    <s v="A"/>
    <s v="A"/>
    <s v="A"/>
    <s v="A"/>
    <s v="A"/>
    <s v="B"/>
    <s v="B"/>
    <s v="B"/>
    <s v="B"/>
    <s v="B"/>
    <x v="4"/>
    <n v="4.5"/>
    <n v="4"/>
    <n v="4"/>
    <n v="4.2"/>
    <n v="4.5"/>
    <n v="3.5"/>
    <n v="4"/>
    <n v="4"/>
    <n v="3.5"/>
    <n v="4.5"/>
    <n v="4"/>
    <n v="4"/>
    <n v="3"/>
    <n v="3.8"/>
    <n v="3.5"/>
    <n v="4"/>
    <n v="4.5"/>
    <n v="3.5"/>
    <n v="3.5"/>
    <n v="3.8"/>
    <n v="4"/>
    <n v="3.95"/>
    <n v="15.17"/>
    <n v="0.95000000000000018"/>
  </r>
  <r>
    <x v="2"/>
    <x v="14"/>
    <s v="B2"/>
    <s v="B2"/>
    <s v="B2"/>
    <s v="B2"/>
    <s v="A"/>
    <s v="A"/>
    <s v="A"/>
    <s v="A"/>
    <s v="A"/>
    <s v="A"/>
    <x v="3"/>
    <n v="3"/>
    <n v="2.5"/>
    <n v="1.5"/>
    <n v="2.2999999999999998"/>
    <n v="4"/>
    <n v="1"/>
    <n v="2"/>
    <n v="2.2999999999999998"/>
    <n v="3"/>
    <n v="3"/>
    <n v="2.5"/>
    <n v="3.5"/>
    <n v="2"/>
    <n v="2.8"/>
    <n v="2.5"/>
    <n v="4"/>
    <n v="3"/>
    <n v="3"/>
    <n v="3"/>
    <n v="3.1"/>
    <n v="3.5"/>
    <n v="2.625"/>
    <n v="8.546454077153971"/>
    <n v="1.625"/>
  </r>
  <r>
    <x v="2"/>
    <x v="15"/>
    <s v="A"/>
    <s v="A"/>
    <s v="A"/>
    <s v="A"/>
    <s v="A"/>
    <s v="A"/>
    <s v="A"/>
    <s v="A"/>
    <s v="A"/>
    <s v="A"/>
    <x v="1"/>
    <n v="4"/>
    <n v="4"/>
    <n v="3.5"/>
    <n v="3.8"/>
    <n v="4.5"/>
    <n v="3.5"/>
    <n v="3.5"/>
    <n v="3.8"/>
    <n v="4"/>
    <n v="4"/>
    <n v="3.5"/>
    <n v="3"/>
    <n v="4"/>
    <n v="3.7"/>
    <n v="3.5"/>
    <n v="4"/>
    <n v="4"/>
    <n v="3.5"/>
    <n v="3.5"/>
    <n v="3.7"/>
    <n v="3.5"/>
    <n v="3.75"/>
    <n v="13.69"/>
    <n v="0.25"/>
  </r>
  <r>
    <x v="2"/>
    <x v="16"/>
    <s v="B1"/>
    <s v="B1"/>
    <s v="B1"/>
    <s v="B1"/>
    <s v="B"/>
    <s v="B"/>
    <s v="B"/>
    <s v="B"/>
    <s v="B"/>
    <s v="B"/>
    <x v="0"/>
    <n v="4.5"/>
    <n v="3.5"/>
    <n v="4.5"/>
    <n v="4.2"/>
    <n v="4"/>
    <n v="4.5"/>
    <n v="4"/>
    <n v="4.2"/>
    <n v="3"/>
    <n v="3.5"/>
    <n v="3"/>
    <n v="3"/>
    <n v="4"/>
    <n v="3.3"/>
    <n v="3"/>
    <n v="4"/>
    <n v="3.5"/>
    <n v="3.5"/>
    <n v="3"/>
    <n v="3.4"/>
    <n v="3.5"/>
    <n v="3.7749999999999999"/>
    <n v="12.79"/>
    <n v="0.27499999999999991"/>
  </r>
  <r>
    <x v="2"/>
    <x v="17"/>
    <s v="—"/>
    <s v="B2"/>
    <s v="B2"/>
    <s v="B2"/>
    <s v="B"/>
    <s v="B"/>
    <s v="B"/>
    <s v="B"/>
    <s v="B"/>
    <s v="B"/>
    <x v="3"/>
    <n v="3"/>
    <n v="2"/>
    <n v="3.5"/>
    <n v="2.8"/>
    <n v="4"/>
    <n v="3"/>
    <n v="2.5"/>
    <n v="3.2"/>
    <n v="3.5"/>
    <n v="3.5"/>
    <n v="4"/>
    <n v="3.5"/>
    <n v="3"/>
    <n v="3.5"/>
    <n v="3.5"/>
    <n v="4"/>
    <n v="2.5"/>
    <n v="3"/>
    <n v="3"/>
    <n v="3.2"/>
    <n v="3.5"/>
    <n v="3.1749999999999998"/>
    <n v="10.442200721423839"/>
    <n v="3.1749999999999998"/>
  </r>
  <r>
    <x v="2"/>
    <x v="18"/>
    <s v="B2"/>
    <s v="B2"/>
    <s v="B2"/>
    <s v="B2"/>
    <s v="B"/>
    <s v="B"/>
    <s v="B"/>
    <s v="B"/>
    <s v="B"/>
    <s v="B"/>
    <x v="3"/>
    <n v="4"/>
    <n v="3.5"/>
    <n v="4"/>
    <n v="3.8"/>
    <n v="3.5"/>
    <n v="3"/>
    <n v="2.5"/>
    <n v="3"/>
    <n v="2.5"/>
    <n v="3"/>
    <n v="2.5"/>
    <n v="2.5"/>
    <n v="1.5"/>
    <n v="2.4"/>
    <n v="3"/>
    <n v="3.5"/>
    <n v="4"/>
    <n v="2.5"/>
    <n v="3"/>
    <n v="3.2"/>
    <n v="3.5"/>
    <n v="3.0999999999999996"/>
    <n v="10.236146039657767"/>
    <n v="1.5999999999999996"/>
  </r>
  <r>
    <x v="2"/>
    <x v="19"/>
    <s v="A"/>
    <s v="A"/>
    <s v="A"/>
    <s v="A"/>
    <s v="A"/>
    <s v="A"/>
    <s v="A"/>
    <s v="A"/>
    <s v="A"/>
    <s v="A"/>
    <x v="3"/>
    <n v="4.5"/>
    <n v="4"/>
    <n v="4"/>
    <n v="4.2"/>
    <n v="4.5"/>
    <n v="4.5"/>
    <n v="3.5"/>
    <n v="4.2"/>
    <n v="4.5"/>
    <n v="4"/>
    <n v="4.5"/>
    <n v="3.5"/>
    <n v="3.5"/>
    <n v="4"/>
    <n v="4.5"/>
    <n v="4"/>
    <n v="4.5"/>
    <n v="4.5"/>
    <n v="4.5"/>
    <n v="4.4000000000000004"/>
    <n v="3"/>
    <n v="4.2"/>
    <n v="16.457372650388706"/>
    <n v="0.70000000000000018"/>
  </r>
  <r>
    <x v="2"/>
    <x v="20"/>
    <s v="A"/>
    <s v="A"/>
    <s v="A"/>
    <s v="A"/>
    <s v="A"/>
    <s v="A"/>
    <s v="A"/>
    <s v="A"/>
    <s v="A"/>
    <s v="A"/>
    <x v="3"/>
    <n v="3.5"/>
    <n v="3.5"/>
    <n v="3"/>
    <n v="3.3"/>
    <n v="4"/>
    <n v="3.5"/>
    <n v="2.5"/>
    <n v="3.3"/>
    <n v="2.5"/>
    <n v="3"/>
    <n v="2.5"/>
    <n v="2.5"/>
    <n v="2.5"/>
    <n v="2.6"/>
    <n v="3"/>
    <n v="3.5"/>
    <n v="3"/>
    <n v="2.5"/>
    <n v="3"/>
    <n v="3"/>
    <n v="3.5"/>
    <n v="3.05"/>
    <n v="9.6206245977306857"/>
    <n v="0.54999999999999982"/>
  </r>
  <r>
    <x v="2"/>
    <x v="21"/>
    <s v="B1"/>
    <s v="B1"/>
    <s v="B1"/>
    <s v="B1"/>
    <s v="B"/>
    <s v="B"/>
    <s v="B"/>
    <s v="B"/>
    <s v="C2"/>
    <s v="C1"/>
    <x v="1"/>
    <n v="3.5"/>
    <n v="2.5"/>
    <n v="3"/>
    <n v="3"/>
    <n v="3.5"/>
    <n v="4"/>
    <n v="3.5"/>
    <n v="3.7"/>
    <n v="4"/>
    <n v="4"/>
    <n v="4"/>
    <n v="3.5"/>
    <n v="3.5"/>
    <n v="3.8"/>
    <n v="3"/>
    <n v="4"/>
    <n v="3.5"/>
    <n v="3"/>
    <n v="3"/>
    <n v="3.3"/>
    <n v="3.5"/>
    <n v="3.45"/>
    <n v="11.52"/>
    <n v="-0.54999999999999982"/>
  </r>
  <r>
    <x v="2"/>
    <x v="22"/>
    <s v="A"/>
    <s v="A"/>
    <s v="A"/>
    <s v="A"/>
    <s v="A"/>
    <s v="A"/>
    <s v="A"/>
    <s v="A"/>
    <s v="A"/>
    <s v="A"/>
    <x v="0"/>
    <n v="4"/>
    <n v="4"/>
    <n v="3.5"/>
    <n v="3.8"/>
    <n v="4"/>
    <n v="3.5"/>
    <n v="3"/>
    <n v="3.5"/>
    <n v="3.5"/>
    <n v="3.5"/>
    <n v="3.5"/>
    <n v="3.5"/>
    <n v="3"/>
    <n v="3.4"/>
    <n v="3"/>
    <n v="4"/>
    <n v="3"/>
    <n v="3"/>
    <n v="2.5"/>
    <n v="3.1"/>
    <n v="4"/>
    <n v="3.4499999999999997"/>
    <n v="11.47"/>
    <n v="-5.0000000000000266E-2"/>
  </r>
  <r>
    <x v="2"/>
    <x v="23"/>
    <s v="A"/>
    <s v="A"/>
    <s v="A"/>
    <s v="A"/>
    <s v="A"/>
    <s v="B"/>
    <s v="B"/>
    <s v="B"/>
    <s v="B"/>
    <s v="B"/>
    <x v="3"/>
    <n v="3.5"/>
    <n v="3"/>
    <n v="4"/>
    <n v="3.5"/>
    <n v="3.5"/>
    <n v="2"/>
    <n v="1.5"/>
    <n v="2.2999999999999998"/>
    <n v="2.5"/>
    <n v="3.5"/>
    <n v="2.5"/>
    <n v="3"/>
    <n v="2"/>
    <n v="2.7"/>
    <n v="1.5"/>
    <n v="3"/>
    <n v="3"/>
    <n v="2.5"/>
    <n v="2"/>
    <n v="2.4"/>
    <n v="3.5"/>
    <n v="2.7250000000000001"/>
    <n v="7.2649039049169071"/>
    <n v="0.72500000000000009"/>
  </r>
  <r>
    <x v="2"/>
    <x v="24"/>
    <s v="B1"/>
    <s v="B1"/>
    <s v="B1"/>
    <s v="B1"/>
    <s v="A"/>
    <s v="A"/>
    <s v="A"/>
    <s v="A"/>
    <s v="A"/>
    <s v="A"/>
    <x v="3"/>
    <n v="3"/>
    <n v="3.5"/>
    <n v="3"/>
    <n v="3.2"/>
    <n v="3"/>
    <n v="4"/>
    <n v="3"/>
    <n v="3.3"/>
    <n v="3"/>
    <n v="3"/>
    <n v="4"/>
    <n v="2.5"/>
    <n v="3"/>
    <n v="3.1"/>
    <n v="3.5"/>
    <n v="3.5"/>
    <n v="3.5"/>
    <n v="3.5"/>
    <n v="3.5"/>
    <n v="3.5"/>
    <n v="3.5"/>
    <n v="3.2749999999999999"/>
    <n v="11.505180657767678"/>
    <n v="0.27499999999999991"/>
  </r>
  <r>
    <x v="2"/>
    <x v="25"/>
    <s v="A"/>
    <s v="A"/>
    <s v="A"/>
    <s v="A"/>
    <s v="A"/>
    <s v="A"/>
    <s v="A"/>
    <s v="A"/>
    <s v="A"/>
    <s v="A"/>
    <x v="3"/>
    <n v="3.5"/>
    <n v="3.5"/>
    <n v="3"/>
    <n v="3.3"/>
    <n v="2.5"/>
    <n v="2.5"/>
    <n v="2.5"/>
    <n v="2.5"/>
    <n v="3.5"/>
    <n v="3.5"/>
    <n v="4"/>
    <n v="3"/>
    <n v="3"/>
    <n v="3.4"/>
    <n v="4"/>
    <n v="3"/>
    <n v="2.5"/>
    <n v="3"/>
    <n v="3"/>
    <n v="3.1"/>
    <n v="3.5"/>
    <n v="3.0749999999999997"/>
    <n v="9.9162664759184604"/>
    <n v="7.4999999999999734E-2"/>
  </r>
  <r>
    <x v="2"/>
    <x v="26"/>
    <s v="B2"/>
    <s v="B2"/>
    <s v="B2"/>
    <s v="B2"/>
    <s v="B"/>
    <s v="B"/>
    <s v="B"/>
    <s v="B"/>
    <s v="B"/>
    <s v="B"/>
    <x v="0"/>
    <n v="4.5"/>
    <n v="4.5"/>
    <n v="4.5"/>
    <n v="4.5"/>
    <n v="3.5"/>
    <n v="3"/>
    <n v="3.5"/>
    <n v="3.3"/>
    <n v="4"/>
    <n v="4"/>
    <n v="4"/>
    <n v="4"/>
    <n v="4.5"/>
    <n v="4.0999999999999996"/>
    <n v="3.5"/>
    <n v="4"/>
    <n v="4"/>
    <n v="2.5"/>
    <n v="2.5"/>
    <n v="3.3"/>
    <n v="3"/>
    <n v="3.8"/>
    <n v="12.06"/>
    <n v="0.29999999999999982"/>
  </r>
  <r>
    <x v="2"/>
    <x v="27"/>
    <s v="A"/>
    <s v="A"/>
    <s v="A"/>
    <s v="A"/>
    <s v="A"/>
    <s v="A"/>
    <s v="A"/>
    <s v="A"/>
    <s v="A"/>
    <s v="A"/>
    <x v="3"/>
    <n v="4"/>
    <n v="3.5"/>
    <n v="4"/>
    <n v="3.8"/>
    <n v="2.5"/>
    <n v="3.5"/>
    <n v="3"/>
    <n v="3"/>
    <n v="3"/>
    <n v="3"/>
    <n v="2.5"/>
    <n v="2.5"/>
    <n v="3"/>
    <n v="2.8"/>
    <n v="3"/>
    <n v="3.5"/>
    <n v="3"/>
    <n v="3.5"/>
    <n v="3"/>
    <n v="3.2"/>
    <n v="3.5"/>
    <n v="3.2"/>
    <n v="10.54457608761637"/>
    <n v="0.20000000000000018"/>
  </r>
  <r>
    <x v="2"/>
    <x v="28"/>
    <s v="B1"/>
    <s v="B1"/>
    <s v="B1"/>
    <s v="B1"/>
    <s v="B"/>
    <s v="B"/>
    <s v="B"/>
    <s v="B"/>
    <s v="C1"/>
    <s v="C1"/>
    <x v="2"/>
    <n v="4.5"/>
    <n v="4.5"/>
    <n v="4.5"/>
    <n v="4.5"/>
    <n v="3.5"/>
    <n v="4"/>
    <n v="4"/>
    <n v="3.8"/>
    <n v="4.5"/>
    <n v="5"/>
    <n v="4"/>
    <n v="4"/>
    <n v="4"/>
    <n v="4.3"/>
    <n v="4"/>
    <n v="4"/>
    <n v="4"/>
    <n v="4"/>
    <n v="4"/>
    <n v="4"/>
    <n v="3.5"/>
    <n v="4.1500000000000004"/>
    <n v="15.94"/>
    <n v="0.15000000000000036"/>
  </r>
  <r>
    <x v="2"/>
    <x v="29"/>
    <s v="not applicable"/>
    <s v="not applicable"/>
    <s v="not applicable"/>
    <s v="not applicable"/>
    <s v="not applicable"/>
    <s v="not applicable"/>
    <s v="not applicable"/>
    <s v="not applicable"/>
    <s v="not applicable"/>
    <s v="not applicable"/>
    <x v="5"/>
    <n v="3.8666666666666667"/>
    <n v="3.5"/>
    <n v="3.7"/>
    <n v="3.7"/>
    <n v="3.6"/>
    <n v="3.2"/>
    <n v="3.1"/>
    <n v="3.3000000000000003"/>
    <n v="3.5"/>
    <n v="3.6"/>
    <n v="3.5"/>
    <n v="3.2"/>
    <n v="3.1"/>
    <n v="3.4000000000000004"/>
    <n v="3.1"/>
    <n v="3.6"/>
    <n v="3.5"/>
    <n v="3.2"/>
    <n v="3.1"/>
    <n v="3.3000000000000003"/>
    <n v="3.5"/>
    <n v="3.4200000000000004"/>
    <n v="11.5"/>
    <n v="0.2200000000000002"/>
  </r>
  <r>
    <x v="2"/>
    <x v="30"/>
    <s v="not applicable"/>
    <s v="not applicable"/>
    <s v="not applicable"/>
    <s v="not applicable"/>
    <s v="not applicable"/>
    <s v="not applicable"/>
    <s v="not applicable"/>
    <s v="not applicable"/>
    <s v="not applicable"/>
    <s v="not applicable"/>
    <x v="6"/>
    <n v="3.7307692307692308"/>
    <n v="3.3000000000000003"/>
    <n v="3.7"/>
    <n v="3.6"/>
    <n v="3.8000000000000003"/>
    <n v="3.3000000000000003"/>
    <n v="3.3000000000000003"/>
    <n v="3.5"/>
    <n v="3.5"/>
    <n v="3.7"/>
    <n v="3.5"/>
    <n v="3.4000000000000004"/>
    <n v="3.3000000000000003"/>
    <n v="3.5"/>
    <n v="3.4000000000000004"/>
    <n v="3.7"/>
    <n v="3.5"/>
    <n v="3.1"/>
    <n v="3.2"/>
    <n v="3.4000000000000004"/>
    <n v="3.4615384615384617"/>
    <n v="3.4730769230769223"/>
    <n v="11.9"/>
    <n v="0.57307692307692193"/>
  </r>
  <r>
    <x v="2"/>
    <x v="31"/>
    <s v="not applicable"/>
    <s v="not applicable"/>
    <s v="not applicable"/>
    <s v="not applicable"/>
    <s v="not applicable"/>
    <s v="not applicable"/>
    <s v="not applicable"/>
    <s v="not applicable"/>
    <s v="not applicable"/>
    <s v="not applicable"/>
    <x v="7"/>
    <n v="3.8035714285714284"/>
    <n v="3.4464285714285716"/>
    <n v="3.7142857142857144"/>
    <n v="3.6535714285714285"/>
    <n v="3.6785714285714284"/>
    <n v="3.2678571428571428"/>
    <n v="3.1607142857142856"/>
    <n v="3.3607142857142849"/>
    <n v="3.5357142857142856"/>
    <n v="3.625"/>
    <n v="3.5178571428571428"/>
    <n v="3.3035714285714284"/>
    <n v="3.1964285714285716"/>
    <n v="3.4357142857142855"/>
    <n v="3.25"/>
    <n v="3.6428571428571428"/>
    <n v="3.4821428571428572"/>
    <n v="3.1607142857142856"/>
    <n v="3.1071428571428572"/>
    <n v="3.3285714285714287"/>
    <n v="3.4821428571428572"/>
    <n v="3.4446428571428571"/>
    <n v="11.689961509908176"/>
    <n v="0.25498768472906397"/>
  </r>
  <r>
    <x v="2"/>
    <x v="32"/>
    <s v="not applicable"/>
    <s v="not applicable"/>
    <s v="not applicable"/>
    <s v="not applicable"/>
    <s v="not applicable"/>
    <s v="not applicable"/>
    <s v="not applicable"/>
    <s v="not applicable"/>
    <s v="not applicable"/>
    <s v="not applicable"/>
    <x v="3"/>
    <n v="3.25"/>
    <n v="2.9166666666666665"/>
    <n v="3.1666666666666665"/>
    <n v="3.0999999999999996"/>
    <n v="3.375"/>
    <n v="3.0416666666666665"/>
    <n v="2.5416666666666665"/>
    <n v="2.9750000000000001"/>
    <n v="3.0416666666666665"/>
    <n v="3.0416666666666665"/>
    <n v="3.125"/>
    <n v="2.8333333333333335"/>
    <n v="2.7083333333333335"/>
    <n v="2.9499999999999997"/>
    <n v="3.2083333333333335"/>
    <n v="3.2916666666666665"/>
    <n v="3.1666666666666665"/>
    <n v="2.9166666666666665"/>
    <n v="3.0416666666666665"/>
    <n v="3.125"/>
    <n v="3.4583333333333335"/>
    <n v="3.0375000000000001"/>
    <n v="9.8890768564524141"/>
    <n v="0.37083333333333357"/>
  </r>
  <r>
    <x v="2"/>
    <x v="33"/>
    <s v="not applicable"/>
    <s v="not applicable"/>
    <s v="not applicable"/>
    <s v="not applicable"/>
    <s v="not applicable"/>
    <s v="not applicable"/>
    <s v="not applicable"/>
    <s v="not applicable"/>
    <s v="not applicable"/>
    <s v="not applicable"/>
    <x v="8"/>
    <n v="4.1111111111111107"/>
    <n v="3.7222222222222223"/>
    <n v="3.8333333333333335"/>
    <n v="3.8888888888888888"/>
    <n v="3.8888888888888888"/>
    <n v="3.2222222222222223"/>
    <n v="3.3888888888888888"/>
    <n v="3.4888888888888889"/>
    <n v="3.7777777777777777"/>
    <n v="3.8333333333333335"/>
    <n v="3.7222222222222223"/>
    <n v="3.5"/>
    <n v="3.3333333333333335"/>
    <n v="3.6333333333333329"/>
    <n v="3.1111111111111112"/>
    <n v="3.7777777777777777"/>
    <n v="3.6666666666666665"/>
    <n v="3.2777777777777777"/>
    <n v="3.0555555555555554"/>
    <n v="3.3777777777777782"/>
    <n v="3.5555555555555554"/>
    <n v="3.5972222222222223"/>
    <n v="12.327777777777778"/>
    <n v="9.7222222222222321E-2"/>
  </r>
  <r>
    <x v="2"/>
    <x v="34"/>
    <s v="not applicable"/>
    <s v="not applicable"/>
    <s v="not applicable"/>
    <s v="not applicable"/>
    <s v="not applicable"/>
    <s v="not applicable"/>
    <s v="not applicable"/>
    <s v="not applicable"/>
    <s v="not applicable"/>
    <s v="not applicable"/>
    <x v="8"/>
    <n v="4.3571428571428568"/>
    <n v="4"/>
    <n v="4.5"/>
    <n v="4.3"/>
    <n v="3.9285714285714284"/>
    <n v="3.7142857142857144"/>
    <n v="3.9285714285714284"/>
    <n v="3.8571428571428572"/>
    <n v="4.0714285714285712"/>
    <n v="4.3571428571428568"/>
    <n v="3.9285714285714284"/>
    <n v="3.8571428571428572"/>
    <n v="3.8571428571428572"/>
    <n v="4.0142857142857142"/>
    <n v="3.5"/>
    <n v="4.0714285714285712"/>
    <n v="3.7857142857142856"/>
    <n v="3.4285714285714284"/>
    <n v="3.2857142857142856"/>
    <n v="3.6142857142857143"/>
    <n v="3.4285714285714284"/>
    <n v="3.9464285714285716"/>
    <n v="13.957142857142857"/>
    <n v="0.44642857142857162"/>
  </r>
  <r>
    <x v="2"/>
    <x v="35"/>
    <s v="not applicable"/>
    <s v="not applicable"/>
    <s v="not applicable"/>
    <s v="not applicable"/>
    <s v="not applicable"/>
    <s v="not applicable"/>
    <s v="not applicable"/>
    <s v="not applicable"/>
    <s v="not applicable"/>
    <s v="not applicable"/>
    <x v="8"/>
    <n v="4.21875"/>
    <n v="3.84375"/>
    <n v="4.125"/>
    <n v="4.0687499999999996"/>
    <n v="3.90625"/>
    <n v="3.4375"/>
    <n v="3.625"/>
    <n v="3.65"/>
    <n v="3.90625"/>
    <n v="4.0625"/>
    <n v="3.8125"/>
    <n v="3.65625"/>
    <n v="3.5625"/>
    <n v="3.7999999999999994"/>
    <n v="3.28125"/>
    <n v="3.90625"/>
    <n v="3.71875"/>
    <n v="3.34375"/>
    <n v="3.15625"/>
    <n v="3.4812499999999997"/>
    <n v="3.5"/>
    <n v="3.75"/>
    <n v="13.040625"/>
    <n v="0.38888888888888884"/>
  </r>
  <r>
    <x v="3"/>
    <x v="37"/>
    <s v="A"/>
    <s v="A"/>
    <s v="A"/>
    <s v="A"/>
    <s v="A"/>
    <s v="A"/>
    <s v="A"/>
    <s v="A"/>
    <s v="A"/>
    <s v="A"/>
    <x v="0"/>
    <n v="3.5"/>
    <n v="3.5"/>
    <n v="3.5"/>
    <n v="3.5"/>
    <n v="2.5"/>
    <n v="2.5"/>
    <n v="2.5"/>
    <n v="2.5"/>
    <n v="2"/>
    <n v="3"/>
    <n v="3"/>
    <n v="2.5"/>
    <n v="2.5"/>
    <n v="2.6"/>
    <n v="1.5"/>
    <n v="3"/>
    <n v="2.5"/>
    <n v="2.5"/>
    <n v="2"/>
    <n v="2.2999999999999998"/>
    <n v="3"/>
    <n v="2.7249999999999996"/>
    <n v="6.6838739343740547"/>
    <n v="1.2249999999999996"/>
  </r>
  <r>
    <x v="3"/>
    <x v="0"/>
    <s v="—"/>
    <s v="—"/>
    <s v="B1"/>
    <s v="B1"/>
    <s v="B"/>
    <s v="B"/>
    <s v="B"/>
    <s v="C"/>
    <s v="C1"/>
    <s v="C2"/>
    <x v="0"/>
    <n v="4.5"/>
    <n v="5"/>
    <n v="5.5"/>
    <n v="5"/>
    <n v="4.5"/>
    <n v="3.5"/>
    <n v="4"/>
    <n v="4"/>
    <n v="4.5"/>
    <n v="4.5"/>
    <n v="4"/>
    <n v="4.5"/>
    <n v="3.5"/>
    <n v="4.2"/>
    <n v="3.5"/>
    <n v="4.5"/>
    <n v="4"/>
    <n v="4"/>
    <n v="3"/>
    <n v="3.8"/>
    <n v="3"/>
    <n v="4.25"/>
    <n v="14.905167009220264"/>
    <n v="0.25"/>
  </r>
  <r>
    <x v="3"/>
    <x v="2"/>
    <s v="B1"/>
    <s v="B1"/>
    <s v="B1"/>
    <s v="B1"/>
    <s v="B"/>
    <s v="B"/>
    <s v="B"/>
    <s v="B"/>
    <s v="B"/>
    <s v="B"/>
    <x v="1"/>
    <n v="4.5"/>
    <n v="4"/>
    <n v="4.5"/>
    <n v="4.3"/>
    <n v="3"/>
    <n v="3.5"/>
    <n v="3"/>
    <n v="3.2"/>
    <n v="4"/>
    <n v="4.5"/>
    <n v="4"/>
    <n v="4"/>
    <n v="3.5"/>
    <n v="4"/>
    <n v="4"/>
    <n v="4"/>
    <n v="3.5"/>
    <n v="3.5"/>
    <n v="4"/>
    <n v="3.8"/>
    <n v="4"/>
    <n v="3.8250000000000002"/>
    <n v="14.753844571810088"/>
    <n v="0.32500000000000018"/>
  </r>
  <r>
    <x v="3"/>
    <x v="3"/>
    <s v="A"/>
    <s v="A"/>
    <s v="A"/>
    <s v="A"/>
    <s v="A"/>
    <s v="A"/>
    <s v="A"/>
    <s v="A"/>
    <s v="A"/>
    <s v="A"/>
    <x v="1"/>
    <n v="4.5"/>
    <n v="4.5"/>
    <n v="4.5"/>
    <n v="4.5"/>
    <n v="4"/>
    <n v="3"/>
    <n v="3.5"/>
    <n v="3.5"/>
    <n v="4.5"/>
    <n v="4"/>
    <n v="4.5"/>
    <n v="4"/>
    <n v="5"/>
    <n v="4.4000000000000004"/>
    <n v="4.5"/>
    <n v="4.5"/>
    <n v="5"/>
    <n v="5"/>
    <n v="4.5"/>
    <n v="4.7"/>
    <n v="3"/>
    <n v="4.2750000000000004"/>
    <n v="17.6459293327915"/>
    <n v="-0.22499999999999964"/>
  </r>
  <r>
    <x v="3"/>
    <x v="4"/>
    <s v="A"/>
    <s v="A"/>
    <s v="A"/>
    <s v="A"/>
    <s v="A"/>
    <s v="A"/>
    <s v="A"/>
    <s v="A"/>
    <s v="A"/>
    <s v="A"/>
    <x v="2"/>
    <n v="4.5"/>
    <n v="4"/>
    <n v="4"/>
    <n v="4.2"/>
    <n v="4"/>
    <n v="4"/>
    <n v="3.5"/>
    <n v="3.8"/>
    <n v="4"/>
    <n v="4.5"/>
    <n v="4.5"/>
    <n v="3.5"/>
    <n v="3.5"/>
    <n v="4"/>
    <n v="3"/>
    <n v="4"/>
    <n v="4"/>
    <n v="3.5"/>
    <n v="3"/>
    <n v="3.5"/>
    <n v="3.5"/>
    <n v="3.875"/>
    <n v="13.45025294012008"/>
    <n v="0.875"/>
  </r>
  <r>
    <x v="3"/>
    <x v="36"/>
    <s v="—"/>
    <s v="—"/>
    <s v="—"/>
    <s v="B1"/>
    <s v="B"/>
    <s v="B"/>
    <s v="B"/>
    <s v="C"/>
    <s v="C1"/>
    <s v="C2"/>
    <x v="0"/>
    <n v="4.5"/>
    <n v="4.5"/>
    <n v="4.5"/>
    <n v="4.5"/>
    <n v="5.5"/>
    <n v="3.5"/>
    <n v="5.5"/>
    <n v="4.8"/>
    <n v="4.5"/>
    <n v="5"/>
    <n v="5"/>
    <n v="4"/>
    <n v="3.5"/>
    <n v="4.4000000000000004"/>
    <n v="3.5"/>
    <n v="4.5"/>
    <n v="5"/>
    <n v="4"/>
    <n v="3.5"/>
    <n v="4.0999999999999996"/>
    <n v="3.5"/>
    <n v="4.45"/>
    <n v="17.316597585343498"/>
    <n v="0.95000000000000018"/>
  </r>
  <r>
    <x v="3"/>
    <x v="7"/>
    <s v="A"/>
    <s v="A"/>
    <s v="A"/>
    <s v="A"/>
    <s v="A"/>
    <s v="A"/>
    <s v="A"/>
    <s v="A"/>
    <s v="A"/>
    <s v="A"/>
    <x v="3"/>
    <n v="2"/>
    <n v="2"/>
    <n v="3.5"/>
    <n v="2.5"/>
    <n v="2.5"/>
    <n v="3"/>
    <n v="2.5"/>
    <n v="2.7"/>
    <n v="3"/>
    <n v="3"/>
    <n v="3"/>
    <n v="3"/>
    <n v="3"/>
    <n v="3"/>
    <n v="3"/>
    <n v="2.5"/>
    <n v="3"/>
    <n v="3"/>
    <n v="3"/>
    <n v="2.9"/>
    <n v="3.5"/>
    <n v="2.7749999999999999"/>
    <n v="8.5126526663786812"/>
    <n v="-0.22500000000000009"/>
  </r>
  <r>
    <x v="3"/>
    <x v="8"/>
    <s v="A"/>
    <s v="A"/>
    <s v="A"/>
    <s v="A"/>
    <s v="A"/>
    <s v="A"/>
    <s v="A"/>
    <s v="A"/>
    <s v="A"/>
    <s v="A"/>
    <x v="0"/>
    <n v="4.5"/>
    <n v="4"/>
    <n v="4.5"/>
    <n v="4.3"/>
    <n v="5"/>
    <n v="4"/>
    <n v="4"/>
    <n v="4.3"/>
    <n v="4.5"/>
    <n v="3.5"/>
    <n v="4"/>
    <n v="4"/>
    <n v="4"/>
    <n v="4"/>
    <n v="3"/>
    <n v="3.5"/>
    <n v="3.5"/>
    <n v="3"/>
    <n v="3"/>
    <n v="3.2"/>
    <n v="3.5"/>
    <n v="3.95"/>
    <n v="12.771713056932825"/>
    <n v="0.45000000000000018"/>
  </r>
  <r>
    <x v="3"/>
    <x v="9"/>
    <s v="A"/>
    <s v="A"/>
    <s v="A"/>
    <s v="A"/>
    <s v="A"/>
    <s v="A"/>
    <s v="A"/>
    <s v="A"/>
    <s v="A"/>
    <s v="A"/>
    <x v="2"/>
    <n v="4.5"/>
    <n v="4"/>
    <n v="4"/>
    <n v="4.2"/>
    <n v="4"/>
    <n v="3.5"/>
    <n v="3.5"/>
    <n v="3.7"/>
    <n v="4"/>
    <n v="4.5"/>
    <n v="4"/>
    <n v="3.5"/>
    <n v="4"/>
    <n v="4"/>
    <n v="3.5"/>
    <n v="3.5"/>
    <n v="3.5"/>
    <n v="3.5"/>
    <n v="3.5"/>
    <n v="3.5"/>
    <n v="3.5"/>
    <n v="3.85"/>
    <n v="13.319212509359602"/>
    <n v="0.35000000000000009"/>
  </r>
  <r>
    <x v="3"/>
    <x v="10"/>
    <s v="A"/>
    <s v="A"/>
    <s v="A"/>
    <s v="A"/>
    <s v="A"/>
    <s v="A"/>
    <s v="A"/>
    <s v="A"/>
    <s v="A"/>
    <s v="A"/>
    <x v="1"/>
    <n v="2.5"/>
    <n v="2"/>
    <n v="3"/>
    <n v="2.5"/>
    <n v="3"/>
    <n v="3"/>
    <n v="4"/>
    <n v="3.3"/>
    <n v="3.5"/>
    <n v="4"/>
    <n v="4"/>
    <n v="3.5"/>
    <n v="3.5"/>
    <n v="3.7"/>
    <n v="3"/>
    <n v="3"/>
    <n v="3"/>
    <n v="3"/>
    <n v="2.5"/>
    <n v="2.9"/>
    <n v="2.5"/>
    <n v="3.1"/>
    <n v="8.5756385340970738"/>
    <n v="-0.89999999999999991"/>
  </r>
  <r>
    <x v="3"/>
    <x v="11"/>
    <s v="B1"/>
    <s v="B1"/>
    <s v="B1"/>
    <s v="B1"/>
    <s v="B"/>
    <s v="B"/>
    <s v="A"/>
    <s v="A"/>
    <s v="A"/>
    <s v="A"/>
    <x v="3"/>
    <n v="2"/>
    <n v="2"/>
    <n v="2"/>
    <n v="2"/>
    <n v="3"/>
    <n v="3"/>
    <n v="2.5"/>
    <n v="2.8"/>
    <n v="3"/>
    <n v="2.5"/>
    <n v="3"/>
    <n v="3"/>
    <n v="3"/>
    <n v="2.9"/>
    <n v="3.5"/>
    <n v="2.5"/>
    <n v="3"/>
    <n v="2"/>
    <n v="2.5"/>
    <n v="2.7"/>
    <n v="3.5"/>
    <n v="2.5999999999999996"/>
    <n v="7.6287961511595412"/>
    <n v="-0.40000000000000036"/>
  </r>
  <r>
    <x v="3"/>
    <x v="12"/>
    <s v="B1"/>
    <s v="B1"/>
    <s v="B1"/>
    <s v="B1"/>
    <s v="B"/>
    <s v="B"/>
    <s v="B"/>
    <s v="A"/>
    <s v="A"/>
    <s v="A"/>
    <x v="3"/>
    <n v="2.5"/>
    <n v="2"/>
    <n v="2.5"/>
    <n v="2.2999999999999998"/>
    <n v="4"/>
    <n v="3.5"/>
    <n v="2.5"/>
    <n v="3.3"/>
    <n v="3"/>
    <n v="2"/>
    <n v="2.5"/>
    <n v="2.5"/>
    <n v="2.5"/>
    <n v="2.5"/>
    <n v="3.5"/>
    <n v="2.5"/>
    <n v="3"/>
    <n v="2"/>
    <n v="3"/>
    <n v="2.8"/>
    <n v="3.5"/>
    <n v="2.7249999999999996"/>
    <n v="8.2191129192621766"/>
    <n v="-0.27500000000000036"/>
  </r>
  <r>
    <x v="3"/>
    <x v="13"/>
    <s v="A"/>
    <s v="A"/>
    <s v="A"/>
    <s v="A"/>
    <s v="A"/>
    <s v="B"/>
    <s v="B"/>
    <s v="B"/>
    <s v="B"/>
    <s v="B"/>
    <x v="4"/>
    <n v="3.5"/>
    <n v="3.5"/>
    <n v="4"/>
    <n v="3.7"/>
    <n v="4.5"/>
    <n v="3"/>
    <n v="4"/>
    <n v="3.8"/>
    <n v="3.5"/>
    <n v="4"/>
    <n v="4"/>
    <n v="4"/>
    <n v="3"/>
    <n v="3.7"/>
    <n v="3.5"/>
    <n v="4"/>
    <n v="4.5"/>
    <n v="3.5"/>
    <n v="3.5"/>
    <n v="3.8"/>
    <n v="4.5"/>
    <n v="3.75"/>
    <n v="15.004277520881278"/>
    <n v="0.75"/>
  </r>
  <r>
    <x v="3"/>
    <x v="14"/>
    <s v="B2"/>
    <s v="B2"/>
    <s v="B2"/>
    <s v="B2"/>
    <s v="A"/>
    <s v="A"/>
    <s v="A"/>
    <s v="A"/>
    <s v="A"/>
    <s v="A"/>
    <x v="3"/>
    <n v="3"/>
    <n v="2.5"/>
    <n v="1.5"/>
    <n v="2.2999999999999998"/>
    <n v="4"/>
    <n v="1"/>
    <n v="2"/>
    <n v="2.2999999999999998"/>
    <n v="3"/>
    <n v="3.5"/>
    <n v="2.5"/>
    <n v="3"/>
    <n v="3"/>
    <n v="3"/>
    <n v="2.5"/>
    <n v="4"/>
    <n v="3"/>
    <n v="3"/>
    <n v="3"/>
    <n v="3.1"/>
    <n v="3.5"/>
    <n v="2.6749999999999998"/>
    <n v="8.7060636056124086"/>
    <n v="0.67499999999999982"/>
  </r>
  <r>
    <x v="3"/>
    <x v="15"/>
    <s v="A"/>
    <s v="A"/>
    <s v="A"/>
    <s v="A"/>
    <s v="A"/>
    <s v="A"/>
    <s v="A"/>
    <s v="A"/>
    <s v="A"/>
    <s v="A"/>
    <x v="1"/>
    <n v="4.5"/>
    <n v="4.5"/>
    <n v="4"/>
    <n v="4.3"/>
    <n v="4.5"/>
    <n v="4"/>
    <n v="3.5"/>
    <n v="4"/>
    <n v="4"/>
    <n v="4"/>
    <n v="4"/>
    <n v="3.5"/>
    <n v="4.5"/>
    <n v="4"/>
    <n v="3.5"/>
    <n v="4"/>
    <n v="4.5"/>
    <n v="3.5"/>
    <n v="3.5"/>
    <n v="3.8"/>
    <n v="3.5"/>
    <n v="4.0250000000000004"/>
    <n v="14.885912441681322"/>
    <n v="2.5000000000000355E-2"/>
  </r>
  <r>
    <x v="3"/>
    <x v="16"/>
    <s v="B1"/>
    <s v="B1"/>
    <s v="B1"/>
    <s v="B1"/>
    <s v="B"/>
    <s v="B"/>
    <s v="B"/>
    <s v="B"/>
    <s v="B"/>
    <s v="B"/>
    <x v="0"/>
    <n v="4.5"/>
    <n v="3.5"/>
    <n v="4.5"/>
    <n v="4.2"/>
    <n v="4"/>
    <n v="4"/>
    <n v="4"/>
    <n v="4"/>
    <n v="3"/>
    <n v="4"/>
    <n v="3"/>
    <n v="3"/>
    <n v="4"/>
    <n v="3.4"/>
    <n v="3"/>
    <n v="4"/>
    <n v="3.5"/>
    <n v="3.5"/>
    <n v="3"/>
    <n v="3.4"/>
    <n v="3"/>
    <n v="3.75"/>
    <n v="12.15839277816521"/>
    <n v="-0.25"/>
  </r>
  <r>
    <x v="3"/>
    <x v="17"/>
    <s v="—"/>
    <s v="B2"/>
    <s v="B2"/>
    <s v="B2"/>
    <s v="B"/>
    <s v="B"/>
    <s v="B"/>
    <s v="B"/>
    <s v="B"/>
    <s v="B"/>
    <x v="3"/>
    <n v="3"/>
    <n v="2"/>
    <n v="3.5"/>
    <n v="2.8"/>
    <n v="4"/>
    <n v="2.5"/>
    <n v="2.5"/>
    <n v="3"/>
    <n v="3"/>
    <n v="3"/>
    <n v="4"/>
    <n v="3.5"/>
    <n v="3"/>
    <n v="3.3"/>
    <n v="3.5"/>
    <n v="4"/>
    <n v="2.5"/>
    <n v="3"/>
    <n v="3"/>
    <n v="3.2"/>
    <n v="3.5"/>
    <n v="3.0750000000000002"/>
    <n v="10.15841682395685"/>
    <n v="7.5000000000000178E-2"/>
  </r>
  <r>
    <x v="3"/>
    <x v="18"/>
    <s v="B2"/>
    <s v="B2"/>
    <s v="B2"/>
    <s v="B2"/>
    <s v="B"/>
    <s v="B"/>
    <s v="B"/>
    <s v="B"/>
    <s v="B"/>
    <s v="B"/>
    <x v="3"/>
    <n v="4"/>
    <n v="3.5"/>
    <n v="4"/>
    <n v="3.8"/>
    <n v="4"/>
    <n v="3"/>
    <n v="3"/>
    <n v="3.3"/>
    <n v="2.5"/>
    <n v="3.5"/>
    <n v="2.5"/>
    <n v="3"/>
    <n v="2"/>
    <n v="2.7"/>
    <n v="3"/>
    <n v="3.5"/>
    <n v="4"/>
    <n v="2.5"/>
    <n v="3"/>
    <n v="3.2"/>
    <n v="4"/>
    <n v="3.25"/>
    <n v="11.160982234645594"/>
    <n v="1.75"/>
  </r>
  <r>
    <x v="3"/>
    <x v="19"/>
    <s v="A"/>
    <s v="A"/>
    <s v="A"/>
    <s v="A"/>
    <s v="A"/>
    <s v="A"/>
    <s v="A"/>
    <s v="A"/>
    <s v="A"/>
    <s v="A"/>
    <x v="3"/>
    <n v="3"/>
    <n v="3"/>
    <n v="3.5"/>
    <n v="3.2"/>
    <n v="4.5"/>
    <n v="4"/>
    <n v="3.5"/>
    <n v="4"/>
    <n v="3.5"/>
    <n v="4"/>
    <n v="4"/>
    <n v="3"/>
    <n v="3"/>
    <n v="3.5"/>
    <n v="4"/>
    <n v="3.5"/>
    <n v="4.5"/>
    <n v="4"/>
    <n v="4"/>
    <n v="4"/>
    <n v="3.5"/>
    <n v="3.6749999999999998"/>
    <n v="14.155187709695911"/>
    <n v="0.17499999999999982"/>
  </r>
  <r>
    <x v="3"/>
    <x v="20"/>
    <s v="A"/>
    <s v="A"/>
    <s v="A"/>
    <s v="A"/>
    <s v="A"/>
    <s v="A"/>
    <s v="A"/>
    <s v="A"/>
    <s v="A"/>
    <s v="A"/>
    <x v="3"/>
    <n v="3.5"/>
    <n v="3"/>
    <n v="4"/>
    <n v="3.5"/>
    <n v="4"/>
    <n v="3.5"/>
    <n v="2.5"/>
    <n v="3.3"/>
    <n v="3"/>
    <n v="3.5"/>
    <n v="2.5"/>
    <n v="2.5"/>
    <n v="3"/>
    <n v="2.9"/>
    <n v="3"/>
    <n v="3.5"/>
    <n v="3"/>
    <n v="2.5"/>
    <n v="3"/>
    <n v="3"/>
    <n v="3.5"/>
    <n v="3.1749999999999998"/>
    <n v="9.9572613763472173"/>
    <n v="0.67499999999999982"/>
  </r>
  <r>
    <x v="3"/>
    <x v="21"/>
    <s v="B1"/>
    <s v="B1"/>
    <s v="B1"/>
    <s v="B1"/>
    <s v="B"/>
    <s v="B"/>
    <s v="B"/>
    <s v="B"/>
    <s v="C2"/>
    <s v="C1"/>
    <x v="1"/>
    <n v="3"/>
    <n v="2.5"/>
    <n v="3"/>
    <n v="2.8"/>
    <n v="3.5"/>
    <n v="4"/>
    <n v="3.5"/>
    <n v="3.7"/>
    <n v="4"/>
    <n v="4"/>
    <n v="4"/>
    <n v="3.5"/>
    <n v="3.5"/>
    <n v="3.8"/>
    <n v="3"/>
    <n v="4"/>
    <n v="3.5"/>
    <n v="3"/>
    <n v="3"/>
    <n v="3.3"/>
    <n v="3.5"/>
    <n v="3.4000000000000004"/>
    <n v="11.395556327970731"/>
    <n v="-9.9999999999999645E-2"/>
  </r>
  <r>
    <x v="3"/>
    <x v="22"/>
    <s v="A"/>
    <s v="A"/>
    <s v="A"/>
    <s v="A"/>
    <s v="A"/>
    <s v="A"/>
    <s v="A"/>
    <s v="A"/>
    <s v="A"/>
    <s v="A"/>
    <x v="0"/>
    <n v="4"/>
    <n v="4"/>
    <n v="3.5"/>
    <n v="3.8"/>
    <n v="4"/>
    <n v="3.5"/>
    <n v="3"/>
    <n v="3.5"/>
    <n v="3.5"/>
    <n v="3.5"/>
    <n v="3.5"/>
    <n v="3.5"/>
    <n v="2.5"/>
    <n v="3.3"/>
    <n v="3"/>
    <n v="4"/>
    <n v="3"/>
    <n v="3"/>
    <n v="2.5"/>
    <n v="3.1"/>
    <n v="3.5"/>
    <n v="3.4249999999999998"/>
    <n v="10.946261744277546"/>
    <n v="0.42499999999999982"/>
  </r>
  <r>
    <x v="3"/>
    <x v="23"/>
    <s v="A"/>
    <s v="A"/>
    <s v="A"/>
    <s v="A"/>
    <s v="A"/>
    <s v="B"/>
    <s v="B"/>
    <s v="B"/>
    <s v="B"/>
    <s v="B"/>
    <x v="3"/>
    <n v="3.5"/>
    <n v="3"/>
    <n v="4"/>
    <n v="3.5"/>
    <n v="4.5"/>
    <n v="2.5"/>
    <n v="1.5"/>
    <n v="2.8"/>
    <n v="3"/>
    <n v="4"/>
    <n v="3"/>
    <n v="2.5"/>
    <n v="2.5"/>
    <n v="3"/>
    <n v="1.5"/>
    <n v="3"/>
    <n v="3"/>
    <n v="2.5"/>
    <n v="2.5"/>
    <n v="2.5"/>
    <n v="3.5"/>
    <n v="2.95"/>
    <n v="8.0575180544814149"/>
    <n v="0.95000000000000018"/>
  </r>
  <r>
    <x v="3"/>
    <x v="24"/>
    <s v="B1"/>
    <s v="B1"/>
    <s v="B1"/>
    <s v="B1"/>
    <s v="A"/>
    <s v="A"/>
    <s v="A"/>
    <s v="A"/>
    <s v="A"/>
    <s v="A"/>
    <x v="3"/>
    <n v="3"/>
    <n v="3.5"/>
    <n v="3"/>
    <n v="3.2"/>
    <n v="4"/>
    <n v="4"/>
    <n v="3.5"/>
    <n v="3.8"/>
    <n v="3"/>
    <n v="3.5"/>
    <n v="3.5"/>
    <n v="2.5"/>
    <n v="3"/>
    <n v="3.1"/>
    <n v="4"/>
    <n v="3.5"/>
    <n v="4.5"/>
    <n v="4"/>
    <n v="3.5"/>
    <n v="3.9"/>
    <n v="3.5"/>
    <n v="3.5"/>
    <n v="13.283884891916609"/>
    <n v="0.5"/>
  </r>
  <r>
    <x v="3"/>
    <x v="25"/>
    <s v="A"/>
    <s v="A"/>
    <s v="A"/>
    <s v="A"/>
    <s v="A"/>
    <s v="A"/>
    <s v="A"/>
    <s v="A"/>
    <s v="A"/>
    <s v="A"/>
    <x v="3"/>
    <n v="3.5"/>
    <n v="3"/>
    <n v="3"/>
    <n v="3.2"/>
    <n v="3.5"/>
    <n v="2.5"/>
    <n v="2.5"/>
    <n v="2.8"/>
    <n v="3"/>
    <n v="3.5"/>
    <n v="3.5"/>
    <n v="3"/>
    <n v="3"/>
    <n v="3.2"/>
    <n v="4"/>
    <n v="3"/>
    <n v="3"/>
    <n v="3"/>
    <n v="3"/>
    <n v="3.2"/>
    <n v="4.5"/>
    <n v="3.0999999999999996"/>
    <n v="11.009822904195788"/>
    <n v="9.9999999999999645E-2"/>
  </r>
  <r>
    <x v="3"/>
    <x v="26"/>
    <s v="B2"/>
    <s v="B2"/>
    <s v="B2"/>
    <s v="B2"/>
    <s v="B"/>
    <s v="B"/>
    <s v="B"/>
    <s v="B"/>
    <s v="B"/>
    <s v="B"/>
    <x v="0"/>
    <n v="4.5"/>
    <n v="4.5"/>
    <n v="4.5"/>
    <n v="4.5"/>
    <n v="3.5"/>
    <n v="3"/>
    <n v="3.5"/>
    <n v="3.3"/>
    <n v="4"/>
    <n v="4"/>
    <n v="4"/>
    <n v="4"/>
    <n v="4"/>
    <n v="4"/>
    <n v="3.5"/>
    <n v="4"/>
    <n v="4"/>
    <n v="2.5"/>
    <n v="2.5"/>
    <n v="3.3"/>
    <n v="3"/>
    <n v="3.7750000000000004"/>
    <n v="11.990585958843871"/>
    <n v="-0.72499999999999964"/>
  </r>
  <r>
    <x v="3"/>
    <x v="27"/>
    <s v="A"/>
    <s v="A"/>
    <s v="A"/>
    <s v="A"/>
    <s v="A"/>
    <s v="A"/>
    <s v="A"/>
    <s v="A"/>
    <s v="A"/>
    <s v="A"/>
    <x v="3"/>
    <n v="4"/>
    <n v="3.5"/>
    <n v="4"/>
    <n v="3.8"/>
    <n v="3"/>
    <n v="4"/>
    <n v="3"/>
    <n v="3.3"/>
    <n v="3"/>
    <n v="3"/>
    <n v="2.5"/>
    <n v="3"/>
    <n v="2.5"/>
    <n v="2.8"/>
    <n v="3.5"/>
    <n v="3"/>
    <n v="3"/>
    <n v="3"/>
    <n v="3"/>
    <n v="3.1"/>
    <n v="3.5"/>
    <n v="3.2499999999999996"/>
    <n v="10.461216312915449"/>
    <n v="0.24999999999999956"/>
  </r>
  <r>
    <x v="3"/>
    <x v="28"/>
    <s v="B1"/>
    <s v="B1"/>
    <s v="B1"/>
    <s v="B1"/>
    <s v="B"/>
    <s v="B"/>
    <s v="B"/>
    <s v="B"/>
    <s v="C1"/>
    <s v="C1"/>
    <x v="2"/>
    <n v="4.5"/>
    <n v="4.5"/>
    <n v="4.5"/>
    <n v="4.5"/>
    <n v="3.5"/>
    <n v="4.5"/>
    <n v="3.5"/>
    <n v="3.8"/>
    <n v="4.5"/>
    <n v="5"/>
    <n v="4.5"/>
    <n v="4.5"/>
    <n v="4.5"/>
    <n v="4.5999999999999996"/>
    <n v="4.5"/>
    <n v="4"/>
    <n v="4"/>
    <n v="4"/>
    <n v="4"/>
    <n v="4.0999999999999996"/>
    <n v="3.5"/>
    <n v="4.25"/>
    <n v="16.604152800228253"/>
    <n v="0.25"/>
  </r>
  <r>
    <x v="3"/>
    <x v="29"/>
    <s v="not applicable"/>
    <s v="not applicable"/>
    <s v="not applicable"/>
    <s v="not applicable"/>
    <s v="not applicable"/>
    <s v="not applicable"/>
    <s v="not applicable"/>
    <s v="not applicable"/>
    <s v="not applicable"/>
    <s v="not applicable"/>
    <x v="5"/>
    <n v="3.7"/>
    <n v="3.4000000000000004"/>
    <n v="3.8000000000000003"/>
    <n v="3.6"/>
    <n v="3.8000000000000003"/>
    <n v="3.3000000000000003"/>
    <n v="3.1"/>
    <n v="3.4000000000000004"/>
    <n v="3.5"/>
    <n v="3.7"/>
    <n v="3.6"/>
    <n v="3.3000000000000003"/>
    <n v="3.3000000000000003"/>
    <n v="3.5"/>
    <n v="3.2"/>
    <n v="3.5"/>
    <n v="3.5"/>
    <n v="3.2"/>
    <n v="3.1"/>
    <n v="3.3000000000000003"/>
    <n v="3.5"/>
    <n v="3.46"/>
    <n v="11.700000000000001"/>
    <n v="0.35999999999999988"/>
  </r>
  <r>
    <x v="3"/>
    <x v="30"/>
    <s v="not applicable"/>
    <s v="not applicable"/>
    <s v="not applicable"/>
    <s v="not applicable"/>
    <s v="not applicable"/>
    <s v="not applicable"/>
    <s v="not applicable"/>
    <s v="not applicable"/>
    <s v="not applicable"/>
    <s v="not applicable"/>
    <x v="6"/>
    <n v="3.6538461538461537"/>
    <n v="3.4000000000000004"/>
    <n v="3.7"/>
    <n v="3.6"/>
    <n v="3.9000000000000004"/>
    <n v="3.3000000000000003"/>
    <n v="3.3000000000000003"/>
    <n v="3.5"/>
    <n v="3.5"/>
    <n v="3.8000000000000003"/>
    <n v="3.6"/>
    <n v="3.5"/>
    <n v="3.3000000000000003"/>
    <n v="3.5"/>
    <n v="3.5"/>
    <n v="3.8000000000000003"/>
    <n v="3.7"/>
    <n v="3.2"/>
    <n v="3.2"/>
    <n v="3.4000000000000004"/>
    <n v="3.4615384615384617"/>
    <n v="3.5019230769230765"/>
    <n v="12.200000000000001"/>
    <n v="0.20192307692307621"/>
  </r>
  <r>
    <x v="3"/>
    <x v="31"/>
    <s v="not applicable"/>
    <s v="not applicable"/>
    <s v="not applicable"/>
    <s v="not applicable"/>
    <s v="not applicable"/>
    <s v="not applicable"/>
    <s v="not applicable"/>
    <s v="not applicable"/>
    <s v="not applicable"/>
    <s v="not applicable"/>
    <x v="7"/>
    <n v="3.6785714285714284"/>
    <n v="3.4107142857142856"/>
    <n v="3.7321428571428572"/>
    <n v="3.6035714285714282"/>
    <n v="3.8571428571428572"/>
    <n v="3.3214285714285716"/>
    <n v="3.2142857142857144"/>
    <n v="3.4499999999999988"/>
    <n v="3.5"/>
    <n v="3.75"/>
    <n v="3.5892857142857144"/>
    <n v="3.3571428571428572"/>
    <n v="3.3035714285714284"/>
    <n v="3.5"/>
    <n v="3.3035714285714284"/>
    <n v="3.6071428571428572"/>
    <n v="3.5892857142857144"/>
    <n v="3.1964285714285716"/>
    <n v="3.125"/>
    <n v="3.3642857142857134"/>
    <n v="3.4821428571428572"/>
    <n v="3.4794642857142861"/>
    <n v="11.918510167738033"/>
    <n v="0.2830357142857145"/>
  </r>
  <r>
    <x v="3"/>
    <x v="32"/>
    <s v="not applicable"/>
    <s v="not applicable"/>
    <s v="not applicable"/>
    <s v="not applicable"/>
    <s v="not applicable"/>
    <s v="not applicable"/>
    <s v="not applicable"/>
    <s v="not applicable"/>
    <s v="not applicable"/>
    <s v="not applicable"/>
    <x v="3"/>
    <n v="3.0833333333333335"/>
    <n v="2.75"/>
    <n v="3.2083333333333335"/>
    <n v="3.0083333333333329"/>
    <n v="3.75"/>
    <n v="3.0416666666666665"/>
    <n v="2.625"/>
    <n v="3.1166666666666667"/>
    <n v="3"/>
    <n v="3.25"/>
    <n v="3.0416666666666665"/>
    <n v="2.875"/>
    <n v="2.7916666666666665"/>
    <n v="2.9916666666666667"/>
    <n v="3.25"/>
    <n v="3.2083333333333335"/>
    <n v="3.2916666666666665"/>
    <n v="2.875"/>
    <n v="3.0416666666666665"/>
    <n v="3.1333333333333333"/>
    <n v="3.625"/>
    <n v="3.0625"/>
    <n v="10.109242970880638"/>
    <n v="0.35416666666666652"/>
  </r>
  <r>
    <x v="3"/>
    <x v="33"/>
    <s v="not applicable"/>
    <s v="not applicable"/>
    <s v="not applicable"/>
    <s v="not applicable"/>
    <s v="not applicable"/>
    <s v="not applicable"/>
    <s v="not applicable"/>
    <s v="not applicable"/>
    <s v="not applicable"/>
    <s v="not applicable"/>
    <x v="8"/>
    <n v="4"/>
    <n v="3.7777777777777777"/>
    <n v="3.8888888888888888"/>
    <n v="3.8888888888888888"/>
    <n v="3.9444444444444446"/>
    <n v="3.3888888888888888"/>
    <n v="3.5"/>
    <n v="3.6000000000000005"/>
    <n v="3.7222222222222223"/>
    <n v="3.8888888888888888"/>
    <n v="3.9444444444444446"/>
    <n v="3.5555555555555554"/>
    <n v="3.6111111111111112"/>
    <n v="3.744444444444444"/>
    <n v="3.1666666666666665"/>
    <n v="3.7222222222222223"/>
    <n v="3.7222222222222223"/>
    <n v="3.3888888888888888"/>
    <n v="3.1111111111111112"/>
    <n v="3.4222222222222225"/>
    <n v="3.3888888888888888"/>
    <n v="3.6638888888888892"/>
    <n v="12.587008001612809"/>
    <n v="0.33055555555555571"/>
  </r>
  <r>
    <x v="3"/>
    <x v="34"/>
    <s v="not applicable"/>
    <s v="not applicable"/>
    <s v="not applicable"/>
    <s v="not applicable"/>
    <s v="not applicable"/>
    <s v="not applicable"/>
    <s v="not applicable"/>
    <s v="not applicable"/>
    <s v="not applicable"/>
    <s v="not applicable"/>
    <x v="8"/>
    <n v="4.2857142857142856"/>
    <n v="4.0714285714285712"/>
    <n v="4.4285714285714288"/>
    <n v="4.2571428571428571"/>
    <n v="3.9285714285714284"/>
    <n v="3.7142857142857144"/>
    <n v="3.8571428571428572"/>
    <n v="3.8285714285714287"/>
    <n v="4.0714285714285712"/>
    <n v="4.4285714285714288"/>
    <n v="4.0714285714285712"/>
    <n v="3.9285714285714284"/>
    <n v="3.7857142857142856"/>
    <n v="4.0571428571428569"/>
    <n v="3.5714285714285716"/>
    <n v="4.1428571428571432"/>
    <n v="3.9285714285714284"/>
    <n v="3.5"/>
    <n v="3.2857142857142856"/>
    <n v="3.6857142857142855"/>
    <n v="3.3571428571428572"/>
    <n v="3.9571428571428564"/>
    <n v="14.160613861654557"/>
    <n v="9.9999999999999201E-2"/>
  </r>
  <r>
    <x v="3"/>
    <x v="35"/>
    <s v="not applicable"/>
    <s v="not applicable"/>
    <s v="not applicable"/>
    <s v="not applicable"/>
    <s v="not applicable"/>
    <s v="not applicable"/>
    <s v="not applicable"/>
    <s v="not applicable"/>
    <s v="not applicable"/>
    <s v="not applicable"/>
    <x v="8"/>
    <n v="4.125"/>
    <n v="3.90625"/>
    <n v="4.125"/>
    <n v="4.05"/>
    <n v="3.9375"/>
    <n v="3.53125"/>
    <n v="3.65625"/>
    <n v="3.6999999999999997"/>
    <n v="3.875"/>
    <n v="4.125"/>
    <n v="4"/>
    <n v="3.71875"/>
    <n v="3.6875"/>
    <n v="3.8812500000000001"/>
    <n v="3.34375"/>
    <n v="3.90625"/>
    <n v="3.8125"/>
    <n v="3.4375"/>
    <n v="3.1875"/>
    <n v="3.5374999999999992"/>
    <n v="3.375"/>
    <n v="3.7921874999999998"/>
    <n v="13.275460565381074"/>
    <n v="0.22968749999999982"/>
  </r>
  <r>
    <x v="4"/>
    <x v="37"/>
    <s v="A"/>
    <s v="A"/>
    <s v="A"/>
    <s v="A"/>
    <s v="A"/>
    <s v="A"/>
    <s v="A"/>
    <s v="A"/>
    <s v="A"/>
    <s v="A"/>
    <x v="0"/>
    <n v="3.5"/>
    <n v="3.5"/>
    <n v="3.5"/>
    <n v="3.5"/>
    <n v="3"/>
    <n v="2.5"/>
    <n v="2.5"/>
    <n v="2.7"/>
    <n v="2"/>
    <n v="3"/>
    <n v="3"/>
    <n v="2.5"/>
    <n v="2.5"/>
    <n v="2.6"/>
    <n v="1.5"/>
    <n v="3.5"/>
    <n v="3"/>
    <n v="2.5"/>
    <n v="2.5"/>
    <n v="2.6"/>
    <n v="3"/>
    <n v="2.85"/>
    <n v="7.6578876722537723"/>
    <n v="0.35000000000000009"/>
  </r>
  <r>
    <x v="4"/>
    <x v="0"/>
    <s v="—"/>
    <s v="—"/>
    <s v="B1"/>
    <s v="B1"/>
    <s v="B"/>
    <s v="B"/>
    <s v="B"/>
    <s v="C"/>
    <s v="C1"/>
    <s v="C2"/>
    <x v="0"/>
    <n v="4.5"/>
    <n v="5"/>
    <n v="5"/>
    <n v="4.8"/>
    <n v="5"/>
    <n v="4.5"/>
    <n v="4.5"/>
    <n v="4.7"/>
    <n v="4.5"/>
    <n v="5"/>
    <n v="4.5"/>
    <n v="5"/>
    <n v="4"/>
    <n v="4.5999999999999996"/>
    <n v="3.5"/>
    <n v="4.5"/>
    <n v="4.5"/>
    <n v="4.5"/>
    <n v="3"/>
    <n v="4"/>
    <n v="3.5"/>
    <n v="4.5250000000000004"/>
    <n v="17.2"/>
    <n v="1.0250000000000004"/>
  </r>
  <r>
    <x v="4"/>
    <x v="2"/>
    <s v="B1"/>
    <s v="B1"/>
    <s v="B1"/>
    <s v="B1"/>
    <s v="B"/>
    <s v="B"/>
    <s v="B"/>
    <s v="B"/>
    <s v="B"/>
    <s v="B"/>
    <x v="1"/>
    <n v="4.5"/>
    <n v="4"/>
    <n v="4.5"/>
    <n v="4.3"/>
    <n v="3"/>
    <n v="4"/>
    <n v="3"/>
    <n v="3.3"/>
    <n v="4"/>
    <n v="4.5"/>
    <n v="4"/>
    <n v="4"/>
    <n v="4"/>
    <n v="4.0999999999999996"/>
    <n v="4"/>
    <n v="4"/>
    <n v="3.5"/>
    <n v="3.5"/>
    <n v="4"/>
    <n v="3.8"/>
    <n v="4.5"/>
    <n v="3.875"/>
    <n v="15.5"/>
    <n v="0.375"/>
  </r>
  <r>
    <x v="4"/>
    <x v="3"/>
    <s v="A"/>
    <s v="A"/>
    <s v="A"/>
    <s v="A"/>
    <s v="A"/>
    <s v="A"/>
    <s v="A"/>
    <s v="A"/>
    <s v="A"/>
    <s v="A"/>
    <x v="1"/>
    <n v="4.5"/>
    <n v="4.5"/>
    <n v="4.5"/>
    <n v="4.5"/>
    <n v="4"/>
    <n v="3"/>
    <n v="3.5"/>
    <n v="3.5"/>
    <n v="4.5"/>
    <n v="4"/>
    <n v="4.5"/>
    <n v="4"/>
    <n v="5"/>
    <n v="4.4000000000000004"/>
    <n v="4.5"/>
    <n v="4.5"/>
    <n v="5"/>
    <n v="5"/>
    <n v="4.5"/>
    <n v="4.7"/>
    <n v="3"/>
    <n v="4.2750000000000004"/>
    <n v="17.6459293327915"/>
    <n v="-0.72499999999999964"/>
  </r>
  <r>
    <x v="4"/>
    <x v="4"/>
    <s v="A"/>
    <s v="A"/>
    <s v="A"/>
    <s v="A"/>
    <s v="A"/>
    <s v="A"/>
    <s v="A"/>
    <s v="A"/>
    <s v="A"/>
    <s v="A"/>
    <x v="2"/>
    <n v="4.5"/>
    <n v="4"/>
    <n v="4"/>
    <n v="4.2"/>
    <n v="4"/>
    <n v="4.5"/>
    <n v="3.5"/>
    <n v="4"/>
    <n v="4"/>
    <n v="4.5"/>
    <n v="4.5"/>
    <n v="3.5"/>
    <n v="3.5"/>
    <n v="4"/>
    <n v="3.5"/>
    <n v="4"/>
    <n v="4"/>
    <n v="3.5"/>
    <n v="3.5"/>
    <n v="3.7"/>
    <n v="3.5"/>
    <n v="3.9749999999999996"/>
    <n v="14.356791255472352"/>
    <n v="0.47499999999999964"/>
  </r>
  <r>
    <x v="4"/>
    <x v="36"/>
    <s v="—"/>
    <s v="—"/>
    <s v="—"/>
    <s v="B1"/>
    <s v="B"/>
    <s v="B"/>
    <s v="B"/>
    <s v="C"/>
    <s v="C1"/>
    <s v="C2"/>
    <x v="0"/>
    <n v="4.5"/>
    <n v="4.5"/>
    <n v="4.5"/>
    <n v="4.5"/>
    <n v="5.5"/>
    <n v="3.5"/>
    <n v="5.5"/>
    <n v="4.8"/>
    <n v="4.5"/>
    <n v="5"/>
    <n v="5"/>
    <n v="4.5"/>
    <n v="3.5"/>
    <n v="4.5"/>
    <n v="4"/>
    <n v="4.5"/>
    <n v="5"/>
    <n v="4"/>
    <n v="4"/>
    <n v="4.3"/>
    <n v="3"/>
    <n v="4.5250000000000004"/>
    <n v="17.399999999999999"/>
    <n v="1.0250000000000004"/>
  </r>
  <r>
    <x v="4"/>
    <x v="7"/>
    <s v="A"/>
    <s v="A"/>
    <s v="A"/>
    <s v="A"/>
    <s v="A"/>
    <s v="A"/>
    <s v="A"/>
    <s v="A"/>
    <s v="A"/>
    <s v="A"/>
    <x v="3"/>
    <n v="2"/>
    <n v="2"/>
    <n v="3.5"/>
    <n v="2.5"/>
    <n v="2.5"/>
    <n v="3"/>
    <n v="2.5"/>
    <n v="2.7"/>
    <n v="3"/>
    <n v="3"/>
    <n v="3"/>
    <n v="3"/>
    <n v="3"/>
    <n v="3"/>
    <n v="3"/>
    <n v="2.5"/>
    <n v="3"/>
    <n v="2.5"/>
    <n v="3"/>
    <n v="2.8"/>
    <n v="3.5"/>
    <n v="2.75"/>
    <n v="8.1999999999999993"/>
    <n v="-0.25"/>
  </r>
  <r>
    <x v="4"/>
    <x v="8"/>
    <s v="A"/>
    <s v="A"/>
    <s v="A"/>
    <s v="A"/>
    <s v="A"/>
    <s v="A"/>
    <s v="A"/>
    <s v="A"/>
    <s v="A"/>
    <s v="A"/>
    <x v="0"/>
    <n v="4.5"/>
    <n v="3.5"/>
    <n v="4.5"/>
    <n v="4.2"/>
    <n v="5"/>
    <n v="3.5"/>
    <n v="4"/>
    <n v="4.2"/>
    <n v="4.5"/>
    <n v="3.5"/>
    <n v="4"/>
    <n v="4"/>
    <n v="4"/>
    <n v="4"/>
    <n v="2.5"/>
    <n v="3.5"/>
    <n v="3.5"/>
    <n v="3"/>
    <n v="3"/>
    <n v="3.1"/>
    <n v="3.5"/>
    <n v="3.875"/>
    <n v="12.143770676108451"/>
    <n v="-0.125"/>
  </r>
  <r>
    <x v="4"/>
    <x v="9"/>
    <s v="A"/>
    <s v="A"/>
    <s v="A"/>
    <s v="A"/>
    <s v="A"/>
    <s v="A"/>
    <s v="A"/>
    <s v="A"/>
    <s v="A"/>
    <s v="A"/>
    <x v="2"/>
    <n v="4.5"/>
    <n v="4"/>
    <n v="4"/>
    <n v="4.2"/>
    <n v="4"/>
    <n v="3.5"/>
    <n v="3.5"/>
    <n v="3.7"/>
    <n v="4"/>
    <n v="4.5"/>
    <n v="4.5"/>
    <n v="3.5"/>
    <n v="4"/>
    <n v="4.0999999999999996"/>
    <n v="4"/>
    <n v="4"/>
    <n v="3.5"/>
    <n v="4"/>
    <n v="3.5"/>
    <n v="3.8"/>
    <n v="4"/>
    <n v="3.95"/>
    <n v="15.140839510662307"/>
    <n v="-4.9999999999999822E-2"/>
  </r>
  <r>
    <x v="4"/>
    <x v="10"/>
    <s v="A"/>
    <s v="A"/>
    <s v="A"/>
    <s v="A"/>
    <s v="A"/>
    <s v="A"/>
    <s v="A"/>
    <s v="A"/>
    <s v="A"/>
    <s v="A"/>
    <x v="1"/>
    <n v="4"/>
    <n v="3.5"/>
    <n v="3"/>
    <n v="3.5"/>
    <n v="3.5"/>
    <n v="3"/>
    <n v="4"/>
    <n v="3.5"/>
    <n v="3.5"/>
    <n v="4"/>
    <n v="4"/>
    <n v="3.5"/>
    <n v="3.5"/>
    <n v="3.7"/>
    <n v="4"/>
    <n v="3"/>
    <n v="4"/>
    <n v="4"/>
    <n v="3"/>
    <n v="3.6"/>
    <n v="2.5"/>
    <n v="3.5749999999999997"/>
    <n v="11.541659812589284"/>
    <n v="7.4999999999999734E-2"/>
  </r>
  <r>
    <x v="4"/>
    <x v="11"/>
    <s v="B1"/>
    <s v="B1"/>
    <s v="B1"/>
    <s v="B1"/>
    <s v="B"/>
    <s v="B"/>
    <s v="A"/>
    <s v="A"/>
    <s v="A"/>
    <s v="A"/>
    <x v="3"/>
    <n v="2.5"/>
    <n v="2.5"/>
    <n v="3"/>
    <n v="2.7"/>
    <n v="3"/>
    <n v="3"/>
    <n v="2.5"/>
    <n v="2.8"/>
    <n v="3"/>
    <n v="2"/>
    <n v="3"/>
    <n v="3"/>
    <n v="2.5"/>
    <n v="2.7"/>
    <n v="3.5"/>
    <n v="2.5"/>
    <n v="3"/>
    <n v="2"/>
    <n v="2.5"/>
    <n v="2.7"/>
    <n v="3.5"/>
    <n v="2.7249999999999996"/>
    <n v="7.9"/>
    <n v="-0.27500000000000036"/>
  </r>
  <r>
    <x v="4"/>
    <x v="12"/>
    <s v="B1"/>
    <s v="B1"/>
    <s v="B1"/>
    <s v="B1"/>
    <s v="B"/>
    <s v="B"/>
    <s v="B"/>
    <s v="A"/>
    <s v="A"/>
    <s v="A"/>
    <x v="3"/>
    <n v="2.5"/>
    <n v="2"/>
    <n v="2.5"/>
    <n v="2.2999999999999998"/>
    <n v="4"/>
    <n v="3.5"/>
    <n v="2.5"/>
    <n v="3.3"/>
    <n v="3"/>
    <n v="2"/>
    <n v="2.5"/>
    <n v="2"/>
    <n v="3"/>
    <n v="2.5"/>
    <n v="3"/>
    <n v="3"/>
    <n v="3"/>
    <n v="2"/>
    <n v="3"/>
    <n v="2.8"/>
    <n v="3.5"/>
    <n v="2.7249999999999996"/>
    <n v="8.1999999999999993"/>
    <n v="0.22499999999999964"/>
  </r>
  <r>
    <x v="4"/>
    <x v="13"/>
    <s v="A"/>
    <s v="A"/>
    <s v="A"/>
    <s v="A"/>
    <s v="A"/>
    <s v="B"/>
    <s v="B"/>
    <s v="B"/>
    <s v="B"/>
    <s v="B"/>
    <x v="4"/>
    <n v="4"/>
    <n v="3.5"/>
    <n v="4"/>
    <n v="3.8"/>
    <n v="4.5"/>
    <n v="3.5"/>
    <n v="4.5"/>
    <n v="4.2"/>
    <n v="4"/>
    <n v="4"/>
    <n v="4"/>
    <n v="4"/>
    <n v="3"/>
    <n v="3.8"/>
    <n v="4"/>
    <n v="4"/>
    <n v="4.5"/>
    <n v="3.5"/>
    <n v="3.5"/>
    <n v="3.9"/>
    <n v="3"/>
    <n v="3.9250000000000003"/>
    <n v="14.142738465255382"/>
    <n v="0.92500000000000027"/>
  </r>
  <r>
    <x v="4"/>
    <x v="14"/>
    <s v="B2"/>
    <s v="B2"/>
    <s v="B2"/>
    <s v="B2"/>
    <s v="A"/>
    <s v="A"/>
    <s v="A"/>
    <s v="A"/>
    <s v="A"/>
    <s v="A"/>
    <x v="3"/>
    <n v="3"/>
    <n v="2.5"/>
    <n v="1.5"/>
    <n v="2.2999999999999998"/>
    <n v="4"/>
    <n v="1"/>
    <n v="2"/>
    <n v="2.2999999999999998"/>
    <n v="3"/>
    <n v="3.5"/>
    <n v="3"/>
    <n v="3.5"/>
    <n v="2.5"/>
    <n v="3.1"/>
    <n v="2.5"/>
    <n v="4"/>
    <n v="3"/>
    <n v="3"/>
    <n v="3.5"/>
    <n v="3.2"/>
    <n v="3.5"/>
    <n v="2.7249999999999996"/>
    <n v="9.1"/>
    <n v="-0.27500000000000036"/>
  </r>
  <r>
    <x v="4"/>
    <x v="15"/>
    <s v="A"/>
    <s v="A"/>
    <s v="A"/>
    <s v="A"/>
    <s v="A"/>
    <s v="A"/>
    <s v="A"/>
    <s v="A"/>
    <s v="A"/>
    <s v="A"/>
    <x v="1"/>
    <n v="4"/>
    <n v="4"/>
    <n v="4"/>
    <n v="4"/>
    <n v="4.5"/>
    <n v="4"/>
    <n v="3.5"/>
    <n v="4"/>
    <n v="4"/>
    <n v="4.5"/>
    <n v="4"/>
    <n v="4"/>
    <n v="4.5"/>
    <n v="4.2"/>
    <n v="3"/>
    <n v="4"/>
    <n v="5"/>
    <n v="3.5"/>
    <n v="3.5"/>
    <n v="3.8"/>
    <n v="3.5"/>
    <n v="4"/>
    <n v="14.773078756420963"/>
    <n v="-0.5"/>
  </r>
  <r>
    <x v="4"/>
    <x v="16"/>
    <s v="B1"/>
    <s v="B1"/>
    <s v="B1"/>
    <s v="B1"/>
    <s v="B"/>
    <s v="B"/>
    <s v="B"/>
    <s v="B"/>
    <s v="B"/>
    <s v="B"/>
    <x v="0"/>
    <n v="4.5"/>
    <n v="3.5"/>
    <n v="4.5"/>
    <n v="4.2"/>
    <n v="3.5"/>
    <n v="4.5"/>
    <n v="4"/>
    <n v="4"/>
    <n v="2.5"/>
    <n v="4"/>
    <n v="3"/>
    <n v="3"/>
    <n v="4"/>
    <n v="3.3"/>
    <n v="3"/>
    <n v="4.5"/>
    <n v="3.5"/>
    <n v="3.5"/>
    <n v="3.5"/>
    <n v="3.6"/>
    <n v="3"/>
    <n v="3.7749999999999999"/>
    <n v="12.8"/>
    <n v="-0.22500000000000009"/>
  </r>
  <r>
    <x v="4"/>
    <x v="17"/>
    <s v="—"/>
    <s v="B2"/>
    <s v="B2"/>
    <s v="B2"/>
    <s v="B"/>
    <s v="B"/>
    <s v="B"/>
    <s v="B"/>
    <s v="B"/>
    <s v="B"/>
    <x v="3"/>
    <n v="3"/>
    <n v="2"/>
    <n v="3.5"/>
    <n v="2.8"/>
    <n v="4"/>
    <n v="2.5"/>
    <n v="2.5"/>
    <n v="3"/>
    <n v="3"/>
    <n v="3"/>
    <n v="4"/>
    <n v="3.5"/>
    <n v="3"/>
    <n v="3.3"/>
    <n v="3.5"/>
    <n v="3.5"/>
    <n v="2.5"/>
    <n v="3"/>
    <n v="3"/>
    <n v="3.1"/>
    <n v="3.5"/>
    <n v="3.05"/>
    <n v="9.8000000000000007"/>
    <n v="4.9999999999999822E-2"/>
  </r>
  <r>
    <x v="4"/>
    <x v="18"/>
    <s v="B2"/>
    <s v="B2"/>
    <s v="B2"/>
    <s v="B2"/>
    <s v="B"/>
    <s v="B"/>
    <s v="B"/>
    <s v="B"/>
    <s v="B"/>
    <s v="B"/>
    <x v="3"/>
    <n v="4"/>
    <n v="3"/>
    <n v="4"/>
    <n v="3.7"/>
    <n v="4"/>
    <n v="3"/>
    <n v="3"/>
    <n v="3.3"/>
    <n v="2.5"/>
    <n v="3.5"/>
    <n v="2.5"/>
    <n v="3"/>
    <n v="2"/>
    <n v="2.7"/>
    <n v="3"/>
    <n v="3.5"/>
    <n v="4"/>
    <n v="2.5"/>
    <n v="3"/>
    <n v="3.2"/>
    <n v="4"/>
    <n v="3.2249999999999996"/>
    <n v="11"/>
    <n v="1.2249999999999996"/>
  </r>
  <r>
    <x v="4"/>
    <x v="19"/>
    <s v="A"/>
    <s v="A"/>
    <s v="A"/>
    <s v="A"/>
    <s v="A"/>
    <s v="A"/>
    <s v="A"/>
    <s v="A"/>
    <s v="A"/>
    <s v="A"/>
    <x v="3"/>
    <n v="3.5"/>
    <n v="3"/>
    <n v="3.5"/>
    <n v="3.3"/>
    <n v="5"/>
    <n v="4"/>
    <n v="3.5"/>
    <n v="4.2"/>
    <n v="3.5"/>
    <n v="4"/>
    <n v="4"/>
    <n v="3.5"/>
    <n v="4"/>
    <n v="3.8"/>
    <n v="4"/>
    <n v="3.5"/>
    <n v="4.5"/>
    <n v="4"/>
    <n v="4"/>
    <n v="4"/>
    <n v="3.5"/>
    <n v="3.8250000000000002"/>
    <n v="14.7"/>
    <n v="0.82500000000000018"/>
  </r>
  <r>
    <x v="4"/>
    <x v="20"/>
    <s v="A"/>
    <s v="A"/>
    <s v="A"/>
    <s v="A"/>
    <s v="A"/>
    <s v="A"/>
    <s v="A"/>
    <s v="A"/>
    <s v="A"/>
    <s v="A"/>
    <x v="3"/>
    <n v="3.5"/>
    <n v="3"/>
    <n v="4"/>
    <n v="3.5"/>
    <n v="4"/>
    <n v="3.5"/>
    <n v="3"/>
    <n v="3.5"/>
    <n v="3"/>
    <n v="3.5"/>
    <n v="3"/>
    <n v="2.5"/>
    <n v="2.5"/>
    <n v="2.9"/>
    <n v="3.5"/>
    <n v="3.5"/>
    <n v="3"/>
    <n v="2.5"/>
    <n v="3"/>
    <n v="3.1"/>
    <n v="3"/>
    <n v="3.25"/>
    <n v="9.9"/>
    <n v="0.25"/>
  </r>
  <r>
    <x v="4"/>
    <x v="21"/>
    <s v="B1"/>
    <s v="B1"/>
    <s v="B1"/>
    <s v="B1"/>
    <s v="B"/>
    <s v="B"/>
    <s v="B"/>
    <s v="B"/>
    <s v="C2"/>
    <s v="C1"/>
    <x v="1"/>
    <n v="4"/>
    <n v="3"/>
    <n v="3"/>
    <n v="3.3"/>
    <n v="3.5"/>
    <n v="4"/>
    <n v="3.5"/>
    <n v="3.7"/>
    <n v="4"/>
    <n v="4"/>
    <n v="4"/>
    <n v="3.5"/>
    <n v="3.5"/>
    <n v="3.8"/>
    <n v="3.5"/>
    <n v="4"/>
    <n v="3.5"/>
    <n v="3.5"/>
    <n v="3"/>
    <n v="3.5"/>
    <n v="3.5"/>
    <n v="3.5750000000000002"/>
    <n v="12.5"/>
    <n v="7.5000000000000178E-2"/>
  </r>
  <r>
    <x v="4"/>
    <x v="22"/>
    <s v="A"/>
    <s v="A"/>
    <s v="A"/>
    <s v="A"/>
    <s v="A"/>
    <s v="A"/>
    <s v="A"/>
    <s v="A"/>
    <s v="A"/>
    <s v="A"/>
    <x v="0"/>
    <n v="4"/>
    <n v="4"/>
    <n v="4"/>
    <n v="4"/>
    <n v="4"/>
    <n v="3.5"/>
    <n v="3.5"/>
    <n v="3.7"/>
    <n v="3.5"/>
    <n v="3.5"/>
    <n v="3.5"/>
    <n v="3.5"/>
    <n v="3"/>
    <n v="3.4"/>
    <n v="3.5"/>
    <n v="4"/>
    <n v="3.5"/>
    <n v="3.5"/>
    <n v="3"/>
    <n v="3.5"/>
    <n v="4.5"/>
    <n v="3.65"/>
    <n v="13.704358165802464"/>
    <n v="1.1499999999999999"/>
  </r>
  <r>
    <x v="4"/>
    <x v="23"/>
    <s v="A"/>
    <s v="A"/>
    <s v="A"/>
    <s v="A"/>
    <s v="A"/>
    <s v="B"/>
    <s v="B"/>
    <s v="B"/>
    <s v="B"/>
    <s v="B"/>
    <x v="3"/>
    <n v="3"/>
    <n v="3.5"/>
    <n v="3.5"/>
    <n v="3.3"/>
    <n v="4.5"/>
    <n v="2.5"/>
    <n v="2"/>
    <n v="3"/>
    <n v="3"/>
    <n v="3"/>
    <n v="2.5"/>
    <n v="3"/>
    <n v="2.5"/>
    <n v="2.8"/>
    <n v="2"/>
    <n v="3"/>
    <n v="3"/>
    <n v="2.5"/>
    <n v="2.5"/>
    <n v="2.6"/>
    <n v="3.5"/>
    <n v="2.9249999999999998"/>
    <n v="8.3000000000000007"/>
    <n v="0.42499999999999982"/>
  </r>
  <r>
    <x v="4"/>
    <x v="24"/>
    <s v="B1"/>
    <s v="B1"/>
    <s v="B1"/>
    <s v="B1"/>
    <s v="A"/>
    <s v="A"/>
    <s v="A"/>
    <s v="A"/>
    <s v="A"/>
    <s v="A"/>
    <x v="3"/>
    <n v="3"/>
    <n v="3"/>
    <n v="3"/>
    <n v="3"/>
    <n v="4"/>
    <n v="3"/>
    <n v="3.5"/>
    <n v="3.5"/>
    <n v="3.5"/>
    <n v="4"/>
    <n v="3.5"/>
    <n v="2.5"/>
    <n v="3"/>
    <n v="3.3"/>
    <n v="3.5"/>
    <n v="4"/>
    <n v="4.5"/>
    <n v="4"/>
    <n v="3.5"/>
    <n v="3.9"/>
    <n v="3"/>
    <n v="3.4250000000000003"/>
    <n v="12.4"/>
    <n v="0.42500000000000027"/>
  </r>
  <r>
    <x v="4"/>
    <x v="25"/>
    <s v="A"/>
    <s v="A"/>
    <s v="A"/>
    <s v="A"/>
    <s v="A"/>
    <s v="A"/>
    <s v="A"/>
    <s v="A"/>
    <s v="A"/>
    <s v="A"/>
    <x v="3"/>
    <n v="3.5"/>
    <n v="3"/>
    <n v="1.5"/>
    <n v="2.7"/>
    <n v="3"/>
    <n v="2"/>
    <n v="2.5"/>
    <n v="2.5"/>
    <n v="3"/>
    <n v="3.5"/>
    <n v="4"/>
    <n v="3"/>
    <n v="3"/>
    <n v="3.3"/>
    <n v="4"/>
    <n v="3"/>
    <n v="3"/>
    <n v="3.5"/>
    <n v="3"/>
    <n v="3.3"/>
    <n v="2.5"/>
    <n v="2.95"/>
    <n v="9"/>
    <n v="-4.9999999999999822E-2"/>
  </r>
  <r>
    <x v="4"/>
    <x v="26"/>
    <s v="B2"/>
    <s v="B2"/>
    <s v="B2"/>
    <s v="B2"/>
    <s v="B"/>
    <s v="B"/>
    <s v="B"/>
    <s v="B"/>
    <s v="B"/>
    <s v="B"/>
    <x v="0"/>
    <n v="4.5"/>
    <n v="4.5"/>
    <n v="4.5"/>
    <n v="4.5"/>
    <n v="3.5"/>
    <n v="3.5"/>
    <n v="3.5"/>
    <n v="3.5"/>
    <n v="4"/>
    <n v="4"/>
    <n v="4"/>
    <n v="4"/>
    <n v="4"/>
    <n v="4"/>
    <n v="3.5"/>
    <n v="4"/>
    <n v="4"/>
    <n v="3"/>
    <n v="2.5"/>
    <n v="3.4"/>
    <n v="3.5"/>
    <n v="3.85"/>
    <n v="13.1"/>
    <n v="-0.14999999999999991"/>
  </r>
  <r>
    <x v="4"/>
    <x v="27"/>
    <s v="A"/>
    <s v="A"/>
    <s v="A"/>
    <s v="A"/>
    <s v="A"/>
    <s v="A"/>
    <s v="A"/>
    <s v="A"/>
    <s v="A"/>
    <s v="A"/>
    <x v="3"/>
    <n v="4"/>
    <n v="3.5"/>
    <n v="4"/>
    <n v="3.8"/>
    <n v="3"/>
    <n v="4"/>
    <n v="3"/>
    <n v="3.3"/>
    <n v="3"/>
    <n v="3"/>
    <n v="2.5"/>
    <n v="3"/>
    <n v="2.5"/>
    <n v="2.8"/>
    <n v="3.5"/>
    <n v="3.5"/>
    <n v="3"/>
    <n v="3.5"/>
    <n v="3"/>
    <n v="3.3"/>
    <n v="3.5"/>
    <n v="3.3"/>
    <n v="11.1"/>
    <n v="0.79999999999999982"/>
  </r>
  <r>
    <x v="4"/>
    <x v="28"/>
    <s v="B1"/>
    <s v="B1"/>
    <s v="B1"/>
    <s v="B1"/>
    <s v="B"/>
    <s v="B"/>
    <s v="B"/>
    <s v="B"/>
    <s v="C1"/>
    <s v="C1"/>
    <x v="2"/>
    <n v="4.5"/>
    <n v="4.5"/>
    <n v="4.5"/>
    <n v="4.5"/>
    <n v="4"/>
    <n v="4.5"/>
    <n v="4"/>
    <n v="4.2"/>
    <n v="4.5"/>
    <n v="5"/>
    <n v="4.5"/>
    <n v="4.5"/>
    <n v="4.5"/>
    <n v="4.5999999999999996"/>
    <n v="4.5"/>
    <n v="4.5"/>
    <n v="4"/>
    <n v="4"/>
    <n v="4"/>
    <n v="4.2"/>
    <n v="3.5"/>
    <n v="4.375"/>
    <n v="17.3"/>
    <n v="-0.125"/>
  </r>
  <r>
    <x v="4"/>
    <x v="29"/>
    <s v="not applicable"/>
    <s v="not applicable"/>
    <s v="not applicable"/>
    <s v="not applicable"/>
    <s v="not applicable"/>
    <s v="not applicable"/>
    <s v="not applicable"/>
    <s v="not applicable"/>
    <s v="not applicable"/>
    <s v="not applicable"/>
    <x v="5"/>
    <n v="3.7058823529411766"/>
    <n v="3.4000000000000004"/>
    <n v="3.5"/>
    <n v="3.5"/>
    <n v="3.9000000000000004"/>
    <n v="3.2"/>
    <n v="3.2"/>
    <n v="3.4000000000000004"/>
    <n v="3.5"/>
    <n v="3.7"/>
    <n v="3.6"/>
    <n v="3.3000000000000003"/>
    <n v="3.3000000000000003"/>
    <n v="3.5"/>
    <n v="3.3000000000000003"/>
    <n v="3.6"/>
    <n v="3.7"/>
    <n v="3.4000000000000004"/>
    <n v="3.3000000000000003"/>
    <n v="3.5"/>
    <n v="3.3235294117647061"/>
    <n v="3.4838235294117643"/>
    <n v="12"/>
    <n v="0.18382352941176405"/>
  </r>
  <r>
    <x v="4"/>
    <x v="30"/>
    <s v="not applicable"/>
    <s v="not applicable"/>
    <s v="not applicable"/>
    <s v="not applicable"/>
    <s v="not applicable"/>
    <s v="not applicable"/>
    <s v="not applicable"/>
    <s v="not applicable"/>
    <s v="not applicable"/>
    <s v="not applicable"/>
    <x v="6"/>
    <n v="3.9090909090909092"/>
    <n v="3.5"/>
    <n v="4"/>
    <n v="3.8000000000000003"/>
    <n v="3.9000000000000004"/>
    <n v="3.7"/>
    <n v="3.5"/>
    <n v="3.7"/>
    <n v="3.6"/>
    <n v="3.8000000000000003"/>
    <n v="3.7"/>
    <n v="3.6"/>
    <n v="3.5"/>
    <n v="3.6"/>
    <n v="3.5"/>
    <n v="3.9000000000000004"/>
    <n v="3.7"/>
    <n v="3.2"/>
    <n v="3.2"/>
    <n v="3.5"/>
    <n v="3.5454545454545454"/>
    <n v="3.6568181818181813"/>
    <n v="13"/>
    <n v="0.35681818181818103"/>
  </r>
  <r>
    <x v="4"/>
    <x v="31"/>
    <s v="not applicable"/>
    <s v="not applicable"/>
    <s v="not applicable"/>
    <s v="not applicable"/>
    <s v="not applicable"/>
    <s v="not applicable"/>
    <s v="not applicable"/>
    <s v="not applicable"/>
    <s v="not applicable"/>
    <s v="not applicable"/>
    <x v="7"/>
    <n v="3.7857142857142856"/>
    <n v="3.4464285714285716"/>
    <n v="3.6964285714285716"/>
    <n v="3.6392857142857138"/>
    <n v="3.9107142857142856"/>
    <n v="3.375"/>
    <n v="3.3214285714285716"/>
    <n v="3.5392857142857141"/>
    <n v="3.5178571428571428"/>
    <n v="3.75"/>
    <n v="3.6607142857142856"/>
    <n v="3.4464285714285716"/>
    <n v="3.3571428571428572"/>
    <n v="3.5464285714285708"/>
    <n v="3.4107142857142856"/>
    <n v="3.7142857142857144"/>
    <n v="3.6964285714285716"/>
    <n v="3.3392857142857144"/>
    <n v="3.25"/>
    <n v="3.4821428571428572"/>
    <n v="3.4107142857142856"/>
    <n v="3.5517857142857143"/>
    <n v="12.375251915977019"/>
    <n v="0.24821428571428594"/>
  </r>
  <r>
    <x v="4"/>
    <x v="32"/>
    <s v="not applicable"/>
    <s v="not applicable"/>
    <s v="not applicable"/>
    <s v="not applicable"/>
    <s v="not applicable"/>
    <s v="not applicable"/>
    <s v="not applicable"/>
    <s v="not applicable"/>
    <s v="not applicable"/>
    <s v="not applicable"/>
    <x v="3"/>
    <n v="3.125"/>
    <n v="2.75"/>
    <n v="3.125"/>
    <n v="2.9916666666666667"/>
    <n v="3.75"/>
    <n v="2.9166666666666665"/>
    <n v="2.7083333333333335"/>
    <n v="3.1166666666666667"/>
    <n v="3.0416666666666665"/>
    <n v="3.1666666666666665"/>
    <n v="3.125"/>
    <n v="2.9583333333333335"/>
    <n v="2.7916666666666665"/>
    <n v="3.0166666666666662"/>
    <n v="3.25"/>
    <n v="3.2916666666666665"/>
    <n v="3.2916666666666665"/>
    <n v="2.9166666666666665"/>
    <n v="3.0833333333333335"/>
    <n v="3.1666666666666665"/>
    <n v="3.375"/>
    <n v="3.0729166666666661"/>
    <n v="9.9666666666666668"/>
    <n v="0.28124999999999956"/>
  </r>
  <r>
    <x v="4"/>
    <x v="33"/>
    <s v="not applicable"/>
    <s v="not applicable"/>
    <s v="not applicable"/>
    <s v="not applicable"/>
    <s v="not applicable"/>
    <s v="not applicable"/>
    <s v="not applicable"/>
    <s v="not applicable"/>
    <s v="not applicable"/>
    <s v="not applicable"/>
    <x v="8"/>
    <n v="4.166666666666667"/>
    <n v="3.8333333333333335"/>
    <n v="3.9444444444444446"/>
    <n v="3.9888888888888889"/>
    <n v="4.0555555555555554"/>
    <n v="3.4444444444444446"/>
    <n v="3.6111111111111112"/>
    <n v="3.7222222222222223"/>
    <n v="3.7777777777777777"/>
    <n v="3.9444444444444446"/>
    <n v="4"/>
    <n v="3.6111111111111112"/>
    <n v="3.6666666666666665"/>
    <n v="3.8000000000000003"/>
    <n v="3.3888888888888888"/>
    <n v="3.8333333333333335"/>
    <n v="4"/>
    <n v="3.6111111111111112"/>
    <n v="3.3333333333333335"/>
    <n v="3.6333333333333337"/>
    <n v="3.3888888888888888"/>
    <n v="3.7861111111111114"/>
    <n v="13.456339294150718"/>
    <n v="0.17500000000000027"/>
  </r>
  <r>
    <x v="4"/>
    <x v="34"/>
    <s v="not applicable"/>
    <s v="not applicable"/>
    <s v="not applicable"/>
    <s v="not applicable"/>
    <s v="not applicable"/>
    <s v="not applicable"/>
    <s v="not applicable"/>
    <s v="not applicable"/>
    <s v="not applicable"/>
    <s v="not applicable"/>
    <x v="8"/>
    <n v="4.4285714285714288"/>
    <n v="4.1428571428571432"/>
    <n v="4.3571428571428568"/>
    <n v="4.3"/>
    <n v="4"/>
    <n v="4.0714285714285712"/>
    <n v="4"/>
    <n v="4.0285714285714285"/>
    <n v="4"/>
    <n v="4.5"/>
    <n v="4.1428571428571432"/>
    <n v="4.0714285714285712"/>
    <n v="3.9285714285714284"/>
    <n v="4.1285714285714281"/>
    <n v="3.7142857142857144"/>
    <n v="4.2857142857142856"/>
    <n v="4"/>
    <n v="3.7142857142857144"/>
    <n v="3.4285714285714284"/>
    <n v="3.8285714285714283"/>
    <n v="3.5"/>
    <n v="4.0714285714285712"/>
    <n v="15.114285714285714"/>
    <n v="0.28571428571428559"/>
  </r>
  <r>
    <x v="4"/>
    <x v="35"/>
    <s v="not applicable"/>
    <s v="not applicable"/>
    <s v="not applicable"/>
    <s v="not applicable"/>
    <s v="not applicable"/>
    <s v="not applicable"/>
    <s v="not applicable"/>
    <s v="not applicable"/>
    <s v="not applicable"/>
    <s v="not applicable"/>
    <x v="8"/>
    <n v="4.28125"/>
    <n v="3.96875"/>
    <n v="4.125"/>
    <n v="4.125"/>
    <n v="4.03125"/>
    <n v="3.71875"/>
    <n v="3.78125"/>
    <n v="3.8562500000000006"/>
    <n v="3.875"/>
    <n v="4.1875"/>
    <n v="4.0625"/>
    <n v="3.8125"/>
    <n v="3.78125"/>
    <n v="3.9437499999999996"/>
    <n v="3.53125"/>
    <n v="4.03125"/>
    <n v="4"/>
    <n v="3.65625"/>
    <n v="3.375"/>
    <n v="3.71875"/>
    <n v="3.4375"/>
    <n v="3.9109374999999997"/>
    <n v="14.181690852959779"/>
    <n v="0.22343749999999973"/>
  </r>
  <r>
    <x v="5"/>
    <x v="37"/>
    <s v="A"/>
    <s v="A"/>
    <s v="A"/>
    <s v="A"/>
    <s v="A"/>
    <s v="A"/>
    <s v="A"/>
    <s v="A"/>
    <s v="A"/>
    <s v="A"/>
    <x v="0"/>
    <n v="3.5"/>
    <n v="3.5"/>
    <n v="3.5"/>
    <n v="3.5"/>
    <n v="3"/>
    <n v="2"/>
    <n v="2.5"/>
    <n v="2.5"/>
    <n v="2"/>
    <n v="3"/>
    <n v="3"/>
    <n v="2.5"/>
    <n v="2"/>
    <n v="2.5"/>
    <n v="1.5"/>
    <n v="3.5"/>
    <n v="3.5"/>
    <n v="2.5"/>
    <n v="2.5"/>
    <n v="2.7"/>
    <n v="3"/>
    <n v="2.8"/>
    <n v="7.7823097097480058"/>
    <n v="0.29999999999999982"/>
  </r>
  <r>
    <x v="5"/>
    <x v="0"/>
    <s v="—"/>
    <s v="—"/>
    <s v="B1"/>
    <s v="B1"/>
    <s v="B"/>
    <s v="B"/>
    <s v="B"/>
    <s v="C"/>
    <s v="C1"/>
    <s v="C2"/>
    <x v="0"/>
    <n v="4"/>
    <n v="5"/>
    <n v="5"/>
    <n v="4.666666666666667"/>
    <n v="5"/>
    <n v="4.5"/>
    <n v="4.5"/>
    <n v="4.666666666666667"/>
    <n v="4.5"/>
    <n v="5"/>
    <n v="4.5"/>
    <n v="5"/>
    <n v="3.5"/>
    <n v="4.5"/>
    <n v="3.5"/>
    <n v="4.5"/>
    <n v="4.5"/>
    <n v="4.5"/>
    <n v="3"/>
    <n v="4"/>
    <n v="3.5"/>
    <n v="4.4583333333333339"/>
    <n v="16.980259213829477"/>
    <n v="0.45833333333333393"/>
  </r>
  <r>
    <x v="5"/>
    <x v="2"/>
    <s v="B1"/>
    <s v="B1"/>
    <s v="B1"/>
    <s v="B1"/>
    <s v="B"/>
    <s v="B"/>
    <s v="B"/>
    <s v="B"/>
    <s v="B"/>
    <s v="B"/>
    <x v="1"/>
    <n v="4.5"/>
    <n v="4"/>
    <n v="4.5"/>
    <n v="4.333333333333333"/>
    <n v="3"/>
    <n v="4"/>
    <n v="3"/>
    <n v="3.3333333333333335"/>
    <n v="4"/>
    <n v="4.5"/>
    <n v="4"/>
    <n v="4"/>
    <n v="4"/>
    <n v="4.0999999999999996"/>
    <n v="4"/>
    <n v="4"/>
    <n v="4"/>
    <n v="3.5"/>
    <n v="4"/>
    <n v="3.9"/>
    <n v="4.5"/>
    <n v="3.9166666666666665"/>
    <n v="15.940461779379577"/>
    <n v="-8.3333333333333481E-2"/>
  </r>
  <r>
    <x v="5"/>
    <x v="3"/>
    <s v="A"/>
    <s v="A"/>
    <s v="A"/>
    <s v="A"/>
    <s v="A"/>
    <s v="A"/>
    <s v="A"/>
    <s v="A"/>
    <s v="A"/>
    <s v="A"/>
    <x v="1"/>
    <n v="4.5"/>
    <n v="4.5"/>
    <n v="4.5"/>
    <n v="4.5"/>
    <n v="4"/>
    <n v="3"/>
    <n v="3.5"/>
    <n v="3.5"/>
    <n v="4.5"/>
    <n v="4"/>
    <n v="4.5"/>
    <n v="4"/>
    <n v="5"/>
    <n v="4.4000000000000004"/>
    <n v="4.5"/>
    <n v="4.5"/>
    <n v="5"/>
    <n v="5"/>
    <n v="4.5"/>
    <n v="4.7"/>
    <n v="3.5"/>
    <n v="4.2750000000000004"/>
    <n v="18.481132152947687"/>
    <n v="-0.72499999999999964"/>
  </r>
  <r>
    <x v="5"/>
    <x v="4"/>
    <s v="A"/>
    <s v="A"/>
    <s v="A"/>
    <s v="A"/>
    <s v="A"/>
    <s v="A"/>
    <s v="A"/>
    <s v="A"/>
    <s v="A"/>
    <s v="A"/>
    <x v="2"/>
    <n v="4.5"/>
    <n v="4"/>
    <n v="4.5"/>
    <n v="4.333333333333333"/>
    <n v="4"/>
    <n v="4"/>
    <n v="3.5"/>
    <n v="3.8333333333333335"/>
    <n v="4"/>
    <n v="4.5"/>
    <n v="4.5"/>
    <n v="3.5"/>
    <n v="3.5"/>
    <n v="4"/>
    <n v="3.5"/>
    <n v="4"/>
    <n v="4"/>
    <n v="3.5"/>
    <n v="4"/>
    <n v="3.8"/>
    <n v="3.5"/>
    <n v="3.9916666666666663"/>
    <n v="14.744812640755386"/>
    <n v="0.49166666666666625"/>
  </r>
  <r>
    <x v="5"/>
    <x v="36"/>
    <s v="—"/>
    <s v="—"/>
    <s v="—"/>
    <s v="B1"/>
    <s v="B"/>
    <s v="B"/>
    <s v="B"/>
    <s v="C"/>
    <s v="C1"/>
    <s v="C2"/>
    <x v="0"/>
    <n v="4.5"/>
    <n v="4.5"/>
    <n v="4.5"/>
    <n v="4.5"/>
    <n v="5.5"/>
    <n v="4"/>
    <n v="5.5"/>
    <n v="5"/>
    <n v="4.5"/>
    <n v="5"/>
    <n v="5"/>
    <n v="4.5"/>
    <n v="3"/>
    <n v="4.4000000000000004"/>
    <n v="4"/>
    <n v="5"/>
    <n v="5.5"/>
    <n v="4.5"/>
    <n v="4"/>
    <n v="4.5999999999999996"/>
    <n v="3.5"/>
    <n v="4.625"/>
    <n v="19.593125796927364"/>
    <n v="1.125"/>
  </r>
  <r>
    <x v="5"/>
    <x v="7"/>
    <s v="A"/>
    <s v="A"/>
    <s v="A"/>
    <s v="A"/>
    <s v="A"/>
    <s v="A"/>
    <s v="A"/>
    <s v="A"/>
    <s v="A"/>
    <s v="A"/>
    <x v="3"/>
    <n v="2"/>
    <n v="2"/>
    <n v="3.5"/>
    <n v="2.5"/>
    <n v="2.5"/>
    <n v="3"/>
    <n v="2.5"/>
    <n v="2.6666666666666665"/>
    <n v="3"/>
    <n v="2.5"/>
    <n v="3"/>
    <n v="3"/>
    <n v="3"/>
    <n v="2.9"/>
    <n v="3"/>
    <n v="2"/>
    <n v="3"/>
    <n v="2.5"/>
    <n v="3"/>
    <n v="2.7"/>
    <n v="3.5"/>
    <n v="2.6916666666666664"/>
    <n v="7.8575142452502753"/>
    <n v="-0.30833333333333357"/>
  </r>
  <r>
    <x v="5"/>
    <x v="8"/>
    <s v="A"/>
    <s v="A"/>
    <s v="A"/>
    <s v="A"/>
    <s v="A"/>
    <s v="A"/>
    <s v="A"/>
    <s v="A"/>
    <s v="A"/>
    <s v="A"/>
    <x v="0"/>
    <n v="4.5"/>
    <n v="3.5"/>
    <n v="4.5"/>
    <n v="4.166666666666667"/>
    <n v="5"/>
    <n v="3.5"/>
    <n v="4"/>
    <n v="4.166666666666667"/>
    <n v="5"/>
    <n v="4"/>
    <n v="4.5"/>
    <n v="4.5"/>
    <n v="4"/>
    <n v="4.4000000000000004"/>
    <n v="3"/>
    <n v="3.5"/>
    <n v="3.5"/>
    <n v="3.5"/>
    <n v="3.5"/>
    <n v="3.4"/>
    <n v="3.5"/>
    <n v="4.0333333333333332"/>
    <n v="13.619900278031691"/>
    <n v="3.3333333333333215E-2"/>
  </r>
  <r>
    <x v="5"/>
    <x v="9"/>
    <s v="A"/>
    <s v="A"/>
    <s v="A"/>
    <s v="A"/>
    <s v="A"/>
    <s v="A"/>
    <s v="A"/>
    <s v="A"/>
    <s v="A"/>
    <s v="A"/>
    <x v="2"/>
    <n v="4.5"/>
    <n v="4"/>
    <n v="4"/>
    <n v="4.166666666666667"/>
    <n v="4"/>
    <n v="3.5"/>
    <n v="3.5"/>
    <n v="3.6666666666666665"/>
    <n v="4"/>
    <n v="4.5"/>
    <n v="4.5"/>
    <n v="3.5"/>
    <n v="4"/>
    <n v="4.0999999999999996"/>
    <n v="4"/>
    <n v="4"/>
    <n v="3.5"/>
    <n v="4"/>
    <n v="3.5"/>
    <n v="3.8"/>
    <n v="4"/>
    <n v="3.9333333333333336"/>
    <n v="15.140839510662307"/>
    <n v="-6.666666666666643E-2"/>
  </r>
  <r>
    <x v="5"/>
    <x v="10"/>
    <s v="A"/>
    <s v="A"/>
    <s v="A"/>
    <s v="A"/>
    <s v="A"/>
    <s v="A"/>
    <s v="A"/>
    <s v="A"/>
    <s v="A"/>
    <s v="A"/>
    <x v="1"/>
    <n v="4"/>
    <n v="3.5"/>
    <n v="3"/>
    <n v="3.5"/>
    <n v="3.5"/>
    <n v="3"/>
    <n v="4"/>
    <n v="3.5"/>
    <n v="3.5"/>
    <n v="4"/>
    <n v="4"/>
    <n v="3.5"/>
    <n v="3.5"/>
    <n v="3.7"/>
    <n v="4"/>
    <n v="3"/>
    <n v="4"/>
    <n v="4"/>
    <n v="3"/>
    <n v="3.6"/>
    <n v="4.5"/>
    <n v="3.5749999999999997"/>
    <n v="13.767339462252496"/>
    <n v="7.4999999999999734E-2"/>
  </r>
  <r>
    <x v="5"/>
    <x v="11"/>
    <s v="B1"/>
    <s v="B1"/>
    <s v="B1"/>
    <s v="B1"/>
    <s v="B"/>
    <s v="B"/>
    <s v="A"/>
    <s v="A"/>
    <s v="A"/>
    <s v="A"/>
    <x v="3"/>
    <n v="2.5"/>
    <n v="2.5"/>
    <n v="3"/>
    <n v="2.6666666666666665"/>
    <n v="3.5"/>
    <n v="3"/>
    <n v="2.5"/>
    <n v="3"/>
    <n v="3"/>
    <n v="2"/>
    <n v="3"/>
    <n v="3"/>
    <n v="2.5"/>
    <n v="2.7"/>
    <n v="3.5"/>
    <n v="3"/>
    <n v="3"/>
    <n v="2"/>
    <n v="2.5"/>
    <n v="2.8"/>
    <n v="3.5"/>
    <n v="2.791666666666667"/>
    <n v="8.3594998260828444"/>
    <n v="0.29166666666666696"/>
  </r>
  <r>
    <x v="5"/>
    <x v="12"/>
    <s v="B1"/>
    <s v="B1"/>
    <s v="B1"/>
    <s v="B1"/>
    <s v="B"/>
    <s v="B"/>
    <s v="B"/>
    <s v="A"/>
    <s v="A"/>
    <s v="A"/>
    <x v="3"/>
    <n v="2.5"/>
    <n v="2"/>
    <n v="2.5"/>
    <n v="2.3333333333333335"/>
    <n v="4"/>
    <n v="3.5"/>
    <n v="2.5"/>
    <n v="3.3333333333333335"/>
    <n v="3"/>
    <n v="2"/>
    <n v="2.5"/>
    <n v="2"/>
    <n v="3"/>
    <n v="2.5"/>
    <n v="3"/>
    <n v="3"/>
    <n v="3"/>
    <n v="2"/>
    <n v="3"/>
    <n v="2.8"/>
    <n v="3.5"/>
    <n v="2.7416666666666671"/>
    <n v="8.2191129192621766"/>
    <n v="-0.25833333333333286"/>
  </r>
  <r>
    <x v="5"/>
    <x v="13"/>
    <s v="A"/>
    <s v="A"/>
    <s v="A"/>
    <s v="A"/>
    <s v="A"/>
    <s v="B"/>
    <s v="B"/>
    <s v="B"/>
    <s v="B"/>
    <s v="B"/>
    <x v="4"/>
    <n v="4"/>
    <n v="3.5"/>
    <n v="4"/>
    <n v="3.8333333333333335"/>
    <n v="4.5"/>
    <n v="3.5"/>
    <n v="4.5"/>
    <n v="4.166666666666667"/>
    <n v="4"/>
    <n v="4"/>
    <n v="4"/>
    <n v="4"/>
    <n v="3"/>
    <n v="3.8"/>
    <n v="4"/>
    <n v="4"/>
    <n v="4.5"/>
    <n v="3.5"/>
    <n v="3.5"/>
    <n v="3.9"/>
    <n v="3"/>
    <n v="3.9250000000000003"/>
    <n v="14.142738465255382"/>
    <n v="0.92500000000000027"/>
  </r>
  <r>
    <x v="5"/>
    <x v="14"/>
    <s v="B2"/>
    <s v="B2"/>
    <s v="B2"/>
    <s v="B2"/>
    <s v="A"/>
    <s v="A"/>
    <s v="A"/>
    <s v="A"/>
    <s v="A"/>
    <s v="A"/>
    <x v="3"/>
    <n v="3"/>
    <n v="2.5"/>
    <n v="1.5"/>
    <n v="2.3333333333333335"/>
    <n v="4"/>
    <n v="1"/>
    <n v="2"/>
    <n v="2.3333333333333335"/>
    <n v="3"/>
    <n v="3.5"/>
    <n v="3"/>
    <n v="3.5"/>
    <n v="2.5"/>
    <n v="3.1"/>
    <n v="2.5"/>
    <n v="4"/>
    <n v="3"/>
    <n v="3"/>
    <n v="3.5"/>
    <n v="3.2"/>
    <n v="3.5"/>
    <n v="2.7416666666666671"/>
    <n v="9.0687990708554782"/>
    <n v="0.24166666666666714"/>
  </r>
  <r>
    <x v="5"/>
    <x v="15"/>
    <s v="A"/>
    <s v="A"/>
    <s v="A"/>
    <s v="A"/>
    <s v="A"/>
    <s v="A"/>
    <s v="A"/>
    <s v="A"/>
    <s v="A"/>
    <s v="A"/>
    <x v="1"/>
    <n v="4.5"/>
    <n v="4"/>
    <n v="4"/>
    <n v="4.166666666666667"/>
    <n v="4.5"/>
    <n v="4"/>
    <n v="3.5"/>
    <n v="4"/>
    <n v="4"/>
    <n v="5"/>
    <n v="4"/>
    <n v="4"/>
    <n v="4.5"/>
    <n v="4.3"/>
    <n v="3"/>
    <n v="4.5"/>
    <n v="5"/>
    <n v="3.5"/>
    <n v="3.5"/>
    <n v="3.9"/>
    <n v="4"/>
    <n v="4.0916666666666668"/>
    <n v="16.022230280054966"/>
    <n v="-0.40833333333333321"/>
  </r>
  <r>
    <x v="5"/>
    <x v="16"/>
    <s v="B1"/>
    <s v="B1"/>
    <s v="B1"/>
    <s v="B1"/>
    <s v="B"/>
    <s v="B"/>
    <s v="B"/>
    <s v="B"/>
    <s v="B"/>
    <s v="B"/>
    <x v="0"/>
    <n v="4.5"/>
    <n v="3.5"/>
    <n v="4.5"/>
    <n v="4.166666666666667"/>
    <n v="3.5"/>
    <n v="4.5"/>
    <n v="4"/>
    <n v="4"/>
    <n v="2.5"/>
    <n v="4"/>
    <n v="3"/>
    <n v="3.5"/>
    <n v="4"/>
    <n v="3.4"/>
    <n v="3"/>
    <n v="4.5"/>
    <n v="3.5"/>
    <n v="3.5"/>
    <n v="3.5"/>
    <n v="3.6"/>
    <n v="3.5"/>
    <n v="3.791666666666667"/>
    <n v="13.482914788927493"/>
    <n v="-0.20833333333333304"/>
  </r>
  <r>
    <x v="5"/>
    <x v="17"/>
    <s v="—"/>
    <s v="B2"/>
    <s v="B2"/>
    <s v="B2"/>
    <s v="B"/>
    <s v="B"/>
    <s v="B"/>
    <s v="B"/>
    <s v="B"/>
    <s v="B"/>
    <x v="3"/>
    <n v="3.5"/>
    <n v="2.5"/>
    <n v="4"/>
    <n v="3.3333333333333335"/>
    <n v="4"/>
    <n v="3.5"/>
    <n v="2.5"/>
    <n v="3.3333333333333335"/>
    <n v="3"/>
    <n v="3.5"/>
    <n v="4"/>
    <n v="4"/>
    <n v="4"/>
    <n v="3.7"/>
    <n v="4"/>
    <n v="3.5"/>
    <n v="3.5"/>
    <n v="3"/>
    <n v="3"/>
    <n v="3.4"/>
    <n v="3.5"/>
    <n v="3.4416666666666669"/>
    <n v="11.794019623895972"/>
    <n v="0.44166666666666687"/>
  </r>
  <r>
    <x v="5"/>
    <x v="18"/>
    <s v="B2"/>
    <s v="B2"/>
    <s v="B2"/>
    <s v="B2"/>
    <s v="B"/>
    <s v="B"/>
    <s v="B"/>
    <s v="B"/>
    <s v="B"/>
    <s v="B"/>
    <x v="3"/>
    <n v="4"/>
    <n v="3.5"/>
    <n v="4.5"/>
    <n v="4"/>
    <n v="4.5"/>
    <n v="2.5"/>
    <n v="3"/>
    <n v="3.3333333333333335"/>
    <n v="2.5"/>
    <n v="3.5"/>
    <n v="2.5"/>
    <n v="3"/>
    <n v="2.5"/>
    <n v="2.8"/>
    <n v="3"/>
    <n v="3.5"/>
    <n v="4"/>
    <n v="2.5"/>
    <n v="3"/>
    <n v="3.2"/>
    <n v="4"/>
    <n v="3.333333333333333"/>
    <n v="11.371289796495882"/>
    <n v="1.333333333333333"/>
  </r>
  <r>
    <x v="5"/>
    <x v="19"/>
    <s v="A"/>
    <s v="A"/>
    <s v="A"/>
    <s v="A"/>
    <s v="A"/>
    <s v="A"/>
    <s v="A"/>
    <s v="A"/>
    <s v="A"/>
    <s v="A"/>
    <x v="3"/>
    <n v="3.5"/>
    <n v="3"/>
    <n v="3.5"/>
    <n v="3.3333333333333335"/>
    <n v="5"/>
    <n v="4"/>
    <n v="3.5"/>
    <n v="4.166666666666667"/>
    <n v="3.5"/>
    <n v="4"/>
    <n v="4"/>
    <n v="3.5"/>
    <n v="4"/>
    <n v="3.8"/>
    <n v="4"/>
    <n v="3.5"/>
    <n v="4.5"/>
    <n v="4"/>
    <n v="4"/>
    <n v="4"/>
    <n v="4.5"/>
    <n v="3.8250000000000002"/>
    <n v="15.892556994730917"/>
    <n v="-0.17499999999999982"/>
  </r>
  <r>
    <x v="5"/>
    <x v="20"/>
    <s v="A"/>
    <s v="A"/>
    <s v="A"/>
    <s v="A"/>
    <s v="A"/>
    <s v="A"/>
    <s v="A"/>
    <s v="A"/>
    <s v="A"/>
    <s v="A"/>
    <x v="3"/>
    <n v="3.5"/>
    <n v="3.5"/>
    <n v="4"/>
    <n v="3.6666666666666665"/>
    <n v="4"/>
    <n v="3.5"/>
    <n v="3"/>
    <n v="3.5"/>
    <n v="3"/>
    <n v="3.5"/>
    <n v="3"/>
    <n v="2.5"/>
    <n v="2.5"/>
    <n v="2.9"/>
    <n v="3.5"/>
    <n v="3.5"/>
    <n v="3"/>
    <n v="2.5"/>
    <n v="3"/>
    <n v="3.1"/>
    <n v="3.5"/>
    <n v="3.2916666666666665"/>
    <n v="10.534579637811989"/>
    <n v="0.79166666666666652"/>
  </r>
  <r>
    <x v="5"/>
    <x v="21"/>
    <s v="B1"/>
    <s v="B1"/>
    <s v="B1"/>
    <s v="B1"/>
    <s v="B"/>
    <s v="B"/>
    <s v="B"/>
    <s v="B"/>
    <s v="C2"/>
    <s v="C1"/>
    <x v="1"/>
    <n v="4"/>
    <n v="3.5"/>
    <n v="3.5"/>
    <n v="3.6666666666666665"/>
    <n v="4"/>
    <n v="4"/>
    <n v="3.5"/>
    <n v="3.8333333333333335"/>
    <n v="4"/>
    <n v="4.5"/>
    <n v="4.5"/>
    <n v="3.5"/>
    <n v="3.5"/>
    <n v="4"/>
    <n v="4"/>
    <n v="4"/>
    <n v="4"/>
    <n v="3.5"/>
    <n v="3.5"/>
    <n v="3.8"/>
    <n v="3.5"/>
    <n v="3.8250000000000002"/>
    <n v="14.17449580929024"/>
    <n v="0.32500000000000018"/>
  </r>
  <r>
    <x v="5"/>
    <x v="22"/>
    <s v="A"/>
    <s v="A"/>
    <s v="A"/>
    <s v="A"/>
    <s v="A"/>
    <s v="A"/>
    <s v="A"/>
    <s v="A"/>
    <s v="A"/>
    <s v="A"/>
    <x v="0"/>
    <n v="4"/>
    <n v="4"/>
    <n v="4"/>
    <n v="4"/>
    <n v="4"/>
    <n v="3.5"/>
    <n v="4"/>
    <n v="3.8333333333333335"/>
    <n v="3.5"/>
    <n v="3.5"/>
    <n v="3.5"/>
    <n v="3.5"/>
    <n v="3"/>
    <n v="3.4"/>
    <n v="3.5"/>
    <n v="4"/>
    <n v="3.5"/>
    <n v="3.5"/>
    <n v="3"/>
    <n v="3.5"/>
    <n v="4.5"/>
    <n v="3.6833333333333336"/>
    <n v="13.84850756162496"/>
    <n v="0.68333333333333357"/>
  </r>
  <r>
    <x v="5"/>
    <x v="23"/>
    <s v="A"/>
    <s v="A"/>
    <s v="A"/>
    <s v="A"/>
    <s v="A"/>
    <s v="B"/>
    <s v="B"/>
    <s v="B"/>
    <s v="B"/>
    <s v="B"/>
    <x v="3"/>
    <n v="3.5"/>
    <n v="4"/>
    <n v="4"/>
    <n v="3.8333333333333335"/>
    <n v="4.5"/>
    <n v="2.5"/>
    <n v="2.5"/>
    <n v="3.1666666666666665"/>
    <n v="3.5"/>
    <n v="3"/>
    <n v="3"/>
    <n v="3"/>
    <n v="2.5"/>
    <n v="3"/>
    <n v="3"/>
    <n v="3"/>
    <n v="4"/>
    <n v="3"/>
    <n v="3"/>
    <n v="3.2"/>
    <n v="3.5"/>
    <n v="3.3"/>
    <n v="10.82394341783899"/>
    <n v="0.79999999999999982"/>
  </r>
  <r>
    <x v="5"/>
    <x v="24"/>
    <s v="B1"/>
    <s v="B1"/>
    <s v="B1"/>
    <s v="B1"/>
    <s v="A"/>
    <s v="A"/>
    <s v="A"/>
    <s v="A"/>
    <s v="A"/>
    <s v="A"/>
    <x v="3"/>
    <n v="3"/>
    <n v="3"/>
    <n v="3"/>
    <n v="3"/>
    <n v="4"/>
    <n v="3"/>
    <n v="3.5"/>
    <n v="3.5"/>
    <n v="3.5"/>
    <n v="4"/>
    <n v="3.5"/>
    <n v="2.5"/>
    <n v="3"/>
    <n v="3.3"/>
    <n v="3.5"/>
    <n v="4"/>
    <n v="4.5"/>
    <n v="4"/>
    <n v="3.5"/>
    <n v="3.9"/>
    <n v="3.5"/>
    <n v="3.4250000000000003"/>
    <n v="13.006438597588897"/>
    <n v="0.42500000000000027"/>
  </r>
  <r>
    <x v="5"/>
    <x v="25"/>
    <s v="A"/>
    <s v="A"/>
    <s v="A"/>
    <s v="A"/>
    <s v="A"/>
    <s v="A"/>
    <s v="A"/>
    <s v="A"/>
    <s v="A"/>
    <s v="A"/>
    <x v="3"/>
    <n v="3.5"/>
    <n v="3"/>
    <n v="1.5"/>
    <n v="2.6666666666666665"/>
    <n v="3"/>
    <n v="2"/>
    <n v="2.5"/>
    <n v="2.5"/>
    <n v="3"/>
    <n v="3.5"/>
    <n v="4"/>
    <n v="2.5"/>
    <n v="3"/>
    <n v="3.2"/>
    <n v="4"/>
    <n v="3"/>
    <n v="3"/>
    <n v="3.5"/>
    <n v="3"/>
    <n v="3.3"/>
    <n v="2.5"/>
    <n v="2.916666666666667"/>
    <n v="8.9063096607355678"/>
    <n v="-8.3333333333333037E-2"/>
  </r>
  <r>
    <x v="5"/>
    <x v="26"/>
    <s v="B2"/>
    <s v="B2"/>
    <s v="B2"/>
    <s v="B2"/>
    <s v="B"/>
    <s v="B"/>
    <s v="B"/>
    <s v="B"/>
    <s v="B"/>
    <s v="B"/>
    <x v="0"/>
    <n v="4.5"/>
    <n v="5"/>
    <n v="5"/>
    <n v="4.833333333333333"/>
    <n v="3.5"/>
    <n v="3.5"/>
    <n v="3.5"/>
    <n v="3.5"/>
    <n v="4"/>
    <n v="4"/>
    <n v="4"/>
    <n v="4"/>
    <n v="4"/>
    <n v="4"/>
    <n v="3.5"/>
    <n v="4.5"/>
    <n v="4"/>
    <n v="3"/>
    <n v="2.5"/>
    <n v="3.5"/>
    <n v="3.5"/>
    <n v="3.958333333333333"/>
    <n v="13.710708827864377"/>
    <n v="-4.1666666666666963E-2"/>
  </r>
  <r>
    <x v="5"/>
    <x v="27"/>
    <s v="A"/>
    <s v="A"/>
    <s v="A"/>
    <s v="A"/>
    <s v="A"/>
    <s v="A"/>
    <s v="A"/>
    <s v="A"/>
    <s v="A"/>
    <s v="A"/>
    <x v="3"/>
    <n v="4"/>
    <n v="3.5"/>
    <n v="4"/>
    <n v="3.8333333333333335"/>
    <n v="3"/>
    <n v="4"/>
    <n v="3"/>
    <n v="3.3333333333333335"/>
    <n v="3"/>
    <n v="3"/>
    <n v="2.5"/>
    <n v="3"/>
    <n v="2.5"/>
    <n v="2.8"/>
    <n v="3.5"/>
    <n v="3.5"/>
    <n v="3"/>
    <n v="3.5"/>
    <n v="3"/>
    <n v="3.3"/>
    <n v="3.5"/>
    <n v="3.3166666666666664"/>
    <n v="11.136133494393864"/>
    <n v="0.81666666666666643"/>
  </r>
  <r>
    <x v="5"/>
    <x v="28"/>
    <s v="B1"/>
    <s v="B1"/>
    <s v="B1"/>
    <s v="B1"/>
    <s v="B"/>
    <s v="B"/>
    <s v="B"/>
    <s v="B"/>
    <s v="C1"/>
    <s v="C1"/>
    <x v="2"/>
    <n v="4"/>
    <n v="4.5"/>
    <n v="4.5"/>
    <n v="4.333333333333333"/>
    <n v="4"/>
    <n v="4.5"/>
    <n v="4"/>
    <n v="4.166666666666667"/>
    <n v="5"/>
    <n v="5.5"/>
    <n v="4.5"/>
    <n v="4.5"/>
    <n v="4.5"/>
    <n v="4.8"/>
    <n v="4.5"/>
    <n v="4.5"/>
    <n v="4.5"/>
    <n v="4"/>
    <n v="4"/>
    <n v="4.3"/>
    <n v="3.5"/>
    <n v="4.4000000000000004"/>
    <n v="17.758248919709782"/>
    <n v="-9.9999999999999645E-2"/>
  </r>
  <r>
    <x v="5"/>
    <x v="29"/>
    <s v="not applicable"/>
    <s v="not applicable"/>
    <s v="not applicable"/>
    <s v="not applicable"/>
    <s v="not applicable"/>
    <s v="not applicable"/>
    <s v="not applicable"/>
    <s v="not applicable"/>
    <s v="not applicable"/>
    <s v="not applicable"/>
    <x v="5"/>
    <n v="3.7666666666666666"/>
    <n v="3"/>
    <n v="4"/>
    <n v="4"/>
    <n v="4"/>
    <n v="3"/>
    <n v="3"/>
    <n v="3"/>
    <n v="4"/>
    <n v="4"/>
    <n v="4"/>
    <n v="3"/>
    <n v="3"/>
    <n v="4"/>
    <n v="3"/>
    <n v="4"/>
    <n v="4"/>
    <n v="4"/>
    <n v="3"/>
    <n v="4"/>
    <n v="3.6666666666666665"/>
    <n v="3.5061111111111112"/>
    <n v="13"/>
    <n v="0.20611111111111091"/>
  </r>
  <r>
    <x v="5"/>
    <x v="30"/>
    <s v="not applicable"/>
    <s v="not applicable"/>
    <s v="not applicable"/>
    <s v="not applicable"/>
    <s v="not applicable"/>
    <s v="not applicable"/>
    <s v="not applicable"/>
    <s v="not applicable"/>
    <s v="not applicable"/>
    <s v="not applicable"/>
    <x v="6"/>
    <n v="3.8461538461538463"/>
    <n v="3.7"/>
    <n v="4.1000000000000005"/>
    <n v="3.9000000000000004"/>
    <n v="4.1000000000000005"/>
    <n v="3.7"/>
    <n v="3.5"/>
    <n v="3.8000000000000003"/>
    <n v="3.7"/>
    <n v="3.9000000000000004"/>
    <n v="3.7"/>
    <n v="3.7"/>
    <n v="3.4000000000000004"/>
    <n v="3.7"/>
    <n v="3.6"/>
    <n v="3.9000000000000004"/>
    <n v="4"/>
    <n v="3.3000000000000003"/>
    <n v="3.3000000000000003"/>
    <n v="3.6"/>
    <n v="3.5769230769230771"/>
    <n v="3.7314102564102569"/>
    <n v="13.600000000000001"/>
    <n v="0.23141025641025692"/>
  </r>
  <r>
    <x v="5"/>
    <x v="31"/>
    <s v="not applicable"/>
    <s v="not applicable"/>
    <s v="not applicable"/>
    <s v="not applicable"/>
    <s v="not applicable"/>
    <s v="not applicable"/>
    <s v="not applicable"/>
    <s v="not applicable"/>
    <s v="not applicable"/>
    <s v="not applicable"/>
    <x v="7"/>
    <n v="3.8035714285714284"/>
    <n v="3.5535714285714284"/>
    <n v="3.9166666666666665"/>
    <n v="3.833553791887125"/>
    <n v="3.986772486772487"/>
    <n v="3.4781746031746033"/>
    <n v="3.4722222222222219"/>
    <n v="3.645723104056438"/>
    <n v="3.6626984126984126"/>
    <n v="3.9550264550264544"/>
    <n v="3.8121693121693121"/>
    <n v="3.589285714285714"/>
    <n v="3.4378306878306879"/>
    <n v="3.6914021164021165"/>
    <n v="3.5350529100529102"/>
    <n v="3.8697089947089949"/>
    <n v="3.9332010582010581"/>
    <n v="3.4702380952380949"/>
    <n v="3.3564814814814814"/>
    <n v="3.6329365079365079"/>
    <n v="3.6355820105820107"/>
    <n v="3.7009038800705469"/>
    <n v="13.567217684648861"/>
    <n v="0.34376102292768973"/>
  </r>
  <r>
    <x v="5"/>
    <x v="32"/>
    <s v="not applicable"/>
    <s v="not applicable"/>
    <s v="not applicable"/>
    <s v="not applicable"/>
    <s v="not applicable"/>
    <s v="not applicable"/>
    <s v="not applicable"/>
    <s v="not applicable"/>
    <s v="not applicable"/>
    <s v="not applicable"/>
    <x v="3"/>
    <n v="3.2083333333333335"/>
    <n v="2.9166666666666665"/>
    <n v="3.25"/>
    <n v="3.125"/>
    <n v="3.8333333333333335"/>
    <n v="2.9583333333333335"/>
    <n v="2.75"/>
    <n v="3.1805555555555558"/>
    <n v="3.0833333333333335"/>
    <n v="3.1666666666666665"/>
    <n v="3.1666666666666665"/>
    <n v="2.9583333333333335"/>
    <n v="2.9166666666666665"/>
    <n v="3.0583333333333331"/>
    <n v="3.375"/>
    <n v="3.2916666666666665"/>
    <n v="3.4583333333333335"/>
    <n v="2.9583333333333335"/>
    <n v="3.125"/>
    <n v="3.2416666666666667"/>
    <n v="3.5416666666666665"/>
    <n v="3.151388888888889"/>
    <n v="10.580849773745237"/>
    <n v="0.3597222222222225"/>
  </r>
  <r>
    <x v="5"/>
    <x v="33"/>
    <s v="not applicable"/>
    <s v="not applicable"/>
    <s v="not applicable"/>
    <s v="not applicable"/>
    <s v="not applicable"/>
    <s v="not applicable"/>
    <s v="not applicable"/>
    <s v="not applicable"/>
    <s v="not applicable"/>
    <s v="not applicable"/>
    <x v="8"/>
    <n v="4.2222222222222223"/>
    <n v="3.8333333333333335"/>
    <n v="4"/>
    <n v="4.0185185185185182"/>
    <n v="4.0555555555555554"/>
    <n v="3.3333333333333335"/>
    <n v="3.6666666666666665"/>
    <n v="3.6851851851851856"/>
    <n v="3.8333333333333335"/>
    <n v="4.0555555555555554"/>
    <n v="4.0555555555555554"/>
    <n v="3.6666666666666665"/>
    <n v="3.6111111111111112"/>
    <n v="3.8444444444444446"/>
    <n v="3.4444444444444446"/>
    <n v="3.8888888888888888"/>
    <n v="4.0555555555555554"/>
    <n v="3.6666666666666665"/>
    <n v="3.4444444444444446"/>
    <n v="3.6999999999999997"/>
    <n v="3.7222222222222223"/>
    <n v="3.8120370370370371"/>
    <n v="14.172201117925875"/>
    <n v="0.14537037037037059"/>
  </r>
  <r>
    <x v="5"/>
    <x v="34"/>
    <s v="not applicable"/>
    <s v="not applicable"/>
    <s v="not applicable"/>
    <s v="not applicable"/>
    <s v="not applicable"/>
    <s v="not applicable"/>
    <s v="not applicable"/>
    <s v="not applicable"/>
    <s v="not applicable"/>
    <s v="not applicable"/>
    <x v="8"/>
    <n v="4.2857142857142856"/>
    <n v="4.2857142857142856"/>
    <n v="4.5"/>
    <n v="4.3571428571428568"/>
    <n v="4.0714285714285712"/>
    <n v="4.1428571428571432"/>
    <n v="4"/>
    <n v="4.0714285714285712"/>
    <n v="4.0714285714285712"/>
    <n v="4.6428571428571432"/>
    <n v="4.2142857142857144"/>
    <n v="4.1428571428571432"/>
    <n v="3.7857142857142856"/>
    <n v="4.1714285714285717"/>
    <n v="3.7857142857142856"/>
    <n v="4.4285714285714288"/>
    <n v="4.2857142857142856"/>
    <n v="3.7857142857142856"/>
    <n v="3.5"/>
    <n v="3.9571428571428577"/>
    <n v="3.6428571428571428"/>
    <n v="4.1392857142857142"/>
    <n v="15.948602162275472"/>
    <n v="0.21071428571428585"/>
  </r>
  <r>
    <x v="5"/>
    <x v="35"/>
    <s v="not applicable"/>
    <s v="not applicable"/>
    <s v="not applicable"/>
    <s v="not applicable"/>
    <s v="not applicable"/>
    <s v="not applicable"/>
    <s v="not applicable"/>
    <s v="not applicable"/>
    <s v="not applicable"/>
    <s v="not applicable"/>
    <x v="8"/>
    <n v="4.253968253968254"/>
    <n v="4.0595238095238093"/>
    <n v="4.25"/>
    <n v="4.1878306878306875"/>
    <n v="4.0634920634920633"/>
    <n v="3.7380952380952381"/>
    <n v="3.833333333333333"/>
    <n v="3.8783068783068781"/>
    <n v="3.9523809523809526"/>
    <n v="4.3492063492063497"/>
    <n v="4.1349206349206344"/>
    <n v="3.9047619047619051"/>
    <n v="3.6984126984126986"/>
    <n v="4.0079365079365079"/>
    <n v="3.6150793650793651"/>
    <n v="4.1587301587301591"/>
    <n v="4.1706349206349209"/>
    <n v="3.7261904761904763"/>
    <n v="3.4722222222222223"/>
    <n v="3.8285714285714287"/>
    <n v="3.6825396825396828"/>
    <n v="3.9756613756613759"/>
    <n v="15.060401640100674"/>
    <n v="0.1944113756613759"/>
  </r>
  <r>
    <x v="6"/>
    <x v="37"/>
    <s v="A"/>
    <s v="A"/>
    <s v="A"/>
    <s v="A"/>
    <s v="A"/>
    <s v="A"/>
    <s v="A"/>
    <s v="A"/>
    <s v="A"/>
    <s v="A"/>
    <x v="0"/>
    <n v="3.5"/>
    <n v="3.5"/>
    <n v="3.5"/>
    <n v="3.5"/>
    <n v="3.5"/>
    <n v="2"/>
    <n v="3"/>
    <n v="2.8333333333333335"/>
    <n v="2"/>
    <n v="3.5"/>
    <n v="3.5"/>
    <n v="3"/>
    <n v="2.5"/>
    <n v="2.9"/>
    <n v="1.5"/>
    <n v="4"/>
    <n v="3.5"/>
    <n v="3"/>
    <n v="2.5"/>
    <n v="2.9"/>
    <n v="3.5"/>
    <n v="3.0333333333333337"/>
    <n v="9.2765073484398517"/>
    <n v="1.0333333333333337"/>
  </r>
  <r>
    <x v="6"/>
    <x v="0"/>
    <s v="—"/>
    <s v="—"/>
    <s v="B1"/>
    <s v="B1"/>
    <s v="B"/>
    <s v="B"/>
    <s v="B"/>
    <s v="C"/>
    <s v="C1"/>
    <s v="C2"/>
    <x v="0"/>
    <n v="4"/>
    <n v="5"/>
    <n v="5"/>
    <n v="4.666666666666667"/>
    <n v="5"/>
    <n v="4.5"/>
    <n v="4.5"/>
    <n v="4.666666666666667"/>
    <n v="4.5"/>
    <n v="5"/>
    <n v="5"/>
    <n v="5"/>
    <n v="4"/>
    <n v="4.7"/>
    <n v="3.5"/>
    <n v="4.5"/>
    <n v="4.5"/>
    <n v="4.5"/>
    <n v="3"/>
    <n v="4"/>
    <n v="3"/>
    <n v="4.5083333333333337"/>
    <n v="16.376612698340789"/>
    <n v="1.0083333333333337"/>
  </r>
  <r>
    <x v="6"/>
    <x v="2"/>
    <s v="B1"/>
    <s v="B1"/>
    <s v="B1"/>
    <s v="B1"/>
    <s v="B"/>
    <s v="B"/>
    <s v="B"/>
    <s v="B"/>
    <s v="B"/>
    <s v="B"/>
    <x v="1"/>
    <n v="4.5"/>
    <n v="4"/>
    <n v="4.5"/>
    <n v="4.333333333333333"/>
    <n v="3"/>
    <n v="4"/>
    <n v="3"/>
    <n v="3.3333333333333335"/>
    <n v="4.5"/>
    <n v="4.5"/>
    <n v="4.5"/>
    <n v="4"/>
    <n v="4"/>
    <n v="4.3"/>
    <n v="4"/>
    <n v="4"/>
    <n v="4"/>
    <n v="3.5"/>
    <n v="4"/>
    <n v="3.9"/>
    <n v="3"/>
    <n v="3.9666666666666663"/>
    <n v="14.282273350380173"/>
    <n v="-3.3333333333333659E-2"/>
  </r>
  <r>
    <x v="6"/>
    <x v="3"/>
    <s v="A"/>
    <s v="A"/>
    <s v="A"/>
    <s v="A"/>
    <s v="A"/>
    <s v="A"/>
    <s v="A"/>
    <s v="A"/>
    <s v="A"/>
    <s v="A"/>
    <x v="1"/>
    <n v="4.5"/>
    <n v="4.5"/>
    <n v="4.5"/>
    <n v="4.5"/>
    <n v="4"/>
    <n v="3.5"/>
    <n v="3.5"/>
    <n v="3.6666666666666665"/>
    <n v="4.5"/>
    <n v="4.5"/>
    <n v="5"/>
    <n v="4.5"/>
    <n v="5.5"/>
    <n v="4.8"/>
    <n v="4.5"/>
    <n v="4.5"/>
    <n v="5"/>
    <n v="5.5"/>
    <n v="4.5"/>
    <n v="4.8"/>
    <n v="3.5"/>
    <n v="4.4416666666666664"/>
    <n v="19.474064988889587"/>
    <n v="-0.55833333333333357"/>
  </r>
  <r>
    <x v="6"/>
    <x v="4"/>
    <s v="A"/>
    <s v="A"/>
    <s v="A"/>
    <s v="A"/>
    <s v="A"/>
    <s v="A"/>
    <s v="A"/>
    <s v="A"/>
    <s v="A"/>
    <s v="A"/>
    <x v="2"/>
    <n v="4.5"/>
    <n v="4.5"/>
    <n v="5"/>
    <n v="4.666666666666667"/>
    <n v="4.5"/>
    <n v="4.5"/>
    <n v="3.5"/>
    <n v="4.166666666666667"/>
    <n v="4.5"/>
    <n v="4.5"/>
    <n v="4.5"/>
    <n v="3.5"/>
    <n v="3.5"/>
    <n v="4.0999999999999996"/>
    <n v="3.5"/>
    <n v="4.5"/>
    <n v="4"/>
    <n v="4"/>
    <n v="4"/>
    <n v="4"/>
    <n v="3"/>
    <n v="4.2333333333333334"/>
    <n v="15.467097352224895"/>
    <n v="0.73333333333333339"/>
  </r>
  <r>
    <x v="6"/>
    <x v="36"/>
    <s v="—"/>
    <s v="—"/>
    <s v="—"/>
    <s v="B1"/>
    <s v="B"/>
    <s v="B"/>
    <s v="B"/>
    <s v="C"/>
    <s v="C1"/>
    <s v="C2"/>
    <x v="0"/>
    <n v="4.5"/>
    <n v="4.5"/>
    <n v="5"/>
    <n v="4.666666666666667"/>
    <n v="5.5"/>
    <n v="3.5"/>
    <n v="5.5"/>
    <n v="4.833333333333333"/>
    <n v="4.5"/>
    <n v="4.5"/>
    <n v="4.5"/>
    <n v="4.5"/>
    <n v="3"/>
    <n v="4.2"/>
    <n v="4"/>
    <n v="5"/>
    <n v="5.5"/>
    <n v="4.5"/>
    <n v="4"/>
    <n v="4.5999999999999996"/>
    <n v="3.5"/>
    <n v="4.5749999999999993"/>
    <n v="19.395356368321028"/>
    <n v="1.5749999999999993"/>
  </r>
  <r>
    <x v="6"/>
    <x v="7"/>
    <s v="A"/>
    <s v="A"/>
    <s v="A"/>
    <s v="A"/>
    <s v="A"/>
    <s v="A"/>
    <s v="A"/>
    <s v="A"/>
    <s v="A"/>
    <s v="A"/>
    <x v="3"/>
    <n v="3"/>
    <n v="3"/>
    <n v="3.5"/>
    <n v="3.1666666666666665"/>
    <n v="3"/>
    <n v="3"/>
    <n v="2.5"/>
    <n v="2.8333333333333335"/>
    <n v="3.5"/>
    <n v="3"/>
    <n v="3"/>
    <n v="3"/>
    <n v="3"/>
    <n v="3.1"/>
    <n v="3"/>
    <n v="2"/>
    <n v="3"/>
    <n v="3"/>
    <n v="3"/>
    <n v="2.8"/>
    <n v="3.5"/>
    <n v="2.9749999999999996"/>
    <n v="8.8658941299989511"/>
    <n v="-2.5000000000000355E-2"/>
  </r>
  <r>
    <x v="6"/>
    <x v="8"/>
    <s v="A"/>
    <s v="A"/>
    <s v="A"/>
    <s v="A"/>
    <s v="A"/>
    <s v="A"/>
    <s v="A"/>
    <s v="A"/>
    <s v="A"/>
    <s v="A"/>
    <x v="0"/>
    <n v="4.5"/>
    <n v="4"/>
    <n v="4.5"/>
    <n v="4.333333333333333"/>
    <n v="5"/>
    <n v="3.5"/>
    <n v="4"/>
    <n v="4.166666666666667"/>
    <n v="4.5"/>
    <n v="4"/>
    <n v="4.5"/>
    <n v="5"/>
    <n v="4"/>
    <n v="4.4000000000000004"/>
    <n v="3.5"/>
    <n v="3.5"/>
    <n v="4"/>
    <n v="4"/>
    <n v="4"/>
    <n v="3.8"/>
    <n v="3"/>
    <n v="4.1749999999999998"/>
    <n v="14.667222895473953"/>
    <n v="0.17499999999999982"/>
  </r>
  <r>
    <x v="6"/>
    <x v="9"/>
    <s v="A"/>
    <s v="A"/>
    <s v="A"/>
    <s v="A"/>
    <s v="A"/>
    <s v="A"/>
    <s v="A"/>
    <s v="A"/>
    <s v="A"/>
    <s v="A"/>
    <x v="2"/>
    <n v="4.5"/>
    <n v="4"/>
    <n v="4"/>
    <n v="4.166666666666667"/>
    <n v="4.5"/>
    <n v="3.5"/>
    <n v="3.5"/>
    <n v="3.8333333333333335"/>
    <n v="4.5"/>
    <n v="4.5"/>
    <n v="4.5"/>
    <n v="3.5"/>
    <n v="4"/>
    <n v="4.2"/>
    <n v="4"/>
    <n v="4"/>
    <n v="4"/>
    <n v="4.5"/>
    <n v="3.5"/>
    <n v="4"/>
    <n v="3.5"/>
    <n v="4.05"/>
    <n v="15.550609217285228"/>
    <n v="4.9999999999999822E-2"/>
  </r>
  <r>
    <x v="6"/>
    <x v="10"/>
    <s v="A"/>
    <s v="A"/>
    <s v="A"/>
    <s v="A"/>
    <s v="A"/>
    <s v="A"/>
    <s v="A"/>
    <s v="A"/>
    <s v="A"/>
    <s v="A"/>
    <x v="1"/>
    <n v="4"/>
    <n v="3.5"/>
    <n v="3"/>
    <n v="3.5"/>
    <n v="4"/>
    <n v="3"/>
    <n v="4"/>
    <n v="3.6666666666666665"/>
    <n v="4"/>
    <n v="4.5"/>
    <n v="4.5"/>
    <n v="4"/>
    <n v="4"/>
    <n v="4.2"/>
    <n v="4"/>
    <n v="3"/>
    <n v="4"/>
    <n v="4"/>
    <n v="3"/>
    <n v="3.6"/>
    <n v="2.5"/>
    <n v="3.7416666666666667"/>
    <n v="12.0404525922378"/>
    <n v="0.2416666666666667"/>
  </r>
  <r>
    <x v="6"/>
    <x v="11"/>
    <s v="B1"/>
    <s v="B1"/>
    <s v="B1"/>
    <s v="B1"/>
    <s v="B"/>
    <s v="B"/>
    <s v="A"/>
    <s v="A"/>
    <s v="A"/>
    <s v="A"/>
    <x v="3"/>
    <n v="2.5"/>
    <n v="2.5"/>
    <n v="3"/>
    <n v="2.6666666666666665"/>
    <n v="3.5"/>
    <n v="3"/>
    <n v="2.5"/>
    <n v="3"/>
    <n v="3"/>
    <n v="2"/>
    <n v="2.5"/>
    <n v="3"/>
    <n v="2.5"/>
    <n v="2.6"/>
    <n v="3.5"/>
    <n v="3"/>
    <n v="3"/>
    <n v="2"/>
    <n v="2.5"/>
    <n v="2.8"/>
    <n v="3.5"/>
    <n v="2.7666666666666666"/>
    <n v="8.2894337432585736"/>
    <n v="0.26666666666666661"/>
  </r>
  <r>
    <x v="6"/>
    <x v="12"/>
    <s v="B1"/>
    <s v="B1"/>
    <s v="B1"/>
    <s v="B1"/>
    <s v="B"/>
    <s v="B"/>
    <s v="B"/>
    <s v="A"/>
    <s v="A"/>
    <s v="A"/>
    <x v="3"/>
    <n v="2.5"/>
    <n v="2.5"/>
    <n v="2.5"/>
    <n v="2.5"/>
    <n v="4"/>
    <n v="3.5"/>
    <n v="2.5"/>
    <n v="3.3333333333333335"/>
    <n v="3"/>
    <n v="2.5"/>
    <n v="2.5"/>
    <n v="2"/>
    <n v="3"/>
    <n v="2.6"/>
    <n v="3"/>
    <n v="3"/>
    <n v="3"/>
    <n v="2"/>
    <n v="3"/>
    <n v="2.8"/>
    <n v="3.5"/>
    <n v="2.8083333333333336"/>
    <n v="8.4060709807731779"/>
    <n v="-0.19166666666666643"/>
  </r>
  <r>
    <x v="6"/>
    <x v="13"/>
    <s v="A"/>
    <s v="A"/>
    <s v="A"/>
    <s v="A"/>
    <s v="A"/>
    <s v="B"/>
    <s v="B"/>
    <s v="B"/>
    <s v="B"/>
    <s v="B"/>
    <x v="4"/>
    <n v="4"/>
    <n v="3.5"/>
    <n v="4"/>
    <n v="3.8333333333333335"/>
    <n v="4.5"/>
    <n v="3.5"/>
    <n v="4.5"/>
    <n v="4.166666666666667"/>
    <n v="4"/>
    <n v="4"/>
    <n v="4"/>
    <n v="4"/>
    <n v="3"/>
    <n v="3.8"/>
    <n v="4"/>
    <n v="4"/>
    <n v="4.5"/>
    <n v="4"/>
    <n v="3.5"/>
    <n v="4"/>
    <n v="3.5"/>
    <n v="3.95"/>
    <n v="15.191929328818196"/>
    <n v="0.95000000000000018"/>
  </r>
  <r>
    <x v="6"/>
    <x v="14"/>
    <s v="B2"/>
    <s v="B2"/>
    <s v="B2"/>
    <s v="B2"/>
    <s v="A"/>
    <s v="A"/>
    <s v="A"/>
    <s v="A"/>
    <s v="A"/>
    <s v="A"/>
    <x v="3"/>
    <n v="3"/>
    <n v="2.5"/>
    <n v="2"/>
    <n v="2.5"/>
    <n v="4"/>
    <n v="1"/>
    <n v="2"/>
    <n v="2.3333333333333335"/>
    <n v="3.5"/>
    <n v="3.5"/>
    <n v="3"/>
    <n v="3.5"/>
    <n v="2.5"/>
    <n v="3.2"/>
    <n v="2.5"/>
    <n v="4"/>
    <n v="3"/>
    <n v="3"/>
    <n v="3.5"/>
    <n v="3.2"/>
    <n v="3.5"/>
    <n v="2.8083333333333336"/>
    <n v="9.2856554490729213"/>
    <n v="0.30833333333333357"/>
  </r>
  <r>
    <x v="6"/>
    <x v="15"/>
    <s v="A"/>
    <s v="A"/>
    <s v="A"/>
    <s v="A"/>
    <s v="A"/>
    <s v="A"/>
    <s v="A"/>
    <s v="A"/>
    <s v="A"/>
    <s v="A"/>
    <x v="1"/>
    <n v="4.5"/>
    <n v="4"/>
    <n v="4.5"/>
    <n v="4.333333333333333"/>
    <n v="4.5"/>
    <n v="4"/>
    <n v="3.5"/>
    <n v="4"/>
    <n v="4.5"/>
    <n v="5"/>
    <n v="4"/>
    <n v="4.5"/>
    <n v="4.5"/>
    <n v="4.5"/>
    <n v="3"/>
    <n v="4"/>
    <n v="5"/>
    <n v="3.5"/>
    <n v="3.5"/>
    <n v="3.8"/>
    <n v="3"/>
    <n v="4.1583333333333332"/>
    <n v="14.614121950451645"/>
    <n v="-0.34166666666666679"/>
  </r>
  <r>
    <x v="6"/>
    <x v="16"/>
    <s v="B1"/>
    <s v="B1"/>
    <s v="B1"/>
    <s v="B1"/>
    <s v="B"/>
    <s v="B"/>
    <s v="B"/>
    <s v="B"/>
    <s v="B"/>
    <s v="B"/>
    <x v="0"/>
    <n v="4"/>
    <n v="3.5"/>
    <n v="4"/>
    <n v="3.8333333333333335"/>
    <n v="3.5"/>
    <n v="4"/>
    <n v="4"/>
    <n v="3.8333333333333335"/>
    <n v="2.5"/>
    <n v="4"/>
    <n v="3"/>
    <n v="3.5"/>
    <n v="4"/>
    <n v="3.4"/>
    <n v="3"/>
    <n v="4.5"/>
    <n v="3.5"/>
    <n v="3.5"/>
    <n v="3.5"/>
    <n v="3.6"/>
    <n v="3"/>
    <n v="3.6666666666666665"/>
    <n v="12.481471205791808"/>
    <n v="-0.33333333333333348"/>
  </r>
  <r>
    <x v="6"/>
    <x v="17"/>
    <s v="—"/>
    <s v="B2"/>
    <s v="B2"/>
    <s v="B2"/>
    <s v="B"/>
    <s v="B"/>
    <s v="B"/>
    <s v="B"/>
    <s v="B"/>
    <s v="B"/>
    <x v="3"/>
    <n v="3.5"/>
    <n v="2.5"/>
    <n v="4"/>
    <n v="3.3333333333333335"/>
    <n v="4"/>
    <n v="3.5"/>
    <n v="2.5"/>
    <n v="3.3333333333333335"/>
    <n v="3"/>
    <n v="3.5"/>
    <n v="4"/>
    <n v="4"/>
    <n v="4"/>
    <n v="3.7"/>
    <n v="4"/>
    <n v="3.5"/>
    <n v="3.5"/>
    <n v="3"/>
    <n v="3"/>
    <n v="3.4"/>
    <n v="3.5"/>
    <n v="3.4416666666666669"/>
    <n v="11.794019623895972"/>
    <n v="-0.55833333333333313"/>
  </r>
  <r>
    <x v="6"/>
    <x v="18"/>
    <s v="B2"/>
    <s v="B2"/>
    <s v="B2"/>
    <s v="B2"/>
    <s v="B"/>
    <s v="B"/>
    <s v="B"/>
    <s v="B"/>
    <s v="B"/>
    <s v="B"/>
    <x v="3"/>
    <n v="4"/>
    <n v="3.5"/>
    <n v="4.5"/>
    <n v="4"/>
    <n v="4.5"/>
    <n v="3"/>
    <n v="3"/>
    <n v="3.5"/>
    <n v="2.5"/>
    <n v="3.5"/>
    <n v="2.5"/>
    <n v="3"/>
    <n v="2.5"/>
    <n v="2.8"/>
    <n v="2.5"/>
    <n v="3.5"/>
    <n v="4"/>
    <n v="2.5"/>
    <n v="3"/>
    <n v="3.1"/>
    <n v="2.5"/>
    <n v="3.35"/>
    <n v="9.6770921230764486"/>
    <n v="0.85000000000000009"/>
  </r>
  <r>
    <x v="6"/>
    <x v="19"/>
    <s v="A"/>
    <s v="A"/>
    <s v="A"/>
    <s v="A"/>
    <s v="A"/>
    <s v="A"/>
    <s v="A"/>
    <s v="A"/>
    <s v="A"/>
    <s v="A"/>
    <x v="3"/>
    <n v="4"/>
    <n v="3.5"/>
    <n v="3.5"/>
    <n v="3.6666666666666665"/>
    <n v="5"/>
    <n v="4"/>
    <n v="3.5"/>
    <n v="4.166666666666667"/>
    <n v="3.5"/>
    <n v="4.5"/>
    <n v="4.5"/>
    <n v="3.5"/>
    <n v="4"/>
    <n v="4"/>
    <n v="4"/>
    <n v="3.5"/>
    <n v="4.5"/>
    <n v="4"/>
    <n v="4"/>
    <n v="4"/>
    <n v="3"/>
    <n v="3.9583333333333335"/>
    <n v="14.53404358647742"/>
    <n v="-4.1666666666666519E-2"/>
  </r>
  <r>
    <x v="6"/>
    <x v="20"/>
    <s v="A"/>
    <s v="A"/>
    <s v="A"/>
    <s v="A"/>
    <s v="A"/>
    <s v="A"/>
    <s v="A"/>
    <s v="A"/>
    <s v="A"/>
    <s v="A"/>
    <x v="3"/>
    <n v="3.5"/>
    <n v="3.5"/>
    <n v="4.5"/>
    <n v="3.8333333333333335"/>
    <n v="4"/>
    <n v="3.5"/>
    <n v="3.5"/>
    <n v="3.6666666666666665"/>
    <n v="3"/>
    <n v="3.5"/>
    <n v="3"/>
    <n v="2.5"/>
    <n v="2.5"/>
    <n v="2.9"/>
    <n v="3.5"/>
    <n v="3.5"/>
    <n v="3"/>
    <n v="2.5"/>
    <n v="3"/>
    <n v="3.1"/>
    <n v="4.5"/>
    <n v="3.375"/>
    <n v="11.621546043162025"/>
    <n v="0.875"/>
  </r>
  <r>
    <x v="6"/>
    <x v="21"/>
    <s v="B1"/>
    <s v="B1"/>
    <s v="B1"/>
    <s v="B1"/>
    <s v="B"/>
    <s v="B"/>
    <s v="B"/>
    <s v="B"/>
    <s v="C2"/>
    <s v="C1"/>
    <x v="1"/>
    <n v="4.5"/>
    <n v="4"/>
    <n v="4"/>
    <n v="4.166666666666667"/>
    <n v="4.5"/>
    <n v="4"/>
    <n v="4"/>
    <n v="4.166666666666667"/>
    <n v="4"/>
    <n v="4.5"/>
    <n v="4.5"/>
    <n v="3.5"/>
    <n v="4"/>
    <n v="4.0999999999999996"/>
    <n v="4"/>
    <n v="4"/>
    <n v="4"/>
    <n v="3.5"/>
    <n v="3.5"/>
    <n v="3.8"/>
    <n v="4"/>
    <n v="4.0583333333333336"/>
    <n v="15.582172924995673"/>
    <n v="0.55833333333333357"/>
  </r>
  <r>
    <x v="6"/>
    <x v="22"/>
    <s v="A"/>
    <s v="A"/>
    <s v="A"/>
    <s v="A"/>
    <s v="A"/>
    <s v="A"/>
    <s v="A"/>
    <s v="A"/>
    <s v="A"/>
    <s v="A"/>
    <x v="0"/>
    <n v="4"/>
    <n v="4"/>
    <n v="4"/>
    <n v="4"/>
    <n v="4"/>
    <n v="3.5"/>
    <n v="4"/>
    <n v="3.8333333333333335"/>
    <n v="3.5"/>
    <n v="4"/>
    <n v="3.5"/>
    <n v="3.5"/>
    <n v="3"/>
    <n v="3.5"/>
    <n v="3.5"/>
    <n v="4"/>
    <n v="3.5"/>
    <n v="3.5"/>
    <n v="3"/>
    <n v="3.5"/>
    <n v="4"/>
    <n v="3.7083333333333335"/>
    <n v="13.450905671169391"/>
    <n v="0.70833333333333348"/>
  </r>
  <r>
    <x v="6"/>
    <x v="23"/>
    <s v="A"/>
    <s v="A"/>
    <s v="A"/>
    <s v="A"/>
    <s v="A"/>
    <s v="B"/>
    <s v="B"/>
    <s v="B"/>
    <s v="B"/>
    <s v="B"/>
    <x v="3"/>
    <n v="3.5"/>
    <n v="4"/>
    <n v="4.5"/>
    <n v="4"/>
    <n v="4.5"/>
    <n v="2.5"/>
    <n v="2.5"/>
    <n v="3.1666666666666665"/>
    <n v="3.5"/>
    <n v="3.5"/>
    <n v="3"/>
    <n v="3"/>
    <n v="2.5"/>
    <n v="3.1"/>
    <n v="3"/>
    <n v="3"/>
    <n v="4"/>
    <n v="3"/>
    <n v="3"/>
    <n v="3.2"/>
    <n v="3.5"/>
    <n v="3.3666666666666663"/>
    <n v="11.025191372196373"/>
    <n v="0.86666666666666625"/>
  </r>
  <r>
    <x v="6"/>
    <x v="24"/>
    <s v="B1"/>
    <s v="B1"/>
    <s v="B1"/>
    <s v="B1"/>
    <s v="A"/>
    <s v="A"/>
    <s v="A"/>
    <s v="A"/>
    <s v="A"/>
    <s v="A"/>
    <x v="3"/>
    <n v="3.5"/>
    <n v="3.5"/>
    <n v="3"/>
    <n v="3.3333333333333335"/>
    <n v="4.5"/>
    <n v="3.5"/>
    <n v="3"/>
    <n v="3.6666666666666665"/>
    <n v="3"/>
    <n v="4"/>
    <n v="4"/>
    <n v="3"/>
    <n v="4"/>
    <n v="3.6"/>
    <n v="3.5"/>
    <n v="4"/>
    <n v="4.5"/>
    <n v="4"/>
    <n v="3.5"/>
    <n v="3.9"/>
    <n v="3.5"/>
    <n v="3.625"/>
    <n v="13.740870533588257"/>
    <n v="0.625"/>
  </r>
  <r>
    <x v="6"/>
    <x v="25"/>
    <s v="A"/>
    <s v="A"/>
    <s v="A"/>
    <s v="A"/>
    <s v="A"/>
    <s v="A"/>
    <s v="A"/>
    <s v="A"/>
    <s v="A"/>
    <s v="A"/>
    <x v="3"/>
    <n v="3.5"/>
    <n v="3"/>
    <n v="2"/>
    <n v="2.8333333333333335"/>
    <n v="3.5"/>
    <n v="2.5"/>
    <n v="2.5"/>
    <n v="2.8333333333333335"/>
    <n v="3"/>
    <n v="3.5"/>
    <n v="4"/>
    <n v="3.5"/>
    <n v="3"/>
    <n v="3.4"/>
    <n v="4"/>
    <n v="2.5"/>
    <n v="3"/>
    <n v="3.5"/>
    <n v="3"/>
    <n v="3.2"/>
    <n v="3.5"/>
    <n v="3.0666666666666664"/>
    <n v="10.10645549436053"/>
    <n v="6.666666666666643E-2"/>
  </r>
  <r>
    <x v="6"/>
    <x v="26"/>
    <s v="B2"/>
    <s v="B2"/>
    <s v="B2"/>
    <s v="B2"/>
    <s v="B"/>
    <s v="B"/>
    <s v="B"/>
    <s v="B"/>
    <s v="B"/>
    <s v="B"/>
    <x v="0"/>
    <n v="5"/>
    <n v="5"/>
    <n v="5"/>
    <n v="5"/>
    <n v="3"/>
    <n v="4"/>
    <n v="4"/>
    <n v="3.6666666666666665"/>
    <n v="4"/>
    <n v="4"/>
    <n v="4.5"/>
    <n v="4"/>
    <n v="4"/>
    <n v="4.0999999999999996"/>
    <n v="4"/>
    <n v="4.5"/>
    <n v="4"/>
    <n v="3"/>
    <n v="2.5"/>
    <n v="3.6"/>
    <n v="3"/>
    <n v="4.0916666666666668"/>
    <n v="13.794573018091649"/>
    <n v="9.1666666666666785E-2"/>
  </r>
  <r>
    <x v="6"/>
    <x v="27"/>
    <s v="A"/>
    <s v="A"/>
    <s v="A"/>
    <s v="A"/>
    <s v="A"/>
    <s v="A"/>
    <s v="A"/>
    <s v="A"/>
    <s v="A"/>
    <s v="A"/>
    <x v="3"/>
    <n v="4"/>
    <n v="3.5"/>
    <n v="4"/>
    <n v="3.8333333333333335"/>
    <n v="3"/>
    <n v="3.5"/>
    <n v="3"/>
    <n v="3.1666666666666665"/>
    <n v="3"/>
    <n v="3"/>
    <n v="2.5"/>
    <n v="3"/>
    <n v="2.5"/>
    <n v="2.8"/>
    <n v="3"/>
    <n v="3.5"/>
    <n v="2.5"/>
    <n v="3.5"/>
    <n v="2.5"/>
    <n v="3"/>
    <n v="3.5"/>
    <n v="3.2"/>
    <n v="10.004952767376073"/>
    <n v="0.70000000000000018"/>
  </r>
  <r>
    <x v="6"/>
    <x v="28"/>
    <s v="B1"/>
    <s v="B1"/>
    <s v="B1"/>
    <s v="B1"/>
    <s v="B"/>
    <s v="B"/>
    <s v="B"/>
    <s v="B"/>
    <s v="C1"/>
    <s v="C1"/>
    <x v="2"/>
    <n v="4.5"/>
    <n v="4.5"/>
    <n v="4.5"/>
    <n v="4.5"/>
    <n v="4"/>
    <n v="4.5"/>
    <n v="4"/>
    <n v="4.166666666666667"/>
    <n v="5"/>
    <n v="5.5"/>
    <n v="5"/>
    <n v="4.5"/>
    <n v="4.5"/>
    <n v="4.9000000000000004"/>
    <n v="4.5"/>
    <n v="4.5"/>
    <n v="4.5"/>
    <n v="4.5"/>
    <n v="4"/>
    <n v="4.4000000000000004"/>
    <n v="3"/>
    <n v="4.4916666666666671"/>
    <n v="17.592816900861799"/>
    <n v="-8.3333333333328596E-3"/>
  </r>
  <r>
    <x v="6"/>
    <x v="29"/>
    <s v="not applicable"/>
    <s v="not applicable"/>
    <s v="not applicable"/>
    <s v="not applicable"/>
    <s v="not applicable"/>
    <s v="not applicable"/>
    <s v="not applicable"/>
    <s v="not applicable"/>
    <s v="not applicable"/>
    <s v="not applicable"/>
    <x v="5"/>
    <n v="3.9"/>
    <n v="4"/>
    <n v="4"/>
    <n v="4"/>
    <n v="4"/>
    <n v="3"/>
    <n v="3"/>
    <n v="4"/>
    <n v="4"/>
    <n v="4"/>
    <n v="4"/>
    <n v="4"/>
    <n v="4"/>
    <n v="4"/>
    <n v="3"/>
    <n v="4"/>
    <n v="4"/>
    <n v="4"/>
    <n v="3"/>
    <n v="4"/>
    <n v="3.4"/>
    <n v="3.6366666666666676"/>
    <n v="13"/>
    <n v="0.6366666666666676"/>
  </r>
  <r>
    <x v="6"/>
    <x v="30"/>
    <s v="not applicable"/>
    <s v="not applicable"/>
    <s v="not applicable"/>
    <s v="not applicable"/>
    <s v="not applicable"/>
    <s v="not applicable"/>
    <s v="not applicable"/>
    <s v="not applicable"/>
    <s v="not applicable"/>
    <s v="not applicable"/>
    <x v="6"/>
    <n v="3.9230769230769229"/>
    <n v="3.8000000000000003"/>
    <n v="4.2"/>
    <n v="4"/>
    <n v="4.1000000000000005"/>
    <n v="3.7"/>
    <n v="3.6"/>
    <n v="3.8000000000000003"/>
    <n v="3.7"/>
    <n v="3.9000000000000004"/>
    <n v="3.8000000000000003"/>
    <n v="3.7"/>
    <n v="3.5"/>
    <n v="3.7"/>
    <n v="3.6"/>
    <n v="3.9000000000000004"/>
    <n v="4"/>
    <n v="3.3000000000000003"/>
    <n v="3.3000000000000003"/>
    <n v="3.6"/>
    <n v="3.2692307692307692"/>
    <n v="3.7724358974358978"/>
    <n v="13.4"/>
    <n v="0.37243589743589745"/>
  </r>
  <r>
    <x v="6"/>
    <x v="31"/>
    <s v="not applicable"/>
    <s v="not applicable"/>
    <s v="not applicable"/>
    <s v="not applicable"/>
    <s v="not applicable"/>
    <s v="not applicable"/>
    <s v="not applicable"/>
    <s v="not applicable"/>
    <s v="not applicable"/>
    <s v="not applicable"/>
    <x v="7"/>
    <n v="3.9107142857142856"/>
    <n v="3.6964285714285716"/>
    <n v="3.9285714285714284"/>
    <n v="3.8452380952380949"/>
    <n v="4.0892857142857144"/>
    <n v="3.4285714285714284"/>
    <n v="3.4107142857142856"/>
    <n v="3.6428571428571437"/>
    <n v="3.6607142857142856"/>
    <n v="3.9464285714285716"/>
    <n v="3.8392857142857144"/>
    <n v="3.625"/>
    <n v="3.4821428571428572"/>
    <n v="3.7107142857142854"/>
    <n v="3.5"/>
    <n v="3.7678571428571428"/>
    <n v="3.875"/>
    <n v="3.5357142857142856"/>
    <n v="3.3214285714285716"/>
    <n v="3.6"/>
    <n v="3.3392857142857144"/>
    <n v="3.699702380952381"/>
    <n v="13.092479059250365"/>
    <n v="0.26187169312169312"/>
  </r>
  <r>
    <x v="6"/>
    <x v="32"/>
    <s v="not applicable"/>
    <s v="not applicable"/>
    <s v="not applicable"/>
    <s v="not applicable"/>
    <s v="not applicable"/>
    <s v="not applicable"/>
    <s v="not applicable"/>
    <s v="not applicable"/>
    <s v="not applicable"/>
    <s v="not applicable"/>
    <x v="3"/>
    <n v="3.375"/>
    <n v="3.125"/>
    <n v="3.4166666666666665"/>
    <n v="3.3055555555555558"/>
    <n v="3.9583333333333335"/>
    <n v="3.0416666666666665"/>
    <n v="2.75"/>
    <n v="3.2500000000000004"/>
    <n v="3.125"/>
    <n v="3.3333333333333335"/>
    <n v="3.2083333333333335"/>
    <n v="3.0833333333333335"/>
    <n v="3"/>
    <n v="3.15"/>
    <n v="3.2916666666666665"/>
    <n v="3.25"/>
    <n v="3.4166666666666665"/>
    <n v="3"/>
    <n v="3.0833333333333335"/>
    <n v="3.2083333333333335"/>
    <n v="3.4583333333333335"/>
    <n v="3.2284722222222224"/>
    <n v="10.612602153936395"/>
    <n v="0.31180555555555589"/>
  </r>
  <r>
    <x v="6"/>
    <x v="33"/>
    <s v="not applicable"/>
    <s v="not applicable"/>
    <s v="not applicable"/>
    <s v="not applicable"/>
    <s v="not applicable"/>
    <s v="not applicable"/>
    <s v="not applicable"/>
    <s v="not applicable"/>
    <s v="not applicable"/>
    <s v="not applicable"/>
    <x v="8"/>
    <n v="4.25"/>
    <n v="4"/>
    <n v="4.125"/>
    <n v="4.125"/>
    <n v="4.25"/>
    <n v="3.4375"/>
    <n v="3.625"/>
    <n v="3.7708333333333335"/>
    <n v="4"/>
    <n v="4.3125"/>
    <n v="4.25"/>
    <n v="3.9375"/>
    <n v="3.875"/>
    <n v="4.0749999999999993"/>
    <n v="3.4375"/>
    <n v="3.9375"/>
    <n v="4.125"/>
    <n v="4"/>
    <n v="3.5"/>
    <n v="3.8000000000000003"/>
    <n v="3.25"/>
    <n v="3.9427083333333335"/>
    <n v="14.317622752021546"/>
    <n v="0.33159722222222232"/>
  </r>
  <r>
    <x v="6"/>
    <x v="34"/>
    <s v="not applicable"/>
    <s v="not applicable"/>
    <s v="not applicable"/>
    <s v="not applicable"/>
    <s v="not applicable"/>
    <s v="not applicable"/>
    <s v="not applicable"/>
    <s v="not applicable"/>
    <s v="not applicable"/>
    <s v="not applicable"/>
    <x v="8"/>
    <n v="4.375"/>
    <n v="4.25"/>
    <n v="4.5"/>
    <n v="4.375"/>
    <n v="4.125"/>
    <n v="4"/>
    <n v="4.1875"/>
    <n v="4.104166666666667"/>
    <n v="4.125"/>
    <n v="4.5"/>
    <n v="4.375"/>
    <n v="4.125"/>
    <n v="3.8125"/>
    <n v="4.1875"/>
    <n v="3.875"/>
    <n v="4.375"/>
    <n v="4.3125"/>
    <n v="3.875"/>
    <n v="3.5"/>
    <n v="3.9875000000000007"/>
    <n v="3.25"/>
    <n v="4.1635416666666671"/>
    <n v="15.58715072445014"/>
    <n v="0.37782738095238155"/>
  </r>
  <r>
    <x v="6"/>
    <x v="35"/>
    <s v="not applicable"/>
    <s v="not applicable"/>
    <s v="not applicable"/>
    <s v="not applicable"/>
    <s v="not applicable"/>
    <s v="not applicable"/>
    <s v="not applicable"/>
    <s v="not applicable"/>
    <s v="not applicable"/>
    <s v="not applicable"/>
    <x v="8"/>
    <n v="4.3125"/>
    <n v="4.125"/>
    <n v="4.3125"/>
    <n v="4.25"/>
    <n v="4.1875"/>
    <n v="3.71875"/>
    <n v="3.90625"/>
    <n v="3.9375"/>
    <n v="4.0625"/>
    <n v="4.40625"/>
    <n v="4.3125"/>
    <n v="4.03125"/>
    <n v="3.84375"/>
    <n v="4.1312499999999996"/>
    <n v="3.65625"/>
    <n v="4.15625"/>
    <n v="4.21875"/>
    <n v="3.9375"/>
    <n v="3.5"/>
    <n v="3.8937500000000003"/>
    <n v="3.25"/>
    <n v="4.0531249999999996"/>
    <n v="14.952386738235841"/>
    <n v="0.35471230158730105"/>
  </r>
  <r>
    <x v="7"/>
    <x v="37"/>
    <s v="A"/>
    <s v="A"/>
    <s v="A"/>
    <s v="A"/>
    <s v="A"/>
    <s v="A"/>
    <s v="A"/>
    <s v="A"/>
    <s v="A"/>
    <s v="A"/>
    <x v="0"/>
    <n v="3.5"/>
    <n v="3"/>
    <n v="3.5"/>
    <n v="3.3333333333333335"/>
    <n v="3.5"/>
    <n v="2"/>
    <n v="3"/>
    <n v="2.8333333333333335"/>
    <n v="2"/>
    <n v="3"/>
    <n v="3"/>
    <n v="2.5"/>
    <n v="2"/>
    <n v="2.5"/>
    <n v="1.5"/>
    <n v="4"/>
    <n v="3.5"/>
    <n v="2.5"/>
    <n v="2"/>
    <n v="2.7"/>
    <n v="3.5"/>
    <n v="2.8416666666666668"/>
    <n v="8.2622011578916013"/>
    <n v="0.34166666666666679"/>
  </r>
  <r>
    <x v="7"/>
    <x v="0"/>
    <s v="—"/>
    <s v="—"/>
    <s v="B1"/>
    <s v="B1"/>
    <s v="B"/>
    <s v="B"/>
    <s v="B"/>
    <s v="C"/>
    <s v="C1"/>
    <s v="C2"/>
    <x v="0"/>
    <n v="4"/>
    <n v="5"/>
    <n v="5"/>
    <n v="4.666666666666667"/>
    <n v="5"/>
    <n v="4.5"/>
    <n v="4.5"/>
    <n v="4.666666666666667"/>
    <n v="4.5"/>
    <n v="4.5"/>
    <n v="5"/>
    <n v="4.5"/>
    <n v="3.5"/>
    <n v="4.4000000000000004"/>
    <n v="4"/>
    <n v="4.5"/>
    <n v="4.5"/>
    <n v="4.5"/>
    <n v="3.5"/>
    <n v="4.2"/>
    <n v="4.5"/>
    <n v="4.4833333333333334"/>
    <n v="19.128078223726966"/>
    <n v="0.48333333333333339"/>
  </r>
  <r>
    <x v="7"/>
    <x v="2"/>
    <s v="B1"/>
    <s v="B1"/>
    <s v="B1"/>
    <s v="B1"/>
    <s v="B"/>
    <s v="B"/>
    <s v="B"/>
    <s v="B"/>
    <s v="B"/>
    <s v="B"/>
    <x v="1"/>
    <n v="4.5"/>
    <n v="4"/>
    <n v="4.5"/>
    <n v="4.333333333333333"/>
    <n v="3.5"/>
    <n v="4"/>
    <n v="3"/>
    <n v="3.5"/>
    <n v="4.5"/>
    <n v="4.5"/>
    <n v="4.5"/>
    <n v="4"/>
    <n v="4"/>
    <n v="4.3"/>
    <n v="4"/>
    <n v="4"/>
    <n v="4"/>
    <n v="3.5"/>
    <n v="4"/>
    <n v="3.9"/>
    <n v="3.5"/>
    <n v="4.0083333333333329"/>
    <n v="15.103800211584492"/>
    <n v="8.3333333333328596E-3"/>
  </r>
  <r>
    <x v="7"/>
    <x v="3"/>
    <s v="A"/>
    <s v="A"/>
    <s v="A"/>
    <s v="A"/>
    <s v="A"/>
    <s v="A"/>
    <s v="A"/>
    <s v="A"/>
    <s v="A"/>
    <s v="A"/>
    <x v="1"/>
    <n v="4.5"/>
    <n v="4.5"/>
    <n v="4.5"/>
    <n v="4.5"/>
    <n v="4"/>
    <n v="3.5"/>
    <n v="3.5"/>
    <n v="3.6666666666666665"/>
    <n v="4.5"/>
    <n v="4.5"/>
    <n v="5"/>
    <n v="4.5"/>
    <n v="5.5"/>
    <n v="4.8"/>
    <n v="4.5"/>
    <n v="4.5"/>
    <n v="5"/>
    <n v="5.5"/>
    <n v="4.5"/>
    <n v="4.8"/>
    <n v="4"/>
    <n v="4.4416666666666664"/>
    <n v="20.270021021777165"/>
    <n v="-1.0583333333333336"/>
  </r>
  <r>
    <x v="7"/>
    <x v="4"/>
    <s v="A"/>
    <s v="A"/>
    <s v="A"/>
    <s v="A"/>
    <s v="A"/>
    <s v="A"/>
    <s v="A"/>
    <s v="A"/>
    <s v="A"/>
    <s v="A"/>
    <x v="2"/>
    <n v="4.5"/>
    <n v="4.5"/>
    <n v="5"/>
    <n v="4.666666666666667"/>
    <n v="4.5"/>
    <n v="4"/>
    <n v="3.5"/>
    <n v="4"/>
    <n v="4.5"/>
    <n v="4"/>
    <n v="4"/>
    <n v="3.5"/>
    <n v="3.5"/>
    <n v="3.9"/>
    <n v="3.5"/>
    <n v="4.5"/>
    <n v="4"/>
    <n v="4"/>
    <n v="3.5"/>
    <n v="3.9"/>
    <n v="3"/>
    <n v="4.1166666666666671"/>
    <n v="14.779854952724083"/>
    <n v="0.61666666666666714"/>
  </r>
  <r>
    <x v="7"/>
    <x v="36"/>
    <s v="—"/>
    <s v="—"/>
    <s v="—"/>
    <s v="B1"/>
    <s v="B"/>
    <s v="B"/>
    <s v="B"/>
    <s v="C"/>
    <s v="C1"/>
    <s v="C2"/>
    <x v="0"/>
    <n v="4.5"/>
    <n v="4.5"/>
    <n v="5"/>
    <n v="4.666666666666667"/>
    <n v="6"/>
    <n v="3.5"/>
    <n v="5.5"/>
    <n v="5"/>
    <n v="4.5"/>
    <n v="4.5"/>
    <n v="5"/>
    <n v="4.5"/>
    <n v="3"/>
    <n v="4.3"/>
    <n v="4"/>
    <n v="5"/>
    <n v="5.5"/>
    <n v="4.5"/>
    <n v="4"/>
    <n v="4.5999999999999996"/>
    <n v="2.5"/>
    <n v="4.6416666666666675"/>
    <n v="17.771328456755857"/>
    <n v="1.6416666666666675"/>
  </r>
  <r>
    <x v="7"/>
    <x v="7"/>
    <s v="A"/>
    <s v="A"/>
    <s v="A"/>
    <s v="A"/>
    <s v="A"/>
    <s v="A"/>
    <s v="A"/>
    <s v="A"/>
    <s v="A"/>
    <s v="A"/>
    <x v="3"/>
    <n v="3"/>
    <n v="3"/>
    <n v="3"/>
    <n v="3"/>
    <n v="3"/>
    <n v="3"/>
    <n v="2.5"/>
    <n v="2.8333333333333335"/>
    <n v="3.5"/>
    <n v="3"/>
    <n v="3"/>
    <n v="3.5"/>
    <n v="3"/>
    <n v="3.2"/>
    <n v="3.5"/>
    <n v="2"/>
    <n v="3"/>
    <n v="3"/>
    <n v="3"/>
    <n v="2.9"/>
    <n v="2.5"/>
    <n v="2.9833333333333338"/>
    <n v="8.2582637191085428"/>
    <n v="-1.6666666666666163E-2"/>
  </r>
  <r>
    <x v="7"/>
    <x v="8"/>
    <s v="A"/>
    <s v="A"/>
    <s v="A"/>
    <s v="A"/>
    <s v="A"/>
    <s v="A"/>
    <s v="A"/>
    <s v="A"/>
    <s v="A"/>
    <s v="A"/>
    <x v="0"/>
    <n v="4.5"/>
    <n v="4"/>
    <n v="4.5"/>
    <n v="4.333333333333333"/>
    <n v="5"/>
    <n v="4"/>
    <n v="4"/>
    <n v="4.333333333333333"/>
    <n v="4.5"/>
    <n v="4"/>
    <n v="5"/>
    <n v="4.5"/>
    <n v="4"/>
    <n v="4.4000000000000004"/>
    <n v="3.5"/>
    <n v="3.5"/>
    <n v="4"/>
    <n v="4"/>
    <n v="3.5"/>
    <n v="3.7"/>
    <n v="3"/>
    <n v="4.1916666666666664"/>
    <n v="14.410152960963435"/>
    <n v="0.19166666666666643"/>
  </r>
  <r>
    <x v="7"/>
    <x v="9"/>
    <s v="A"/>
    <s v="A"/>
    <s v="A"/>
    <s v="A"/>
    <s v="A"/>
    <s v="A"/>
    <s v="A"/>
    <s v="A"/>
    <s v="A"/>
    <s v="A"/>
    <x v="2"/>
    <n v="4.5"/>
    <n v="4"/>
    <n v="4"/>
    <n v="4.166666666666667"/>
    <n v="4.5"/>
    <n v="3.5"/>
    <n v="3.5"/>
    <n v="3.8333333333333335"/>
    <n v="4"/>
    <n v="4.5"/>
    <n v="4.5"/>
    <n v="3.5"/>
    <n v="4"/>
    <n v="4.0999999999999996"/>
    <n v="3.5"/>
    <n v="4"/>
    <n v="4"/>
    <n v="4.5"/>
    <n v="3.5"/>
    <n v="3.9"/>
    <n v="4"/>
    <n v="4"/>
    <n v="15.690886658806408"/>
    <n v="0"/>
  </r>
  <r>
    <x v="7"/>
    <x v="10"/>
    <s v="A"/>
    <s v="A"/>
    <s v="A"/>
    <s v="A"/>
    <s v="A"/>
    <s v="A"/>
    <s v="A"/>
    <s v="A"/>
    <s v="A"/>
    <s v="A"/>
    <x v="1"/>
    <n v="4"/>
    <n v="3.5"/>
    <n v="3"/>
    <n v="3.5"/>
    <n v="4"/>
    <n v="3"/>
    <n v="4"/>
    <n v="3.6666666666666665"/>
    <n v="4"/>
    <n v="4.5"/>
    <n v="4.5"/>
    <n v="4"/>
    <n v="4"/>
    <n v="4.2"/>
    <n v="4"/>
    <n v="3"/>
    <n v="4"/>
    <n v="4"/>
    <n v="3"/>
    <n v="3.6"/>
    <n v="4.5"/>
    <n v="3.7416666666666667"/>
    <n v="14.362318835258385"/>
    <n v="-0.2583333333333333"/>
  </r>
  <r>
    <x v="7"/>
    <x v="11"/>
    <s v="B1"/>
    <s v="B1"/>
    <s v="B1"/>
    <s v="B1"/>
    <s v="B"/>
    <s v="B"/>
    <s v="A"/>
    <s v="A"/>
    <s v="A"/>
    <s v="A"/>
    <x v="3"/>
    <n v="3"/>
    <n v="2.5"/>
    <n v="3"/>
    <n v="2.8333333333333335"/>
    <n v="3"/>
    <n v="3"/>
    <n v="2.5"/>
    <n v="2.8333333333333335"/>
    <n v="3"/>
    <n v="2"/>
    <n v="3"/>
    <n v="3"/>
    <n v="4"/>
    <n v="3"/>
    <n v="4"/>
    <n v="3"/>
    <n v="3"/>
    <n v="2.5"/>
    <n v="3.5"/>
    <n v="3.2"/>
    <n v="3.5"/>
    <n v="2.9666666666666668"/>
    <n v="9.7922384093530077"/>
    <n v="0.46666666666666679"/>
  </r>
  <r>
    <x v="7"/>
    <x v="12"/>
    <s v="B1"/>
    <s v="B1"/>
    <s v="B1"/>
    <s v="B1"/>
    <s v="B"/>
    <s v="B"/>
    <s v="B"/>
    <s v="A"/>
    <s v="A"/>
    <s v="A"/>
    <x v="3"/>
    <n v="3"/>
    <n v="2.5"/>
    <n v="2.5"/>
    <n v="2.6666666666666701"/>
    <n v="4"/>
    <n v="3"/>
    <n v="2.5"/>
    <n v="3.1666666666666665"/>
    <n v="3"/>
    <n v="2.5"/>
    <n v="2.5"/>
    <n v="3"/>
    <n v="3"/>
    <n v="2.8"/>
    <n v="3"/>
    <n v="3"/>
    <n v="3"/>
    <n v="2.5"/>
    <n v="3"/>
    <n v="2.9"/>
    <n v="3.5"/>
    <n v="2.8833333333333342"/>
    <n v="8.8503101313791248"/>
    <n v="-0.11666666666666581"/>
  </r>
  <r>
    <x v="7"/>
    <x v="13"/>
    <s v="A"/>
    <s v="A"/>
    <s v="A"/>
    <s v="A"/>
    <s v="A"/>
    <s v="B"/>
    <s v="B"/>
    <s v="B"/>
    <s v="B"/>
    <s v="B"/>
    <x v="4"/>
    <n v="3.5"/>
    <n v="3.5"/>
    <n v="4"/>
    <n v="3.6666666666666665"/>
    <n v="4.5"/>
    <n v="3.5"/>
    <n v="4.5"/>
    <n v="4.166666666666667"/>
    <n v="4.5"/>
    <n v="4"/>
    <n v="4.5"/>
    <n v="4.5"/>
    <n v="3"/>
    <n v="4.0999999999999996"/>
    <n v="4"/>
    <n v="4"/>
    <n v="4.5"/>
    <n v="4"/>
    <n v="4"/>
    <n v="4.0999999999999996"/>
    <n v="3.5"/>
    <n v="4.0083333333333329"/>
    <n v="15.694686028028293"/>
    <n v="1.0083333333333329"/>
  </r>
  <r>
    <x v="7"/>
    <x v="38"/>
    <s v="A"/>
    <s v="A"/>
    <s v="A"/>
    <s v="A"/>
    <s v="A"/>
    <s v="A"/>
    <s v="A"/>
    <s v="A"/>
    <s v="A"/>
    <s v="A"/>
    <x v="2"/>
    <m/>
    <m/>
    <m/>
    <m/>
    <m/>
    <m/>
    <m/>
    <m/>
    <m/>
    <m/>
    <m/>
    <m/>
    <m/>
    <m/>
    <m/>
    <m/>
    <m/>
    <m/>
    <m/>
    <m/>
    <m/>
    <m/>
    <m/>
    <m/>
  </r>
  <r>
    <x v="7"/>
    <x v="14"/>
    <s v="B2"/>
    <s v="B2"/>
    <s v="B2"/>
    <s v="B2"/>
    <s v="A"/>
    <s v="A"/>
    <s v="A"/>
    <s v="A"/>
    <s v="A"/>
    <s v="A"/>
    <x v="3"/>
    <n v="3"/>
    <n v="3.5"/>
    <n v="2"/>
    <n v="2.8333333333333335"/>
    <n v="3.5"/>
    <n v="1"/>
    <n v="2"/>
    <n v="2.1666666666666665"/>
    <n v="3.5"/>
    <n v="2.5"/>
    <n v="3"/>
    <n v="3.5"/>
    <n v="2.5"/>
    <n v="3"/>
    <n v="2.5"/>
    <n v="4"/>
    <n v="3"/>
    <n v="3"/>
    <n v="3"/>
    <n v="3.1"/>
    <n v="3.5"/>
    <n v="2.7749999999999999"/>
    <n v="8.9693344782927493"/>
    <n v="0.27499999999999991"/>
  </r>
  <r>
    <x v="7"/>
    <x v="15"/>
    <s v="A"/>
    <s v="A"/>
    <s v="A"/>
    <s v="A"/>
    <s v="A"/>
    <s v="A"/>
    <s v="A"/>
    <s v="A"/>
    <s v="A"/>
    <s v="A"/>
    <x v="1"/>
    <n v="4.5"/>
    <n v="3.5"/>
    <n v="4"/>
    <n v="4"/>
    <n v="4.5"/>
    <n v="4"/>
    <n v="3.5"/>
    <n v="4"/>
    <n v="4"/>
    <n v="4"/>
    <n v="4"/>
    <n v="4"/>
    <n v="4.5"/>
    <n v="4.0999999999999996"/>
    <n v="3"/>
    <n v="4"/>
    <n v="5"/>
    <n v="3.5"/>
    <n v="3.5"/>
    <n v="3.8"/>
    <n v="3"/>
    <n v="3.9749999999999996"/>
    <n v="14.02441820847948"/>
    <n v="-0.52500000000000036"/>
  </r>
  <r>
    <x v="7"/>
    <x v="16"/>
    <s v="B1"/>
    <s v="B1"/>
    <s v="B1"/>
    <s v="B1"/>
    <s v="B"/>
    <s v="B"/>
    <s v="B"/>
    <s v="B"/>
    <s v="B"/>
    <s v="B"/>
    <x v="0"/>
    <n v="3.5"/>
    <n v="3.5"/>
    <n v="4"/>
    <n v="3.6666666666666665"/>
    <n v="4"/>
    <n v="4"/>
    <n v="4"/>
    <n v="4"/>
    <n v="2.5"/>
    <n v="4"/>
    <n v="3"/>
    <n v="3.5"/>
    <n v="4"/>
    <n v="3.4"/>
    <n v="3"/>
    <n v="4.5"/>
    <n v="3.5"/>
    <n v="3.5"/>
    <n v="3.5"/>
    <n v="3.6"/>
    <n v="3"/>
    <n v="3.6666666666666665"/>
    <n v="12.481471205791808"/>
    <n v="-0.33333333333333348"/>
  </r>
  <r>
    <x v="7"/>
    <x v="17"/>
    <s v="—"/>
    <s v="B2"/>
    <s v="B2"/>
    <s v="B2"/>
    <s v="B"/>
    <s v="B"/>
    <s v="B"/>
    <s v="B"/>
    <s v="B"/>
    <s v="B"/>
    <x v="3"/>
    <n v="3.5"/>
    <n v="2.5"/>
    <n v="4"/>
    <n v="3.3333333333333335"/>
    <n v="4"/>
    <n v="3.5"/>
    <n v="2.5"/>
    <n v="3.3333333333333335"/>
    <n v="3"/>
    <n v="3.5"/>
    <n v="4"/>
    <n v="4"/>
    <n v="4"/>
    <n v="3.7"/>
    <n v="4"/>
    <n v="3.5"/>
    <n v="3.5"/>
    <n v="3"/>
    <n v="3"/>
    <n v="3.4"/>
    <n v="3.5"/>
    <n v="3.4416666666666669"/>
    <n v="11.794019623895972"/>
    <n v="-0.55833333333333313"/>
  </r>
  <r>
    <x v="7"/>
    <x v="18"/>
    <s v="B2"/>
    <s v="B2"/>
    <s v="B2"/>
    <s v="B2"/>
    <s v="B"/>
    <s v="B"/>
    <s v="B"/>
    <s v="B"/>
    <s v="B"/>
    <s v="B"/>
    <x v="3"/>
    <n v="4"/>
    <n v="3.5"/>
    <n v="4.5"/>
    <n v="4"/>
    <n v="4.5"/>
    <n v="3.5"/>
    <n v="3"/>
    <n v="3.6666666666666665"/>
    <n v="2.5"/>
    <n v="3.5"/>
    <n v="3"/>
    <n v="3"/>
    <n v="2.5"/>
    <n v="2.9"/>
    <n v="2.5"/>
    <n v="3.5"/>
    <n v="4"/>
    <n v="2"/>
    <n v="3"/>
    <n v="3"/>
    <n v="3.5"/>
    <n v="3.3916666666666666"/>
    <n v="10.546622344058671"/>
    <n v="0.89166666666666661"/>
  </r>
  <r>
    <x v="7"/>
    <x v="19"/>
    <s v="A"/>
    <s v="A"/>
    <s v="A"/>
    <s v="A"/>
    <s v="A"/>
    <s v="A"/>
    <s v="A"/>
    <s v="A"/>
    <s v="A"/>
    <s v="A"/>
    <x v="3"/>
    <n v="4"/>
    <n v="3.5"/>
    <n v="3.5"/>
    <n v="3.6666666666666665"/>
    <n v="5"/>
    <n v="4"/>
    <n v="3.5"/>
    <n v="4.166666666666667"/>
    <n v="3.5"/>
    <n v="4.5"/>
    <n v="4.5"/>
    <n v="3.5"/>
    <n v="4"/>
    <n v="4"/>
    <n v="4"/>
    <n v="3.5"/>
    <n v="4.5"/>
    <n v="4"/>
    <n v="4"/>
    <n v="4"/>
    <n v="2.5"/>
    <n v="3.9583333333333335"/>
    <n v="13.760432505317906"/>
    <n v="-4.1666666666666519E-2"/>
  </r>
  <r>
    <x v="7"/>
    <x v="20"/>
    <s v="A"/>
    <s v="A"/>
    <s v="A"/>
    <s v="A"/>
    <s v="A"/>
    <s v="A"/>
    <s v="A"/>
    <s v="A"/>
    <s v="A"/>
    <s v="A"/>
    <x v="3"/>
    <n v="3.5"/>
    <n v="3.5"/>
    <n v="4.5"/>
    <n v="3.8333333333333335"/>
    <n v="3.5"/>
    <n v="3.5"/>
    <n v="3.5"/>
    <n v="3.5"/>
    <n v="3"/>
    <n v="3"/>
    <n v="3"/>
    <n v="2.5"/>
    <n v="2.5"/>
    <n v="2.8"/>
    <n v="3.5"/>
    <n v="3.5"/>
    <n v="3"/>
    <n v="2.5"/>
    <n v="3"/>
    <n v="3.1"/>
    <n v="4.5"/>
    <n v="3.3083333333333331"/>
    <n v="11.412142866876625"/>
    <n v="0.80833333333333313"/>
  </r>
  <r>
    <x v="7"/>
    <x v="21"/>
    <s v="B1"/>
    <s v="B1"/>
    <s v="B1"/>
    <s v="B1"/>
    <s v="B"/>
    <s v="B"/>
    <s v="B"/>
    <s v="B"/>
    <s v="C2"/>
    <s v="C1"/>
    <x v="1"/>
    <n v="4.5"/>
    <n v="4"/>
    <n v="4"/>
    <n v="4.166666666666667"/>
    <n v="4.5"/>
    <n v="4"/>
    <n v="4"/>
    <n v="4.166666666666667"/>
    <n v="4"/>
    <n v="4.5"/>
    <n v="5"/>
    <n v="4"/>
    <n v="4"/>
    <n v="4.3"/>
    <n v="4"/>
    <n v="4"/>
    <n v="4"/>
    <n v="4"/>
    <n v="3.5"/>
    <n v="3.9"/>
    <n v="4.5"/>
    <n v="4.1333333333333329"/>
    <n v="16.753519347424447"/>
    <n v="0.13333333333333286"/>
  </r>
  <r>
    <x v="7"/>
    <x v="22"/>
    <s v="A"/>
    <s v="A"/>
    <s v="A"/>
    <s v="A"/>
    <s v="A"/>
    <s v="A"/>
    <s v="A"/>
    <s v="A"/>
    <s v="A"/>
    <s v="A"/>
    <x v="0"/>
    <n v="4"/>
    <n v="4"/>
    <n v="4"/>
    <n v="4"/>
    <n v="4"/>
    <n v="3.5"/>
    <n v="4"/>
    <n v="3.8333333333333335"/>
    <n v="3.5"/>
    <n v="4"/>
    <n v="3.5"/>
    <n v="4"/>
    <n v="3"/>
    <n v="3.6"/>
    <n v="3.5"/>
    <n v="4"/>
    <n v="4"/>
    <n v="3.5"/>
    <n v="3"/>
    <n v="3.6"/>
    <n v="4.5"/>
    <n v="3.7583333333333333"/>
    <n v="14.421232622700671"/>
    <n v="0.7583333333333333"/>
  </r>
  <r>
    <x v="7"/>
    <x v="23"/>
    <s v="A"/>
    <s v="A"/>
    <s v="A"/>
    <s v="A"/>
    <s v="A"/>
    <s v="B"/>
    <s v="B"/>
    <s v="B"/>
    <s v="B"/>
    <s v="B"/>
    <x v="3"/>
    <n v="3.5"/>
    <n v="4"/>
    <n v="4.5"/>
    <n v="4"/>
    <n v="4.5"/>
    <n v="2.5"/>
    <n v="2.5"/>
    <n v="3.1666666666666665"/>
    <n v="3.5"/>
    <n v="3"/>
    <n v="3"/>
    <n v="3"/>
    <n v="2.5"/>
    <n v="3"/>
    <n v="2.5"/>
    <n v="3"/>
    <n v="4"/>
    <n v="3"/>
    <n v="3"/>
    <n v="3.1"/>
    <n v="3"/>
    <n v="3.3166666666666664"/>
    <n v="10.128338352595527"/>
    <n v="0.81666666666666643"/>
  </r>
  <r>
    <x v="7"/>
    <x v="24"/>
    <s v="B1"/>
    <s v="B1"/>
    <s v="B1"/>
    <s v="B1"/>
    <s v="A"/>
    <s v="A"/>
    <s v="A"/>
    <s v="A"/>
    <s v="A"/>
    <s v="A"/>
    <x v="3"/>
    <n v="3.5"/>
    <n v="3.5"/>
    <n v="3"/>
    <n v="3.3333333333333335"/>
    <n v="4.5"/>
    <n v="3.5"/>
    <n v="3"/>
    <n v="3.6666666666666665"/>
    <n v="3"/>
    <n v="4"/>
    <n v="4"/>
    <n v="3"/>
    <n v="4"/>
    <n v="3.6"/>
    <n v="3.5"/>
    <n v="4"/>
    <n v="4.5"/>
    <n v="4"/>
    <n v="3.5"/>
    <n v="3.9"/>
    <n v="3.5"/>
    <n v="3.625"/>
    <n v="13.740870533588257"/>
    <n v="-0.375"/>
  </r>
  <r>
    <x v="7"/>
    <x v="25"/>
    <s v="A"/>
    <s v="A"/>
    <s v="A"/>
    <s v="A"/>
    <s v="A"/>
    <s v="A"/>
    <s v="A"/>
    <s v="A"/>
    <s v="A"/>
    <s v="A"/>
    <x v="3"/>
    <n v="3.5"/>
    <n v="3"/>
    <n v="2"/>
    <n v="2.8333333333333335"/>
    <n v="3"/>
    <n v="2.5"/>
    <n v="2.5"/>
    <n v="2.6666666666666665"/>
    <n v="3"/>
    <n v="3.5"/>
    <n v="4"/>
    <n v="3.5"/>
    <n v="3.5"/>
    <n v="3.5"/>
    <n v="4"/>
    <n v="3"/>
    <n v="3"/>
    <n v="3"/>
    <n v="3"/>
    <n v="3.2"/>
    <n v="3.5"/>
    <n v="3.05"/>
    <n v="10.054379416481035"/>
    <n v="4.9999999999999822E-2"/>
  </r>
  <r>
    <x v="7"/>
    <x v="26"/>
    <s v="B2"/>
    <s v="B2"/>
    <s v="B2"/>
    <s v="B2"/>
    <s v="B"/>
    <s v="B"/>
    <s v="B"/>
    <s v="B"/>
    <s v="B"/>
    <s v="B"/>
    <x v="0"/>
    <n v="5"/>
    <n v="5"/>
    <n v="5"/>
    <n v="5"/>
    <n v="3"/>
    <n v="3.5"/>
    <n v="4"/>
    <n v="3.5"/>
    <n v="4"/>
    <n v="4.5"/>
    <n v="4.5"/>
    <n v="4.5"/>
    <n v="4"/>
    <n v="4.3"/>
    <n v="4"/>
    <n v="4.5"/>
    <n v="4"/>
    <n v="3"/>
    <n v="2.5"/>
    <n v="3.6"/>
    <n v="3"/>
    <n v="4.1000000000000005"/>
    <n v="13.819775168439039"/>
    <n v="0.10000000000000053"/>
  </r>
  <r>
    <x v="7"/>
    <x v="27"/>
    <s v="A"/>
    <s v="A"/>
    <s v="A"/>
    <s v="A"/>
    <s v="A"/>
    <s v="A"/>
    <s v="A"/>
    <s v="A"/>
    <s v="A"/>
    <s v="A"/>
    <x v="3"/>
    <n v="4"/>
    <n v="3"/>
    <n v="4.5"/>
    <n v="3.8333333333333335"/>
    <n v="3.5"/>
    <n v="3.5"/>
    <n v="3"/>
    <n v="3.3333333333333335"/>
    <n v="3"/>
    <n v="3"/>
    <n v="3"/>
    <n v="3"/>
    <n v="2.5"/>
    <n v="2.9"/>
    <n v="3"/>
    <n v="3.5"/>
    <n v="2.5"/>
    <n v="3.5"/>
    <n v="3"/>
    <n v="3.1"/>
    <n v="4.5"/>
    <n v="3.2916666666666665"/>
    <n v="11.35953493296255"/>
    <n v="0.79166666666666652"/>
  </r>
  <r>
    <x v="7"/>
    <x v="28"/>
    <s v="B1"/>
    <s v="B1"/>
    <s v="B1"/>
    <s v="B1"/>
    <s v="B"/>
    <s v="B"/>
    <s v="B"/>
    <s v="B"/>
    <s v="C1"/>
    <s v="C1"/>
    <x v="2"/>
    <n v="4.5"/>
    <n v="4.5"/>
    <n v="4.5"/>
    <n v="4.5"/>
    <n v="4"/>
    <n v="4.5"/>
    <n v="4"/>
    <n v="4.166666666666667"/>
    <n v="5"/>
    <n v="5.5"/>
    <n v="5"/>
    <n v="4.5"/>
    <n v="4.5"/>
    <n v="4.9000000000000004"/>
    <n v="4.5"/>
    <n v="4.5"/>
    <n v="4.5"/>
    <n v="4.5"/>
    <n v="4"/>
    <n v="4.4000000000000004"/>
    <n v="3"/>
    <n v="4.4916666666666671"/>
    <n v="17.592816900861799"/>
    <n v="-8.3333333333328596E-3"/>
  </r>
  <r>
    <x v="7"/>
    <x v="29"/>
    <s v="not applicable"/>
    <s v="not applicable"/>
    <s v="not applicable"/>
    <s v="not applicable"/>
    <s v="not applicable"/>
    <s v="not applicable"/>
    <s v="not applicable"/>
    <s v="not applicable"/>
    <s v="not applicable"/>
    <s v="not applicable"/>
    <x v="5"/>
    <n v="3.84375"/>
    <n v="3.5"/>
    <n v="3.6"/>
    <n v="3.7"/>
    <n v="3.9000000000000004"/>
    <n v="3.2"/>
    <n v="3.2"/>
    <n v="3.5"/>
    <n v="3.5"/>
    <n v="3.6"/>
    <n v="3.8000000000000003"/>
    <n v="3.5"/>
    <n v="3.5"/>
    <n v="3.6"/>
    <n v="3.4000000000000004"/>
    <n v="3.6"/>
    <n v="3.8000000000000003"/>
    <n v="3.6"/>
    <n v="3.3000000000000003"/>
    <n v="3.5"/>
    <n v="3.59375"/>
    <n v="3.5640624999999999"/>
    <n v="12.700000000000001"/>
    <n v="-0.43593750000000009"/>
  </r>
  <r>
    <x v="7"/>
    <x v="30"/>
    <s v="not applicable"/>
    <s v="not applicable"/>
    <s v="not applicable"/>
    <s v="not applicable"/>
    <s v="not applicable"/>
    <s v="not applicable"/>
    <s v="not applicable"/>
    <s v="not applicable"/>
    <s v="not applicable"/>
    <s v="not applicable"/>
    <x v="6"/>
    <n v="4"/>
    <n v="3.9000000000000004"/>
    <n v="4.3"/>
    <n v="4.1000000000000005"/>
    <n v="4.3"/>
    <n v="3.7"/>
    <n v="3.7"/>
    <n v="3.9000000000000004"/>
    <n v="3.8000000000000003"/>
    <n v="4"/>
    <n v="4.1000000000000005"/>
    <n v="3.9000000000000004"/>
    <n v="3.5"/>
    <n v="3.9000000000000004"/>
    <n v="3.6"/>
    <n v="4"/>
    <n v="4.1000000000000005"/>
    <n v="3.5"/>
    <n v="3.4000000000000004"/>
    <n v="3.7"/>
    <n v="3.4166666666666665"/>
    <n v="3.8805555555555551"/>
    <n v="14.100000000000001"/>
    <n v="0.38055555555555509"/>
  </r>
  <r>
    <x v="7"/>
    <x v="31"/>
    <s v="not applicable"/>
    <s v="not applicable"/>
    <s v="not applicable"/>
    <s v="not applicable"/>
    <s v="not applicable"/>
    <s v="not applicable"/>
    <s v="not applicable"/>
    <s v="not applicable"/>
    <s v="not applicable"/>
    <s v="not applicable"/>
    <x v="7"/>
    <n v="3.9107142857142856"/>
    <n v="3.6785714285714284"/>
    <n v="3.9107142857142856"/>
    <n v="3.8333333333333344"/>
    <n v="4.0892857142857144"/>
    <n v="3.4107142857142856"/>
    <n v="3.4107142857142856"/>
    <n v="3.6369047619047628"/>
    <n v="3.6428571428571428"/>
    <n v="3.8035714285714284"/>
    <n v="3.9285714285714284"/>
    <n v="3.6785714285714284"/>
    <n v="3.5178571428571428"/>
    <n v="3.714285714285714"/>
    <n v="3.5178571428571428"/>
    <n v="3.7857142857142856"/>
    <n v="3.8928571428571428"/>
    <n v="3.5357142857142856"/>
    <n v="3.3392857142857144"/>
    <n v="3.6142857142857143"/>
    <n v="3.5178571428571428"/>
    <n v="3.699702380952381"/>
    <n v="13.329751759825855"/>
    <n v="0.21755952380952381"/>
  </r>
  <r>
    <x v="7"/>
    <x v="32"/>
    <s v="not applicable"/>
    <s v="not applicable"/>
    <s v="not applicable"/>
    <s v="not applicable"/>
    <s v="not applicable"/>
    <s v="not applicable"/>
    <s v="not applicable"/>
    <s v="not applicable"/>
    <s v="not applicable"/>
    <s v="not applicable"/>
    <x v="3"/>
    <n v="3.4583333333333335"/>
    <n v="3.1666666666666665"/>
    <n v="3.4166666666666665"/>
    <n v="3.3472222222222228"/>
    <n v="3.8333333333333335"/>
    <n v="3.0416666666666665"/>
    <n v="2.75"/>
    <n v="3.2083333333333335"/>
    <n v="3.125"/>
    <n v="3.1666666666666665"/>
    <n v="3.3333333333333335"/>
    <n v="3.2083333333333335"/>
    <n v="3.1666666666666665"/>
    <n v="3.1999999999999997"/>
    <n v="3.3333333333333335"/>
    <n v="3.2916666666666665"/>
    <n v="3.4166666666666665"/>
    <n v="3"/>
    <n v="3.1666666666666665"/>
    <n v="3.2416666666666671"/>
    <n v="3.4583333333333335"/>
    <n v="3.2493055555555559"/>
    <n v="10.722207276159166"/>
    <n v="0.24930555555555589"/>
  </r>
  <r>
    <x v="7"/>
    <x v="33"/>
    <s v="not applicable"/>
    <s v="not applicable"/>
    <s v="not applicable"/>
    <s v="not applicable"/>
    <s v="not applicable"/>
    <s v="not applicable"/>
    <s v="not applicable"/>
    <s v="not applicable"/>
    <s v="not applicable"/>
    <s v="not applicable"/>
    <x v="8"/>
    <n v="4.25"/>
    <n v="3.875"/>
    <n v="4.0625"/>
    <n v="4.0625"/>
    <n v="4.25"/>
    <n v="3.4375"/>
    <n v="3.625"/>
    <n v="3.770833333333333"/>
    <n v="3.875"/>
    <n v="4.0625"/>
    <n v="4.1875"/>
    <n v="3.8125"/>
    <n v="3.8125"/>
    <n v="3.95"/>
    <n v="3.375"/>
    <n v="3.9375"/>
    <n v="4.1875"/>
    <n v="3.9375"/>
    <n v="3.3125"/>
    <n v="3.7500000000000004"/>
    <n v="3.6875"/>
    <n v="3.8833333333333333"/>
    <n v="14.527635802325152"/>
    <n v="8.3333333333333037E-3"/>
  </r>
  <r>
    <x v="7"/>
    <x v="34"/>
    <s v="not applicable"/>
    <s v="not applicable"/>
    <s v="not applicable"/>
    <s v="not applicable"/>
    <s v="not applicable"/>
    <s v="not applicable"/>
    <s v="not applicable"/>
    <s v="not applicable"/>
    <s v="not applicable"/>
    <s v="not applicable"/>
    <x v="8"/>
    <n v="4.25"/>
    <n v="4.25"/>
    <n v="4.5"/>
    <n v="4.3333333333333339"/>
    <n v="4.3125"/>
    <n v="3.9375"/>
    <n v="4.1875"/>
    <n v="4.1458333333333339"/>
    <n v="4.1875"/>
    <n v="4.5"/>
    <n v="4.5625"/>
    <n v="4.25"/>
    <n v="3.75"/>
    <n v="4.25"/>
    <n v="3.9375"/>
    <n v="4.375"/>
    <n v="4.3125"/>
    <n v="3.9375"/>
    <n v="3.625"/>
    <n v="4.0374999999999996"/>
    <n v="3.4375"/>
    <n v="4.1916666666666664"/>
    <n v="16.043184442826586"/>
    <n v="0.37916666666666643"/>
  </r>
  <r>
    <x v="7"/>
    <x v="35"/>
    <s v="not applicable"/>
    <s v="not applicable"/>
    <s v="not applicable"/>
    <s v="not applicable"/>
    <s v="not applicable"/>
    <s v="not applicable"/>
    <s v="not applicable"/>
    <s v="not applicable"/>
    <s v="not applicable"/>
    <s v="not applicable"/>
    <x v="8"/>
    <n v="4.25"/>
    <n v="4.0625"/>
    <n v="4.28125"/>
    <n v="4.1979166666666661"/>
    <n v="4.28125"/>
    <n v="3.6875"/>
    <n v="3.90625"/>
    <n v="3.9583333333333326"/>
    <n v="4.03125"/>
    <n v="4.28125"/>
    <n v="4.375"/>
    <n v="4.03125"/>
    <n v="3.78125"/>
    <n v="4.0999999999999996"/>
    <n v="3.65625"/>
    <n v="4.15625"/>
    <n v="4.25"/>
    <n v="3.9375"/>
    <n v="3.46875"/>
    <n v="3.8937500000000003"/>
    <n v="3.5625"/>
    <n v="4.0374999999999996"/>
    <n v="15.285410122575872"/>
    <n v="0.19374999999999964"/>
  </r>
  <r>
    <x v="8"/>
    <x v="37"/>
    <s v="A"/>
    <s v="A"/>
    <s v="A"/>
    <s v="A"/>
    <s v="A"/>
    <s v="A"/>
    <s v="A"/>
    <s v="A"/>
    <s v="A"/>
    <s v="A"/>
    <x v="0"/>
    <n v="3.5"/>
    <n v="3"/>
    <n v="3"/>
    <n v="3.1666666666666665"/>
    <n v="3.5"/>
    <n v="2"/>
    <n v="3"/>
    <n v="2.8333333333333335"/>
    <n v="2"/>
    <n v="3"/>
    <n v="3"/>
    <n v="2.5"/>
    <n v="2"/>
    <n v="2.5"/>
    <n v="1.5"/>
    <n v="4"/>
    <n v="3.5"/>
    <n v="2.5"/>
    <n v="2"/>
    <n v="2.7"/>
    <n v="3.5"/>
    <n v="2.8"/>
    <n v="8.1506556831636292"/>
    <n v="0.79999999999999982"/>
  </r>
  <r>
    <x v="8"/>
    <x v="0"/>
    <s v="—"/>
    <s v="—"/>
    <s v="B1"/>
    <s v="B1"/>
    <s v="B"/>
    <s v="B"/>
    <s v="B"/>
    <s v="C"/>
    <s v="C1"/>
    <s v="C2"/>
    <x v="0"/>
    <n v="4"/>
    <n v="4.5"/>
    <n v="5"/>
    <n v="4.5"/>
    <n v="5"/>
    <n v="4.5"/>
    <n v="4.5"/>
    <n v="4.666666666666667"/>
    <n v="4.5"/>
    <n v="5"/>
    <n v="5"/>
    <n v="4.5"/>
    <n v="3.5"/>
    <n v="4.5"/>
    <n v="4"/>
    <n v="5"/>
    <n v="4.5"/>
    <n v="4.5"/>
    <n v="3.5"/>
    <n v="4.3"/>
    <n v="4.5"/>
    <n v="4.4916666666666671"/>
    <n v="19.516914196449932"/>
    <n v="0.99166666666666714"/>
  </r>
  <r>
    <x v="8"/>
    <x v="2"/>
    <s v="B1"/>
    <s v="B1"/>
    <s v="B1"/>
    <s v="B1"/>
    <s v="B"/>
    <s v="B"/>
    <s v="B"/>
    <s v="B"/>
    <s v="B"/>
    <s v="B"/>
    <x v="1"/>
    <n v="4.5"/>
    <n v="4.5"/>
    <n v="4.5"/>
    <n v="4.5"/>
    <n v="3.5"/>
    <n v="4"/>
    <n v="3"/>
    <n v="3.5"/>
    <n v="4.5"/>
    <n v="4.5"/>
    <n v="4.5"/>
    <n v="4"/>
    <n v="4"/>
    <n v="4.3"/>
    <n v="4"/>
    <n v="4"/>
    <n v="4"/>
    <n v="3.5"/>
    <n v="4"/>
    <n v="3.9"/>
    <n v="4.5"/>
    <n v="4.05"/>
    <n v="16.442848709205126"/>
    <n v="4.9999999999999822E-2"/>
  </r>
  <r>
    <x v="8"/>
    <x v="3"/>
    <s v="A"/>
    <s v="A"/>
    <s v="A"/>
    <s v="A"/>
    <s v="A"/>
    <s v="A"/>
    <s v="A"/>
    <s v="A"/>
    <s v="A"/>
    <s v="A"/>
    <x v="1"/>
    <n v="3.5"/>
    <n v="4"/>
    <n v="4.5"/>
    <n v="4"/>
    <n v="4"/>
    <n v="4"/>
    <n v="4"/>
    <n v="4"/>
    <n v="4.5"/>
    <n v="5"/>
    <n v="5"/>
    <n v="4"/>
    <n v="5"/>
    <n v="4.7"/>
    <n v="5"/>
    <n v="4.5"/>
    <n v="5"/>
    <n v="5.5"/>
    <n v="5"/>
    <n v="5"/>
    <n v="4.5"/>
    <n v="4.4249999999999998"/>
    <n v="21.558149773971842"/>
    <n v="-1.0750000000000002"/>
  </r>
  <r>
    <x v="8"/>
    <x v="4"/>
    <s v="A"/>
    <s v="A"/>
    <s v="A"/>
    <s v="A"/>
    <s v="A"/>
    <s v="A"/>
    <s v="A"/>
    <s v="A"/>
    <s v="A"/>
    <s v="A"/>
    <x v="2"/>
    <n v="4.5"/>
    <n v="4.5"/>
    <n v="5"/>
    <n v="4.666666666666667"/>
    <n v="4.5"/>
    <n v="4"/>
    <n v="4"/>
    <n v="4.166666666666667"/>
    <n v="4.5"/>
    <n v="4"/>
    <n v="4.5"/>
    <n v="3.5"/>
    <n v="3.5"/>
    <n v="4"/>
    <n v="4"/>
    <n v="4.5"/>
    <n v="4"/>
    <n v="4"/>
    <n v="3.5"/>
    <n v="4"/>
    <n v="3.5"/>
    <n v="4.2083333333333339"/>
    <n v="16.111395496553151"/>
    <n v="0.70833333333333393"/>
  </r>
  <r>
    <x v="8"/>
    <x v="36"/>
    <s v="—"/>
    <s v="—"/>
    <s v="—"/>
    <s v="B1"/>
    <s v="B"/>
    <s v="B"/>
    <s v="B"/>
    <s v="C"/>
    <s v="C1"/>
    <s v="C2"/>
    <x v="0"/>
    <n v="4.5"/>
    <n v="4.5"/>
    <n v="5"/>
    <n v="4.666666666666667"/>
    <n v="6"/>
    <n v="4"/>
    <n v="5.5"/>
    <n v="5.166666666666667"/>
    <n v="4.5"/>
    <n v="4.5"/>
    <n v="5.5"/>
    <n v="4.5"/>
    <n v="3"/>
    <n v="4.4000000000000004"/>
    <n v="4.5"/>
    <n v="5"/>
    <n v="5.5"/>
    <n v="4.5"/>
    <n v="4"/>
    <n v="4.7"/>
    <n v="4"/>
    <n v="4.7333333333333334"/>
    <n v="21.185836252058497"/>
    <n v="1.7333333333333334"/>
  </r>
  <r>
    <x v="8"/>
    <x v="7"/>
    <s v="A"/>
    <s v="A"/>
    <s v="A"/>
    <s v="A"/>
    <s v="A"/>
    <s v="A"/>
    <s v="A"/>
    <s v="A"/>
    <s v="A"/>
    <s v="A"/>
    <x v="3"/>
    <n v="3"/>
    <n v="3.5"/>
    <n v="3.5"/>
    <n v="3.3333333333333335"/>
    <n v="3"/>
    <n v="2.5"/>
    <n v="2.5"/>
    <n v="2.6666666666666665"/>
    <n v="3"/>
    <n v="3"/>
    <n v="3.5"/>
    <n v="3.5"/>
    <n v="3"/>
    <n v="3.2"/>
    <n v="3.5"/>
    <n v="2.5"/>
    <n v="3"/>
    <n v="3"/>
    <n v="3"/>
    <n v="3"/>
    <n v="3"/>
    <n v="3.05"/>
    <n v="9.1395377705683547"/>
    <n v="4.9999999999999822E-2"/>
  </r>
  <r>
    <x v="8"/>
    <x v="8"/>
    <s v="A"/>
    <s v="A"/>
    <s v="A"/>
    <s v="A"/>
    <s v="A"/>
    <s v="A"/>
    <s v="A"/>
    <s v="A"/>
    <s v="A"/>
    <s v="A"/>
    <x v="0"/>
    <n v="4"/>
    <n v="4"/>
    <n v="4.5"/>
    <n v="4.166666666666667"/>
    <n v="5"/>
    <n v="4"/>
    <n v="4"/>
    <n v="4.333333333333333"/>
    <n v="4.5"/>
    <n v="4"/>
    <n v="5"/>
    <n v="5"/>
    <n v="3.5"/>
    <n v="4.4000000000000004"/>
    <n v="3.5"/>
    <n v="3.5"/>
    <n v="4"/>
    <n v="4"/>
    <n v="4"/>
    <n v="3.8"/>
    <n v="4"/>
    <n v="4.1749999999999998"/>
    <n v="15.989302277375559"/>
    <n v="0.17499999999999982"/>
  </r>
  <r>
    <x v="8"/>
    <x v="9"/>
    <s v="A"/>
    <s v="A"/>
    <s v="A"/>
    <s v="A"/>
    <s v="A"/>
    <s v="A"/>
    <s v="A"/>
    <s v="A"/>
    <s v="A"/>
    <s v="A"/>
    <x v="2"/>
    <n v="4"/>
    <n v="4"/>
    <n v="4"/>
    <n v="4"/>
    <n v="4.5"/>
    <n v="3.5"/>
    <n v="3.5"/>
    <n v="3.8333333333333335"/>
    <n v="4"/>
    <n v="4.5"/>
    <n v="4.5"/>
    <n v="3.5"/>
    <n v="4"/>
    <n v="4.0999999999999996"/>
    <n v="3.5"/>
    <n v="4"/>
    <n v="4"/>
    <n v="4.5"/>
    <n v="3.5"/>
    <n v="3.9"/>
    <n v="4"/>
    <n v="3.9583333333333335"/>
    <n v="15.539282655679738"/>
    <n v="-4.1666666666666519E-2"/>
  </r>
  <r>
    <x v="8"/>
    <x v="10"/>
    <s v="A"/>
    <s v="A"/>
    <s v="A"/>
    <s v="A"/>
    <s v="A"/>
    <s v="A"/>
    <s v="A"/>
    <s v="A"/>
    <s v="A"/>
    <s v="A"/>
    <x v="1"/>
    <n v="3.5"/>
    <n v="3.5"/>
    <n v="3"/>
    <n v="3.3333333333333335"/>
    <n v="4.5"/>
    <n v="3"/>
    <n v="4"/>
    <n v="3.8333333333333335"/>
    <n v="4"/>
    <n v="4.5"/>
    <n v="5"/>
    <n v="4.5"/>
    <n v="4"/>
    <n v="4.4000000000000004"/>
    <n v="4"/>
    <n v="3"/>
    <n v="4.5"/>
    <n v="4"/>
    <n v="3"/>
    <n v="3.7"/>
    <n v="4"/>
    <n v="3.8166666666666664"/>
    <n v="14.423830069213736"/>
    <n v="-0.18333333333333357"/>
  </r>
  <r>
    <x v="8"/>
    <x v="11"/>
    <s v="B1"/>
    <s v="B1"/>
    <s v="B1"/>
    <s v="B1"/>
    <s v="B"/>
    <s v="B"/>
    <s v="A"/>
    <s v="A"/>
    <s v="A"/>
    <s v="A"/>
    <x v="3"/>
    <n v="3"/>
    <n v="2.5"/>
    <n v="2.5"/>
    <n v="2.6666666666666665"/>
    <n v="3"/>
    <n v="3"/>
    <n v="2.5"/>
    <n v="2.8333333333333335"/>
    <n v="3"/>
    <n v="2.5"/>
    <n v="3"/>
    <n v="3"/>
    <n v="3.5"/>
    <n v="3"/>
    <n v="4"/>
    <n v="3"/>
    <n v="3"/>
    <n v="2.5"/>
    <n v="3"/>
    <n v="3.1"/>
    <n v="4"/>
    <n v="2.9"/>
    <n v="9.7406527436111787"/>
    <n v="-1.1000000000000001"/>
  </r>
  <r>
    <x v="8"/>
    <x v="12"/>
    <s v="B1"/>
    <s v="B1"/>
    <s v="B1"/>
    <s v="B1"/>
    <s v="B"/>
    <s v="B"/>
    <s v="B"/>
    <s v="A"/>
    <s v="A"/>
    <s v="A"/>
    <x v="3"/>
    <n v="3"/>
    <n v="2.5"/>
    <n v="2.5"/>
    <n v="2.6666666666666665"/>
    <n v="4"/>
    <n v="3.5"/>
    <n v="2.5"/>
    <n v="3.3333333333333335"/>
    <n v="3"/>
    <n v="2.5"/>
    <n v="2.5"/>
    <n v="3"/>
    <n v="3"/>
    <n v="2.8"/>
    <n v="3"/>
    <n v="3"/>
    <n v="3"/>
    <n v="2.5"/>
    <n v="3.5"/>
    <n v="3"/>
    <n v="3"/>
    <n v="2.95"/>
    <n v="8.859528781229228"/>
    <n v="-4.9999999999999822E-2"/>
  </r>
  <r>
    <x v="8"/>
    <x v="13"/>
    <s v="A"/>
    <s v="A"/>
    <s v="A"/>
    <s v="A"/>
    <s v="A"/>
    <s v="B"/>
    <s v="B"/>
    <s v="B"/>
    <s v="B"/>
    <s v="B"/>
    <x v="4"/>
    <n v="3"/>
    <n v="3"/>
    <n v="4"/>
    <n v="3.3333333333333335"/>
    <n v="4.5"/>
    <n v="3.5"/>
    <n v="4.5"/>
    <n v="4.166666666666667"/>
    <n v="4.5"/>
    <n v="4"/>
    <n v="4.5"/>
    <n v="4.5"/>
    <n v="3.5"/>
    <n v="4.2"/>
    <n v="4"/>
    <n v="4"/>
    <n v="4.5"/>
    <n v="4"/>
    <n v="4"/>
    <n v="4.0999999999999996"/>
    <n v="3.5"/>
    <n v="3.9499999999999997"/>
    <n v="15.479235048264293"/>
    <n v="0.94999999999999973"/>
  </r>
  <r>
    <x v="8"/>
    <x v="38"/>
    <s v="A"/>
    <s v="A"/>
    <s v="A"/>
    <s v="A"/>
    <s v="A"/>
    <s v="A"/>
    <s v="A"/>
    <s v="A"/>
    <s v="A"/>
    <s v="A"/>
    <x v="2"/>
    <n v="3.5"/>
    <n v="3.5"/>
    <n v="4"/>
    <n v="3.6666666666666665"/>
    <n v="3"/>
    <n v="2.5"/>
    <n v="2.5"/>
    <n v="2.6666666666666665"/>
    <n v="3.5"/>
    <n v="3.5"/>
    <n v="3.5"/>
    <n v="3"/>
    <n v="2.5"/>
    <n v="3.2"/>
    <n v="3"/>
    <n v="3"/>
    <n v="3"/>
    <n v="3"/>
    <n v="3"/>
    <n v="3"/>
    <n v="4"/>
    <n v="3.1333333333333333"/>
    <n v="10.214702411528457"/>
    <n v="3.1333333333333333"/>
  </r>
  <r>
    <x v="8"/>
    <x v="14"/>
    <s v="B2"/>
    <s v="B2"/>
    <s v="B2"/>
    <s v="B2"/>
    <s v="A"/>
    <s v="A"/>
    <s v="A"/>
    <s v="A"/>
    <s v="A"/>
    <s v="A"/>
    <x v="3"/>
    <n v="3"/>
    <n v="3"/>
    <n v="2"/>
    <n v="2.6666666666666665"/>
    <n v="3.5"/>
    <n v="1"/>
    <n v="2"/>
    <n v="2.1666666666666665"/>
    <n v="3"/>
    <n v="3"/>
    <n v="3"/>
    <n v="3.5"/>
    <n v="2.5"/>
    <n v="3"/>
    <n v="2.5"/>
    <n v="4"/>
    <n v="3"/>
    <n v="3"/>
    <n v="3"/>
    <n v="3.1"/>
    <n v="4"/>
    <n v="2.7333333333333334"/>
    <n v="9.1993562657869976"/>
    <n v="0.23333333333333339"/>
  </r>
  <r>
    <x v="8"/>
    <x v="15"/>
    <s v="A"/>
    <s v="A"/>
    <s v="A"/>
    <s v="A"/>
    <s v="A"/>
    <s v="A"/>
    <s v="A"/>
    <s v="A"/>
    <s v="A"/>
    <s v="A"/>
    <x v="1"/>
    <n v="4.5"/>
    <n v="3.5"/>
    <n v="4"/>
    <n v="4"/>
    <n v="4.5"/>
    <n v="4"/>
    <n v="4"/>
    <n v="4.166666666666667"/>
    <n v="4"/>
    <n v="4"/>
    <n v="4.5"/>
    <n v="4"/>
    <n v="4"/>
    <n v="4.0999999999999996"/>
    <n v="3.5"/>
    <n v="4"/>
    <n v="5"/>
    <n v="3.5"/>
    <n v="3.5"/>
    <n v="3.9"/>
    <n v="4.5"/>
    <n v="4.041666666666667"/>
    <n v="16.411643618530313"/>
    <n v="-0.45833333333333304"/>
  </r>
  <r>
    <x v="8"/>
    <x v="16"/>
    <s v="B1"/>
    <s v="B1"/>
    <s v="B1"/>
    <s v="B1"/>
    <s v="B"/>
    <s v="B"/>
    <s v="B"/>
    <s v="B"/>
    <s v="B"/>
    <s v="B"/>
    <x v="0"/>
    <n v="4"/>
    <n v="4"/>
    <n v="4"/>
    <n v="4"/>
    <n v="4"/>
    <n v="4"/>
    <n v="4"/>
    <n v="4"/>
    <n v="2.5"/>
    <n v="4"/>
    <n v="3.5"/>
    <n v="3.5"/>
    <n v="3.5"/>
    <n v="3.4"/>
    <n v="3"/>
    <n v="4.5"/>
    <n v="3.5"/>
    <n v="3.5"/>
    <n v="3.5"/>
    <n v="3.6"/>
    <n v="4"/>
    <n v="3.75"/>
    <n v="13.892135664778296"/>
    <n v="-0.25"/>
  </r>
  <r>
    <x v="8"/>
    <x v="17"/>
    <s v="—"/>
    <s v="B2"/>
    <s v="B2"/>
    <s v="B2"/>
    <s v="B"/>
    <s v="B"/>
    <s v="B"/>
    <s v="B"/>
    <s v="B"/>
    <s v="B"/>
    <x v="3"/>
    <n v="3.5"/>
    <n v="2.5"/>
    <n v="4"/>
    <n v="3.3333333333333335"/>
    <n v="4"/>
    <n v="3.5"/>
    <n v="2.5"/>
    <n v="3.3333333333333335"/>
    <n v="3"/>
    <n v="3"/>
    <n v="4.5"/>
    <n v="3.5"/>
    <n v="4"/>
    <n v="3.6"/>
    <n v="4"/>
    <n v="3.5"/>
    <n v="3.5"/>
    <n v="3"/>
    <n v="3"/>
    <n v="3.4"/>
    <n v="4"/>
    <n v="3.416666666666667"/>
    <n v="12.193058553734296"/>
    <n v="-0.58333333333333304"/>
  </r>
  <r>
    <x v="8"/>
    <x v="18"/>
    <s v="B2"/>
    <s v="B2"/>
    <s v="B2"/>
    <s v="B2"/>
    <s v="B"/>
    <s v="B"/>
    <s v="B"/>
    <s v="B"/>
    <s v="B"/>
    <s v="B"/>
    <x v="3"/>
    <n v="3.5"/>
    <n v="3"/>
    <n v="4.5"/>
    <n v="3.6666666666666665"/>
    <n v="4.5"/>
    <n v="3.5"/>
    <n v="3"/>
    <n v="3.6666666666666665"/>
    <n v="2"/>
    <n v="3.5"/>
    <n v="3"/>
    <n v="2.5"/>
    <n v="2.5"/>
    <n v="2.7"/>
    <n v="2.5"/>
    <n v="3.5"/>
    <n v="4"/>
    <n v="2"/>
    <n v="3"/>
    <n v="3"/>
    <n v="3.5"/>
    <n v="3.2583333333333333"/>
    <n v="10.171112508830085"/>
    <n v="0.7583333333333333"/>
  </r>
  <r>
    <x v="8"/>
    <x v="19"/>
    <s v="A"/>
    <s v="A"/>
    <s v="A"/>
    <s v="A"/>
    <s v="A"/>
    <s v="A"/>
    <s v="A"/>
    <s v="A"/>
    <s v="A"/>
    <s v="A"/>
    <x v="3"/>
    <n v="3.5"/>
    <n v="4"/>
    <n v="3"/>
    <n v="3.5"/>
    <n v="5"/>
    <n v="4"/>
    <n v="3.5"/>
    <n v="4.166666666666667"/>
    <n v="3.5"/>
    <n v="4.5"/>
    <n v="4.5"/>
    <n v="3.5"/>
    <n v="3.5"/>
    <n v="3.9"/>
    <n v="4"/>
    <n v="3.5"/>
    <n v="4.5"/>
    <n v="4"/>
    <n v="4"/>
    <n v="4"/>
    <n v="3.5"/>
    <n v="3.8916666666666666"/>
    <n v="14.981016432141658"/>
    <n v="-0.10833333333333339"/>
  </r>
  <r>
    <x v="8"/>
    <x v="20"/>
    <s v="A"/>
    <s v="A"/>
    <s v="A"/>
    <s v="A"/>
    <s v="A"/>
    <s v="A"/>
    <s v="A"/>
    <s v="A"/>
    <s v="A"/>
    <s v="A"/>
    <x v="3"/>
    <n v="3.5"/>
    <n v="3.5"/>
    <n v="4.5"/>
    <n v="3.8333333333333335"/>
    <n v="3.5"/>
    <n v="3.5"/>
    <n v="3.5"/>
    <n v="3.5"/>
    <n v="3"/>
    <n v="3"/>
    <n v="3"/>
    <n v="2.5"/>
    <n v="2.5"/>
    <n v="2.8"/>
    <n v="3.5"/>
    <n v="3.5"/>
    <n v="3"/>
    <n v="2.5"/>
    <n v="3"/>
    <n v="3.1"/>
    <n v="4.5"/>
    <n v="3.3083333333333331"/>
    <n v="11.412142866876625"/>
    <n v="0.80833333333333313"/>
  </r>
  <r>
    <x v="8"/>
    <x v="21"/>
    <s v="B1"/>
    <s v="B1"/>
    <s v="B1"/>
    <s v="B1"/>
    <s v="B"/>
    <s v="B"/>
    <s v="B"/>
    <s v="B"/>
    <s v="C2"/>
    <s v="C1"/>
    <x v="1"/>
    <n v="4.5"/>
    <n v="4"/>
    <n v="4"/>
    <n v="4.166666666666667"/>
    <n v="4.5"/>
    <n v="4"/>
    <n v="4"/>
    <n v="4.166666666666667"/>
    <n v="4"/>
    <n v="5"/>
    <n v="5"/>
    <n v="4"/>
    <n v="4"/>
    <n v="4.4000000000000004"/>
    <n v="4"/>
    <n v="4"/>
    <n v="4"/>
    <n v="4"/>
    <n v="3.5"/>
    <n v="3.9"/>
    <n v="4.5"/>
    <n v="4.1583333333333332"/>
    <n v="16.846239030747597"/>
    <n v="0.15833333333333321"/>
  </r>
  <r>
    <x v="8"/>
    <x v="22"/>
    <s v="A"/>
    <s v="A"/>
    <s v="A"/>
    <s v="A"/>
    <s v="A"/>
    <s v="A"/>
    <s v="A"/>
    <s v="A"/>
    <s v="A"/>
    <s v="A"/>
    <x v="0"/>
    <n v="4"/>
    <n v="4"/>
    <n v="4"/>
    <n v="4"/>
    <n v="4"/>
    <n v="3.5"/>
    <n v="4"/>
    <n v="3.8333333333333335"/>
    <n v="4"/>
    <n v="4"/>
    <n v="3.5"/>
    <n v="4"/>
    <n v="3"/>
    <n v="3.7"/>
    <n v="3.5"/>
    <n v="4"/>
    <n v="4"/>
    <n v="3.5"/>
    <n v="3"/>
    <n v="3.6"/>
    <n v="4"/>
    <n v="3.7833333333333337"/>
    <n v="14.005673914338217"/>
    <n v="0.78333333333333366"/>
  </r>
  <r>
    <x v="8"/>
    <x v="23"/>
    <s v="A"/>
    <s v="A"/>
    <s v="A"/>
    <s v="A"/>
    <s v="A"/>
    <s v="B"/>
    <s v="B"/>
    <s v="B"/>
    <s v="B"/>
    <s v="B"/>
    <x v="3"/>
    <n v="3.5"/>
    <n v="4"/>
    <n v="4.5"/>
    <n v="4"/>
    <n v="4.5"/>
    <n v="2.5"/>
    <n v="2.5"/>
    <n v="3.1666666666666665"/>
    <n v="3.5"/>
    <n v="3.5"/>
    <n v="3"/>
    <n v="3"/>
    <n v="2.5"/>
    <n v="3.1"/>
    <n v="3"/>
    <n v="3.5"/>
    <n v="4"/>
    <n v="3"/>
    <n v="3"/>
    <n v="3.3"/>
    <n v="4.5"/>
    <n v="3.3916666666666666"/>
    <n v="12.260083807777631"/>
    <n v="0.89166666666666661"/>
  </r>
  <r>
    <x v="8"/>
    <x v="24"/>
    <s v="B1"/>
    <s v="B1"/>
    <s v="B1"/>
    <s v="B1"/>
    <s v="A"/>
    <s v="A"/>
    <s v="A"/>
    <s v="A"/>
    <s v="A"/>
    <s v="A"/>
    <x v="3"/>
    <n v="3.5"/>
    <n v="3.5"/>
    <n v="3"/>
    <n v="3.3333333333333335"/>
    <n v="4.5"/>
    <n v="3.5"/>
    <n v="3"/>
    <n v="3.6666666666666665"/>
    <n v="3"/>
    <n v="4"/>
    <n v="4"/>
    <n v="3"/>
    <n v="4"/>
    <n v="3.6"/>
    <n v="3.5"/>
    <n v="4"/>
    <n v="4.5"/>
    <n v="3.5"/>
    <n v="3.5"/>
    <n v="3.8"/>
    <n v="3.5"/>
    <n v="3.5999999999999996"/>
    <n v="13.388540519906506"/>
    <n v="-0.40000000000000036"/>
  </r>
  <r>
    <x v="8"/>
    <x v="25"/>
    <s v="A"/>
    <s v="A"/>
    <s v="A"/>
    <s v="A"/>
    <s v="A"/>
    <s v="A"/>
    <s v="A"/>
    <s v="A"/>
    <s v="A"/>
    <s v="A"/>
    <x v="3"/>
    <n v="3.5"/>
    <n v="3"/>
    <n v="2"/>
    <n v="2.8333333333333335"/>
    <n v="3"/>
    <n v="2.5"/>
    <n v="2.5"/>
    <n v="2.6666666666666665"/>
    <n v="3"/>
    <n v="3"/>
    <n v="4"/>
    <n v="3"/>
    <n v="3"/>
    <n v="3.2"/>
    <n v="4"/>
    <n v="3"/>
    <n v="3"/>
    <n v="3"/>
    <n v="3"/>
    <n v="3.2"/>
    <n v="4"/>
    <n v="2.9749999999999996"/>
    <n v="10.219898303951245"/>
    <n v="-0.52500000000000036"/>
  </r>
  <r>
    <x v="8"/>
    <x v="26"/>
    <s v="B2"/>
    <s v="B2"/>
    <s v="B2"/>
    <s v="B2"/>
    <s v="B"/>
    <s v="B"/>
    <s v="B"/>
    <s v="B"/>
    <s v="B"/>
    <s v="B"/>
    <x v="0"/>
    <n v="5"/>
    <n v="5"/>
    <n v="5"/>
    <n v="5"/>
    <n v="3"/>
    <n v="4"/>
    <n v="4"/>
    <n v="3.6666666666666665"/>
    <n v="4"/>
    <n v="4.5"/>
    <n v="5"/>
    <n v="4.5"/>
    <n v="4"/>
    <n v="4.4000000000000004"/>
    <n v="4"/>
    <n v="5"/>
    <n v="4"/>
    <n v="3"/>
    <n v="2.5"/>
    <n v="3.7"/>
    <n v="4"/>
    <n v="4.1916666666666664"/>
    <n v="15.7090604811878"/>
    <n v="0.19166666666666643"/>
  </r>
  <r>
    <x v="8"/>
    <x v="27"/>
    <s v="A"/>
    <s v="A"/>
    <s v="A"/>
    <s v="A"/>
    <s v="A"/>
    <s v="A"/>
    <s v="A"/>
    <s v="A"/>
    <s v="A"/>
    <s v="A"/>
    <x v="3"/>
    <n v="4"/>
    <n v="3"/>
    <n v="4.5"/>
    <n v="3.8333333333333335"/>
    <n v="3.5"/>
    <n v="3.5"/>
    <n v="3"/>
    <n v="3.3333333333333335"/>
    <n v="3"/>
    <n v="3"/>
    <n v="3"/>
    <n v="3"/>
    <n v="2.5"/>
    <n v="2.9"/>
    <n v="3"/>
    <n v="3.5"/>
    <n v="3"/>
    <n v="3.5"/>
    <n v="3"/>
    <n v="3.2"/>
    <n v="4.5"/>
    <n v="3.3166666666666664"/>
    <n v="11.725971543703279"/>
    <n v="0.81666666666666643"/>
  </r>
  <r>
    <x v="8"/>
    <x v="28"/>
    <s v="B1"/>
    <s v="B1"/>
    <s v="B1"/>
    <s v="B1"/>
    <s v="B"/>
    <s v="B"/>
    <s v="B"/>
    <s v="B"/>
    <s v="C1"/>
    <s v="C1"/>
    <x v="2"/>
    <n v="5"/>
    <n v="4.5"/>
    <n v="4.5"/>
    <n v="4.666666666666667"/>
    <n v="4.5"/>
    <n v="4.5"/>
    <n v="4"/>
    <n v="4.333333333333333"/>
    <n v="4.5"/>
    <n v="5.5"/>
    <n v="5"/>
    <n v="4.5"/>
    <n v="4"/>
    <n v="4.7"/>
    <n v="4.5"/>
    <n v="4.5"/>
    <n v="4.5"/>
    <n v="4.5"/>
    <n v="4"/>
    <n v="4.4000000000000004"/>
    <n v="3.5"/>
    <n v="4.5250000000000004"/>
    <n v="18.552080004480985"/>
    <n v="2.5000000000000355E-2"/>
  </r>
  <r>
    <x v="8"/>
    <x v="29"/>
    <s v="not applicable"/>
    <s v="not applicable"/>
    <s v="not applicable"/>
    <s v="not applicable"/>
    <s v="not applicable"/>
    <s v="not applicable"/>
    <s v="not applicable"/>
    <s v="not applicable"/>
    <s v="not applicable"/>
    <s v="not applicable"/>
    <x v="5"/>
    <n v="3.6470588235294117"/>
    <n v="3.5"/>
    <n v="3.6"/>
    <n v="3.6"/>
    <n v="3.9000000000000004"/>
    <n v="3.2"/>
    <n v="3.3000000000000003"/>
    <n v="3.5"/>
    <n v="3.5"/>
    <n v="3.7"/>
    <n v="3.9000000000000004"/>
    <n v="3.5"/>
    <n v="3.3000000000000003"/>
    <n v="3.6"/>
    <n v="3.5"/>
    <n v="3.6"/>
    <n v="3.8000000000000003"/>
    <n v="3.5"/>
    <n v="3.3000000000000003"/>
    <n v="3.5"/>
    <n v="3.9411764705882355"/>
    <n v="3.536274509803921"/>
    <n v="13.100000000000001"/>
    <n v="3.6274509803920996E-2"/>
  </r>
  <r>
    <x v="8"/>
    <x v="30"/>
    <s v="not applicable"/>
    <s v="not applicable"/>
    <s v="not applicable"/>
    <s v="not applicable"/>
    <s v="not applicable"/>
    <s v="not applicable"/>
    <s v="not applicable"/>
    <s v="not applicable"/>
    <s v="not applicable"/>
    <s v="not applicable"/>
    <x v="6"/>
    <n v="4"/>
    <n v="3.8000000000000003"/>
    <n v="4.3"/>
    <n v="4"/>
    <n v="4.3"/>
    <n v="3.8000000000000003"/>
    <n v="3.7"/>
    <n v="3.9000000000000004"/>
    <n v="3.7"/>
    <n v="4.1000000000000005"/>
    <n v="4.3"/>
    <n v="3.8000000000000003"/>
    <n v="3.5"/>
    <n v="3.9000000000000004"/>
    <n v="3.7"/>
    <n v="4.1000000000000005"/>
    <n v="4.1000000000000005"/>
    <n v="3.5"/>
    <n v="3.5"/>
    <n v="3.8000000000000003"/>
    <n v="3.9583333333333335"/>
    <n v="3.9055555555555554"/>
    <n v="15.100000000000001"/>
    <n v="0.40555555555555545"/>
  </r>
  <r>
    <x v="8"/>
    <x v="31"/>
    <s v="not applicable"/>
    <s v="not applicable"/>
    <s v="not applicable"/>
    <s v="not applicable"/>
    <s v="not applicable"/>
    <s v="not applicable"/>
    <s v="not applicable"/>
    <s v="not applicable"/>
    <s v="not applicable"/>
    <s v="not applicable"/>
    <x v="7"/>
    <n v="3.7931034482758621"/>
    <n v="3.6551724137931036"/>
    <n v="3.8793103448275863"/>
    <n v="3.7758620689655178"/>
    <n v="4.0862068965517242"/>
    <n v="3.4310344827586206"/>
    <n v="3.4310344827586206"/>
    <n v="3.6494252873563227"/>
    <n v="3.5862068965517242"/>
    <n v="3.8620689655172415"/>
    <n v="4.0517241379310347"/>
    <n v="3.6206896551724137"/>
    <n v="3.3620689655172415"/>
    <n v="3.6965517241379322"/>
    <n v="3.5862068965517242"/>
    <n v="3.8275862068965516"/>
    <n v="3.896551724137931"/>
    <n v="3.5"/>
    <n v="3.3620689655172415"/>
    <n v="3.6344827586206905"/>
    <n v="3.9482758620689653"/>
    <n v="3.6890804597701154"/>
    <n v="13.907582254677385"/>
    <n v="0.17122331691297266"/>
  </r>
  <r>
    <x v="8"/>
    <x v="32"/>
    <s v="not applicable"/>
    <s v="not applicable"/>
    <s v="not applicable"/>
    <s v="not applicable"/>
    <s v="not applicable"/>
    <s v="not applicable"/>
    <s v="not applicable"/>
    <s v="not applicable"/>
    <s v="not applicable"/>
    <s v="not applicable"/>
    <x v="3"/>
    <n v="3.375"/>
    <n v="3.1666666666666665"/>
    <n v="3.375"/>
    <n v="3.3055555555555558"/>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326388888888893"/>
    <n v="11.10757500817642"/>
    <n v="6.5972222222222765E-2"/>
  </r>
  <r>
    <x v="8"/>
    <x v="33"/>
    <s v="not applicable"/>
    <s v="not applicable"/>
    <s v="not applicable"/>
    <s v="not applicable"/>
    <s v="not applicable"/>
    <s v="not applicable"/>
    <s v="not applicable"/>
    <s v="not applicable"/>
    <s v="not applicable"/>
    <s v="not applicable"/>
    <x v="8"/>
    <n v="3.8888888888888888"/>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
    <n v="3.8157407407407407"/>
    <n v="14.711626211150515"/>
    <n v="3.2407407407406552E-3"/>
  </r>
  <r>
    <x v="8"/>
    <x v="34"/>
    <s v="not applicable"/>
    <s v="not applicable"/>
    <s v="not applicable"/>
    <s v="not applicable"/>
    <s v="not applicable"/>
    <s v="not applicable"/>
    <s v="not applicable"/>
    <s v="not applicable"/>
    <s v="not applicable"/>
    <s v="not applicable"/>
    <x v="8"/>
    <n v="4.3125"/>
    <n v="4.25"/>
    <n v="4.5"/>
    <n v="4.354166666666667"/>
    <n v="4.375"/>
    <n v="4.0625"/>
    <n v="4.1875"/>
    <n v="4.2083333333333339"/>
    <n v="4.125"/>
    <n v="4.625"/>
    <n v="4.75"/>
    <n v="4.25"/>
    <n v="3.6875"/>
    <n v="4.2875000000000005"/>
    <n v="4"/>
    <n v="4.5"/>
    <n v="4.3125"/>
    <n v="3.9375"/>
    <n v="3.625"/>
    <n v="4.0750000000000002"/>
    <n v="4.0625"/>
    <n v="4.2312500000000002"/>
    <n v="17.203043673396564"/>
    <n v="0.48125000000000018"/>
  </r>
  <r>
    <x v="8"/>
    <x v="35"/>
    <s v="not applicable"/>
    <s v="not applicable"/>
    <s v="not applicable"/>
    <s v="not applicable"/>
    <s v="not applicable"/>
    <s v="not applicable"/>
    <s v="not applicable"/>
    <s v="not applicable"/>
    <s v="not applicable"/>
    <s v="not applicable"/>
    <x v="8"/>
    <n v="4.0882352941176467"/>
    <n v="4"/>
    <n v="4.2352941176470589"/>
    <n v="4.1078431372549016"/>
    <n v="4.2647058823529411"/>
    <n v="3.7058823529411766"/>
    <n v="3.9117647058823528"/>
    <n v="3.960784313725489"/>
    <n v="4"/>
    <n v="4.3235294117647056"/>
    <n v="4.5"/>
    <n v="4"/>
    <n v="3.5882352941176472"/>
    <n v="4.0823529411764712"/>
    <n v="3.7352941176470589"/>
    <n v="4.1470588235294121"/>
    <n v="4.2058823529411766"/>
    <n v="3.8823529411764706"/>
    <n v="3.5"/>
    <n v="3.8941176470588239"/>
    <n v="4.0294117647058822"/>
    <n v="4.0112745098039211"/>
    <n v="15.88405795808983"/>
    <n v="0.23002450980392108"/>
  </r>
  <r>
    <x v="9"/>
    <x v="37"/>
    <s v="A"/>
    <s v="A"/>
    <s v="A"/>
    <s v="A"/>
    <s v="A"/>
    <s v="A"/>
    <s v="A"/>
    <s v="A"/>
    <s v="A"/>
    <s v="A"/>
    <x v="0"/>
    <n v="3.5"/>
    <n v="3"/>
    <n v="3"/>
    <n v="3.1666666666666665"/>
    <n v="3.5"/>
    <n v="2"/>
    <n v="3"/>
    <n v="2.8333333333333335"/>
    <n v="2"/>
    <n v="3"/>
    <n v="3"/>
    <n v="2.5"/>
    <n v="2"/>
    <n v="2.5"/>
    <n v="1.5"/>
    <n v="4"/>
    <n v="3.5"/>
    <n v="2.5"/>
    <n v="2"/>
    <n v="2.7"/>
    <n v="3.5"/>
    <n v="2.8"/>
    <n v="8.1506556831636292"/>
    <n v="0.79999999999999982"/>
  </r>
  <r>
    <x v="9"/>
    <x v="0"/>
    <s v="—"/>
    <s v="—"/>
    <s v="B1"/>
    <s v="B1"/>
    <s v="B"/>
    <s v="B"/>
    <s v="B"/>
    <s v="C"/>
    <s v="C1"/>
    <s v="C2"/>
    <x v="0"/>
    <n v="4"/>
    <n v="4.5"/>
    <n v="5"/>
    <n v="4.5"/>
    <n v="5"/>
    <n v="4.5"/>
    <n v="4.5"/>
    <n v="4.666666666666667"/>
    <n v="4.5"/>
    <n v="5"/>
    <n v="4.5"/>
    <n v="4.5"/>
    <n v="3.5"/>
    <n v="4.4000000000000004"/>
    <n v="4"/>
    <n v="4.5"/>
    <n v="4.5"/>
    <n v="4.5"/>
    <n v="3.5"/>
    <n v="4.2"/>
    <n v="3.5"/>
    <n v="4.4416666666666673"/>
    <n v="17.587982853431985"/>
    <n v="0.94166666666666732"/>
  </r>
  <r>
    <x v="9"/>
    <x v="2"/>
    <s v="B1"/>
    <s v="B1"/>
    <s v="B1"/>
    <s v="B1"/>
    <s v="B"/>
    <s v="B"/>
    <s v="B"/>
    <s v="B"/>
    <s v="B"/>
    <s v="B"/>
    <x v="1"/>
    <n v="4.5"/>
    <n v="4.5"/>
    <n v="4.5"/>
    <n v="4.5"/>
    <n v="3.5"/>
    <n v="4"/>
    <n v="3"/>
    <n v="3.5"/>
    <n v="4.5"/>
    <n v="4.5"/>
    <n v="4.5"/>
    <n v="4"/>
    <n v="4"/>
    <n v="4.3"/>
    <n v="4"/>
    <n v="4"/>
    <n v="4"/>
    <n v="3.5"/>
    <n v="4"/>
    <n v="3.9"/>
    <n v="4.5"/>
    <n v="4.05"/>
    <n v="16.442848709205126"/>
    <n v="4.9999999999999822E-2"/>
  </r>
  <r>
    <x v="9"/>
    <x v="3"/>
    <s v="A"/>
    <s v="A"/>
    <s v="A"/>
    <s v="A"/>
    <s v="A"/>
    <s v="A"/>
    <s v="A"/>
    <s v="A"/>
    <s v="A"/>
    <s v="A"/>
    <x v="1"/>
    <n v="3.5"/>
    <n v="4"/>
    <n v="4.5"/>
    <n v="4"/>
    <n v="4"/>
    <n v="4"/>
    <n v="4"/>
    <n v="4"/>
    <n v="4.5"/>
    <n v="5"/>
    <n v="5"/>
    <n v="4"/>
    <n v="5"/>
    <n v="4.7"/>
    <n v="5"/>
    <n v="4.5"/>
    <n v="5"/>
    <n v="5.5"/>
    <n v="5"/>
    <n v="5"/>
    <n v="4.5"/>
    <n v="4.4249999999999998"/>
    <n v="21.558149773971842"/>
    <n v="-0.57500000000000018"/>
  </r>
  <r>
    <x v="9"/>
    <x v="4"/>
    <s v="A"/>
    <s v="A"/>
    <s v="A"/>
    <s v="A"/>
    <s v="A"/>
    <s v="A"/>
    <s v="A"/>
    <s v="A"/>
    <s v="A"/>
    <s v="A"/>
    <x v="2"/>
    <n v="4.5"/>
    <n v="4.5"/>
    <n v="5"/>
    <n v="4.666666666666667"/>
    <n v="4.5"/>
    <n v="4"/>
    <n v="4"/>
    <n v="4.166666666666667"/>
    <n v="4.5"/>
    <n v="4"/>
    <n v="4.5"/>
    <n v="3.5"/>
    <n v="3.5"/>
    <n v="4"/>
    <n v="4"/>
    <n v="4.5"/>
    <n v="4"/>
    <n v="4"/>
    <n v="3.5"/>
    <n v="4"/>
    <n v="4"/>
    <n v="4.2083333333333339"/>
    <n v="16.76991042145638"/>
    <n v="0.70833333333333393"/>
  </r>
  <r>
    <x v="9"/>
    <x v="36"/>
    <s v="—"/>
    <s v="—"/>
    <s v="—"/>
    <s v="B1"/>
    <s v="B"/>
    <s v="B"/>
    <s v="B"/>
    <s v="C"/>
    <s v="C1"/>
    <s v="C2"/>
    <x v="0"/>
    <n v="4.5"/>
    <n v="4.5"/>
    <n v="5"/>
    <n v="4.666666666666667"/>
    <n v="6"/>
    <n v="4"/>
    <n v="5.5"/>
    <n v="5.166666666666667"/>
    <n v="4.5"/>
    <n v="4.5"/>
    <n v="5.5"/>
    <n v="4.5"/>
    <n v="3"/>
    <n v="4.4000000000000004"/>
    <n v="4.5"/>
    <n v="5"/>
    <n v="5.5"/>
    <n v="4.5"/>
    <n v="4"/>
    <n v="4.7"/>
    <n v="4.5"/>
    <n v="4.7333333333333334"/>
    <n v="21.947818898603352"/>
    <n v="1.7333333333333334"/>
  </r>
  <r>
    <x v="9"/>
    <x v="7"/>
    <s v="A"/>
    <s v="A"/>
    <s v="A"/>
    <s v="A"/>
    <s v="A"/>
    <s v="A"/>
    <s v="A"/>
    <s v="A"/>
    <s v="A"/>
    <s v="A"/>
    <x v="3"/>
    <n v="3"/>
    <n v="3.5"/>
    <n v="3.5"/>
    <n v="3.3333333333333335"/>
    <n v="3"/>
    <n v="2.5"/>
    <n v="2.5"/>
    <n v="2.6666666666666665"/>
    <n v="3"/>
    <n v="3"/>
    <n v="3.5"/>
    <n v="3.5"/>
    <n v="3"/>
    <n v="3.2"/>
    <n v="3.5"/>
    <n v="2.5"/>
    <n v="3"/>
    <n v="3"/>
    <n v="3"/>
    <n v="3"/>
    <n v="3"/>
    <n v="3.05"/>
    <n v="9.1395377705683547"/>
    <n v="4.9999999999999822E-2"/>
  </r>
  <r>
    <x v="9"/>
    <x v="8"/>
    <s v="A"/>
    <s v="A"/>
    <s v="A"/>
    <s v="A"/>
    <s v="A"/>
    <s v="A"/>
    <s v="A"/>
    <s v="A"/>
    <s v="A"/>
    <s v="A"/>
    <x v="0"/>
    <n v="4"/>
    <n v="4"/>
    <n v="4.5"/>
    <n v="4.166666666666667"/>
    <n v="5"/>
    <n v="4"/>
    <n v="4"/>
    <n v="4.333333333333333"/>
    <n v="4.5"/>
    <n v="4"/>
    <n v="5"/>
    <n v="5"/>
    <n v="3.5"/>
    <n v="4.4000000000000004"/>
    <n v="3.5"/>
    <n v="3.5"/>
    <n v="4"/>
    <n v="4"/>
    <n v="4"/>
    <n v="3.8"/>
    <n v="4"/>
    <n v="4.1749999999999998"/>
    <n v="15.989302277375559"/>
    <n v="0.67499999999999982"/>
  </r>
  <r>
    <x v="9"/>
    <x v="9"/>
    <s v="A"/>
    <s v="A"/>
    <s v="A"/>
    <s v="A"/>
    <s v="A"/>
    <s v="A"/>
    <s v="A"/>
    <s v="A"/>
    <s v="A"/>
    <s v="A"/>
    <x v="2"/>
    <n v="4"/>
    <n v="4"/>
    <n v="4"/>
    <n v="4"/>
    <n v="4.5"/>
    <n v="3.5"/>
    <n v="3.5"/>
    <n v="3.8333333333333335"/>
    <n v="4"/>
    <n v="4.5"/>
    <n v="4.5"/>
    <n v="3.5"/>
    <n v="4"/>
    <n v="4.0999999999999996"/>
    <n v="3.5"/>
    <n v="4"/>
    <n v="4"/>
    <n v="4.5"/>
    <n v="3.5"/>
    <n v="3.9"/>
    <n v="4.5"/>
    <n v="3.9583333333333335"/>
    <n v="16.098177928092358"/>
    <n v="-4.1666666666666519E-2"/>
  </r>
  <r>
    <x v="9"/>
    <x v="10"/>
    <s v="A"/>
    <s v="A"/>
    <s v="A"/>
    <s v="A"/>
    <s v="A"/>
    <s v="A"/>
    <s v="A"/>
    <s v="A"/>
    <s v="A"/>
    <s v="A"/>
    <x v="1"/>
    <n v="3.5"/>
    <n v="3.5"/>
    <n v="3"/>
    <n v="3.3333333333333335"/>
    <n v="4.5"/>
    <n v="3"/>
    <n v="4"/>
    <n v="3.8333333333333335"/>
    <n v="4"/>
    <n v="4.5"/>
    <n v="5"/>
    <n v="4.5"/>
    <n v="4"/>
    <n v="4.4000000000000004"/>
    <n v="4"/>
    <n v="3"/>
    <n v="4.5"/>
    <n v="4"/>
    <n v="3"/>
    <n v="3.7"/>
    <n v="4.5"/>
    <n v="3.8166666666666664"/>
    <n v="14.942606296816495"/>
    <n v="-0.18333333333333357"/>
  </r>
  <r>
    <x v="9"/>
    <x v="11"/>
    <s v="B1"/>
    <s v="B1"/>
    <s v="B1"/>
    <s v="B1"/>
    <s v="B"/>
    <s v="B"/>
    <s v="A"/>
    <s v="A"/>
    <s v="A"/>
    <s v="A"/>
    <x v="3"/>
    <n v="3"/>
    <n v="2.5"/>
    <n v="2.5"/>
    <n v="2.6666666666666665"/>
    <n v="3"/>
    <n v="3"/>
    <n v="2.5"/>
    <n v="2.8333333333333335"/>
    <n v="3"/>
    <n v="2.5"/>
    <n v="3"/>
    <n v="3"/>
    <n v="3.5"/>
    <n v="3"/>
    <n v="4"/>
    <n v="3"/>
    <n v="3"/>
    <n v="2.5"/>
    <n v="3"/>
    <n v="3.1"/>
    <n v="4"/>
    <n v="2.9"/>
    <n v="9.7406527436111787"/>
    <n v="-0.60000000000000009"/>
  </r>
  <r>
    <x v="9"/>
    <x v="12"/>
    <s v="B1"/>
    <s v="B1"/>
    <s v="B1"/>
    <s v="B1"/>
    <s v="B"/>
    <s v="B"/>
    <s v="B"/>
    <s v="A"/>
    <s v="A"/>
    <s v="A"/>
    <x v="3"/>
    <n v="3"/>
    <n v="2.5"/>
    <n v="2.5"/>
    <n v="2.6666666666666665"/>
    <n v="4"/>
    <n v="3.5"/>
    <n v="2.5"/>
    <n v="3.3333333333333335"/>
    <n v="3"/>
    <n v="2.5"/>
    <n v="2.5"/>
    <n v="3"/>
    <n v="3"/>
    <n v="2.8"/>
    <n v="3"/>
    <n v="3"/>
    <n v="3"/>
    <n v="2.5"/>
    <n v="3.5"/>
    <n v="3"/>
    <n v="3"/>
    <n v="2.95"/>
    <n v="8.859528781229228"/>
    <n v="-4.9999999999999822E-2"/>
  </r>
  <r>
    <x v="9"/>
    <x v="13"/>
    <s v="A"/>
    <s v="A"/>
    <s v="A"/>
    <s v="A"/>
    <s v="A"/>
    <s v="B"/>
    <s v="B"/>
    <s v="B"/>
    <s v="B"/>
    <s v="B"/>
    <x v="4"/>
    <n v="3"/>
    <n v="2.5"/>
    <n v="3.5"/>
    <n v="3"/>
    <n v="4.5"/>
    <n v="3.5"/>
    <n v="4.5"/>
    <n v="4.166666666666667"/>
    <n v="4.5"/>
    <n v="4"/>
    <n v="4.5"/>
    <n v="4.5"/>
    <n v="3"/>
    <n v="4.0999999999999996"/>
    <n v="4"/>
    <n v="4"/>
    <n v="4.5"/>
    <n v="4"/>
    <n v="4"/>
    <n v="4.0999999999999996"/>
    <n v="3.5"/>
    <n v="3.8416666666666663"/>
    <n v="15.075655463981644"/>
    <n v="0.34166666666666634"/>
  </r>
  <r>
    <x v="9"/>
    <x v="38"/>
    <s v="A"/>
    <s v="A"/>
    <s v="A"/>
    <s v="A"/>
    <s v="A"/>
    <s v="A"/>
    <s v="A"/>
    <s v="A"/>
    <s v="A"/>
    <s v="A"/>
    <x v="2"/>
    <n v="3.5"/>
    <n v="3.5"/>
    <n v="4"/>
    <n v="3.6666666666666665"/>
    <n v="3"/>
    <n v="2.5"/>
    <n v="2.5"/>
    <n v="2.6666666666666665"/>
    <n v="3.5"/>
    <n v="3.5"/>
    <n v="3.5"/>
    <n v="3"/>
    <n v="2.5"/>
    <n v="3.2"/>
    <n v="3"/>
    <n v="3"/>
    <n v="3"/>
    <n v="3"/>
    <n v="3"/>
    <n v="3"/>
    <n v="4"/>
    <n v="3.1333333333333333"/>
    <n v="10.214702411528457"/>
    <n v="0.6333333333333333"/>
  </r>
  <r>
    <x v="9"/>
    <x v="14"/>
    <s v="B2"/>
    <s v="B2"/>
    <s v="B2"/>
    <s v="B2"/>
    <s v="A"/>
    <s v="A"/>
    <s v="A"/>
    <s v="A"/>
    <s v="A"/>
    <s v="A"/>
    <x v="3"/>
    <n v="3"/>
    <n v="3"/>
    <n v="2"/>
    <n v="2.6666666666666665"/>
    <n v="3.5"/>
    <n v="1"/>
    <n v="2"/>
    <n v="2.1666666666666665"/>
    <n v="3"/>
    <n v="3"/>
    <n v="3"/>
    <n v="3.5"/>
    <n v="2.5"/>
    <n v="3"/>
    <n v="2.5"/>
    <n v="4"/>
    <n v="3"/>
    <n v="3"/>
    <n v="3"/>
    <n v="3.1"/>
    <n v="4"/>
    <n v="2.7333333333333334"/>
    <n v="9.1993562657869976"/>
    <n v="0.23333333333333339"/>
  </r>
  <r>
    <x v="9"/>
    <x v="15"/>
    <s v="A"/>
    <s v="A"/>
    <s v="A"/>
    <s v="A"/>
    <s v="A"/>
    <s v="A"/>
    <s v="A"/>
    <s v="A"/>
    <s v="A"/>
    <s v="A"/>
    <x v="1"/>
    <n v="4.5"/>
    <n v="3.5"/>
    <n v="4"/>
    <n v="4"/>
    <n v="4.5"/>
    <n v="4"/>
    <n v="4"/>
    <n v="4.166666666666667"/>
    <n v="4"/>
    <n v="4"/>
    <n v="4.5"/>
    <n v="4"/>
    <n v="4"/>
    <n v="4.0999999999999996"/>
    <n v="3.5"/>
    <n v="4"/>
    <n v="5"/>
    <n v="3.5"/>
    <n v="3.5"/>
    <n v="3.9"/>
    <n v="4"/>
    <n v="4.041666666666667"/>
    <n v="15.841865468985146"/>
    <n v="4.1666666666666963E-2"/>
  </r>
  <r>
    <x v="9"/>
    <x v="16"/>
    <s v="B1"/>
    <s v="B1"/>
    <s v="B1"/>
    <s v="B1"/>
    <s v="B"/>
    <s v="B"/>
    <s v="B"/>
    <s v="B"/>
    <s v="B"/>
    <s v="B"/>
    <x v="0"/>
    <n v="4"/>
    <n v="4"/>
    <n v="4"/>
    <n v="4"/>
    <n v="4"/>
    <n v="4"/>
    <n v="4"/>
    <n v="4"/>
    <n v="2.5"/>
    <n v="4"/>
    <n v="3.5"/>
    <n v="3.5"/>
    <n v="3.5"/>
    <n v="3.4"/>
    <n v="3"/>
    <n v="4.5"/>
    <n v="3.5"/>
    <n v="3.5"/>
    <n v="3.5"/>
    <n v="3.6"/>
    <n v="4.5"/>
    <n v="3.75"/>
    <n v="14.391788648690099"/>
    <n v="0.25"/>
  </r>
  <r>
    <x v="9"/>
    <x v="17"/>
    <s v="—"/>
    <s v="B2"/>
    <s v="B2"/>
    <s v="B2"/>
    <s v="B"/>
    <s v="B"/>
    <s v="B"/>
    <s v="B"/>
    <s v="B"/>
    <s v="B"/>
    <x v="3"/>
    <n v="3.5"/>
    <n v="2.5"/>
    <n v="4"/>
    <n v="3.3333333333333335"/>
    <n v="4"/>
    <n v="3.5"/>
    <n v="2.5"/>
    <n v="3.3333333333333335"/>
    <n v="3"/>
    <n v="3"/>
    <n v="4.5"/>
    <n v="3.5"/>
    <n v="4"/>
    <n v="3.6"/>
    <n v="4"/>
    <n v="3.5"/>
    <n v="3.5"/>
    <n v="3"/>
    <n v="3"/>
    <n v="3.4"/>
    <n v="4"/>
    <n v="3.416666666666667"/>
    <n v="12.193058553734296"/>
    <n v="-0.58333333333333304"/>
  </r>
  <r>
    <x v="9"/>
    <x v="18"/>
    <s v="B2"/>
    <s v="B2"/>
    <s v="B2"/>
    <s v="B2"/>
    <s v="B"/>
    <s v="B"/>
    <s v="B"/>
    <s v="B"/>
    <s v="B"/>
    <s v="B"/>
    <x v="3"/>
    <n v="3.5"/>
    <n v="3"/>
    <n v="4.5"/>
    <n v="3.6666666666666665"/>
    <n v="4.5"/>
    <n v="3.5"/>
    <n v="3"/>
    <n v="3.6666666666666665"/>
    <n v="2"/>
    <n v="3.5"/>
    <n v="3"/>
    <n v="2.5"/>
    <n v="2.5"/>
    <n v="2.7"/>
    <n v="2.5"/>
    <n v="3.5"/>
    <n v="4"/>
    <n v="2"/>
    <n v="3"/>
    <n v="3"/>
    <n v="3.5"/>
    <n v="3.2583333333333333"/>
    <n v="10.171112508830085"/>
    <n v="0.7583333333333333"/>
  </r>
  <r>
    <x v="9"/>
    <x v="19"/>
    <s v="A"/>
    <s v="A"/>
    <s v="A"/>
    <s v="A"/>
    <s v="A"/>
    <s v="A"/>
    <s v="A"/>
    <s v="A"/>
    <s v="A"/>
    <s v="A"/>
    <x v="3"/>
    <n v="3.5"/>
    <n v="4"/>
    <n v="3"/>
    <n v="3.5"/>
    <n v="5"/>
    <n v="4"/>
    <n v="3.5"/>
    <n v="4.166666666666667"/>
    <n v="3.5"/>
    <n v="4.5"/>
    <n v="4.5"/>
    <n v="3.5"/>
    <n v="3.5"/>
    <n v="3.9"/>
    <n v="4"/>
    <n v="3.5"/>
    <n v="4.5"/>
    <n v="4"/>
    <n v="4"/>
    <n v="4"/>
    <n v="4.5"/>
    <n v="3.8916666666666666"/>
    <n v="16.154168969531344"/>
    <n v="0.39166666666666661"/>
  </r>
  <r>
    <x v="9"/>
    <x v="20"/>
    <s v="A"/>
    <s v="A"/>
    <s v="A"/>
    <s v="A"/>
    <s v="A"/>
    <s v="A"/>
    <s v="A"/>
    <s v="A"/>
    <s v="A"/>
    <s v="A"/>
    <x v="3"/>
    <n v="3.5"/>
    <n v="3"/>
    <n v="4"/>
    <n v="3.5"/>
    <n v="3.5"/>
    <n v="3.5"/>
    <n v="3.5"/>
    <n v="3.5"/>
    <n v="3"/>
    <n v="3"/>
    <n v="3"/>
    <n v="2.5"/>
    <n v="2.5"/>
    <n v="2.8"/>
    <n v="3.5"/>
    <n v="3.5"/>
    <n v="3"/>
    <n v="2.5"/>
    <n v="3"/>
    <n v="3.1"/>
    <n v="4.5"/>
    <n v="3.2250000000000001"/>
    <n v="11.148047811758332"/>
    <n v="0.72500000000000009"/>
  </r>
  <r>
    <x v="9"/>
    <x v="21"/>
    <s v="B1"/>
    <s v="B1"/>
    <s v="B1"/>
    <s v="B1"/>
    <s v="B"/>
    <s v="B"/>
    <s v="B"/>
    <s v="B"/>
    <s v="C2"/>
    <s v="C1"/>
    <x v="1"/>
    <n v="4.5"/>
    <n v="4"/>
    <n v="4"/>
    <n v="4.166666666666667"/>
    <n v="4.5"/>
    <n v="4"/>
    <n v="4"/>
    <n v="4.166666666666667"/>
    <n v="4"/>
    <n v="5"/>
    <n v="5"/>
    <n v="4"/>
    <n v="4"/>
    <n v="4.4000000000000004"/>
    <n v="4"/>
    <n v="4"/>
    <n v="4"/>
    <n v="4"/>
    <n v="4"/>
    <n v="4"/>
    <n v="4.5"/>
    <n v="4.1833333333333336"/>
    <n v="17.278193877689844"/>
    <n v="0.18333333333333357"/>
  </r>
  <r>
    <x v="9"/>
    <x v="22"/>
    <s v="A"/>
    <s v="A"/>
    <s v="A"/>
    <s v="A"/>
    <s v="A"/>
    <s v="A"/>
    <s v="A"/>
    <s v="A"/>
    <s v="A"/>
    <s v="A"/>
    <x v="0"/>
    <n v="4"/>
    <n v="4"/>
    <n v="4"/>
    <n v="4"/>
    <n v="4"/>
    <n v="3.5"/>
    <n v="4"/>
    <n v="3.8333333333333335"/>
    <n v="4"/>
    <n v="4"/>
    <n v="3.5"/>
    <n v="4"/>
    <n v="3"/>
    <n v="3.7"/>
    <n v="3.5"/>
    <n v="4"/>
    <n v="4"/>
    <n v="3.5"/>
    <n v="3"/>
    <n v="3.6"/>
    <n v="4"/>
    <n v="3.7833333333333337"/>
    <n v="14.005673914338217"/>
    <n v="0.78333333333333366"/>
  </r>
  <r>
    <x v="9"/>
    <x v="23"/>
    <s v="A"/>
    <s v="A"/>
    <s v="A"/>
    <s v="A"/>
    <s v="A"/>
    <s v="B"/>
    <s v="B"/>
    <s v="B"/>
    <s v="B"/>
    <s v="B"/>
    <x v="3"/>
    <n v="3.5"/>
    <n v="4"/>
    <n v="4.5"/>
    <n v="4"/>
    <n v="4.5"/>
    <n v="2.5"/>
    <n v="2.5"/>
    <n v="3.1666666666666665"/>
    <n v="3.5"/>
    <n v="3.5"/>
    <n v="3"/>
    <n v="3"/>
    <n v="2.5"/>
    <n v="3.1"/>
    <n v="3"/>
    <n v="3.5"/>
    <n v="4"/>
    <n v="3"/>
    <n v="3"/>
    <n v="3.3"/>
    <n v="4.5"/>
    <n v="3.3916666666666666"/>
    <n v="12.260083807777631"/>
    <n v="0.89166666666666661"/>
  </r>
  <r>
    <x v="9"/>
    <x v="24"/>
    <s v="B1"/>
    <s v="B1"/>
    <s v="B1"/>
    <s v="B1"/>
    <s v="A"/>
    <s v="A"/>
    <s v="A"/>
    <s v="A"/>
    <s v="A"/>
    <s v="A"/>
    <x v="3"/>
    <n v="3.5"/>
    <n v="3.5"/>
    <n v="3"/>
    <n v="3.3333333333333335"/>
    <n v="4.5"/>
    <n v="3.5"/>
    <n v="3"/>
    <n v="3.6666666666666665"/>
    <n v="3"/>
    <n v="4"/>
    <n v="4"/>
    <n v="3"/>
    <n v="4"/>
    <n v="3.6"/>
    <n v="3.5"/>
    <n v="4"/>
    <n v="4.5"/>
    <n v="3.5"/>
    <n v="3.5"/>
    <n v="3.8"/>
    <n v="4.5"/>
    <n v="3.5999999999999996"/>
    <n v="14.436987422960033"/>
    <n v="-0.40000000000000036"/>
  </r>
  <r>
    <x v="9"/>
    <x v="25"/>
    <s v="A"/>
    <s v="A"/>
    <s v="A"/>
    <s v="A"/>
    <s v="A"/>
    <s v="A"/>
    <s v="A"/>
    <s v="A"/>
    <s v="A"/>
    <s v="A"/>
    <x v="3"/>
    <n v="3.5"/>
    <n v="3"/>
    <n v="2"/>
    <n v="2.8333333333333335"/>
    <n v="3"/>
    <n v="2.5"/>
    <n v="2.5"/>
    <n v="2.6666666666666665"/>
    <n v="3"/>
    <n v="3"/>
    <n v="4"/>
    <n v="3"/>
    <n v="3"/>
    <n v="3.2"/>
    <n v="4"/>
    <n v="3"/>
    <n v="3"/>
    <n v="3"/>
    <n v="3"/>
    <n v="3.2"/>
    <n v="4"/>
    <n v="2.9749999999999996"/>
    <n v="10.219898303951245"/>
    <n v="-2.5000000000000355E-2"/>
  </r>
  <r>
    <x v="9"/>
    <x v="26"/>
    <s v="B2"/>
    <s v="B2"/>
    <s v="B2"/>
    <s v="B2"/>
    <s v="B"/>
    <s v="B"/>
    <s v="B"/>
    <s v="B"/>
    <s v="B"/>
    <s v="B"/>
    <x v="0"/>
    <n v="5"/>
    <n v="5"/>
    <n v="5"/>
    <n v="5"/>
    <n v="3"/>
    <n v="4"/>
    <n v="4"/>
    <n v="3.6666666666666665"/>
    <n v="4"/>
    <n v="4.5"/>
    <n v="5"/>
    <n v="4.5"/>
    <n v="4"/>
    <n v="4.4000000000000004"/>
    <n v="4"/>
    <n v="5"/>
    <n v="4"/>
    <n v="3"/>
    <n v="2.5"/>
    <n v="3.7"/>
    <n v="4.5"/>
    <n v="4.1916666666666664"/>
    <n v="16.274062085928588"/>
    <n v="0.19166666666666643"/>
  </r>
  <r>
    <x v="9"/>
    <x v="27"/>
    <s v="A"/>
    <s v="A"/>
    <s v="A"/>
    <s v="A"/>
    <s v="A"/>
    <s v="A"/>
    <s v="A"/>
    <s v="A"/>
    <s v="A"/>
    <s v="A"/>
    <x v="3"/>
    <n v="4"/>
    <n v="3"/>
    <n v="4.5"/>
    <n v="3.8333333333333335"/>
    <n v="3.5"/>
    <n v="3.5"/>
    <n v="3"/>
    <n v="3.3333333333333335"/>
    <n v="3"/>
    <n v="3"/>
    <n v="3"/>
    <n v="3"/>
    <n v="2.5"/>
    <n v="2.9"/>
    <n v="3"/>
    <n v="3.5"/>
    <n v="3"/>
    <n v="3.5"/>
    <n v="3"/>
    <n v="3.2"/>
    <n v="2.5"/>
    <n v="3.3166666666666664"/>
    <n v="9.8303070757131543"/>
    <n v="0.81666666666666643"/>
  </r>
  <r>
    <x v="9"/>
    <x v="28"/>
    <s v="B1"/>
    <s v="B1"/>
    <s v="B1"/>
    <s v="B1"/>
    <s v="B"/>
    <s v="B"/>
    <s v="B"/>
    <s v="B"/>
    <s v="C1"/>
    <s v="C1"/>
    <x v="2"/>
    <n v="5"/>
    <n v="4.5"/>
    <n v="4.5"/>
    <n v="4.666666666666667"/>
    <n v="4.5"/>
    <n v="4.5"/>
    <n v="4"/>
    <n v="4.333333333333333"/>
    <n v="4.5"/>
    <n v="5.5"/>
    <n v="5"/>
    <n v="4.5"/>
    <n v="4"/>
    <n v="4.7"/>
    <n v="4.5"/>
    <n v="4.5"/>
    <n v="4.5"/>
    <n v="4.5"/>
    <n v="4"/>
    <n v="4.4000000000000004"/>
    <n v="4"/>
    <n v="4.5250000000000004"/>
    <n v="19.310352096650973"/>
    <n v="0.52500000000000036"/>
  </r>
  <r>
    <x v="9"/>
    <x v="29"/>
    <s v="not applicable"/>
    <s v="not applicable"/>
    <s v="not applicable"/>
    <s v="not applicable"/>
    <s v="not applicable"/>
    <s v="not applicable"/>
    <s v="not applicable"/>
    <s v="not applicable"/>
    <s v="not applicable"/>
    <s v="not applicable"/>
    <x v="5"/>
    <n v="3.6470588235294117"/>
    <n v="3.5"/>
    <n v="3.6"/>
    <n v="3.6"/>
    <n v="3.9000000000000004"/>
    <n v="3.2"/>
    <n v="3.3000000000000003"/>
    <n v="3.5"/>
    <n v="3.5"/>
    <n v="3.7"/>
    <n v="3.9000000000000004"/>
    <n v="3.5"/>
    <n v="3.3000000000000003"/>
    <n v="3.6"/>
    <n v="3.5"/>
    <n v="3.6"/>
    <n v="3.8000000000000003"/>
    <n v="3.5"/>
    <n v="3.3000000000000003"/>
    <n v="3.5"/>
    <n v="4"/>
    <n v="3.5313725490196077"/>
    <n v="13.100000000000001"/>
    <n v="0.23137254901960747"/>
  </r>
  <r>
    <x v="9"/>
    <x v="30"/>
    <s v="not applicable"/>
    <s v="not applicable"/>
    <s v="not applicable"/>
    <s v="not applicable"/>
    <s v="not applicable"/>
    <s v="not applicable"/>
    <s v="not applicable"/>
    <s v="not applicable"/>
    <s v="not applicable"/>
    <s v="not applicable"/>
    <x v="6"/>
    <n v="4"/>
    <n v="3.7"/>
    <n v="4.2"/>
    <n v="4"/>
    <n v="4.3"/>
    <n v="3.7"/>
    <n v="3.6"/>
    <n v="3.9000000000000004"/>
    <n v="3.6"/>
    <n v="4"/>
    <n v="4.2"/>
    <n v="3.8000000000000003"/>
    <n v="3.4000000000000004"/>
    <n v="3.8000000000000003"/>
    <n v="3.7"/>
    <n v="4"/>
    <n v="4"/>
    <n v="3.4000000000000004"/>
    <n v="3.5"/>
    <n v="3.7"/>
    <n v="4.0909090909090908"/>
    <n v="3.8446969696969693"/>
    <n v="14.9"/>
    <n v="0.34469696969696928"/>
  </r>
  <r>
    <x v="9"/>
    <x v="31"/>
    <s v="not applicable"/>
    <s v="not applicable"/>
    <s v="not applicable"/>
    <s v="not applicable"/>
    <s v="not applicable"/>
    <s v="not applicable"/>
    <s v="not applicable"/>
    <s v="not applicable"/>
    <s v="not applicable"/>
    <s v="not applicable"/>
    <x v="7"/>
    <n v="3.7931034482758599"/>
    <n v="3.6206896551724137"/>
    <n v="3.8448275862068964"/>
    <n v="3.7528735632183912"/>
    <n v="4.0862068965517242"/>
    <n v="3.4310344827586206"/>
    <n v="3.4310344827586206"/>
    <n v="3.6494252873563227"/>
    <n v="3.5862068965517242"/>
    <n v="3.8620689655172415"/>
    <n v="4.0344827586206895"/>
    <n v="3.6206896551724137"/>
    <n v="3.3448275862068964"/>
    <n v="3.689655172413794"/>
    <n v="3.5862068965517242"/>
    <n v="3.8103448275862069"/>
    <n v="3.896551724137931"/>
    <n v="3.5"/>
    <n v="3.3793103448275863"/>
    <n v="3.6344827586206905"/>
    <n v="4.0172413793103452"/>
    <n v="3.6816091954022996"/>
    <n v="13.973534028460744"/>
    <n v="0.31954022988505804"/>
  </r>
  <r>
    <x v="9"/>
    <x v="32"/>
    <s v="not applicable"/>
    <s v="not applicable"/>
    <s v="not applicable"/>
    <s v="not applicable"/>
    <s v="not applicable"/>
    <s v="not applicable"/>
    <s v="not applicable"/>
    <s v="not applicable"/>
    <s v="not applicable"/>
    <s v="not applicable"/>
    <x v="3"/>
    <n v="3.375"/>
    <n v="3.125"/>
    <n v="3.3333333333333335"/>
    <n v="3.2777777777777781"/>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256944444444451"/>
    <n v="11.112728334620989"/>
    <n v="0.18402777777777857"/>
  </r>
  <r>
    <x v="9"/>
    <x v="33"/>
    <s v="not applicable"/>
    <s v="not applicable"/>
    <s v="not applicable"/>
    <s v="not applicable"/>
    <s v="not applicable"/>
    <s v="not applicable"/>
    <s v="not applicable"/>
    <s v="not applicable"/>
    <s v="not applicable"/>
    <s v="not applicable"/>
    <x v="8"/>
    <n v="3.8888888888888888"/>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1111111111111107"/>
    <n v="3.8157407407407407"/>
    <n v="14.841227130636456"/>
    <n v="0.31574074074074066"/>
  </r>
  <r>
    <x v="9"/>
    <x v="34"/>
    <s v="not applicable"/>
    <s v="not applicable"/>
    <s v="not applicable"/>
    <s v="not applicable"/>
    <s v="not applicable"/>
    <s v="not applicable"/>
    <s v="not applicable"/>
    <s v="not applicable"/>
    <s v="not applicable"/>
    <s v="not applicable"/>
    <x v="8"/>
    <n v="4.3125"/>
    <n v="4.1875"/>
    <n v="4.4375"/>
    <n v="4.3125"/>
    <n v="4.375"/>
    <n v="4.0625"/>
    <n v="4.1875"/>
    <n v="4.2083333333333339"/>
    <n v="4.125"/>
    <n v="4.625"/>
    <n v="4.6875"/>
    <n v="4.25"/>
    <n v="3.625"/>
    <n v="4.2625000000000002"/>
    <n v="4"/>
    <n v="4.4375"/>
    <n v="4.3125"/>
    <n v="3.9375"/>
    <n v="3.6875"/>
    <n v="4.0750000000000002"/>
    <n v="4.1875"/>
    <n v="4.2145833333333336"/>
    <n v="17.2885878292727"/>
    <n v="0.52708333333333357"/>
  </r>
  <r>
    <x v="9"/>
    <x v="35"/>
    <s v="not applicable"/>
    <s v="not applicable"/>
    <s v="not applicable"/>
    <s v="not applicable"/>
    <s v="not applicable"/>
    <s v="not applicable"/>
    <s v="not applicable"/>
    <s v="not applicable"/>
    <s v="not applicable"/>
    <s v="not applicable"/>
    <x v="8"/>
    <n v="4.0882352941176467"/>
    <n v="3.9705882352941178"/>
    <n v="4.2058823529411766"/>
    <n v="4.0882352941176467"/>
    <n v="4.2647058823529411"/>
    <n v="3.7058823529411766"/>
    <n v="3.9117647058823528"/>
    <n v="3.960784313725489"/>
    <n v="4"/>
    <n v="4.3235294117647056"/>
    <n v="4.4705882352941178"/>
    <n v="4"/>
    <n v="3.5588235294117645"/>
    <n v="4.0705882352941174"/>
    <n v="3.7352941176470589"/>
    <n v="4.117647058823529"/>
    <n v="4.2058823529411766"/>
    <n v="3.8823529411764706"/>
    <n v="3.5294117647058822"/>
    <n v="3.8941176470588239"/>
    <n v="4.1470588235294121"/>
    <n v="4.0034313725490192"/>
    <n v="15.992926282935866"/>
    <n v="0.41519607843137196"/>
  </r>
  <r>
    <x v="10"/>
    <x v="37"/>
    <s v="A"/>
    <s v="A"/>
    <s v="A"/>
    <s v="A"/>
    <s v="A"/>
    <s v="A"/>
    <s v="A"/>
    <s v="A"/>
    <s v="A"/>
    <s v="A"/>
    <x v="0"/>
    <n v="3"/>
    <n v="3"/>
    <n v="3"/>
    <n v="3"/>
    <n v="3.5"/>
    <n v="2"/>
    <n v="3"/>
    <n v="2.8333333333333335"/>
    <n v="2"/>
    <n v="3"/>
    <n v="3"/>
    <n v="2.5"/>
    <n v="2.5"/>
    <n v="2.6"/>
    <n v="1.5"/>
    <n v="4"/>
    <n v="3.5"/>
    <n v="2.5"/>
    <n v="2"/>
    <n v="2.7"/>
    <n v="3.5"/>
    <n v="2.7833333333333332"/>
    <n v="8.1058541600312797"/>
    <n v="0.78333333333333321"/>
  </r>
  <r>
    <x v="10"/>
    <x v="2"/>
    <s v="B1"/>
    <s v="B1"/>
    <s v="B1"/>
    <s v="B1"/>
    <s v="B"/>
    <s v="B"/>
    <s v="B"/>
    <s v="B"/>
    <s v="B"/>
    <s v="B"/>
    <x v="1"/>
    <n v="4.5"/>
    <n v="4"/>
    <n v="5"/>
    <n v="4.5"/>
    <n v="4"/>
    <n v="4"/>
    <n v="3"/>
    <n v="3.6666666666666665"/>
    <n v="4.5"/>
    <n v="4.5"/>
    <n v="4.5"/>
    <n v="4"/>
    <n v="4"/>
    <n v="4.3"/>
    <n v="4"/>
    <n v="4"/>
    <n v="4"/>
    <n v="3.5"/>
    <n v="3.5"/>
    <n v="3.8"/>
    <n v="4.5"/>
    <n v="4.0666666666666664"/>
    <n v="16.17289309013692"/>
    <n v="6.666666666666643E-2"/>
  </r>
  <r>
    <x v="10"/>
    <x v="3"/>
    <s v="A"/>
    <s v="A"/>
    <s v="A"/>
    <s v="A"/>
    <s v="A"/>
    <s v="A"/>
    <s v="A"/>
    <s v="A"/>
    <s v="A"/>
    <s v="A"/>
    <x v="1"/>
    <n v="4"/>
    <n v="4"/>
    <n v="4.5"/>
    <n v="4.166666666666667"/>
    <n v="4"/>
    <n v="4"/>
    <n v="4"/>
    <n v="4"/>
    <n v="4.5"/>
    <n v="5"/>
    <n v="5.5"/>
    <n v="4"/>
    <n v="5"/>
    <n v="4.8"/>
    <n v="5"/>
    <n v="4.5"/>
    <n v="5"/>
    <n v="5.5"/>
    <n v="5"/>
    <n v="5"/>
    <n v="4.5"/>
    <n v="4.4916666666666671"/>
    <n v="21.874025939422427"/>
    <n v="-0.50833333333333286"/>
  </r>
  <r>
    <x v="10"/>
    <x v="4"/>
    <s v="A"/>
    <s v="A"/>
    <s v="A"/>
    <s v="A"/>
    <s v="A"/>
    <s v="A"/>
    <s v="A"/>
    <s v="A"/>
    <s v="A"/>
    <s v="A"/>
    <x v="2"/>
    <n v="4.5"/>
    <n v="4"/>
    <n v="5"/>
    <n v="4.5"/>
    <n v="4.5"/>
    <n v="4"/>
    <n v="4"/>
    <n v="4.166666666666667"/>
    <n v="4.5"/>
    <n v="4"/>
    <n v="4.5"/>
    <n v="3.5"/>
    <n v="3.5"/>
    <n v="4"/>
    <n v="4"/>
    <n v="4.5"/>
    <n v="4"/>
    <n v="4"/>
    <n v="3"/>
    <n v="3.9"/>
    <n v="4"/>
    <n v="4.1416666666666666"/>
    <n v="16.201729068150208"/>
    <n v="0.64166666666666661"/>
  </r>
  <r>
    <x v="10"/>
    <x v="7"/>
    <s v="A"/>
    <s v="A"/>
    <s v="A"/>
    <s v="A"/>
    <s v="A"/>
    <s v="A"/>
    <s v="A"/>
    <s v="A"/>
    <s v="A"/>
    <s v="A"/>
    <x v="3"/>
    <n v="3"/>
    <n v="3.5"/>
    <n v="3"/>
    <n v="3.1666666666666665"/>
    <n v="3"/>
    <n v="2.5"/>
    <n v="2"/>
    <n v="2.5"/>
    <n v="3"/>
    <n v="3"/>
    <n v="3.5"/>
    <n v="3.5"/>
    <n v="3"/>
    <n v="3.2"/>
    <n v="3.5"/>
    <n v="2.5"/>
    <n v="3"/>
    <n v="3"/>
    <n v="2.5"/>
    <n v="2.9"/>
    <n v="4.5"/>
    <n v="2.9416666666666669"/>
    <n v="9.7231982550976372"/>
    <n v="-5.8333333333333126E-2"/>
  </r>
  <r>
    <x v="10"/>
    <x v="8"/>
    <s v="A"/>
    <s v="A"/>
    <s v="A"/>
    <s v="A"/>
    <s v="A"/>
    <s v="A"/>
    <s v="A"/>
    <s v="A"/>
    <s v="A"/>
    <s v="A"/>
    <x v="0"/>
    <n v="4"/>
    <n v="4"/>
    <n v="4"/>
    <n v="4"/>
    <n v="4.5"/>
    <n v="4"/>
    <n v="4"/>
    <n v="4.166666666666667"/>
    <n v="4.5"/>
    <n v="4"/>
    <n v="5"/>
    <n v="5"/>
    <n v="3.5"/>
    <n v="4.4000000000000004"/>
    <n v="3.5"/>
    <n v="3.5"/>
    <n v="4"/>
    <n v="4"/>
    <n v="3.5"/>
    <n v="3.7"/>
    <n v="4.5"/>
    <n v="4.0666666666666673"/>
    <n v="15.835605235952912"/>
    <n v="0.56666666666666732"/>
  </r>
  <r>
    <x v="10"/>
    <x v="9"/>
    <s v="A"/>
    <s v="A"/>
    <s v="A"/>
    <s v="A"/>
    <s v="A"/>
    <s v="A"/>
    <s v="A"/>
    <s v="A"/>
    <s v="A"/>
    <s v="A"/>
    <x v="2"/>
    <n v="3.5"/>
    <n v="4"/>
    <n v="3.5"/>
    <n v="3.6666666666666665"/>
    <n v="4.5"/>
    <n v="3.5"/>
    <n v="3.5"/>
    <n v="3.8333333333333335"/>
    <n v="4"/>
    <n v="4.5"/>
    <n v="4.5"/>
    <n v="3.5"/>
    <n v="4"/>
    <n v="4.0999999999999996"/>
    <n v="3.5"/>
    <n v="4"/>
    <n v="4"/>
    <n v="4"/>
    <n v="3.5"/>
    <n v="3.8"/>
    <n v="4"/>
    <n v="3.8499999999999996"/>
    <n v="14.843533883168941"/>
    <n v="-0.15000000000000036"/>
  </r>
  <r>
    <x v="10"/>
    <x v="10"/>
    <s v="A"/>
    <s v="A"/>
    <s v="A"/>
    <s v="A"/>
    <s v="A"/>
    <s v="A"/>
    <s v="A"/>
    <s v="A"/>
    <s v="A"/>
    <s v="A"/>
    <x v="1"/>
    <n v="3.5"/>
    <n v="3.5"/>
    <n v="3"/>
    <n v="3.3333333333333335"/>
    <n v="4"/>
    <n v="3.5"/>
    <n v="4"/>
    <n v="3.8333333333333335"/>
    <n v="4"/>
    <n v="5"/>
    <n v="5"/>
    <n v="4.5"/>
    <n v="4"/>
    <n v="4.5"/>
    <n v="4"/>
    <n v="3"/>
    <n v="5"/>
    <n v="4"/>
    <n v="2.5"/>
    <n v="3.7"/>
    <n v="3"/>
    <n v="3.8416666666666668"/>
    <n v="13.311162183449493"/>
    <n v="-0.15833333333333321"/>
  </r>
  <r>
    <x v="10"/>
    <x v="11"/>
    <s v="B1"/>
    <s v="B1"/>
    <s v="B1"/>
    <s v="B1"/>
    <s v="B"/>
    <s v="B"/>
    <s v="A"/>
    <s v="A"/>
    <s v="A"/>
    <s v="A"/>
    <x v="3"/>
    <n v="3"/>
    <n v="2.5"/>
    <n v="2"/>
    <n v="2.5"/>
    <n v="3.5"/>
    <n v="3"/>
    <n v="2.5"/>
    <n v="3"/>
    <n v="3"/>
    <n v="2.5"/>
    <n v="3"/>
    <n v="3"/>
    <n v="3.5"/>
    <n v="3"/>
    <n v="4"/>
    <n v="3"/>
    <n v="3"/>
    <n v="2.5"/>
    <n v="2.5"/>
    <n v="3"/>
    <n v="4"/>
    <n v="2.875"/>
    <n v="9.4264381389785594"/>
    <n v="-0.625"/>
  </r>
  <r>
    <x v="10"/>
    <x v="12"/>
    <s v="B1"/>
    <s v="B1"/>
    <s v="B1"/>
    <s v="B1"/>
    <s v="B"/>
    <s v="B"/>
    <s v="B"/>
    <s v="A"/>
    <s v="A"/>
    <s v="A"/>
    <x v="3"/>
    <n v="3"/>
    <n v="2.5"/>
    <n v="2.5"/>
    <n v="2.6666666666666665"/>
    <n v="4"/>
    <n v="3.5"/>
    <n v="2"/>
    <n v="3.1666666666666665"/>
    <n v="3"/>
    <n v="2.5"/>
    <n v="3"/>
    <n v="3"/>
    <n v="3"/>
    <n v="2.9"/>
    <n v="3"/>
    <n v="3"/>
    <n v="3"/>
    <n v="2.5"/>
    <n v="2.5"/>
    <n v="2.8"/>
    <n v="2.5"/>
    <n v="2.8833333333333329"/>
    <n v="7.7871973527257223"/>
    <n v="-0.11666666666666714"/>
  </r>
  <r>
    <x v="10"/>
    <x v="13"/>
    <s v="A"/>
    <s v="A"/>
    <s v="A"/>
    <s v="A"/>
    <s v="A"/>
    <s v="B"/>
    <s v="B"/>
    <s v="B"/>
    <s v="B"/>
    <s v="B"/>
    <x v="4"/>
    <n v="3"/>
    <n v="2.5"/>
    <n v="3"/>
    <n v="2.8333333333333335"/>
    <n v="4"/>
    <n v="3.5"/>
    <n v="4.5"/>
    <n v="4"/>
    <n v="4.5"/>
    <n v="4"/>
    <n v="5"/>
    <n v="4.5"/>
    <n v="3"/>
    <n v="4.2"/>
    <n v="4"/>
    <n v="3.5"/>
    <n v="4.5"/>
    <n v="4"/>
    <n v="3.5"/>
    <n v="3.9"/>
    <n v="4"/>
    <n v="3.7333333333333338"/>
    <n v="14.709314829908919"/>
    <n v="0.73333333333333384"/>
  </r>
  <r>
    <x v="10"/>
    <x v="38"/>
    <s v="A"/>
    <s v="A"/>
    <s v="A"/>
    <s v="A"/>
    <s v="A"/>
    <s v="A"/>
    <s v="A"/>
    <s v="A"/>
    <s v="A"/>
    <s v="A"/>
    <x v="2"/>
    <n v="3.5"/>
    <n v="3.5"/>
    <n v="4.5"/>
    <n v="3.8333333333333335"/>
    <n v="3.5"/>
    <n v="3"/>
    <n v="2.5"/>
    <n v="3"/>
    <n v="4"/>
    <n v="4"/>
    <n v="3.5"/>
    <n v="3"/>
    <n v="2.5"/>
    <n v="3.4"/>
    <n v="3"/>
    <n v="3"/>
    <n v="3"/>
    <n v="3"/>
    <n v="3"/>
    <n v="3"/>
    <n v="2.5"/>
    <n v="3.3083333333333336"/>
    <n v="9.3224564569357167"/>
    <n v="0.80833333333333357"/>
  </r>
  <r>
    <x v="10"/>
    <x v="14"/>
    <s v="B2"/>
    <s v="B2"/>
    <s v="B2"/>
    <s v="B2"/>
    <s v="A"/>
    <s v="A"/>
    <s v="A"/>
    <s v="A"/>
    <s v="A"/>
    <s v="A"/>
    <x v="3"/>
    <n v="3"/>
    <n v="3"/>
    <n v="1.5"/>
    <n v="2.5"/>
    <n v="3.5"/>
    <n v="1"/>
    <n v="2"/>
    <n v="2.1666666666666665"/>
    <n v="3"/>
    <n v="3"/>
    <n v="3.5"/>
    <n v="3.5"/>
    <n v="1.5"/>
    <n v="2.9"/>
    <n v="2.5"/>
    <n v="3.5"/>
    <n v="3"/>
    <n v="2.5"/>
    <n v="2.5"/>
    <n v="2.8"/>
    <n v="2.5"/>
    <n v="2.5916666666666668"/>
    <n v="7.0434977040375575"/>
    <n v="9.1666666666666785E-2"/>
  </r>
  <r>
    <x v="10"/>
    <x v="15"/>
    <s v="A"/>
    <s v="A"/>
    <s v="A"/>
    <s v="A"/>
    <s v="A"/>
    <s v="A"/>
    <s v="A"/>
    <s v="A"/>
    <s v="A"/>
    <s v="A"/>
    <x v="1"/>
    <n v="4.5"/>
    <n v="3.5"/>
    <n v="4"/>
    <n v="4"/>
    <n v="4"/>
    <n v="4"/>
    <n v="4"/>
    <n v="4"/>
    <n v="4"/>
    <n v="4"/>
    <n v="4.5"/>
    <n v="4"/>
    <n v="3.5"/>
    <n v="4"/>
    <n v="3.5"/>
    <n v="4"/>
    <n v="5"/>
    <n v="3.5"/>
    <n v="3.5"/>
    <n v="3.9"/>
    <n v="4.5"/>
    <n v="3.9750000000000001"/>
    <n v="16.161079069274155"/>
    <n v="-2.4999999999999911E-2"/>
  </r>
  <r>
    <x v="10"/>
    <x v="16"/>
    <s v="B1"/>
    <s v="B1"/>
    <s v="B1"/>
    <s v="B1"/>
    <s v="B"/>
    <s v="B"/>
    <s v="B"/>
    <s v="B"/>
    <s v="B"/>
    <s v="B"/>
    <x v="0"/>
    <n v="4"/>
    <n v="3.5"/>
    <n v="4.5"/>
    <n v="4"/>
    <n v="4"/>
    <n v="4"/>
    <n v="4"/>
    <n v="4"/>
    <n v="2.5"/>
    <n v="4"/>
    <n v="3.5"/>
    <n v="3.5"/>
    <n v="3.5"/>
    <n v="3.4"/>
    <n v="3"/>
    <n v="4.5"/>
    <n v="3.5"/>
    <n v="3.5"/>
    <n v="3.5"/>
    <n v="3.6"/>
    <n v="3.5"/>
    <n v="3.75"/>
    <n v="13.346624183552239"/>
    <n v="0.25"/>
  </r>
  <r>
    <x v="10"/>
    <x v="17"/>
    <s v="—"/>
    <s v="B2"/>
    <s v="B2"/>
    <s v="B2"/>
    <s v="B"/>
    <s v="B"/>
    <s v="B"/>
    <s v="B"/>
    <s v="B"/>
    <s v="B"/>
    <x v="3"/>
    <n v="3.5"/>
    <n v="2.5"/>
    <n v="3.5"/>
    <n v="3.1666666666666665"/>
    <n v="4"/>
    <n v="3.5"/>
    <n v="2.5"/>
    <n v="3.3333333333333335"/>
    <n v="3"/>
    <n v="2.5"/>
    <n v="4.5"/>
    <n v="3.5"/>
    <n v="4"/>
    <n v="3.5"/>
    <n v="4"/>
    <n v="3.5"/>
    <n v="3.5"/>
    <n v="3"/>
    <n v="2.5"/>
    <n v="3.3"/>
    <n v="4.5"/>
    <n v="3.3250000000000002"/>
    <n v="12.036294786501548"/>
    <n v="-0.67499999999999982"/>
  </r>
  <r>
    <x v="10"/>
    <x v="18"/>
    <s v="B2"/>
    <s v="B2"/>
    <s v="B2"/>
    <s v="B2"/>
    <s v="B"/>
    <s v="B"/>
    <s v="B"/>
    <s v="B"/>
    <s v="B"/>
    <s v="B"/>
    <x v="3"/>
    <n v="2.5"/>
    <n v="2.5"/>
    <n v="4"/>
    <n v="3"/>
    <n v="4"/>
    <n v="3.5"/>
    <n v="2.5"/>
    <n v="3.3333333333333335"/>
    <n v="2"/>
    <n v="3"/>
    <n v="3"/>
    <n v="2.5"/>
    <n v="2"/>
    <n v="2.5"/>
    <n v="2"/>
    <n v="3"/>
    <n v="3.5"/>
    <n v="2"/>
    <n v="2.5"/>
    <n v="2.6"/>
    <n v="3.5"/>
    <n v="2.8583333333333334"/>
    <n v="8.0629899118414006"/>
    <n v="0.35833333333333339"/>
  </r>
  <r>
    <x v="10"/>
    <x v="19"/>
    <s v="A"/>
    <s v="A"/>
    <s v="A"/>
    <s v="A"/>
    <s v="A"/>
    <s v="A"/>
    <s v="A"/>
    <s v="A"/>
    <s v="A"/>
    <s v="A"/>
    <x v="3"/>
    <n v="3.5"/>
    <n v="4"/>
    <n v="3.5"/>
    <n v="3.6666666666666665"/>
    <n v="4.5"/>
    <n v="3.5"/>
    <n v="3.5"/>
    <n v="3.8333333333333335"/>
    <n v="3.5"/>
    <n v="4.5"/>
    <n v="4"/>
    <n v="3.5"/>
    <n v="3.5"/>
    <n v="3.8"/>
    <n v="4"/>
    <n v="3.5"/>
    <n v="4"/>
    <n v="4"/>
    <n v="3.5"/>
    <n v="3.8"/>
    <n v="4.5"/>
    <n v="3.7750000000000004"/>
    <n v="15.097929144994369"/>
    <n v="0.27500000000000036"/>
  </r>
  <r>
    <x v="10"/>
    <x v="20"/>
    <s v="A"/>
    <s v="A"/>
    <s v="A"/>
    <s v="A"/>
    <s v="A"/>
    <s v="A"/>
    <s v="A"/>
    <s v="A"/>
    <s v="A"/>
    <s v="A"/>
    <x v="3"/>
    <n v="3.5"/>
    <n v="3"/>
    <n v="4"/>
    <n v="3.5"/>
    <n v="3.5"/>
    <n v="3.5"/>
    <n v="3.5"/>
    <n v="3.5"/>
    <n v="3"/>
    <n v="3"/>
    <n v="3"/>
    <n v="2.5"/>
    <n v="2.5"/>
    <n v="2.8"/>
    <n v="3.5"/>
    <n v="3.5"/>
    <n v="3"/>
    <n v="2.5"/>
    <n v="3"/>
    <n v="3.1"/>
    <n v="4.5"/>
    <n v="3.2250000000000001"/>
    <n v="11.148047811758332"/>
    <n v="0.72500000000000009"/>
  </r>
  <r>
    <x v="10"/>
    <x v="21"/>
    <s v="B1"/>
    <s v="B1"/>
    <s v="B1"/>
    <s v="B1"/>
    <s v="B"/>
    <s v="B"/>
    <s v="B"/>
    <s v="B"/>
    <s v="C2"/>
    <s v="C1"/>
    <x v="1"/>
    <n v="4"/>
    <n v="3"/>
    <n v="3.5"/>
    <n v="3.5"/>
    <n v="4.5"/>
    <n v="4"/>
    <n v="4"/>
    <n v="4.166666666666667"/>
    <n v="4"/>
    <n v="4.5"/>
    <n v="5"/>
    <n v="4"/>
    <n v="4"/>
    <n v="4.3"/>
    <n v="4"/>
    <n v="4"/>
    <n v="4"/>
    <n v="4"/>
    <n v="4"/>
    <n v="4"/>
    <n v="4"/>
    <n v="3.9916666666666667"/>
    <n v="15.96887591029739"/>
    <n v="-8.3333333333333037E-3"/>
  </r>
  <r>
    <x v="10"/>
    <x v="22"/>
    <s v="A"/>
    <s v="A"/>
    <s v="A"/>
    <s v="A"/>
    <s v="A"/>
    <s v="A"/>
    <s v="A"/>
    <s v="A"/>
    <s v="A"/>
    <s v="A"/>
    <x v="0"/>
    <n v="3.5"/>
    <n v="4"/>
    <n v="4"/>
    <n v="3.8333333333333335"/>
    <n v="4"/>
    <n v="3.5"/>
    <n v="4"/>
    <n v="3.8333333333333335"/>
    <n v="4"/>
    <n v="3.5"/>
    <n v="3.5"/>
    <n v="4"/>
    <n v="3"/>
    <n v="3.6"/>
    <n v="3.5"/>
    <n v="4"/>
    <n v="4"/>
    <n v="3.5"/>
    <n v="2.5"/>
    <n v="3.5"/>
    <n v="4.5"/>
    <n v="3.6916666666666669"/>
    <n v="13.877260220423253"/>
    <n v="0.69166666666666687"/>
  </r>
  <r>
    <x v="10"/>
    <x v="23"/>
    <s v="A"/>
    <s v="A"/>
    <s v="A"/>
    <s v="A"/>
    <s v="A"/>
    <s v="B"/>
    <s v="B"/>
    <s v="B"/>
    <s v="B"/>
    <s v="B"/>
    <x v="3"/>
    <n v="4"/>
    <n v="4"/>
    <n v="4"/>
    <n v="4"/>
    <n v="4.5"/>
    <n v="3"/>
    <n v="2.5"/>
    <n v="3.3333333333333335"/>
    <n v="3"/>
    <n v="3.5"/>
    <n v="3"/>
    <n v="3.5"/>
    <n v="3"/>
    <n v="3.2"/>
    <n v="3"/>
    <n v="3.5"/>
    <n v="4"/>
    <n v="3"/>
    <n v="3"/>
    <n v="3.3"/>
    <n v="4"/>
    <n v="3.4583333333333339"/>
    <n v="12.04878177225844"/>
    <n v="0.95833333333333393"/>
  </r>
  <r>
    <x v="10"/>
    <x v="24"/>
    <s v="B1"/>
    <s v="B1"/>
    <s v="B1"/>
    <s v="B1"/>
    <s v="A"/>
    <s v="A"/>
    <s v="A"/>
    <s v="A"/>
    <s v="A"/>
    <s v="A"/>
    <x v="3"/>
    <n v="3.5"/>
    <n v="3.5"/>
    <n v="3"/>
    <n v="3.3333333333333335"/>
    <n v="4.5"/>
    <n v="3.5"/>
    <n v="3"/>
    <n v="3.6666666666666665"/>
    <n v="3"/>
    <n v="4"/>
    <n v="4"/>
    <n v="3"/>
    <n v="4"/>
    <n v="3.6"/>
    <n v="3.5"/>
    <n v="4"/>
    <n v="4.5"/>
    <n v="3.5"/>
    <n v="3.5"/>
    <n v="3.8"/>
    <n v="4.5"/>
    <n v="3.5999999999999996"/>
    <n v="14.436987422960033"/>
    <n v="-0.40000000000000036"/>
  </r>
  <r>
    <x v="10"/>
    <x v="25"/>
    <s v="A"/>
    <s v="A"/>
    <s v="A"/>
    <s v="A"/>
    <s v="A"/>
    <s v="A"/>
    <s v="A"/>
    <s v="A"/>
    <s v="A"/>
    <s v="A"/>
    <x v="3"/>
    <n v="3.5"/>
    <n v="3"/>
    <n v="2"/>
    <n v="2.8333333333333335"/>
    <n v="3.5"/>
    <n v="2.5"/>
    <n v="2.5"/>
    <n v="2.8333333333333335"/>
    <n v="3"/>
    <n v="3"/>
    <n v="4"/>
    <n v="3"/>
    <n v="3"/>
    <n v="3.2"/>
    <n v="4"/>
    <n v="3.5"/>
    <n v="3"/>
    <n v="2.5"/>
    <n v="3"/>
    <n v="3.2"/>
    <n v="4"/>
    <n v="3.0166666666666666"/>
    <n v="10.356556164945319"/>
    <n v="1.6666666666666607E-2"/>
  </r>
  <r>
    <x v="10"/>
    <x v="26"/>
    <s v="B2"/>
    <s v="B2"/>
    <s v="B2"/>
    <s v="B2"/>
    <s v="B"/>
    <s v="B"/>
    <s v="B"/>
    <s v="B"/>
    <s v="B"/>
    <s v="B"/>
    <x v="0"/>
    <n v="5"/>
    <n v="5"/>
    <n v="5"/>
    <n v="5"/>
    <n v="3"/>
    <n v="4"/>
    <n v="4"/>
    <n v="3.6666666666666665"/>
    <n v="4"/>
    <n v="4.5"/>
    <n v="5"/>
    <n v="4.5"/>
    <n v="4"/>
    <n v="4.4000000000000004"/>
    <n v="4"/>
    <n v="5"/>
    <n v="4"/>
    <n v="3"/>
    <n v="3"/>
    <n v="3.8"/>
    <n v="4.5"/>
    <n v="4.2166666666666668"/>
    <n v="16.713901601764498"/>
    <n v="0.21666666666666679"/>
  </r>
  <r>
    <x v="10"/>
    <x v="27"/>
    <s v="A"/>
    <s v="A"/>
    <s v="A"/>
    <s v="A"/>
    <s v="A"/>
    <s v="A"/>
    <s v="A"/>
    <s v="A"/>
    <s v="A"/>
    <s v="A"/>
    <x v="3"/>
    <n v="3.5"/>
    <n v="3"/>
    <n v="4"/>
    <n v="3.5"/>
    <n v="3.5"/>
    <n v="3.5"/>
    <n v="3"/>
    <n v="3.3333333333333335"/>
    <n v="3"/>
    <n v="3"/>
    <n v="3"/>
    <n v="3"/>
    <n v="2.5"/>
    <n v="2.9"/>
    <n v="3"/>
    <n v="3.5"/>
    <n v="3"/>
    <n v="3.5"/>
    <n v="2.5"/>
    <n v="3.1"/>
    <n v="2.5"/>
    <n v="3.2083333333333335"/>
    <n v="9.3012632420188393"/>
    <n v="0.70833333333333348"/>
  </r>
  <r>
    <x v="10"/>
    <x v="28"/>
    <s v="B1"/>
    <s v="B1"/>
    <s v="B1"/>
    <s v="B1"/>
    <s v="B"/>
    <s v="B"/>
    <s v="B"/>
    <s v="B"/>
    <s v="C1"/>
    <s v="C1"/>
    <x v="2"/>
    <n v="5"/>
    <n v="4.5"/>
    <n v="4"/>
    <n v="4.5"/>
    <n v="4.5"/>
    <n v="4.5"/>
    <n v="4"/>
    <n v="4.333333333333333"/>
    <n v="4.5"/>
    <n v="5.5"/>
    <n v="5"/>
    <n v="4.5"/>
    <n v="4"/>
    <n v="4.7"/>
    <n v="4.5"/>
    <n v="4.5"/>
    <n v="4.5"/>
    <n v="4.5"/>
    <n v="4"/>
    <n v="4.4000000000000004"/>
    <n v="4"/>
    <n v="4.4833333333333325"/>
    <n v="19.145607036710675"/>
    <n v="0.4833333333333325"/>
  </r>
  <r>
    <x v="10"/>
    <x v="29"/>
    <s v="not applicable"/>
    <s v="not applicable"/>
    <s v="not applicable"/>
    <s v="not applicable"/>
    <s v="not applicable"/>
    <s v="not applicable"/>
    <s v="not applicable"/>
    <s v="not applicable"/>
    <s v="not applicable"/>
    <s v="not applicable"/>
    <x v="5"/>
    <n v="3.5277777777777777"/>
    <n v="3.4000000000000004"/>
    <n v="3.4000000000000004"/>
    <n v="3.4000000000000004"/>
    <n v="3.9000000000000004"/>
    <n v="3.2"/>
    <n v="3.2"/>
    <n v="3.4000000000000004"/>
    <n v="3.5"/>
    <n v="3.6"/>
    <n v="3.9000000000000004"/>
    <n v="3.4000000000000004"/>
    <n v="3.2"/>
    <n v="3.5"/>
    <n v="3.5"/>
    <n v="3.6"/>
    <n v="3.7"/>
    <n v="3.4000000000000004"/>
    <n v="3"/>
    <n v="3.4000000000000004"/>
    <n v="3.8055555555555554"/>
    <n v="3.4592592592592601"/>
    <n v="12.4"/>
    <n v="0.15925925925925988"/>
  </r>
  <r>
    <x v="10"/>
    <x v="30"/>
    <s v="not applicable"/>
    <s v="not applicable"/>
    <s v="not applicable"/>
    <s v="not applicable"/>
    <s v="not applicable"/>
    <s v="not applicable"/>
    <s v="not applicable"/>
    <s v="not applicable"/>
    <s v="not applicable"/>
    <s v="not applicable"/>
    <x v="6"/>
    <n v="3.7857142857142856"/>
    <n v="3.4000000000000004"/>
    <n v="4.1000000000000005"/>
    <n v="3.8000000000000003"/>
    <n v="3.9000000000000004"/>
    <n v="3.6"/>
    <n v="3.3000000000000003"/>
    <n v="3.6"/>
    <n v="3.4000000000000004"/>
    <n v="3.7"/>
    <n v="4.1000000000000005"/>
    <n v="3.7"/>
    <n v="3.4000000000000004"/>
    <n v="3.6"/>
    <n v="3.4000000000000004"/>
    <n v="3.9000000000000004"/>
    <n v="3.9000000000000004"/>
    <n v="3.1"/>
    <n v="3.1"/>
    <n v="3.5"/>
    <n v="4.0714285714285712"/>
    <n v="3.6297619047619056"/>
    <n v="13.3"/>
    <n v="0.22976190476190528"/>
  </r>
  <r>
    <x v="10"/>
    <x v="31"/>
    <s v="not applicable"/>
    <s v="not applicable"/>
    <s v="not applicable"/>
    <s v="not applicable"/>
    <s v="not applicable"/>
    <s v="not applicable"/>
    <s v="not applicable"/>
    <s v="not applicable"/>
    <s v="not applicable"/>
    <s v="not applicable"/>
    <x v="7"/>
    <n v="3.6666666666666665"/>
    <n v="3.4444444444444446"/>
    <n v="3.6111111111111112"/>
    <n v="3.5740740740740735"/>
    <n v="3.9444444444444446"/>
    <n v="3.4074074074074074"/>
    <n v="3.2592592592592591"/>
    <n v="3.5370370370370376"/>
    <n v="3.5185185185185186"/>
    <n v="3.7592592592592591"/>
    <n v="4.0185185185185182"/>
    <n v="3.574074074074074"/>
    <n v="3.3148148148148149"/>
    <n v="3.6370370370370373"/>
    <n v="3.5185185185185186"/>
    <n v="3.7037037037037037"/>
    <n v="3.7962962962962963"/>
    <n v="3.3703703703703702"/>
    <n v="3.0925925925925926"/>
    <n v="3.4962962962962969"/>
    <n v="3.8888888888888888"/>
    <n v="3.5611111111111113"/>
    <n v="13.03922609545544"/>
    <n v="0.21628352490421499"/>
  </r>
  <r>
    <x v="10"/>
    <x v="32"/>
    <s v="not applicable"/>
    <s v="not applicable"/>
    <s v="not applicable"/>
    <s v="not applicable"/>
    <s v="not applicable"/>
    <s v="not applicable"/>
    <s v="not applicable"/>
    <s v="not applicable"/>
    <s v="not applicable"/>
    <s v="not applicable"/>
    <x v="3"/>
    <n v="3.2916666666666665"/>
    <n v="3.0833333333333335"/>
    <n v="3.0833333333333335"/>
    <n v="3.1527777777777781"/>
    <n v="3.8333333333333335"/>
    <n v="3.0416666666666665"/>
    <n v="2.625"/>
    <n v="3.1666666666666665"/>
    <n v="2.9583333333333335"/>
    <n v="3.125"/>
    <n v="3.4583333333333335"/>
    <n v="3.125"/>
    <n v="2.9583333333333335"/>
    <n v="3.125"/>
    <n v="3.3333333333333335"/>
    <n v="3.3333333333333335"/>
    <n v="3.375"/>
    <n v="2.875"/>
    <n v="2.7916666666666665"/>
    <n v="3.1416666666666675"/>
    <n v="3.7916666666666665"/>
    <n v="3.146527777777778"/>
    <n v="10.539098475676479"/>
    <n v="0.10486111111111152"/>
  </r>
  <r>
    <x v="10"/>
    <x v="33"/>
    <s v="not applicable"/>
    <s v="not applicable"/>
    <s v="not applicable"/>
    <s v="not applicable"/>
    <s v="not applicable"/>
    <s v="not applicable"/>
    <s v="not applicable"/>
    <s v="not applicable"/>
    <s v="not applicable"/>
    <s v="not applicable"/>
    <x v="8"/>
    <n v="3.7777777777777777"/>
    <n v="3.7222222222222223"/>
    <n v="3.9444444444444446"/>
    <n v="3.8148148148148149"/>
    <n v="4.0555555555555554"/>
    <n v="3.5"/>
    <n v="3.6666666666666665"/>
    <n v="3.7407407407407405"/>
    <n v="3.9444444444444446"/>
    <n v="4.1111111111111107"/>
    <n v="4.333333333333333"/>
    <n v="3.7777777777777777"/>
    <n v="3.5"/>
    <n v="3.9333333333333331"/>
    <n v="3.5"/>
    <n v="3.8333333333333335"/>
    <n v="4.166666666666667"/>
    <n v="3.7777777777777777"/>
    <n v="3.1666666666666665"/>
    <n v="3.6888888888888891"/>
    <n v="3.8888888888888888"/>
    <n v="3.7944444444444443"/>
    <n v="14.392522912978709"/>
    <n v="0.29444444444444429"/>
  </r>
  <r>
    <x v="10"/>
    <x v="34"/>
    <s v="not applicable"/>
    <s v="not applicable"/>
    <s v="not applicable"/>
    <s v="not applicable"/>
    <s v="not applicable"/>
    <s v="not applicable"/>
    <s v="not applicable"/>
    <s v="not applicable"/>
    <s v="not applicable"/>
    <s v="not applicable"/>
    <x v="8"/>
    <n v="4.25"/>
    <n v="3.75"/>
    <n v="4.166666666666667"/>
    <n v="4.0555555555555562"/>
    <n v="4"/>
    <n v="4"/>
    <n v="3.9166666666666665"/>
    <n v="3.9722222222222219"/>
    <n v="4"/>
    <n v="4.5"/>
    <n v="4.666666666666667"/>
    <n v="4.166666666666667"/>
    <n v="3.75"/>
    <n v="4.2166666666666668"/>
    <n v="3.9166666666666665"/>
    <n v="4.25"/>
    <n v="4.083333333333333"/>
    <n v="3.75"/>
    <n v="3.5833333333333335"/>
    <n v="3.9166666666666665"/>
    <n v="4.083333333333333"/>
    <n v="4.0402777777777779"/>
    <n v="16.00953610872844"/>
    <n v="0.41527777777777786"/>
  </r>
  <r>
    <x v="10"/>
    <x v="35"/>
    <s v="not applicable"/>
    <s v="not applicable"/>
    <s v="not applicable"/>
    <s v="not applicable"/>
    <s v="not applicable"/>
    <s v="not applicable"/>
    <s v="not applicable"/>
    <s v="not applicable"/>
    <s v="not applicable"/>
    <s v="not applicable"/>
    <x v="8"/>
    <n v="3.9666666666666668"/>
    <n v="3.7333333333333334"/>
    <n v="4.0333333333333332"/>
    <n v="3.9111111111111114"/>
    <n v="4.0333333333333332"/>
    <n v="3.7"/>
    <n v="3.7666666666666666"/>
    <n v="3.833333333333333"/>
    <n v="3.9666666666666668"/>
    <n v="4.2666666666666666"/>
    <n v="4.4666666666666668"/>
    <n v="3.9333333333333331"/>
    <n v="3.6"/>
    <n v="4.046666666666666"/>
    <n v="3.6666666666666665"/>
    <n v="4"/>
    <n v="4.1333333333333337"/>
    <n v="3.7666666666666666"/>
    <n v="3.3333333333333335"/>
    <n v="3.78"/>
    <n v="3.9666666666666668"/>
    <n v="3.8927777777777774"/>
    <n v="15.039328191278601"/>
    <n v="0.33395424836601295"/>
  </r>
  <r>
    <x v="11"/>
    <x v="37"/>
    <s v="A"/>
    <s v="A"/>
    <s v="A"/>
    <s v="A"/>
    <s v="A"/>
    <s v="A"/>
    <s v="A"/>
    <s v="A"/>
    <s v="A"/>
    <s v="A"/>
    <x v="0"/>
    <n v="3"/>
    <n v="3"/>
    <n v="3"/>
    <n v="3"/>
    <n v="3.5"/>
    <n v="2"/>
    <n v="3"/>
    <n v="2.8333333333333335"/>
    <n v="2.5"/>
    <n v="3"/>
    <n v="3"/>
    <n v="2.5"/>
    <n v="2"/>
    <n v="2.6"/>
    <n v="1.5"/>
    <n v="4"/>
    <n v="3.5"/>
    <n v="2.5"/>
    <n v="2"/>
    <n v="2.7"/>
    <n v="3"/>
    <n v="2.7833333333333332"/>
    <n v="7.7395328655237314"/>
    <n v="0.28333333333333321"/>
  </r>
  <r>
    <x v="11"/>
    <x v="2"/>
    <s v="B1"/>
    <s v="B1"/>
    <s v="B1"/>
    <s v="B1"/>
    <s v="B"/>
    <s v="B"/>
    <s v="B"/>
    <s v="B"/>
    <s v="B"/>
    <s v="B"/>
    <x v="1"/>
    <n v="4.5"/>
    <n v="4"/>
    <n v="5"/>
    <n v="4.5"/>
    <n v="4"/>
    <n v="3.5"/>
    <n v="3"/>
    <n v="3.5"/>
    <n v="4.5"/>
    <n v="4.5"/>
    <n v="4.5"/>
    <n v="4"/>
    <n v="3.5"/>
    <n v="4.2"/>
    <n v="3.5"/>
    <n v="4"/>
    <n v="4"/>
    <n v="4"/>
    <n v="3.5"/>
    <n v="3.8"/>
    <n v="4.5"/>
    <n v="4"/>
    <n v="15.929947845154436"/>
    <n v="0"/>
  </r>
  <r>
    <x v="11"/>
    <x v="3"/>
    <s v="A"/>
    <s v="A"/>
    <s v="A"/>
    <s v="A"/>
    <s v="A"/>
    <s v="A"/>
    <s v="A"/>
    <s v="A"/>
    <s v="A"/>
    <s v="A"/>
    <x v="1"/>
    <n v="4"/>
    <n v="4"/>
    <n v="4.5"/>
    <n v="4.166666666666667"/>
    <n v="4.5"/>
    <n v="4"/>
    <n v="4"/>
    <n v="4.166666666666667"/>
    <n v="4.5"/>
    <n v="5"/>
    <n v="5.5"/>
    <n v="4"/>
    <n v="5"/>
    <n v="4.8"/>
    <n v="5"/>
    <n v="4.5"/>
    <n v="5"/>
    <n v="5.5"/>
    <n v="5"/>
    <n v="5"/>
    <n v="3.5"/>
    <n v="4.5333333333333332"/>
    <n v="20.467651623629944"/>
    <n v="-0.46666666666666679"/>
  </r>
  <r>
    <x v="11"/>
    <x v="4"/>
    <s v="A"/>
    <s v="A"/>
    <s v="A"/>
    <s v="A"/>
    <s v="A"/>
    <s v="A"/>
    <s v="A"/>
    <s v="A"/>
    <s v="A"/>
    <s v="A"/>
    <x v="2"/>
    <n v="4.5"/>
    <n v="4"/>
    <n v="5"/>
    <n v="4.5"/>
    <n v="4.5"/>
    <n v="4"/>
    <n v="4"/>
    <n v="4.166666666666667"/>
    <n v="4.5"/>
    <n v="4"/>
    <n v="4.5"/>
    <n v="3.5"/>
    <n v="3"/>
    <n v="3.9"/>
    <n v="4"/>
    <n v="4.5"/>
    <n v="4"/>
    <n v="4"/>
    <n v="3"/>
    <n v="3.9"/>
    <n v="3.5"/>
    <n v="4.1166666666666671"/>
    <n v="15.479403064087949"/>
    <n v="0.61666666666666714"/>
  </r>
  <r>
    <x v="11"/>
    <x v="7"/>
    <s v="A"/>
    <s v="A"/>
    <s v="A"/>
    <s v="A"/>
    <s v="A"/>
    <s v="A"/>
    <s v="A"/>
    <s v="A"/>
    <s v="A"/>
    <s v="A"/>
    <x v="3"/>
    <n v="4"/>
    <n v="3.5"/>
    <n v="2.5"/>
    <n v="3.3333333333333335"/>
    <n v="3"/>
    <n v="2.5"/>
    <n v="2"/>
    <n v="2.5"/>
    <n v="3"/>
    <n v="3"/>
    <n v="3.5"/>
    <n v="3.5"/>
    <n v="2.5"/>
    <n v="3.1"/>
    <n v="3.5"/>
    <n v="2.5"/>
    <n v="3"/>
    <n v="3"/>
    <n v="2.5"/>
    <n v="2.9"/>
    <n v="4.5"/>
    <n v="2.9583333333333335"/>
    <n v="9.7743154541354702"/>
    <n v="-4.1666666666666519E-2"/>
  </r>
  <r>
    <x v="11"/>
    <x v="8"/>
    <s v="A"/>
    <s v="A"/>
    <s v="A"/>
    <s v="A"/>
    <s v="A"/>
    <s v="A"/>
    <s v="A"/>
    <s v="A"/>
    <s v="A"/>
    <s v="A"/>
    <x v="0"/>
    <n v="4"/>
    <n v="4"/>
    <n v="4"/>
    <n v="4"/>
    <n v="4.5"/>
    <n v="4"/>
    <n v="4"/>
    <n v="4.166666666666667"/>
    <n v="5"/>
    <n v="4"/>
    <n v="5"/>
    <n v="5"/>
    <n v="3"/>
    <n v="4.4000000000000004"/>
    <n v="3.5"/>
    <n v="3.5"/>
    <n v="4"/>
    <n v="4"/>
    <n v="3.5"/>
    <n v="3.7"/>
    <n v="3.5"/>
    <n v="4.0666666666666673"/>
    <n v="14.685587522339848"/>
    <n v="0.56666666666666732"/>
  </r>
  <r>
    <x v="11"/>
    <x v="9"/>
    <s v="A"/>
    <s v="A"/>
    <s v="A"/>
    <s v="A"/>
    <s v="A"/>
    <s v="A"/>
    <s v="A"/>
    <s v="A"/>
    <s v="A"/>
    <s v="A"/>
    <x v="2"/>
    <n v="3.5"/>
    <n v="4"/>
    <n v="3"/>
    <n v="3.5"/>
    <n v="4.5"/>
    <n v="3.5"/>
    <n v="3.5"/>
    <n v="3.8333333333333335"/>
    <n v="4"/>
    <n v="4.5"/>
    <n v="4.5"/>
    <n v="3.5"/>
    <n v="3.5"/>
    <n v="4"/>
    <n v="3.5"/>
    <n v="4"/>
    <n v="4"/>
    <n v="4"/>
    <n v="3"/>
    <n v="3.7"/>
    <n v="3.5"/>
    <n v="3.7583333333333337"/>
    <n v="13.661161410988139"/>
    <n v="-0.24166666666666625"/>
  </r>
  <r>
    <x v="11"/>
    <x v="10"/>
    <s v="A"/>
    <s v="A"/>
    <s v="A"/>
    <s v="A"/>
    <s v="A"/>
    <s v="A"/>
    <s v="A"/>
    <s v="A"/>
    <s v="A"/>
    <s v="A"/>
    <x v="1"/>
    <n v="3.5"/>
    <n v="3.5"/>
    <n v="3"/>
    <n v="3.3333333333333335"/>
    <n v="4"/>
    <n v="3.5"/>
    <n v="4"/>
    <n v="3.8333333333333335"/>
    <n v="4"/>
    <n v="5"/>
    <n v="5"/>
    <n v="4.5"/>
    <n v="4"/>
    <n v="4.5"/>
    <n v="4"/>
    <n v="3"/>
    <n v="5"/>
    <n v="4"/>
    <n v="2"/>
    <n v="3.6"/>
    <n v="4.5"/>
    <n v="3.8166666666666669"/>
    <n v="14.626625078187118"/>
    <n v="-0.18333333333333313"/>
  </r>
  <r>
    <x v="11"/>
    <x v="11"/>
    <s v="B1"/>
    <s v="B1"/>
    <s v="B1"/>
    <s v="B1"/>
    <s v="B"/>
    <s v="B"/>
    <s v="A"/>
    <s v="A"/>
    <s v="A"/>
    <s v="A"/>
    <x v="3"/>
    <n v="3"/>
    <n v="2.5"/>
    <n v="2"/>
    <n v="2.5"/>
    <n v="3.5"/>
    <n v="3"/>
    <n v="2.5"/>
    <n v="3"/>
    <n v="3"/>
    <n v="2.5"/>
    <n v="3"/>
    <n v="3"/>
    <n v="3"/>
    <n v="2.9"/>
    <n v="4"/>
    <n v="3"/>
    <n v="2.5"/>
    <n v="2.5"/>
    <n v="2.5"/>
    <n v="2.9"/>
    <n v="2.5"/>
    <n v="2.8250000000000002"/>
    <n v="7.8485715617591065"/>
    <n v="-0.67499999999999982"/>
  </r>
  <r>
    <x v="11"/>
    <x v="12"/>
    <s v="B1"/>
    <s v="B1"/>
    <s v="B1"/>
    <s v="B1"/>
    <s v="B"/>
    <s v="B"/>
    <s v="B"/>
    <s v="A"/>
    <s v="A"/>
    <s v="A"/>
    <x v="3"/>
    <n v="3.5"/>
    <n v="2.5"/>
    <n v="2.5"/>
    <n v="2.8333333333333335"/>
    <n v="4"/>
    <n v="3"/>
    <n v="2"/>
    <n v="3"/>
    <n v="3"/>
    <n v="2.5"/>
    <n v="3"/>
    <n v="3"/>
    <n v="2.5"/>
    <n v="2.8"/>
    <n v="3"/>
    <n v="3"/>
    <n v="3"/>
    <n v="2.5"/>
    <n v="2.5"/>
    <n v="2.8"/>
    <n v="4.5"/>
    <n v="2.8583333333333334"/>
    <n v="9.2142897264272463"/>
    <n v="-0.14166666666666661"/>
  </r>
  <r>
    <x v="11"/>
    <x v="13"/>
    <s v="A"/>
    <s v="A"/>
    <s v="A"/>
    <s v="A"/>
    <s v="A"/>
    <s v="B"/>
    <s v="B"/>
    <s v="B"/>
    <s v="B"/>
    <s v="B"/>
    <x v="4"/>
    <n v="4"/>
    <n v="3.5"/>
    <n v="3.5"/>
    <n v="3.6666666666666665"/>
    <n v="4.5"/>
    <n v="3.5"/>
    <n v="4"/>
    <n v="4"/>
    <n v="4.5"/>
    <n v="4"/>
    <n v="5"/>
    <n v="4.5"/>
    <n v="3"/>
    <n v="4.2"/>
    <n v="4"/>
    <n v="3.5"/>
    <n v="4.5"/>
    <n v="4"/>
    <n v="3.5"/>
    <n v="3.9"/>
    <n v="3"/>
    <n v="3.9416666666666669"/>
    <n v="14.198622915193216"/>
    <n v="0.94166666666666687"/>
  </r>
  <r>
    <x v="11"/>
    <x v="38"/>
    <s v="A"/>
    <s v="A"/>
    <s v="A"/>
    <s v="A"/>
    <s v="A"/>
    <s v="A"/>
    <s v="A"/>
    <s v="A"/>
    <s v="A"/>
    <s v="A"/>
    <x v="2"/>
    <n v="3"/>
    <n v="3.5"/>
    <n v="4.5"/>
    <n v="3.6666666666666665"/>
    <n v="4"/>
    <n v="3"/>
    <n v="3"/>
    <n v="3.3333333333333335"/>
    <n v="4"/>
    <n v="4"/>
    <n v="4"/>
    <n v="3"/>
    <n v="2.5"/>
    <n v="3.5"/>
    <n v="3"/>
    <n v="3"/>
    <n v="3"/>
    <n v="3"/>
    <n v="3"/>
    <n v="3"/>
    <n v="4"/>
    <n v="3.375"/>
    <n v="10.929162496381096"/>
    <n v="0.875"/>
  </r>
  <r>
    <x v="11"/>
    <x v="14"/>
    <s v="B2"/>
    <s v="B2"/>
    <s v="B2"/>
    <s v="B2"/>
    <s v="A"/>
    <s v="A"/>
    <s v="A"/>
    <s v="A"/>
    <s v="A"/>
    <s v="A"/>
    <x v="3"/>
    <n v="3"/>
    <n v="3"/>
    <n v="1.5"/>
    <n v="2.5"/>
    <n v="3.5"/>
    <n v="1"/>
    <n v="2"/>
    <n v="2.1666666666666665"/>
    <n v="3"/>
    <n v="3"/>
    <n v="3"/>
    <n v="3.5"/>
    <n v="1.5"/>
    <n v="2.8"/>
    <n v="2.5"/>
    <n v="3.5"/>
    <n v="3"/>
    <n v="2.5"/>
    <n v="2.5"/>
    <n v="2.8"/>
    <n v="4.5"/>
    <n v="2.5666666666666664"/>
    <n v="8.3238767620112419"/>
    <n v="1.0666666666666664"/>
  </r>
  <r>
    <x v="11"/>
    <x v="15"/>
    <s v="A"/>
    <s v="A"/>
    <s v="A"/>
    <s v="A"/>
    <s v="A"/>
    <s v="A"/>
    <s v="A"/>
    <s v="A"/>
    <s v="A"/>
    <s v="A"/>
    <x v="1"/>
    <n v="4.5"/>
    <n v="3.5"/>
    <n v="4.5"/>
    <n v="4.166666666666667"/>
    <n v="4"/>
    <n v="4"/>
    <n v="4"/>
    <n v="4"/>
    <n v="4"/>
    <n v="4"/>
    <n v="4.5"/>
    <n v="4"/>
    <n v="3.5"/>
    <n v="4"/>
    <n v="3.5"/>
    <n v="4"/>
    <n v="5"/>
    <n v="3.5"/>
    <n v="3.5"/>
    <n v="3.9"/>
    <n v="4.5"/>
    <n v="4.0166666666666666"/>
    <n v="16.317875289156909"/>
    <n v="0.51666666666666661"/>
  </r>
  <r>
    <x v="11"/>
    <x v="16"/>
    <s v="B1"/>
    <s v="B1"/>
    <s v="B1"/>
    <s v="B1"/>
    <s v="B"/>
    <s v="B"/>
    <s v="B"/>
    <s v="B"/>
    <s v="B"/>
    <s v="B"/>
    <x v="0"/>
    <n v="3"/>
    <n v="2.5"/>
    <n v="4.5"/>
    <n v="3.3333333333333335"/>
    <n v="4"/>
    <n v="4"/>
    <n v="4"/>
    <n v="4"/>
    <n v="3"/>
    <n v="4"/>
    <n v="3.5"/>
    <n v="3.5"/>
    <n v="3"/>
    <n v="3.4"/>
    <n v="3.5"/>
    <n v="4.5"/>
    <n v="3.5"/>
    <n v="3"/>
    <n v="3.5"/>
    <n v="3.6"/>
    <n v="3"/>
    <n v="3.5833333333333335"/>
    <n v="12.217102871121831"/>
    <n v="8.3333333333333481E-2"/>
  </r>
  <r>
    <x v="11"/>
    <x v="17"/>
    <s v="—"/>
    <s v="B2"/>
    <s v="B2"/>
    <s v="B2"/>
    <s v="B"/>
    <s v="B"/>
    <s v="B"/>
    <s v="B"/>
    <s v="B"/>
    <s v="B"/>
    <x v="3"/>
    <n v="3.5"/>
    <n v="2.5"/>
    <n v="3.5"/>
    <n v="3.1666666666666665"/>
    <n v="4"/>
    <n v="3.5"/>
    <n v="2.5"/>
    <n v="3.3333333333333335"/>
    <n v="3"/>
    <n v="2.5"/>
    <n v="4.5"/>
    <n v="3.5"/>
    <n v="3.5"/>
    <n v="3.4"/>
    <n v="4"/>
    <n v="3.5"/>
    <n v="3.5"/>
    <n v="3"/>
    <n v="2.5"/>
    <n v="3.3"/>
    <n v="4.5"/>
    <n v="3.3"/>
    <n v="11.951913791079438"/>
    <n v="-0.70000000000000018"/>
  </r>
  <r>
    <x v="11"/>
    <x v="18"/>
    <s v="B2"/>
    <s v="B2"/>
    <s v="B2"/>
    <s v="B2"/>
    <s v="B"/>
    <s v="B"/>
    <s v="B"/>
    <s v="B"/>
    <s v="B"/>
    <s v="B"/>
    <x v="3"/>
    <n v="2"/>
    <n v="2.5"/>
    <n v="3.5"/>
    <n v="2.6666666666666665"/>
    <n v="4"/>
    <n v="3.5"/>
    <n v="2.5"/>
    <n v="3.3333333333333335"/>
    <n v="2"/>
    <n v="3"/>
    <n v="3"/>
    <n v="2.5"/>
    <n v="2"/>
    <n v="2.5"/>
    <n v="2"/>
    <n v="3"/>
    <n v="3.5"/>
    <n v="2"/>
    <n v="2"/>
    <n v="2.5"/>
    <n v="3"/>
    <n v="2.75"/>
    <n v="7.2058423238407441"/>
    <n v="0.75"/>
  </r>
  <r>
    <x v="11"/>
    <x v="19"/>
    <s v="A"/>
    <s v="A"/>
    <s v="A"/>
    <s v="A"/>
    <s v="A"/>
    <s v="A"/>
    <s v="A"/>
    <s v="A"/>
    <s v="A"/>
    <s v="A"/>
    <x v="3"/>
    <n v="3.5"/>
    <n v="4"/>
    <n v="3.5"/>
    <n v="3.6666666666666665"/>
    <n v="4.5"/>
    <n v="3.5"/>
    <n v="3.5"/>
    <n v="3.8333333333333335"/>
    <n v="3.5"/>
    <n v="4.5"/>
    <n v="4"/>
    <n v="3.5"/>
    <n v="3.5"/>
    <n v="3.8"/>
    <n v="4"/>
    <n v="3.5"/>
    <n v="4"/>
    <n v="4"/>
    <n v="3.5"/>
    <n v="3.8"/>
    <n v="3.5"/>
    <n v="3.7750000000000004"/>
    <n v="14.001483148967768"/>
    <n v="0.27500000000000036"/>
  </r>
  <r>
    <x v="11"/>
    <x v="20"/>
    <s v="A"/>
    <s v="A"/>
    <s v="A"/>
    <s v="A"/>
    <s v="A"/>
    <s v="A"/>
    <s v="A"/>
    <s v="A"/>
    <s v="A"/>
    <s v="A"/>
    <x v="3"/>
    <n v="3.5"/>
    <n v="3"/>
    <n v="4"/>
    <n v="3.5"/>
    <n v="3.5"/>
    <n v="3.5"/>
    <n v="3.5"/>
    <n v="3.5"/>
    <n v="3"/>
    <n v="3"/>
    <n v="3.5"/>
    <n v="2.5"/>
    <n v="2"/>
    <n v="2.8"/>
    <n v="3.5"/>
    <n v="3"/>
    <n v="3"/>
    <n v="2.5"/>
    <n v="3"/>
    <n v="3"/>
    <n v="3"/>
    <n v="3.2"/>
    <n v="9.5528070493709603"/>
    <n v="0.70000000000000018"/>
  </r>
  <r>
    <x v="11"/>
    <x v="22"/>
    <s v="A"/>
    <s v="A"/>
    <s v="A"/>
    <s v="A"/>
    <s v="A"/>
    <s v="A"/>
    <s v="A"/>
    <s v="A"/>
    <s v="A"/>
    <s v="A"/>
    <x v="0"/>
    <n v="4"/>
    <n v="3.5"/>
    <n v="3.5"/>
    <n v="3.6666666666666665"/>
    <n v="4"/>
    <n v="2.5"/>
    <n v="4"/>
    <n v="3.5"/>
    <n v="4"/>
    <n v="3.5"/>
    <n v="4"/>
    <n v="4"/>
    <n v="3"/>
    <n v="3.7"/>
    <n v="3.5"/>
    <n v="4"/>
    <n v="4"/>
    <n v="3.5"/>
    <n v="2.5"/>
    <n v="3.5"/>
    <n v="4.5"/>
    <n v="3.5916666666666668"/>
    <n v="13.530516085593968"/>
    <n v="0.59166666666666679"/>
  </r>
  <r>
    <x v="11"/>
    <x v="23"/>
    <s v="A"/>
    <s v="A"/>
    <s v="A"/>
    <s v="A"/>
    <s v="A"/>
    <s v="B"/>
    <s v="B"/>
    <s v="B"/>
    <s v="B"/>
    <s v="B"/>
    <x v="2"/>
    <n v="3.5"/>
    <n v="3.5"/>
    <n v="3.5"/>
    <n v="3.5"/>
    <n v="4.5"/>
    <n v="3"/>
    <n v="2.5"/>
    <n v="3.3333333333333335"/>
    <n v="3.5"/>
    <n v="3.5"/>
    <n v="3.5"/>
    <n v="3.5"/>
    <n v="2.5"/>
    <n v="3.3"/>
    <n v="2.5"/>
    <n v="3.5"/>
    <n v="3.5"/>
    <n v="3"/>
    <n v="3"/>
    <n v="3.1"/>
    <n v="4"/>
    <n v="3.3083333333333331"/>
    <n v="11.015936990355385"/>
    <n v="0.30833333333333313"/>
  </r>
  <r>
    <x v="11"/>
    <x v="24"/>
    <s v="B1"/>
    <s v="B1"/>
    <s v="B1"/>
    <s v="B1"/>
    <s v="A"/>
    <s v="A"/>
    <s v="A"/>
    <s v="A"/>
    <s v="A"/>
    <s v="A"/>
    <x v="3"/>
    <n v="4"/>
    <n v="3.5"/>
    <n v="3"/>
    <n v="3.5"/>
    <n v="4.5"/>
    <n v="3.5"/>
    <n v="3"/>
    <n v="3.6666666666666665"/>
    <n v="2.5"/>
    <n v="4"/>
    <n v="4"/>
    <n v="3"/>
    <n v="3.5"/>
    <n v="3.4"/>
    <n v="3.5"/>
    <n v="3.5"/>
    <n v="4.5"/>
    <n v="3"/>
    <n v="3.5"/>
    <n v="3.6"/>
    <n v="4"/>
    <n v="3.5416666666666665"/>
    <n v="13.173228501277821"/>
    <n v="-0.45833333333333348"/>
  </r>
  <r>
    <x v="11"/>
    <x v="25"/>
    <s v="A"/>
    <s v="A"/>
    <s v="A"/>
    <s v="A"/>
    <s v="A"/>
    <s v="A"/>
    <s v="A"/>
    <s v="A"/>
    <s v="A"/>
    <s v="A"/>
    <x v="3"/>
    <n v="3.5"/>
    <n v="3"/>
    <n v="2"/>
    <n v="2.8333333333333335"/>
    <n v="3.5"/>
    <n v="2.5"/>
    <n v="2.5"/>
    <n v="2.8333333333333335"/>
    <n v="3"/>
    <n v="3"/>
    <n v="4"/>
    <n v="3"/>
    <n v="3"/>
    <n v="3.2"/>
    <n v="4"/>
    <n v="3.5"/>
    <n v="3"/>
    <n v="2.5"/>
    <n v="3"/>
    <n v="3.2"/>
    <n v="4.5"/>
    <n v="3.0166666666666666"/>
    <n v="10.729046350452567"/>
    <n v="1.6666666666666607E-2"/>
  </r>
  <r>
    <x v="11"/>
    <x v="26"/>
    <s v="B2"/>
    <s v="B2"/>
    <s v="B2"/>
    <s v="B2"/>
    <s v="B"/>
    <s v="B"/>
    <s v="B"/>
    <s v="B"/>
    <s v="B"/>
    <s v="B"/>
    <x v="0"/>
    <n v="4.5"/>
    <n v="5"/>
    <n v="5"/>
    <n v="4.833333333333333"/>
    <n v="3.5"/>
    <n v="4"/>
    <n v="4.5"/>
    <n v="4"/>
    <n v="4"/>
    <n v="4.5"/>
    <n v="5"/>
    <n v="4.5"/>
    <n v="3.5"/>
    <n v="4.3"/>
    <n v="4"/>
    <n v="4.5"/>
    <n v="4"/>
    <n v="3"/>
    <n v="3"/>
    <n v="3.7"/>
    <n v="3"/>
    <n v="4.208333333333333"/>
    <n v="14.461578493439918"/>
    <n v="0.20833333333333304"/>
  </r>
  <r>
    <x v="11"/>
    <x v="27"/>
    <s v="A"/>
    <s v="A"/>
    <s v="A"/>
    <s v="A"/>
    <s v="A"/>
    <s v="A"/>
    <s v="A"/>
    <s v="A"/>
    <s v="A"/>
    <s v="A"/>
    <x v="3"/>
    <n v="3"/>
    <n v="3"/>
    <n v="4"/>
    <n v="3.3333333333333335"/>
    <n v="3.5"/>
    <n v="3.5"/>
    <n v="3"/>
    <n v="3.3333333333333335"/>
    <n v="3"/>
    <n v="3"/>
    <n v="3"/>
    <n v="3"/>
    <n v="2.5"/>
    <n v="2.9"/>
    <n v="3"/>
    <n v="3.5"/>
    <n v="3"/>
    <n v="3.5"/>
    <n v="3"/>
    <n v="3.2"/>
    <n v="3.5"/>
    <n v="3.1916666666666664"/>
    <n v="10.493441911287601"/>
    <n v="0.69166666666666643"/>
  </r>
  <r>
    <x v="11"/>
    <x v="29"/>
    <s v="not applicable"/>
    <s v="not applicable"/>
    <s v="not applicable"/>
    <s v="not applicable"/>
    <s v="not applicable"/>
    <s v="not applicable"/>
    <s v="not applicable"/>
    <s v="not applicable"/>
    <s v="not applicable"/>
    <s v="not applicable"/>
    <x v="5"/>
    <n v="3.6111111111111112"/>
    <n v="3.4000000000000004"/>
    <n v="3.3000000000000003"/>
    <n v="3.4000000000000004"/>
    <n v="3.9000000000000004"/>
    <n v="3.1"/>
    <n v="3.2"/>
    <n v="3.4000000000000004"/>
    <n v="3.5"/>
    <n v="3.6"/>
    <n v="3.9000000000000004"/>
    <n v="3.4000000000000004"/>
    <n v="3"/>
    <n v="3.5"/>
    <n v="3.5"/>
    <n v="3.5"/>
    <n v="3.7"/>
    <n v="3.3000000000000003"/>
    <n v="3"/>
    <n v="3.4000000000000004"/>
    <n v="3.8333333333333335"/>
    <n v="3.4439814814814813"/>
    <n v="12.3"/>
    <n v="0.24398148148148113"/>
  </r>
  <r>
    <x v="11"/>
    <x v="30"/>
    <s v="not applicable"/>
    <s v="not applicable"/>
    <s v="not applicable"/>
    <s v="not applicable"/>
    <s v="not applicable"/>
    <s v="not applicable"/>
    <s v="not applicable"/>
    <s v="not applicable"/>
    <s v="not applicable"/>
    <s v="not applicable"/>
    <x v="6"/>
    <n v="3.5714285714285716"/>
    <n v="3.4000000000000004"/>
    <n v="4.1000000000000005"/>
    <n v="3.7"/>
    <n v="4.1000000000000005"/>
    <n v="3.6"/>
    <n v="3.3000000000000003"/>
    <n v="3.6"/>
    <n v="3.4000000000000004"/>
    <n v="3.6"/>
    <n v="4"/>
    <n v="3.6"/>
    <n v="2.9000000000000004"/>
    <n v="3.5"/>
    <n v="3.3000000000000003"/>
    <n v="3.7"/>
    <n v="3.8000000000000003"/>
    <n v="3.2"/>
    <n v="3"/>
    <n v="3.4000000000000004"/>
    <n v="3.5714285714285716"/>
    <n v="3.5845238095238092"/>
    <n v="12.100000000000001"/>
    <n v="0.18452380952380887"/>
  </r>
  <r>
    <x v="11"/>
    <x v="31"/>
    <s v="not applicable"/>
    <s v="not applicable"/>
    <s v="not applicable"/>
    <s v="not applicable"/>
    <s v="not applicable"/>
    <s v="not applicable"/>
    <s v="not applicable"/>
    <s v="not applicable"/>
    <s v="not applicable"/>
    <s v="not applicable"/>
    <x v="7"/>
    <n v="3.6"/>
    <n v="3.38"/>
    <n v="3.54"/>
    <n v="3.5066666666666668"/>
    <n v="3.98"/>
    <n v="3.26"/>
    <n v="3.22"/>
    <n v="3.4866666666666668"/>
    <n v="3.52"/>
    <n v="3.66"/>
    <n v="4"/>
    <n v="3.52"/>
    <n v="2.98"/>
    <n v="3.536"/>
    <n v="3.44"/>
    <n v="3.6"/>
    <n v="3.72"/>
    <n v="3.28"/>
    <n v="2.98"/>
    <n v="3.4040000000000008"/>
    <n v="3.76"/>
    <n v="3.4833333333333334"/>
    <n v="12.301180845270537"/>
    <n v="0.16851851851851851"/>
  </r>
  <r>
    <x v="11"/>
    <x v="32"/>
    <s v="not applicable"/>
    <s v="not applicable"/>
    <s v="not applicable"/>
    <s v="not applicable"/>
    <s v="not applicable"/>
    <s v="not applicable"/>
    <s v="not applicable"/>
    <s v="not applicable"/>
    <s v="not applicable"/>
    <s v="not applicable"/>
    <x v="3"/>
    <n v="3.3333333333333299"/>
    <n v="3.0416666666666665"/>
    <n v="2.9583333333333335"/>
    <n v="3.1111111111111112"/>
    <n v="3.8333333333333335"/>
    <n v="3"/>
    <n v="2.625"/>
    <n v="3.1527777777777781"/>
    <n v="2.9583333333333335"/>
    <n v="3.125"/>
    <n v="3.5"/>
    <n v="3.125"/>
    <n v="2.6666666666666665"/>
    <n v="3.0749999999999997"/>
    <n v="3.2916666666666665"/>
    <n v="3.25"/>
    <n v="3.2916666666666665"/>
    <n v="2.8333333333333335"/>
    <n v="2.7916666666666665"/>
    <n v="3.0916666666666672"/>
    <n v="3.8333333333333335"/>
    <n v="3.1076388888888888"/>
    <n v="10.273729464247111"/>
    <n v="0.14930555555555536"/>
  </r>
  <r>
    <x v="11"/>
    <x v="33"/>
    <s v="not applicable"/>
    <s v="not applicable"/>
    <s v="not applicable"/>
    <s v="not applicable"/>
    <s v="not applicable"/>
    <s v="not applicable"/>
    <s v="not applicable"/>
    <s v="not applicable"/>
    <s v="not applicable"/>
    <s v="not applicable"/>
    <x v="8"/>
    <n v="3.7777777777777777"/>
    <n v="3.6666666666666665"/>
    <n v="3.8888888888888888"/>
    <n v="3.7777777777777777"/>
    <n v="4.166666666666667"/>
    <n v="3.3888888888888888"/>
    <n v="3.7222222222222223"/>
    <n v="3.7592592592592586"/>
    <n v="4.0555555555555554"/>
    <n v="4.1111111111111107"/>
    <n v="4.4444444444444446"/>
    <n v="3.7777777777777777"/>
    <n v="3.2777777777777777"/>
    <n v="3.933333333333334"/>
    <n v="3.5"/>
    <n v="3.8333333333333335"/>
    <n v="4.166666666666667"/>
    <n v="3.7777777777777777"/>
    <n v="3.0555555555555554"/>
    <n v="3.6666666666666665"/>
    <n v="3.8333333333333335"/>
    <n v="3.784259259259259"/>
    <n v="14.159723937320969"/>
    <n v="0.28425925925925899"/>
  </r>
  <r>
    <x v="11"/>
    <x v="34"/>
    <s v="not applicable"/>
    <s v="not applicable"/>
    <s v="not applicable"/>
    <s v="not applicable"/>
    <s v="not applicable"/>
    <s v="not applicable"/>
    <s v="not applicable"/>
    <s v="not applicable"/>
    <s v="not applicable"/>
    <s v="not applicable"/>
    <x v="8"/>
    <n v="4"/>
    <n v="3.75"/>
    <n v="4.5"/>
    <n v="4.083333333333333"/>
    <n v="4"/>
    <n v="3.75"/>
    <n v="3.875"/>
    <n v="3.875"/>
    <n v="4"/>
    <n v="4.25"/>
    <n v="4.5"/>
    <n v="4.125"/>
    <n v="3.25"/>
    <n v="4.0250000000000004"/>
    <n v="3.75"/>
    <n v="4.125"/>
    <n v="4"/>
    <n v="3.5"/>
    <n v="3.375"/>
    <n v="3.75"/>
    <n v="3.375"/>
    <n v="3.9333333333333336"/>
    <n v="14.201813031227349"/>
    <n v="0.18333333333333357"/>
  </r>
  <r>
    <x v="11"/>
    <x v="35"/>
    <s v="not applicable"/>
    <s v="not applicable"/>
    <s v="not applicable"/>
    <s v="not applicable"/>
    <s v="not applicable"/>
    <s v="not applicable"/>
    <s v="not applicable"/>
    <s v="not applicable"/>
    <s v="not applicable"/>
    <s v="not applicable"/>
    <x v="8"/>
    <n v="3.8461538461538463"/>
    <n v="3.6923076923076925"/>
    <n v="4.0769230769230766"/>
    <n v="3.8717948717948718"/>
    <n v="4.115384615384615"/>
    <n v="3.5"/>
    <n v="3.7692307692307692"/>
    <n v="3.7948717948717947"/>
    <n v="4.0384615384615383"/>
    <n v="4.1538461538461542"/>
    <n v="4.4615384615384617"/>
    <n v="3.8846153846153846"/>
    <n v="3.2692307692307692"/>
    <n v="3.9615384615384621"/>
    <n v="3.5769230769230771"/>
    <n v="3.9230769230769229"/>
    <n v="4.115384615384615"/>
    <n v="3.6923076923076925"/>
    <n v="3.1538461538461537"/>
    <n v="3.6923076923076925"/>
    <n v="3.6923076923076925"/>
    <n v="3.8301282051282053"/>
    <n v="14.172674427753702"/>
    <n v="0.2301282051282052"/>
  </r>
  <r>
    <x v="12"/>
    <x v="37"/>
    <s v="A"/>
    <s v="A"/>
    <s v="A"/>
    <s v="A"/>
    <s v="A"/>
    <s v="A"/>
    <s v="A"/>
    <s v="A"/>
    <s v="A"/>
    <s v="A"/>
    <x v="0"/>
    <n v="3.5"/>
    <n v="3"/>
    <n v="3"/>
    <n v="3.1666666666666665"/>
    <n v="3.5"/>
    <n v="2"/>
    <n v="3"/>
    <n v="2.8333333333333335"/>
    <n v="2.5"/>
    <n v="3.5"/>
    <n v="3"/>
    <n v="2.5"/>
    <n v="3"/>
    <n v="2.9"/>
    <n v="1.5"/>
    <n v="4"/>
    <n v="4"/>
    <n v="2.5"/>
    <n v="2"/>
    <n v="2.8"/>
    <n v="3"/>
    <n v="2.9249999999999998"/>
    <n v="8.3345572501236145"/>
    <n v="0.92499999999999982"/>
  </r>
  <r>
    <x v="12"/>
    <x v="2"/>
    <s v="B1"/>
    <s v="B1"/>
    <s v="B1"/>
    <s v="B1"/>
    <s v="B"/>
    <s v="B"/>
    <s v="B"/>
    <s v="B"/>
    <s v="B"/>
    <s v="B"/>
    <x v="1"/>
    <n v="5"/>
    <n v="4.5"/>
    <n v="5.5"/>
    <n v="5"/>
    <n v="4"/>
    <n v="4"/>
    <n v="3"/>
    <n v="3.6666666666666665"/>
    <n v="4.5"/>
    <n v="4.5"/>
    <n v="4.5"/>
    <n v="4"/>
    <n v="4"/>
    <n v="4.3"/>
    <n v="4"/>
    <n v="4"/>
    <n v="4"/>
    <n v="4"/>
    <n v="3.5"/>
    <n v="3.9"/>
    <n v="4"/>
    <n v="4.2166666666666659"/>
    <n v="16.469392080193948"/>
    <n v="0.7166666666666659"/>
  </r>
  <r>
    <x v="12"/>
    <x v="3"/>
    <s v="A"/>
    <s v="A"/>
    <s v="A"/>
    <s v="A"/>
    <s v="A"/>
    <s v="A"/>
    <s v="A"/>
    <s v="A"/>
    <s v="A"/>
    <s v="A"/>
    <x v="1"/>
    <n v="4.5"/>
    <n v="4.5"/>
    <n v="4.5"/>
    <n v="4.5"/>
    <n v="4.5"/>
    <n v="4"/>
    <n v="4"/>
    <n v="4.166666666666667"/>
    <n v="4.5"/>
    <n v="5"/>
    <n v="5.5"/>
    <n v="4.5"/>
    <n v="5"/>
    <n v="4.9000000000000004"/>
    <n v="5"/>
    <n v="4.5"/>
    <n v="5"/>
    <n v="5.5"/>
    <n v="5"/>
    <n v="5"/>
    <n v="4"/>
    <n v="4.6416666666666675"/>
    <n v="21.793868774231591"/>
    <n v="-0.3583333333333325"/>
  </r>
  <r>
    <x v="12"/>
    <x v="4"/>
    <s v="A"/>
    <s v="A"/>
    <s v="A"/>
    <s v="A"/>
    <s v="A"/>
    <s v="A"/>
    <s v="A"/>
    <s v="A"/>
    <s v="A"/>
    <s v="A"/>
    <x v="2"/>
    <n v="4.5"/>
    <n v="4.5"/>
    <n v="5"/>
    <n v="4.666666666666667"/>
    <n v="5"/>
    <n v="4"/>
    <n v="4"/>
    <n v="4.333333333333333"/>
    <n v="4.5"/>
    <n v="4"/>
    <n v="4.5"/>
    <n v="4"/>
    <n v="3.5"/>
    <n v="4.0999999999999996"/>
    <n v="3.5"/>
    <n v="4.5"/>
    <n v="4"/>
    <n v="4"/>
    <n v="3"/>
    <n v="3.8"/>
    <n v="3"/>
    <n v="4.2249999999999996"/>
    <n v="14.826034339658358"/>
    <n v="1.2249999999999996"/>
  </r>
  <r>
    <x v="12"/>
    <x v="7"/>
    <s v="A"/>
    <s v="A"/>
    <s v="A"/>
    <s v="A"/>
    <s v="A"/>
    <s v="A"/>
    <s v="A"/>
    <s v="A"/>
    <s v="A"/>
    <s v="A"/>
    <x v="3"/>
    <n v="4"/>
    <n v="3"/>
    <n v="2.5"/>
    <n v="3.1666666666666665"/>
    <n v="3.5"/>
    <n v="2.5"/>
    <n v="2"/>
    <n v="2.6666666666666665"/>
    <n v="3"/>
    <n v="3"/>
    <n v="4"/>
    <n v="3.5"/>
    <n v="3.5"/>
    <n v="3.4"/>
    <n v="4"/>
    <n v="2.5"/>
    <n v="3.5"/>
    <n v="3"/>
    <n v="2.5"/>
    <n v="3.1"/>
    <n v="4.5"/>
    <n v="3.083333333333333"/>
    <n v="10.692802115562834"/>
    <n v="0.58333333333333304"/>
  </r>
  <r>
    <x v="12"/>
    <x v="8"/>
    <s v="A"/>
    <s v="A"/>
    <s v="A"/>
    <s v="A"/>
    <s v="A"/>
    <s v="A"/>
    <s v="A"/>
    <s v="A"/>
    <s v="A"/>
    <s v="A"/>
    <x v="0"/>
    <n v="4"/>
    <n v="4"/>
    <n v="4"/>
    <n v="4"/>
    <n v="5"/>
    <n v="3.5"/>
    <n v="4"/>
    <n v="4.166666666666667"/>
    <n v="5"/>
    <n v="4"/>
    <n v="5"/>
    <n v="4.5"/>
    <n v="3.5"/>
    <n v="4.4000000000000004"/>
    <n v="3.5"/>
    <n v="3.5"/>
    <n v="4"/>
    <n v="4"/>
    <n v="3.5"/>
    <n v="3.7"/>
    <n v="3.5"/>
    <n v="4.0666666666666673"/>
    <n v="14.685587522339848"/>
    <n v="1.0666666666666673"/>
  </r>
  <r>
    <x v="12"/>
    <x v="9"/>
    <s v="A"/>
    <s v="A"/>
    <s v="A"/>
    <s v="A"/>
    <s v="A"/>
    <s v="A"/>
    <s v="A"/>
    <s v="A"/>
    <s v="A"/>
    <s v="A"/>
    <x v="2"/>
    <n v="3.5"/>
    <n v="3"/>
    <n v="2.5"/>
    <n v="3"/>
    <n v="4.5"/>
    <n v="3"/>
    <n v="3.5"/>
    <n v="3.6666666666666665"/>
    <n v="4"/>
    <n v="4"/>
    <n v="4.5"/>
    <n v="3.5"/>
    <n v="4"/>
    <n v="4"/>
    <n v="3.5"/>
    <n v="3.5"/>
    <n v="3"/>
    <n v="3"/>
    <n v="2.5"/>
    <n v="3.1"/>
    <n v="3"/>
    <n v="3.4416666666666664"/>
    <n v="10.47449993656565"/>
    <n v="-5.833333333333357E-2"/>
  </r>
  <r>
    <x v="12"/>
    <x v="10"/>
    <s v="A"/>
    <s v="A"/>
    <s v="A"/>
    <s v="A"/>
    <s v="A"/>
    <s v="A"/>
    <s v="A"/>
    <s v="A"/>
    <s v="A"/>
    <s v="A"/>
    <x v="1"/>
    <n v="3.5"/>
    <n v="3.5"/>
    <n v="3"/>
    <n v="3.3333333333333335"/>
    <n v="4.5"/>
    <n v="3.5"/>
    <n v="4.5"/>
    <n v="4.166666666666667"/>
    <n v="4"/>
    <n v="5"/>
    <n v="5"/>
    <n v="4.5"/>
    <n v="4"/>
    <n v="4.5"/>
    <n v="3.5"/>
    <n v="4"/>
    <n v="5"/>
    <n v="4"/>
    <n v="2.5"/>
    <n v="3.8"/>
    <n v="3.5"/>
    <n v="3.95"/>
    <n v="14.603131763558945"/>
    <n v="-4.9999999999999822E-2"/>
  </r>
  <r>
    <x v="12"/>
    <x v="11"/>
    <s v="B1"/>
    <s v="B1"/>
    <s v="B1"/>
    <s v="B1"/>
    <s v="B"/>
    <s v="B"/>
    <s v="A"/>
    <s v="A"/>
    <s v="A"/>
    <s v="A"/>
    <x v="3"/>
    <n v="3"/>
    <n v="2.5"/>
    <n v="2"/>
    <n v="2.5"/>
    <n v="3.5"/>
    <n v="3"/>
    <n v="2.5"/>
    <n v="3"/>
    <n v="3"/>
    <n v="2"/>
    <n v="3"/>
    <n v="3"/>
    <n v="3.5"/>
    <n v="2.9"/>
    <n v="4"/>
    <n v="3"/>
    <n v="2.5"/>
    <n v="2"/>
    <n v="2.5"/>
    <n v="2.8"/>
    <n v="3.5"/>
    <n v="2.8"/>
    <n v="8.382799263930913"/>
    <n v="-0.20000000000000018"/>
  </r>
  <r>
    <x v="12"/>
    <x v="12"/>
    <s v="B1"/>
    <s v="B1"/>
    <s v="B1"/>
    <s v="B1"/>
    <s v="B"/>
    <s v="B"/>
    <s v="B"/>
    <s v="A"/>
    <s v="A"/>
    <s v="A"/>
    <x v="3"/>
    <n v="3.5"/>
    <n v="2.5"/>
    <n v="2.5"/>
    <n v="2.8333333333333335"/>
    <n v="4"/>
    <n v="3"/>
    <n v="2"/>
    <n v="3"/>
    <n v="3"/>
    <n v="2.5"/>
    <n v="3"/>
    <n v="2.5"/>
    <n v="3"/>
    <n v="2.8"/>
    <n v="3"/>
    <n v="3"/>
    <n v="3"/>
    <n v="2.5"/>
    <n v="2.5"/>
    <n v="2.8"/>
    <n v="3.5"/>
    <n v="2.8583333333333334"/>
    <n v="8.5451270234005339"/>
    <n v="0.35833333333333339"/>
  </r>
  <r>
    <x v="12"/>
    <x v="13"/>
    <s v="A"/>
    <s v="A"/>
    <s v="A"/>
    <s v="A"/>
    <s v="A"/>
    <s v="B"/>
    <s v="B"/>
    <s v="B"/>
    <s v="B"/>
    <s v="B"/>
    <x v="4"/>
    <n v="4"/>
    <n v="4"/>
    <n v="4"/>
    <n v="4"/>
    <n v="4.5"/>
    <n v="3.5"/>
    <n v="4.5"/>
    <n v="4.166666666666667"/>
    <n v="4.5"/>
    <n v="4.5"/>
    <n v="5"/>
    <n v="4.5"/>
    <n v="3.5"/>
    <n v="4.4000000000000004"/>
    <n v="4"/>
    <n v="3.5"/>
    <n v="4.5"/>
    <n v="4"/>
    <n v="3.5"/>
    <n v="3.9"/>
    <n v="3.5"/>
    <n v="4.1166666666666671"/>
    <n v="15.479403064087949"/>
    <n v="1.1166666666666671"/>
  </r>
  <r>
    <x v="12"/>
    <x v="38"/>
    <s v="A"/>
    <s v="A"/>
    <s v="A"/>
    <s v="A"/>
    <s v="A"/>
    <s v="A"/>
    <s v="A"/>
    <s v="A"/>
    <s v="A"/>
    <s v="A"/>
    <x v="2"/>
    <n v="3.5"/>
    <n v="3.5"/>
    <n v="4.5"/>
    <n v="3.8333333333333335"/>
    <n v="4"/>
    <n v="3"/>
    <n v="3"/>
    <n v="3.3333333333333335"/>
    <n v="4"/>
    <n v="4"/>
    <n v="4"/>
    <n v="3.5"/>
    <n v="2.5"/>
    <n v="3.6"/>
    <n v="3"/>
    <n v="3"/>
    <n v="3"/>
    <n v="3"/>
    <n v="3"/>
    <n v="3"/>
    <n v="2.5"/>
    <n v="3.4416666666666669"/>
    <n v="9.6599586266042312"/>
    <n v="0.94166666666666687"/>
  </r>
  <r>
    <x v="12"/>
    <x v="14"/>
    <s v="B2"/>
    <s v="B2"/>
    <s v="B2"/>
    <s v="B2"/>
    <s v="A"/>
    <s v="A"/>
    <s v="A"/>
    <s v="A"/>
    <s v="A"/>
    <s v="A"/>
    <x v="3"/>
    <n v="3"/>
    <n v="3"/>
    <n v="1.5"/>
    <n v="2.5"/>
    <n v="3.5"/>
    <n v="1.5"/>
    <n v="2"/>
    <n v="2.3333333333333335"/>
    <n v="3"/>
    <n v="3"/>
    <n v="3"/>
    <n v="3.5"/>
    <n v="2"/>
    <n v="2.9"/>
    <n v="2.5"/>
    <n v="3.5"/>
    <n v="3"/>
    <n v="2.5"/>
    <n v="2.5"/>
    <n v="2.8"/>
    <n v="4.5"/>
    <n v="2.6333333333333337"/>
    <n v="8.5308757829133235"/>
    <n v="1.1333333333333337"/>
  </r>
  <r>
    <x v="12"/>
    <x v="15"/>
    <s v="A"/>
    <s v="A"/>
    <s v="A"/>
    <s v="A"/>
    <s v="A"/>
    <s v="A"/>
    <s v="A"/>
    <s v="A"/>
    <s v="A"/>
    <s v="A"/>
    <x v="1"/>
    <n v="4.5"/>
    <n v="3.5"/>
    <n v="4.5"/>
    <n v="4.166666666666667"/>
    <n v="4.5"/>
    <n v="4"/>
    <n v="4"/>
    <n v="4.166666666666667"/>
    <n v="4"/>
    <n v="4"/>
    <n v="4.5"/>
    <n v="4"/>
    <n v="4"/>
    <n v="4.0999999999999996"/>
    <n v="3.5"/>
    <n v="4"/>
    <n v="5"/>
    <n v="3.5"/>
    <n v="3.5"/>
    <n v="3.9"/>
    <n v="4"/>
    <n v="4.083333333333333"/>
    <n v="15.992230107232404"/>
    <n v="0.58333333333333304"/>
  </r>
  <r>
    <x v="12"/>
    <x v="16"/>
    <s v="B1"/>
    <s v="B1"/>
    <s v="B1"/>
    <s v="B1"/>
    <s v="B"/>
    <s v="B"/>
    <s v="B"/>
    <s v="B"/>
    <s v="B"/>
    <s v="B"/>
    <x v="0"/>
    <n v="3.5"/>
    <n v="3"/>
    <n v="4"/>
    <n v="3.5"/>
    <n v="4.5"/>
    <n v="4"/>
    <n v="4"/>
    <n v="4.166666666666667"/>
    <n v="3.5"/>
    <n v="4"/>
    <n v="4"/>
    <n v="3.5"/>
    <n v="3.5"/>
    <n v="3.7"/>
    <n v="3.5"/>
    <n v="4"/>
    <n v="3.5"/>
    <n v="3.5"/>
    <n v="3.5"/>
    <n v="3.6"/>
    <n v="3"/>
    <n v="3.7416666666666667"/>
    <n v="12.717366456967794"/>
    <n v="0.7416666666666667"/>
  </r>
  <r>
    <x v="12"/>
    <x v="17"/>
    <s v="—"/>
    <s v="B2"/>
    <s v="B2"/>
    <s v="B2"/>
    <s v="B"/>
    <s v="B"/>
    <s v="B"/>
    <s v="B"/>
    <s v="B"/>
    <s v="B"/>
    <x v="3"/>
    <n v="3.5"/>
    <n v="2"/>
    <n v="3"/>
    <n v="2.8333333333333335"/>
    <n v="4"/>
    <n v="3.5"/>
    <n v="2.5"/>
    <n v="3.3333333333333335"/>
    <n v="3"/>
    <n v="2.5"/>
    <n v="4.5"/>
    <n v="3.5"/>
    <n v="4"/>
    <n v="3.5"/>
    <n v="4"/>
    <n v="3.5"/>
    <n v="3.5"/>
    <n v="2.5"/>
    <n v="2.5"/>
    <n v="3.2"/>
    <n v="4.5"/>
    <n v="3.2166666666666668"/>
    <n v="11.397840477910396"/>
    <n v="-0.28333333333333321"/>
  </r>
  <r>
    <x v="12"/>
    <x v="18"/>
    <s v="B2"/>
    <s v="B2"/>
    <s v="B2"/>
    <s v="B2"/>
    <s v="B"/>
    <s v="B"/>
    <s v="B"/>
    <s v="B"/>
    <s v="B"/>
    <s v="B"/>
    <x v="3"/>
    <n v="2"/>
    <n v="2.5"/>
    <n v="3"/>
    <n v="2.5"/>
    <n v="4"/>
    <n v="3.5"/>
    <n v="2.5"/>
    <n v="3.3333333333333335"/>
    <n v="2"/>
    <n v="3"/>
    <n v="3"/>
    <n v="2.5"/>
    <n v="2.5"/>
    <n v="2.6"/>
    <n v="2"/>
    <n v="3"/>
    <n v="3.5"/>
    <n v="2.5"/>
    <n v="2.5"/>
    <n v="2.7"/>
    <n v="3"/>
    <n v="2.7833333333333332"/>
    <n v="7.7395328655237314"/>
    <n v="0.78333333333333321"/>
  </r>
  <r>
    <x v="12"/>
    <x v="19"/>
    <s v="A"/>
    <s v="A"/>
    <s v="A"/>
    <s v="A"/>
    <s v="A"/>
    <s v="A"/>
    <s v="A"/>
    <s v="A"/>
    <s v="A"/>
    <s v="A"/>
    <x v="3"/>
    <n v="3.5"/>
    <n v="4"/>
    <n v="3.5"/>
    <n v="3.6666666666666665"/>
    <n v="4.5"/>
    <n v="3.5"/>
    <n v="3.5"/>
    <n v="3.8333333333333335"/>
    <n v="3.5"/>
    <n v="4.5"/>
    <n v="4"/>
    <n v="3.5"/>
    <n v="4"/>
    <n v="3.9"/>
    <n v="4"/>
    <n v="3.5"/>
    <n v="4"/>
    <n v="4"/>
    <n v="3.5"/>
    <n v="3.8"/>
    <n v="3.5"/>
    <n v="3.8"/>
    <n v="14.088103304860695"/>
    <n v="0.29999999999999982"/>
  </r>
  <r>
    <x v="12"/>
    <x v="20"/>
    <s v="A"/>
    <s v="A"/>
    <s v="A"/>
    <s v="A"/>
    <s v="A"/>
    <s v="A"/>
    <s v="A"/>
    <s v="A"/>
    <s v="A"/>
    <s v="A"/>
    <x v="3"/>
    <n v="3.5"/>
    <n v="3"/>
    <n v="4"/>
    <n v="3.5"/>
    <n v="3.5"/>
    <n v="3.5"/>
    <n v="3.5"/>
    <n v="3.5"/>
    <n v="3"/>
    <n v="3"/>
    <n v="3.5"/>
    <n v="2.5"/>
    <n v="2"/>
    <n v="2.8"/>
    <n v="3.5"/>
    <n v="3"/>
    <n v="3"/>
    <n v="2.5"/>
    <n v="3"/>
    <n v="3"/>
    <n v="3.5"/>
    <n v="3.2"/>
    <n v="10.004952767376073"/>
    <n v="1.2000000000000002"/>
  </r>
  <r>
    <x v="12"/>
    <x v="22"/>
    <s v="A"/>
    <s v="A"/>
    <s v="A"/>
    <s v="A"/>
    <s v="A"/>
    <s v="A"/>
    <s v="A"/>
    <s v="A"/>
    <s v="A"/>
    <s v="A"/>
    <x v="0"/>
    <n v="4"/>
    <n v="3.5"/>
    <n v="3.5"/>
    <n v="3.6666666666666665"/>
    <n v="4.5"/>
    <n v="2.5"/>
    <n v="4"/>
    <n v="3.6666666666666665"/>
    <n v="4"/>
    <n v="3.5"/>
    <n v="4"/>
    <n v="4"/>
    <n v="3"/>
    <n v="3.7"/>
    <n v="3.5"/>
    <n v="4"/>
    <n v="4.5"/>
    <n v="3.5"/>
    <n v="2.5"/>
    <n v="3.6"/>
    <n v="4.5"/>
    <n v="3.6583333333333332"/>
    <n v="14.0661775160358"/>
    <n v="0.65833333333333321"/>
  </r>
  <r>
    <x v="12"/>
    <x v="23"/>
    <s v="A"/>
    <s v="A"/>
    <s v="A"/>
    <s v="A"/>
    <s v="A"/>
    <s v="B"/>
    <s v="B"/>
    <s v="B"/>
    <s v="B"/>
    <s v="B"/>
    <x v="2"/>
    <n v="3.5"/>
    <n v="3"/>
    <n v="3.5"/>
    <n v="3.3333333333333335"/>
    <n v="4.5"/>
    <n v="3"/>
    <n v="2.5"/>
    <n v="3.3333333333333335"/>
    <n v="3.5"/>
    <n v="3.5"/>
    <n v="3.5"/>
    <n v="3.5"/>
    <n v="2.5"/>
    <n v="3.3"/>
    <n v="2.5"/>
    <n v="3.5"/>
    <n v="3.5"/>
    <n v="3"/>
    <n v="3"/>
    <n v="3.1"/>
    <n v="3.5"/>
    <n v="3.2666666666666666"/>
    <n v="10.461216312915449"/>
    <n v="0.76666666666666661"/>
  </r>
  <r>
    <x v="12"/>
    <x v="24"/>
    <s v="B1"/>
    <s v="B1"/>
    <s v="B1"/>
    <s v="B1"/>
    <s v="A"/>
    <s v="A"/>
    <s v="A"/>
    <s v="A"/>
    <s v="A"/>
    <s v="A"/>
    <x v="3"/>
    <n v="4"/>
    <n v="3.5"/>
    <n v="3.5"/>
    <n v="3.6666666666666665"/>
    <n v="4.5"/>
    <n v="3.5"/>
    <n v="3.5"/>
    <n v="3.8333333333333335"/>
    <n v="2.5"/>
    <n v="4"/>
    <n v="4"/>
    <n v="3.5"/>
    <n v="4"/>
    <n v="3.6"/>
    <n v="3.5"/>
    <n v="3"/>
    <n v="4.5"/>
    <n v="3"/>
    <n v="3.5"/>
    <n v="3.5"/>
    <n v="4"/>
    <n v="3.65"/>
    <n v="13.256450320095649"/>
    <n v="0.14999999999999991"/>
  </r>
  <r>
    <x v="12"/>
    <x v="25"/>
    <s v="A"/>
    <s v="A"/>
    <s v="A"/>
    <s v="A"/>
    <s v="A"/>
    <s v="A"/>
    <s v="A"/>
    <s v="A"/>
    <s v="A"/>
    <s v="A"/>
    <x v="3"/>
    <n v="3.5"/>
    <n v="3"/>
    <n v="2"/>
    <n v="2.8333333333333335"/>
    <n v="3.5"/>
    <n v="2.5"/>
    <n v="2.5"/>
    <n v="2.8333333333333335"/>
    <n v="3"/>
    <n v="3"/>
    <n v="4"/>
    <n v="3"/>
    <n v="3"/>
    <n v="3.2"/>
    <n v="3.5"/>
    <n v="3.5"/>
    <n v="3"/>
    <n v="2.5"/>
    <n v="3"/>
    <n v="3.1"/>
    <n v="3"/>
    <n v="2.9916666666666667"/>
    <n v="9.203339846843722"/>
    <n v="-8.3333333333333037E-3"/>
  </r>
  <r>
    <x v="12"/>
    <x v="26"/>
    <s v="B2"/>
    <s v="B2"/>
    <s v="B2"/>
    <s v="B2"/>
    <s v="B"/>
    <s v="B"/>
    <s v="B"/>
    <s v="B"/>
    <s v="B"/>
    <s v="B"/>
    <x v="0"/>
    <n v="5"/>
    <n v="5"/>
    <n v="5"/>
    <n v="5"/>
    <n v="3.5"/>
    <n v="4"/>
    <n v="4.5"/>
    <n v="4"/>
    <n v="4"/>
    <n v="4.5"/>
    <n v="4.5"/>
    <n v="4.5"/>
    <n v="4"/>
    <n v="4.3"/>
    <n v="4"/>
    <n v="5"/>
    <n v="4"/>
    <n v="3"/>
    <n v="3"/>
    <n v="3.8"/>
    <n v="3"/>
    <n v="4.2750000000000004"/>
    <n v="14.984120034048823"/>
    <n v="0.77500000000000036"/>
  </r>
  <r>
    <x v="12"/>
    <x v="27"/>
    <s v="A"/>
    <s v="A"/>
    <s v="A"/>
    <s v="A"/>
    <s v="A"/>
    <s v="A"/>
    <s v="A"/>
    <s v="A"/>
    <s v="A"/>
    <s v="A"/>
    <x v="3"/>
    <n v="3"/>
    <n v="3"/>
    <n v="4"/>
    <n v="3.3333333333333335"/>
    <n v="3.5"/>
    <n v="3.5"/>
    <n v="3"/>
    <n v="3.3333333333333335"/>
    <n v="3"/>
    <n v="3"/>
    <n v="3"/>
    <n v="3"/>
    <n v="2.5"/>
    <n v="2.9"/>
    <n v="3"/>
    <n v="3.5"/>
    <n v="3.5"/>
    <n v="3"/>
    <n v="3"/>
    <n v="3.2"/>
    <n v="2.5"/>
    <n v="3.1916666666666664"/>
    <n v="9.4859220606225261"/>
    <n v="0.69166666666666643"/>
  </r>
  <r>
    <x v="12"/>
    <x v="29"/>
    <s v="not applicable"/>
    <s v="not applicable"/>
    <s v="not applicable"/>
    <s v="not applicable"/>
    <s v="not applicable"/>
    <s v="not applicable"/>
    <s v="not applicable"/>
    <s v="not applicable"/>
    <s v="not applicable"/>
    <s v="not applicable"/>
    <x v="5"/>
    <n v="3.6944444444444446"/>
    <n v="3.4000000000000004"/>
    <n v="3.3000000000000003"/>
    <n v="3.5"/>
    <n v="4.1000000000000005"/>
    <n v="3.1"/>
    <n v="3.3000000000000003"/>
    <n v="3.5"/>
    <n v="3.5"/>
    <n v="3.6"/>
    <n v="4"/>
    <n v="3.5"/>
    <n v="3.3000000000000003"/>
    <n v="3.6"/>
    <n v="3.4000000000000004"/>
    <n v="3.5"/>
    <n v="3.8000000000000003"/>
    <n v="3.2"/>
    <n v="3"/>
    <n v="3.4000000000000004"/>
    <n v="3.5277777777777777"/>
    <n v="3.4800925925925927"/>
    <n v="12"/>
    <n v="0.48009259259259274"/>
  </r>
  <r>
    <x v="12"/>
    <x v="30"/>
    <s v="not applicable"/>
    <s v="not applicable"/>
    <s v="not applicable"/>
    <s v="not applicable"/>
    <s v="not applicable"/>
    <s v="not applicable"/>
    <s v="not applicable"/>
    <s v="not applicable"/>
    <s v="not applicable"/>
    <s v="not applicable"/>
    <x v="6"/>
    <n v="3.7857142857142856"/>
    <n v="3.4000000000000004"/>
    <n v="4"/>
    <n v="3.7"/>
    <n v="4.1000000000000005"/>
    <n v="3.6"/>
    <n v="3.4000000000000004"/>
    <n v="3.7"/>
    <n v="3.5"/>
    <n v="3.7"/>
    <n v="4.1000000000000005"/>
    <n v="3.6"/>
    <n v="3.3000000000000003"/>
    <n v="3.6"/>
    <n v="3.3000000000000003"/>
    <n v="3.6"/>
    <n v="3.8000000000000003"/>
    <n v="3.3000000000000003"/>
    <n v="3.1"/>
    <n v="3.4000000000000004"/>
    <n v="3.5"/>
    <n v="3.6595238095238094"/>
    <n v="12.4"/>
    <n v="0.75952380952380905"/>
  </r>
  <r>
    <x v="12"/>
    <x v="31"/>
    <s v="not applicable"/>
    <s v="not applicable"/>
    <s v="not applicable"/>
    <s v="not applicable"/>
    <s v="not applicable"/>
    <s v="not applicable"/>
    <s v="not applicable"/>
    <s v="not applicable"/>
    <s v="not applicable"/>
    <s v="not applicable"/>
    <x v="7"/>
    <n v="3.72"/>
    <n v="3.38"/>
    <n v="3.52"/>
    <n v="3.5400000000000005"/>
    <n v="4.12"/>
    <n v="3.26"/>
    <n v="3.28"/>
    <n v="3.5533333333333341"/>
    <n v="3.54"/>
    <n v="3.66"/>
    <n v="4.0199999999999996"/>
    <n v="3.56"/>
    <n v="3.36"/>
    <n v="3.6280000000000001"/>
    <n v="3.42"/>
    <n v="3.6"/>
    <n v="3.76"/>
    <n v="3.22"/>
    <n v="3"/>
    <n v="3.4"/>
    <n v="3.52"/>
    <n v="3.5303333333333335"/>
    <n v="12.235011584544191"/>
    <n v="0.55033333333333356"/>
  </r>
  <r>
    <x v="12"/>
    <x v="32"/>
    <s v="not applicable"/>
    <s v="not applicable"/>
    <s v="not applicable"/>
    <s v="not applicable"/>
    <s v="not applicable"/>
    <s v="not applicable"/>
    <s v="not applicable"/>
    <s v="not applicable"/>
    <s v="not applicable"/>
    <s v="not applicable"/>
    <x v="3"/>
    <n v="3.3333333333333335"/>
    <n v="2.9166666666666665"/>
    <n v="2.9166666666666665"/>
    <n v="3.0555555555555558"/>
    <n v="3.875"/>
    <n v="3.0416666666666665"/>
    <n v="2.6666666666666665"/>
    <n v="3.1944444444444446"/>
    <n v="2.9583333333333335"/>
    <n v="3.0833333333333335"/>
    <n v="3.5416666666666665"/>
    <n v="3.125"/>
    <n v="3.0416666666666665"/>
    <n v="3.1500000000000004"/>
    <n v="3.2916666666666665"/>
    <n v="3.2083333333333335"/>
    <n v="3.375"/>
    <n v="2.75"/>
    <n v="2.8333333333333335"/>
    <n v="3.0916666666666668"/>
    <n v="3.625"/>
    <n v="3.1229166666666668"/>
    <n v="10.14908017849632"/>
    <n v="0.45625000000000027"/>
  </r>
  <r>
    <x v="12"/>
    <x v="33"/>
    <s v="not applicable"/>
    <s v="not applicable"/>
    <s v="not applicable"/>
    <s v="not applicable"/>
    <s v="not applicable"/>
    <s v="not applicable"/>
    <s v="not applicable"/>
    <s v="not applicable"/>
    <s v="not applicable"/>
    <s v="not applicable"/>
    <x v="8"/>
    <n v="3.9444444444444446"/>
    <n v="3.6666666666666665"/>
    <n v="3.8333333333333335"/>
    <n v="3.8148148148148144"/>
    <n v="4.4444444444444446"/>
    <n v="3.2777777777777777"/>
    <n v="3.7777777777777777"/>
    <n v="3.8333333333333335"/>
    <n v="4.0555555555555554"/>
    <n v="4.1111111111111107"/>
    <n v="4.4444444444444446"/>
    <n v="3.8888888888888888"/>
    <n v="3.6111111111111112"/>
    <n v="4.0222222222222221"/>
    <n v="3.3888888888888888"/>
    <n v="3.8888888888888888"/>
    <n v="4.166666666666667"/>
    <n v="3.6666666666666665"/>
    <n v="3.0555555555555554"/>
    <n v="3.6333333333333337"/>
    <n v="3.4444444444444446"/>
    <n v="3.825925925925926"/>
    <n v="13.826227315150049"/>
    <n v="0.54814814814814827"/>
  </r>
  <r>
    <x v="12"/>
    <x v="34"/>
    <s v="not applicable"/>
    <s v="not applicable"/>
    <s v="not applicable"/>
    <s v="not applicable"/>
    <s v="not applicable"/>
    <s v="not applicable"/>
    <s v="not applicable"/>
    <s v="not applicable"/>
    <s v="not applicable"/>
    <s v="not applicable"/>
    <x v="8"/>
    <n v="4.375"/>
    <n v="4.125"/>
    <n v="4.625"/>
    <n v="4.375"/>
    <n v="4.125"/>
    <n v="3.875"/>
    <n v="4"/>
    <n v="4"/>
    <n v="4.125"/>
    <n v="4.375"/>
    <n v="4.5"/>
    <n v="4.125"/>
    <n v="3.75"/>
    <n v="4.1749999999999998"/>
    <n v="3.875"/>
    <n v="4.125"/>
    <n v="4"/>
    <n v="3.625"/>
    <n v="3.375"/>
    <n v="3.8"/>
    <n v="3.375"/>
    <n v="4.0875000000000004"/>
    <n v="14.912570408824628"/>
    <n v="0.83750000000000036"/>
  </r>
  <r>
    <x v="12"/>
    <x v="35"/>
    <s v="not applicable"/>
    <s v="not applicable"/>
    <s v="not applicable"/>
    <s v="not applicable"/>
    <s v="not applicable"/>
    <s v="not applicable"/>
    <s v="not applicable"/>
    <s v="not applicable"/>
    <s v="not applicable"/>
    <s v="not applicable"/>
    <x v="8"/>
    <n v="4.0769230769230766"/>
    <n v="3.8076923076923075"/>
    <n v="4.0769230769230766"/>
    <n v="3.9871794871794868"/>
    <n v="4.3461538461538458"/>
    <n v="3.4615384615384617"/>
    <n v="3.8461538461538463"/>
    <n v="3.8846153846153841"/>
    <n v="4.0769230769230766"/>
    <n v="4.1923076923076925"/>
    <n v="4.4615384615384617"/>
    <n v="3.9615384615384617"/>
    <n v="3.6538461538461537"/>
    <n v="4.069230769230769"/>
    <n v="3.5384615384615383"/>
    <n v="3.9615384615384617"/>
    <n v="4.115384615384615"/>
    <n v="3.6538461538461537"/>
    <n v="3.1538461538461537"/>
    <n v="3.6846153846153844"/>
    <n v="3.4230769230769229"/>
    <n v="3.9064102564102559"/>
    <n v="14.160486728588383"/>
    <n v="0.63717948717948669"/>
  </r>
  <r>
    <x v="13"/>
    <x v="2"/>
    <s v="B1"/>
    <s v="B1"/>
    <s v="B1"/>
    <s v="B1"/>
    <s v="B"/>
    <s v="B"/>
    <s v="B"/>
    <s v="B"/>
    <s v="B"/>
    <s v="B"/>
    <x v="1"/>
    <n v="5"/>
    <n v="4.5"/>
    <n v="5.5"/>
    <n v="5"/>
    <n v="4"/>
    <n v="4"/>
    <n v="4"/>
    <n v="4"/>
    <n v="4.5"/>
    <n v="4.5"/>
    <n v="4.5"/>
    <n v="4.5"/>
    <n v="4"/>
    <n v="4.4000000000000004"/>
    <n v="4"/>
    <n v="4"/>
    <n v="4"/>
    <n v="4"/>
    <n v="4"/>
    <n v="4"/>
    <n v="3.5"/>
    <n v="4.3499999999999996"/>
    <n v="16.606147273135978"/>
    <n v="0.34999999999999964"/>
  </r>
  <r>
    <x v="13"/>
    <x v="3"/>
    <s v="A"/>
    <s v="A"/>
    <s v="A"/>
    <s v="A"/>
    <s v="A"/>
    <s v="A"/>
    <s v="A"/>
    <s v="A"/>
    <s v="A"/>
    <s v="A"/>
    <x v="1"/>
    <n v="5"/>
    <n v="4.5"/>
    <n v="4.5"/>
    <n v="4.666666666666667"/>
    <n v="4.5"/>
    <n v="4"/>
    <n v="4"/>
    <n v="4.2"/>
    <n v="4.5"/>
    <n v="5"/>
    <n v="5.5"/>
    <n v="4.5"/>
    <n v="5.5"/>
    <n v="5"/>
    <n v="5"/>
    <n v="4.5"/>
    <n v="5.5"/>
    <n v="5.5"/>
    <n v="5"/>
    <n v="5.1000000000000005"/>
    <n v="4.5"/>
    <n v="4.7416666666666671"/>
    <n v="23.384576280196818"/>
    <n v="-0.25833333333333286"/>
  </r>
  <r>
    <x v="13"/>
    <x v="4"/>
    <s v="A"/>
    <s v="A"/>
    <s v="A"/>
    <s v="A"/>
    <s v="A"/>
    <s v="A"/>
    <s v="A"/>
    <s v="A"/>
    <s v="A"/>
    <s v="A"/>
    <x v="2"/>
    <n v="4.5"/>
    <n v="5"/>
    <n v="5"/>
    <n v="4.833333333333333"/>
    <n v="5"/>
    <n v="4"/>
    <n v="4.5"/>
    <n v="4.5"/>
    <n v="4.5"/>
    <n v="4.5"/>
    <n v="5"/>
    <n v="4"/>
    <n v="3.5"/>
    <n v="4.3"/>
    <n v="3.5"/>
    <n v="4.5"/>
    <n v="4"/>
    <n v="4"/>
    <n v="3"/>
    <n v="3.8000000000000003"/>
    <n v="3"/>
    <n v="4.3583333333333334"/>
    <n v="15.24602164575967"/>
    <n v="0.85833333333333339"/>
  </r>
  <r>
    <x v="13"/>
    <x v="5"/>
    <s v="not applicable"/>
    <s v="not applicable"/>
    <s v="not applicable"/>
    <s v="not applicable"/>
    <s v="not applicable"/>
    <s v="not applicable"/>
    <s v="not applicable"/>
    <s v="not applicable"/>
    <s v="not applicable"/>
    <s v="B"/>
    <x v="2"/>
    <n v="3.5"/>
    <n v="4"/>
    <n v="3.5"/>
    <n v="3.6666666666666665"/>
    <n v="4"/>
    <n v="3"/>
    <n v="3"/>
    <n v="3.3000000000000003"/>
    <n v="3.5"/>
    <n v="3.5"/>
    <n v="3.5"/>
    <n v="4"/>
    <n v="3.5"/>
    <n v="3.6"/>
    <n v="2.5"/>
    <n v="3.5"/>
    <n v="4"/>
    <n v="3.5"/>
    <n v="3.5"/>
    <n v="3.4000000000000004"/>
    <n v="4.5"/>
    <n v="3.5"/>
    <n v="12.917304536332663"/>
    <m/>
  </r>
  <r>
    <x v="13"/>
    <x v="39"/>
    <s v="not applicable"/>
    <s v="not applicable"/>
    <s v="not applicable"/>
    <s v="not applicable"/>
    <s v="not applicable"/>
    <s v="not applicable"/>
    <s v="not applicable"/>
    <s v="not applicable"/>
    <s v="not applicable"/>
    <s v="B"/>
    <x v="3"/>
    <n v="3.5"/>
    <n v="3.5"/>
    <n v="3.5"/>
    <n v="3.5"/>
    <n v="4.5"/>
    <n v="3.5"/>
    <n v="3"/>
    <n v="3.7"/>
    <n v="4"/>
    <n v="4"/>
    <n v="4.5"/>
    <n v="4"/>
    <n v="4"/>
    <n v="4.1000000000000005"/>
    <n v="3"/>
    <n v="2.5"/>
    <n v="3.5"/>
    <n v="3.5"/>
    <n v="3.5"/>
    <n v="3.2"/>
    <n v="4.5"/>
    <n v="3.6166666666666667"/>
    <n v="12.687780772958403"/>
    <m/>
  </r>
  <r>
    <x v="13"/>
    <x v="7"/>
    <s v="A"/>
    <s v="A"/>
    <s v="A"/>
    <s v="A"/>
    <s v="A"/>
    <s v="A"/>
    <s v="A"/>
    <s v="A"/>
    <s v="A"/>
    <s v="A"/>
    <x v="3"/>
    <n v="3"/>
    <n v="3"/>
    <n v="2.5"/>
    <n v="2.8333333333333335"/>
    <n v="4"/>
    <n v="2.5"/>
    <n v="2"/>
    <n v="2.8000000000000003"/>
    <n v="3"/>
    <n v="3"/>
    <n v="4"/>
    <n v="3.5"/>
    <n v="4"/>
    <n v="3.5"/>
    <n v="3"/>
    <n v="2.5"/>
    <n v="3.5"/>
    <n v="3"/>
    <n v="2.5"/>
    <n v="2.9000000000000004"/>
    <n v="3.5"/>
    <n v="3.0083333333333337"/>
    <n v="9.2060652467108977"/>
    <n v="-0.49166666666666625"/>
  </r>
  <r>
    <x v="13"/>
    <x v="8"/>
    <s v="A"/>
    <s v="A"/>
    <s v="A"/>
    <s v="A"/>
    <s v="A"/>
    <s v="A"/>
    <s v="A"/>
    <s v="A"/>
    <s v="A"/>
    <s v="A"/>
    <x v="0"/>
    <n v="4"/>
    <n v="4"/>
    <n v="4"/>
    <n v="4"/>
    <n v="4.5"/>
    <n v="3.5"/>
    <n v="4"/>
    <n v="4"/>
    <n v="4.5"/>
    <n v="4"/>
    <n v="5"/>
    <n v="4.5"/>
    <n v="4.5"/>
    <n v="4.5"/>
    <n v="2.5"/>
    <n v="3.5"/>
    <n v="4"/>
    <n v="4"/>
    <n v="3.5"/>
    <n v="3.5"/>
    <n v="3.5"/>
    <n v="4"/>
    <n v="13.840143352729799"/>
    <n v="0.5"/>
  </r>
  <r>
    <x v="13"/>
    <x v="9"/>
    <s v="A"/>
    <s v="A"/>
    <s v="A"/>
    <s v="A"/>
    <s v="A"/>
    <s v="A"/>
    <s v="A"/>
    <s v="A"/>
    <s v="A"/>
    <s v="A"/>
    <x v="2"/>
    <n v="3"/>
    <n v="3"/>
    <n v="2.5"/>
    <n v="2.8333333333333335"/>
    <n v="4.5"/>
    <n v="3"/>
    <n v="3.5"/>
    <n v="3.7"/>
    <n v="4"/>
    <n v="4"/>
    <n v="4.5"/>
    <n v="3.5"/>
    <n v="4"/>
    <n v="4"/>
    <n v="3"/>
    <n v="3.5"/>
    <n v="3"/>
    <n v="3"/>
    <n v="2.5"/>
    <n v="3"/>
    <n v="3"/>
    <n v="3.3833333333333333"/>
    <n v="10.04775026832645"/>
    <n v="-0.6166666666666667"/>
  </r>
  <r>
    <x v="13"/>
    <x v="10"/>
    <s v="A"/>
    <s v="A"/>
    <s v="A"/>
    <s v="A"/>
    <s v="A"/>
    <s v="A"/>
    <s v="A"/>
    <s v="A"/>
    <s v="A"/>
    <s v="A"/>
    <x v="1"/>
    <n v="3"/>
    <n v="3.5"/>
    <n v="3"/>
    <n v="3.1666666666666665"/>
    <n v="4.5"/>
    <n v="4"/>
    <n v="4.5"/>
    <n v="4.3"/>
    <n v="4"/>
    <n v="5"/>
    <n v="5"/>
    <n v="4.5"/>
    <n v="4.5"/>
    <n v="4.6000000000000005"/>
    <n v="3.5"/>
    <n v="4"/>
    <n v="5"/>
    <n v="4"/>
    <n v="3"/>
    <n v="3.9000000000000004"/>
    <n v="3"/>
    <n v="3.9916666666666667"/>
    <n v="14.365714336801769"/>
    <n v="-8.3333333333333037E-3"/>
  </r>
  <r>
    <x v="13"/>
    <x v="11"/>
    <s v="B1"/>
    <s v="B1"/>
    <s v="B1"/>
    <s v="B1"/>
    <s v="B"/>
    <s v="B"/>
    <s v="A"/>
    <s v="A"/>
    <s v="A"/>
    <s v="A"/>
    <x v="3"/>
    <n v="3"/>
    <n v="2.5"/>
    <n v="2.5"/>
    <n v="2.6666666666666665"/>
    <n v="3"/>
    <n v="3"/>
    <n v="2.5"/>
    <n v="2.8000000000000003"/>
    <n v="3"/>
    <n v="2"/>
    <n v="3"/>
    <n v="3"/>
    <n v="3.5"/>
    <n v="2.9000000000000004"/>
    <n v="4"/>
    <n v="2"/>
    <n v="2.5"/>
    <n v="2"/>
    <n v="2.5"/>
    <n v="2.6"/>
    <n v="3"/>
    <n v="2.7416666666666667"/>
    <n v="7.4115931766085428"/>
    <n v="-0.7583333333333333"/>
  </r>
  <r>
    <x v="13"/>
    <x v="12"/>
    <s v="B1"/>
    <s v="B1"/>
    <s v="B1"/>
    <s v="B1"/>
    <s v="B"/>
    <s v="B"/>
    <s v="B"/>
    <s v="A"/>
    <s v="A"/>
    <s v="A"/>
    <x v="3"/>
    <n v="3"/>
    <n v="2.5"/>
    <n v="2.5"/>
    <n v="2.6666666666666665"/>
    <n v="4"/>
    <n v="3"/>
    <n v="2"/>
    <n v="3"/>
    <n v="3"/>
    <n v="2.5"/>
    <n v="3"/>
    <n v="3"/>
    <n v="3.5"/>
    <n v="3"/>
    <n v="4"/>
    <n v="3"/>
    <n v="3"/>
    <n v="2.5"/>
    <n v="2.5"/>
    <n v="3"/>
    <n v="3"/>
    <n v="2.9166666666666665"/>
    <n v="8.7653491114245234"/>
    <n v="-8.3333333333333481E-2"/>
  </r>
  <r>
    <x v="13"/>
    <x v="13"/>
    <s v="A"/>
    <s v="A"/>
    <s v="A"/>
    <s v="A"/>
    <s v="A"/>
    <s v="B"/>
    <s v="B"/>
    <s v="B"/>
    <s v="B"/>
    <s v="B"/>
    <x v="4"/>
    <n v="3.5"/>
    <n v="4"/>
    <n v="4"/>
    <n v="3.8333333333333335"/>
    <n v="4.5"/>
    <n v="3"/>
    <n v="4"/>
    <n v="3.8000000000000003"/>
    <n v="4.5"/>
    <n v="4.5"/>
    <n v="5"/>
    <n v="4.5"/>
    <n v="3.5"/>
    <n v="4.4000000000000004"/>
    <n v="4"/>
    <n v="3.5"/>
    <n v="4.5"/>
    <n v="4"/>
    <n v="3.5"/>
    <n v="3.9000000000000004"/>
    <n v="3.5"/>
    <n v="3.9916666666666671"/>
    <n v="15.045660680311064"/>
    <n v="0.49166666666666714"/>
  </r>
  <r>
    <x v="13"/>
    <x v="38"/>
    <s v="A"/>
    <s v="A"/>
    <s v="A"/>
    <s v="A"/>
    <s v="A"/>
    <s v="A"/>
    <s v="A"/>
    <s v="A"/>
    <s v="A"/>
    <s v="A"/>
    <x v="2"/>
    <m/>
    <m/>
    <m/>
    <m/>
    <m/>
    <m/>
    <m/>
    <m/>
    <m/>
    <m/>
    <m/>
    <m/>
    <m/>
    <m/>
    <m/>
    <m/>
    <m/>
    <m/>
    <m/>
    <m/>
    <m/>
    <m/>
    <m/>
    <n v="-2.5"/>
  </r>
  <r>
    <x v="13"/>
    <x v="14"/>
    <s v="B2"/>
    <s v="B2"/>
    <s v="B2"/>
    <s v="B2"/>
    <s v="A"/>
    <s v="A"/>
    <s v="A"/>
    <s v="A"/>
    <s v="A"/>
    <s v="A"/>
    <x v="3"/>
    <n v="3"/>
    <n v="3"/>
    <n v="2.5"/>
    <n v="2.8333333333333335"/>
    <n v="3.5"/>
    <n v="1.5"/>
    <n v="2"/>
    <n v="2.3000000000000003"/>
    <n v="3.5"/>
    <n v="3"/>
    <n v="3.5"/>
    <n v="3.5"/>
    <n v="2.5"/>
    <n v="3.2"/>
    <n v="2"/>
    <n v="3.5"/>
    <n v="3"/>
    <n v="2.5"/>
    <n v="2.5"/>
    <n v="2.7"/>
    <n v="3"/>
    <n v="2.7583333333333337"/>
    <n v="7.6751768295075564"/>
    <n v="0.75833333333333375"/>
  </r>
  <r>
    <x v="13"/>
    <x v="15"/>
    <s v="A"/>
    <s v="A"/>
    <s v="A"/>
    <s v="A"/>
    <s v="A"/>
    <s v="A"/>
    <s v="A"/>
    <s v="A"/>
    <s v="A"/>
    <s v="A"/>
    <x v="1"/>
    <n v="4.5"/>
    <n v="3.5"/>
    <n v="4.5"/>
    <n v="4.166666666666667"/>
    <n v="4.5"/>
    <n v="4"/>
    <n v="4"/>
    <n v="4.2"/>
    <n v="4"/>
    <n v="4"/>
    <n v="4.5"/>
    <n v="4"/>
    <n v="4"/>
    <n v="4.1000000000000005"/>
    <n v="3.5"/>
    <n v="4"/>
    <n v="5"/>
    <n v="3.5"/>
    <n v="3.5"/>
    <n v="3.9000000000000004"/>
    <n v="4"/>
    <n v="4.0916666666666668"/>
    <n v="16.022230280054966"/>
    <n v="9.1666666666666785E-2"/>
  </r>
  <r>
    <x v="13"/>
    <x v="40"/>
    <s v="not applicable"/>
    <s v="not applicable"/>
    <s v="not applicable"/>
    <s v="not applicable"/>
    <s v="not applicable"/>
    <s v="not applicable"/>
    <s v="not applicable"/>
    <s v="not applicable"/>
    <s v="not applicable"/>
    <s v="B"/>
    <x v="3"/>
    <n v="3"/>
    <n v="2.5"/>
    <n v="3"/>
    <n v="2.8333333333333335"/>
    <n v="3.5"/>
    <n v="2.5"/>
    <n v="3"/>
    <n v="3"/>
    <n v="2"/>
    <n v="3"/>
    <n v="3"/>
    <n v="3.5"/>
    <n v="2.5"/>
    <n v="2.8000000000000003"/>
    <n v="2.5"/>
    <n v="2"/>
    <n v="2"/>
    <n v="1.5"/>
    <n v="2.5"/>
    <n v="2.1"/>
    <n v="3.5"/>
    <n v="2.6833333333333336"/>
    <n v="6.4088452675504008"/>
    <m/>
  </r>
  <r>
    <x v="13"/>
    <x v="16"/>
    <s v="B1"/>
    <s v="B1"/>
    <s v="B1"/>
    <s v="B1"/>
    <s v="B"/>
    <s v="B"/>
    <s v="B"/>
    <s v="B"/>
    <s v="B"/>
    <s v="B"/>
    <x v="0"/>
    <n v="3.5"/>
    <n v="3"/>
    <n v="4"/>
    <n v="3.5"/>
    <n v="4.5"/>
    <n v="4"/>
    <n v="4"/>
    <n v="4.2"/>
    <n v="3.5"/>
    <n v="4.5"/>
    <n v="4"/>
    <n v="3.5"/>
    <n v="4"/>
    <n v="3.9000000000000004"/>
    <n v="3.5"/>
    <n v="4"/>
    <n v="3.5"/>
    <n v="3.5"/>
    <n v="3.5"/>
    <n v="3.6"/>
    <n v="3.5"/>
    <n v="3.791666666666667"/>
    <n v="13.482914788927493"/>
    <n v="0.29166666666666696"/>
  </r>
  <r>
    <x v="13"/>
    <x v="17"/>
    <s v="—"/>
    <s v="B2"/>
    <s v="B2"/>
    <s v="B2"/>
    <s v="B"/>
    <s v="B"/>
    <s v="B"/>
    <s v="B"/>
    <s v="B"/>
    <s v="B"/>
    <x v="3"/>
    <n v="3"/>
    <n v="2"/>
    <n v="3"/>
    <n v="2.6666666666666665"/>
    <n v="4"/>
    <n v="3.5"/>
    <n v="2.5"/>
    <n v="3.3000000000000003"/>
    <n v="3"/>
    <n v="2.5"/>
    <n v="4.5"/>
    <n v="3.5"/>
    <n v="4.5"/>
    <n v="3.6"/>
    <n v="4"/>
    <n v="3"/>
    <n v="3.5"/>
    <n v="2.5"/>
    <n v="2.5"/>
    <n v="3.1"/>
    <n v="3.5"/>
    <n v="3.1749999999999998"/>
    <n v="10.190302868308514"/>
    <n v="-0.82500000000000018"/>
  </r>
  <r>
    <x v="13"/>
    <x v="18"/>
    <s v="B2"/>
    <s v="B2"/>
    <s v="B2"/>
    <s v="B2"/>
    <s v="B"/>
    <s v="B"/>
    <s v="B"/>
    <s v="B"/>
    <s v="B"/>
    <s v="B"/>
    <x v="3"/>
    <n v="2.5"/>
    <n v="2.5"/>
    <n v="3"/>
    <n v="2.6666666666666665"/>
    <n v="4"/>
    <n v="3.5"/>
    <n v="2.5"/>
    <n v="3.3000000000000003"/>
    <n v="2.5"/>
    <n v="3"/>
    <n v="3"/>
    <n v="2.5"/>
    <n v="2.5"/>
    <n v="2.7"/>
    <n v="2"/>
    <n v="3"/>
    <n v="3.5"/>
    <n v="2"/>
    <n v="2"/>
    <n v="2.5"/>
    <n v="3.5"/>
    <n v="2.8"/>
    <n v="7.6707710496902051"/>
    <n v="0.29999999999999982"/>
  </r>
  <r>
    <x v="13"/>
    <x v="19"/>
    <s v="A"/>
    <s v="A"/>
    <s v="A"/>
    <s v="A"/>
    <s v="A"/>
    <s v="A"/>
    <s v="A"/>
    <s v="A"/>
    <s v="A"/>
    <s v="A"/>
    <x v="3"/>
    <n v="4"/>
    <n v="4.5"/>
    <n v="3.5"/>
    <n v="4"/>
    <n v="4.5"/>
    <n v="3.5"/>
    <n v="3.5"/>
    <n v="3.8000000000000003"/>
    <n v="3.5"/>
    <n v="4.5"/>
    <n v="4"/>
    <n v="3"/>
    <n v="4"/>
    <n v="3.8000000000000003"/>
    <n v="4"/>
    <n v="3.5"/>
    <n v="4"/>
    <n v="4"/>
    <n v="3.5"/>
    <n v="3.8000000000000003"/>
    <n v="3.5"/>
    <n v="3.85"/>
    <n v="14.260663232418942"/>
    <n v="-0.14999999999999991"/>
  </r>
  <r>
    <x v="13"/>
    <x v="20"/>
    <s v="A"/>
    <s v="A"/>
    <s v="A"/>
    <s v="A"/>
    <s v="A"/>
    <s v="A"/>
    <s v="A"/>
    <s v="A"/>
    <s v="A"/>
    <s v="A"/>
    <x v="3"/>
    <n v="3.5"/>
    <n v="3"/>
    <n v="4"/>
    <n v="3.5"/>
    <n v="3.5"/>
    <n v="3.5"/>
    <n v="3.5"/>
    <n v="3.5"/>
    <n v="3"/>
    <n v="3"/>
    <n v="3.5"/>
    <n v="2.5"/>
    <n v="2"/>
    <n v="2.8000000000000003"/>
    <n v="3"/>
    <n v="3"/>
    <n v="3"/>
    <n v="2.5"/>
    <n v="3"/>
    <n v="2.9000000000000004"/>
    <n v="3"/>
    <n v="3.1750000000000003"/>
    <n v="9.2343801477252629"/>
    <n v="1.1750000000000003"/>
  </r>
  <r>
    <x v="13"/>
    <x v="22"/>
    <s v="A"/>
    <s v="A"/>
    <s v="A"/>
    <s v="A"/>
    <s v="A"/>
    <s v="A"/>
    <s v="A"/>
    <s v="A"/>
    <s v="A"/>
    <s v="A"/>
    <x v="0"/>
    <n v="4"/>
    <n v="3.5"/>
    <n v="3.5"/>
    <n v="3.6666666666666665"/>
    <n v="4.5"/>
    <n v="3.5"/>
    <n v="4"/>
    <n v="4"/>
    <n v="4"/>
    <n v="4"/>
    <n v="4"/>
    <n v="4"/>
    <n v="3.5"/>
    <n v="3.9000000000000004"/>
    <n v="3.5"/>
    <n v="4"/>
    <n v="4.5"/>
    <n v="3.5"/>
    <n v="2.5"/>
    <n v="3.6"/>
    <n v="3.5"/>
    <n v="3.7916666666666665"/>
    <n v="13.482914788927493"/>
    <n v="0.79166666666666652"/>
  </r>
  <r>
    <x v="13"/>
    <x v="23"/>
    <s v="A"/>
    <s v="A"/>
    <s v="A"/>
    <s v="A"/>
    <s v="A"/>
    <s v="B"/>
    <s v="B"/>
    <s v="B"/>
    <s v="B"/>
    <s v="B"/>
    <x v="2"/>
    <n v="3.5"/>
    <n v="3.5"/>
    <n v="3"/>
    <n v="3.3333333333333335"/>
    <n v="4.5"/>
    <n v="3"/>
    <n v="2.5"/>
    <n v="3.3000000000000003"/>
    <n v="3.5"/>
    <n v="3"/>
    <n v="3"/>
    <n v="3.5"/>
    <n v="3"/>
    <n v="3.2"/>
    <n v="2.5"/>
    <n v="3"/>
    <n v="3.5"/>
    <n v="3"/>
    <n v="3.5"/>
    <n v="3.1"/>
    <n v="2.5"/>
    <n v="3.2416666666666671"/>
    <n v="9.3902712493624563"/>
    <n v="0.74166666666666714"/>
  </r>
  <r>
    <x v="13"/>
    <x v="24"/>
    <s v="B1"/>
    <s v="B1"/>
    <s v="B1"/>
    <s v="B1"/>
    <s v="A"/>
    <s v="A"/>
    <s v="A"/>
    <s v="A"/>
    <s v="A"/>
    <s v="A"/>
    <x v="3"/>
    <n v="4"/>
    <n v="3.5"/>
    <n v="3"/>
    <n v="3.5"/>
    <n v="5"/>
    <n v="3.5"/>
    <n v="3.5"/>
    <n v="4"/>
    <n v="2.5"/>
    <n v="4.5"/>
    <n v="4"/>
    <n v="3.5"/>
    <n v="4"/>
    <n v="3.7"/>
    <n v="3.5"/>
    <n v="3"/>
    <n v="4.5"/>
    <n v="3"/>
    <n v="3.5"/>
    <n v="3.5"/>
    <n v="4"/>
    <n v="3.6749999999999998"/>
    <n v="13.339937023168098"/>
    <n v="-0.32500000000000018"/>
  </r>
  <r>
    <x v="13"/>
    <x v="25"/>
    <s v="A"/>
    <s v="A"/>
    <s v="A"/>
    <s v="A"/>
    <s v="A"/>
    <s v="A"/>
    <s v="A"/>
    <s v="A"/>
    <s v="A"/>
    <s v="A"/>
    <x v="3"/>
    <n v="3"/>
    <n v="3"/>
    <n v="2.5"/>
    <n v="2.8333333333333335"/>
    <n v="3.5"/>
    <n v="2.5"/>
    <n v="2.5"/>
    <n v="2.8000000000000003"/>
    <n v="3"/>
    <n v="3"/>
    <n v="3"/>
    <n v="2.5"/>
    <n v="3.5"/>
    <n v="3"/>
    <n v="3.5"/>
    <n v="3"/>
    <n v="3.5"/>
    <n v="3"/>
    <n v="3.5"/>
    <n v="3.3000000000000003"/>
    <n v="2.5"/>
    <n v="2.9833333333333338"/>
    <n v="9.1040790650254539"/>
    <n v="-1.6666666666666163E-2"/>
  </r>
  <r>
    <x v="13"/>
    <x v="26"/>
    <s v="B2"/>
    <s v="B2"/>
    <s v="B2"/>
    <s v="B2"/>
    <s v="B"/>
    <s v="B"/>
    <s v="B"/>
    <s v="B"/>
    <s v="B"/>
    <s v="B"/>
    <x v="0"/>
    <n v="5"/>
    <n v="4"/>
    <n v="5"/>
    <n v="4.666666666666667"/>
    <n v="3.5"/>
    <n v="4"/>
    <n v="4.5"/>
    <n v="4"/>
    <n v="4"/>
    <n v="4"/>
    <n v="4.5"/>
    <n v="4"/>
    <n v="4"/>
    <n v="4.1000000000000005"/>
    <n v="4"/>
    <n v="4.5"/>
    <n v="4"/>
    <n v="3"/>
    <n v="3"/>
    <n v="3.7"/>
    <n v="2.5"/>
    <n v="4.1166666666666671"/>
    <n v="13.423108846235447"/>
    <n v="0.11666666666666714"/>
  </r>
  <r>
    <x v="13"/>
    <x v="27"/>
    <s v="A"/>
    <s v="A"/>
    <s v="A"/>
    <s v="A"/>
    <s v="A"/>
    <s v="A"/>
    <s v="A"/>
    <s v="A"/>
    <s v="A"/>
    <s v="A"/>
    <x v="3"/>
    <n v="3"/>
    <n v="3"/>
    <n v="4"/>
    <n v="3.3333333333333335"/>
    <n v="4"/>
    <n v="3.5"/>
    <n v="3"/>
    <n v="3.5"/>
    <n v="3"/>
    <n v="3.5"/>
    <n v="3"/>
    <n v="3"/>
    <n v="3"/>
    <n v="3.1"/>
    <n v="3"/>
    <n v="3.5"/>
    <n v="3.5"/>
    <n v="3"/>
    <n v="3"/>
    <n v="3.2"/>
    <n v="3.5"/>
    <n v="3.2833333333333337"/>
    <n v="10.773381023668486"/>
    <n v="0.78333333333333366"/>
  </r>
  <r>
    <x v="13"/>
    <x v="29"/>
    <s v="not applicable"/>
    <s v="not applicable"/>
    <s v="not applicable"/>
    <s v="not applicable"/>
    <s v="not applicable"/>
    <s v="not applicable"/>
    <s v="not applicable"/>
    <s v="not applicable"/>
    <s v="not applicable"/>
    <s v="not applicable"/>
    <x v="5"/>
    <n v="3.59375"/>
    <n v="3.4000000000000004"/>
    <n v="3.4000000000000004"/>
    <n v="3.5"/>
    <n v="4.2"/>
    <n v="3.3000000000000003"/>
    <n v="3.3000000000000003"/>
    <n v="3.6"/>
    <n v="3.6"/>
    <n v="3.7"/>
    <n v="4"/>
    <n v="3.5"/>
    <n v="3.7"/>
    <n v="3.7"/>
    <n v="3.4000000000000004"/>
    <n v="3.4000000000000004"/>
    <n v="3.8000000000000003"/>
    <n v="3.3000000000000003"/>
    <n v="3.1"/>
    <n v="3.4000000000000004"/>
    <n v="3.34375"/>
    <n v="3.5468749999999996"/>
    <n v="12.3"/>
    <n v="0.24687499999999929"/>
  </r>
  <r>
    <x v="13"/>
    <x v="30"/>
    <s v="not applicable"/>
    <s v="not applicable"/>
    <s v="not applicable"/>
    <s v="not applicable"/>
    <s v="not applicable"/>
    <s v="not applicable"/>
    <s v="not applicable"/>
    <s v="not applicable"/>
    <s v="not applicable"/>
    <s v="not applicable"/>
    <x v="6"/>
    <n v="3.6"/>
    <n v="3.4000000000000004"/>
    <n v="3.8000000000000003"/>
    <n v="3.6"/>
    <n v="4.1000000000000005"/>
    <n v="3.4000000000000004"/>
    <n v="3.3000000000000003"/>
    <n v="3.6"/>
    <n v="3.5"/>
    <n v="3.7"/>
    <n v="4"/>
    <n v="3.8000000000000003"/>
    <n v="3.5"/>
    <n v="3.7"/>
    <n v="3.2"/>
    <n v="3.3000000000000003"/>
    <n v="3.6"/>
    <n v="3.1"/>
    <n v="3.2"/>
    <n v="3.3000000000000003"/>
    <n v="3.5"/>
    <n v="3.5266666666666664"/>
    <n v="11.78231073328126"/>
    <n v="0.22666666666666613"/>
  </r>
  <r>
    <x v="13"/>
    <x v="31"/>
    <s v="not applicable"/>
    <s v="not applicable"/>
    <s v="not applicable"/>
    <s v="not applicable"/>
    <s v="not applicable"/>
    <s v="not applicable"/>
    <s v="not applicable"/>
    <s v="not applicable"/>
    <s v="not applicable"/>
    <s v="not applicable"/>
    <x v="7"/>
    <n v="3.5961538461538463"/>
    <n v="3.4000000000000004"/>
    <n v="3.5"/>
    <n v="3.5"/>
    <n v="4.2"/>
    <n v="3.3000000000000003"/>
    <n v="3.3000000000000003"/>
    <n v="3.6"/>
    <n v="3.5"/>
    <n v="3.7"/>
    <n v="4"/>
    <n v="3.6"/>
    <n v="3.7"/>
    <n v="3.7"/>
    <n v="3.3000000000000003"/>
    <n v="3.4000000000000004"/>
    <n v="3.8000000000000003"/>
    <n v="3.2"/>
    <n v="3.1"/>
    <n v="3.4000000000000004"/>
    <n v="3.4038461538461537"/>
    <n v="3.5391025641025635"/>
    <n v="12.076272428533361"/>
    <n v="0.17910256410256364"/>
  </r>
  <r>
    <x v="13"/>
    <x v="32"/>
    <s v="not applicable"/>
    <s v="not applicable"/>
    <s v="not applicable"/>
    <s v="not applicable"/>
    <s v="not applicable"/>
    <s v="not applicable"/>
    <s v="not applicable"/>
    <s v="not applicable"/>
    <s v="not applicable"/>
    <s v="not applicable"/>
    <x v="3"/>
    <n v="3.1923076923076925"/>
    <n v="2.9615384615384617"/>
    <n v="3.0384615384615383"/>
    <n v="3.0641025641025648"/>
    <n v="3.9230769230769229"/>
    <n v="3.0384615384615383"/>
    <n v="2.7307692307692308"/>
    <n v="3.2153846153846151"/>
    <n v="3"/>
    <n v="3.1923076923076925"/>
    <n v="3.5384615384615383"/>
    <n v="3.1538461538461537"/>
    <n v="3.3461538461538463"/>
    <n v="3.2461538461538462"/>
    <n v="3.1923076923076925"/>
    <n v="2.8846153846153846"/>
    <n v="3.3076923076923075"/>
    <n v="2.6923076923076925"/>
    <n v="2.8461538461538463"/>
    <n v="2.9846153846153851"/>
    <n v="3.3846153846153846"/>
    <n v="3.1282051282051286"/>
    <n v="9.748332678058869"/>
    <n v="8.6538461538462119E-2"/>
  </r>
  <r>
    <x v="13"/>
    <x v="33"/>
    <s v="not applicable"/>
    <s v="not applicable"/>
    <s v="not applicable"/>
    <s v="not applicable"/>
    <s v="not applicable"/>
    <s v="not applicable"/>
    <s v="not applicable"/>
    <s v="not applicable"/>
    <s v="not applicable"/>
    <s v="not applicable"/>
    <x v="8"/>
    <n v="3.7"/>
    <n v="3.5"/>
    <n v="3.5"/>
    <n v="3.5666666666666673"/>
    <n v="4.5"/>
    <n v="3.6"/>
    <n v="4"/>
    <n v="4.04"/>
    <n v="4.0999999999999996"/>
    <n v="4.2"/>
    <n v="4.5999999999999996"/>
    <n v="4.0999999999999996"/>
    <n v="4.0999999999999996"/>
    <n v="4.2200000000000006"/>
    <n v="3.2"/>
    <n v="3.8"/>
    <n v="4.3"/>
    <n v="3.6"/>
    <n v="3"/>
    <n v="3.5800000000000005"/>
    <n v="3.4"/>
    <n v="3.8516666666666666"/>
    <n v="13.551750605368095"/>
    <n v="0.24055555555555541"/>
  </r>
  <r>
    <x v="13"/>
    <x v="34"/>
    <s v="not applicable"/>
    <s v="not applicable"/>
    <s v="not applicable"/>
    <s v="not applicable"/>
    <s v="not applicable"/>
    <s v="not applicable"/>
    <s v="not applicable"/>
    <s v="not applicable"/>
    <s v="not applicable"/>
    <s v="not applicable"/>
    <x v="8"/>
    <n v="3.875"/>
    <n v="3.625"/>
    <n v="4"/>
    <n v="3.8333333333333339"/>
    <n v="4.25"/>
    <n v="3.5"/>
    <n v="3.75"/>
    <n v="3.8250000000000002"/>
    <n v="3.875"/>
    <n v="4"/>
    <n v="4.125"/>
    <n v="3.875"/>
    <n v="3.625"/>
    <n v="3.9000000000000004"/>
    <n v="3.5"/>
    <n v="3.75"/>
    <n v="3.875"/>
    <n v="3.375"/>
    <n v="3.375"/>
    <n v="3.5750000000000002"/>
    <n v="3"/>
    <n v="3.7854166666666673"/>
    <n v="12.835488891209117"/>
    <n v="3.5416666666667318E-2"/>
  </r>
  <r>
    <x v="13"/>
    <x v="35"/>
    <s v="not applicable"/>
    <s v="not applicable"/>
    <s v="not applicable"/>
    <s v="not applicable"/>
    <s v="not applicable"/>
    <s v="not applicable"/>
    <s v="not applicable"/>
    <s v="not applicable"/>
    <s v="not applicable"/>
    <s v="not applicable"/>
    <x v="8"/>
    <n v="4"/>
    <n v="3.8461538461538463"/>
    <n v="4"/>
    <n v="3.9487179487179485"/>
    <n v="4.384615384615385"/>
    <n v="3.6153846153846154"/>
    <n v="3.8846153846153846"/>
    <n v="3.9615384615384617"/>
    <n v="4.0769230769230766"/>
    <n v="4.1923076923076925"/>
    <n v="4.4615384615384617"/>
    <n v="4.0769230769230766"/>
    <n v="3.9615384615384617"/>
    <n v="4.1538461538461542"/>
    <n v="3.4615384615384617"/>
    <n v="3.8846153846153846"/>
    <n v="4.1923076923076925"/>
    <n v="3.7307692307692308"/>
    <n v="3.3846153846153846"/>
    <n v="3.7307692307692313"/>
    <n v="3.4230769230769229"/>
    <n v="3.9499999999999997"/>
    <n v="14.404212179007853"/>
    <n v="0.2961538461538459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8">
  <r>
    <x v="0"/>
    <x v="0"/>
    <s v="—"/>
    <s v="—"/>
    <s v="B1"/>
    <s v="B1"/>
    <s v="B"/>
    <s v="B"/>
    <s v="B"/>
    <s v="C"/>
    <s v="C1"/>
    <s v="C2"/>
    <x v="0"/>
    <n v="5"/>
    <n v="5"/>
    <n v="5.5"/>
    <n v="5.2"/>
    <n v="4.5"/>
    <n v="4"/>
    <n v="4"/>
    <n v="4.2"/>
    <n v="4.5"/>
    <n v="4.5"/>
    <n v="4"/>
    <n v="4.5"/>
    <n v="4"/>
    <n v="4.3"/>
    <n v="3.5"/>
    <n v="4"/>
    <n v="4"/>
    <n v="4"/>
    <n v="3.5"/>
    <n v="3.8"/>
    <n v="4.5"/>
    <n v="4.375"/>
    <n v="17.2"/>
    <m/>
  </r>
  <r>
    <x v="0"/>
    <x v="1"/>
    <s v="B1"/>
    <s v="B1"/>
    <s v="B1"/>
    <s v="B1"/>
    <s v="B"/>
    <s v="B"/>
    <s v="C"/>
    <s v="C"/>
    <s v="C2"/>
    <s v="C2"/>
    <x v="0"/>
    <n v="4"/>
    <n v="4"/>
    <n v="5"/>
    <n v="4.3"/>
    <n v="4"/>
    <n v="3"/>
    <n v="3"/>
    <n v="3.3"/>
    <n v="3.5"/>
    <n v="3.5"/>
    <n v="3"/>
    <n v="3"/>
    <n v="3"/>
    <n v="3.2"/>
    <n v="3"/>
    <n v="3.5"/>
    <n v="3.5"/>
    <n v="2.5"/>
    <n v="2.5"/>
    <n v="3"/>
    <n v="1"/>
    <n v="3.45"/>
    <n v="7.4"/>
    <m/>
  </r>
  <r>
    <x v="0"/>
    <x v="2"/>
    <s v="B1"/>
    <s v="B1"/>
    <s v="B1"/>
    <s v="B1"/>
    <s v="B"/>
    <s v="B"/>
    <s v="B"/>
    <s v="B"/>
    <s v="B"/>
    <s v="B"/>
    <x v="1"/>
    <n v="4.5"/>
    <n v="3.5"/>
    <n v="4.5"/>
    <n v="4.2"/>
    <n v="3"/>
    <n v="3.5"/>
    <n v="3.5"/>
    <n v="3.3"/>
    <n v="3.5"/>
    <n v="4"/>
    <n v="4"/>
    <n v="4"/>
    <n v="3"/>
    <n v="3.7"/>
    <n v="3"/>
    <n v="4"/>
    <n v="3"/>
    <n v="3"/>
    <n v="3"/>
    <n v="3.2"/>
    <n v="5"/>
    <n v="3.5999999999999996"/>
    <n v="13"/>
    <m/>
  </r>
  <r>
    <x v="0"/>
    <x v="3"/>
    <s v="A"/>
    <s v="A"/>
    <s v="A"/>
    <s v="A"/>
    <s v="A"/>
    <s v="A"/>
    <s v="A"/>
    <s v="A"/>
    <s v="A"/>
    <s v="A"/>
    <x v="1"/>
    <n v="4.5"/>
    <n v="3.5"/>
    <n v="4"/>
    <n v="4"/>
    <n v="3.5"/>
    <n v="3.5"/>
    <n v="3.5"/>
    <n v="3.5"/>
    <n v="4.5"/>
    <n v="4.5"/>
    <n v="4"/>
    <n v="3.5"/>
    <n v="4.5"/>
    <n v="4.2"/>
    <n v="4"/>
    <n v="4"/>
    <n v="3.5"/>
    <n v="4"/>
    <n v="4"/>
    <n v="3.9"/>
    <n v="6"/>
    <n v="3.9"/>
    <n v="17.3"/>
    <m/>
  </r>
  <r>
    <x v="0"/>
    <x v="4"/>
    <s v="A"/>
    <s v="A"/>
    <s v="A"/>
    <s v="A"/>
    <s v="A"/>
    <s v="A"/>
    <s v="A"/>
    <s v="A"/>
    <s v="A"/>
    <s v="A"/>
    <x v="2"/>
    <n v="4.5"/>
    <n v="3.5"/>
    <n v="3.5"/>
    <n v="3.8"/>
    <n v="4"/>
    <n v="3"/>
    <n v="3"/>
    <n v="3.3"/>
    <n v="4"/>
    <n v="3.5"/>
    <n v="4"/>
    <n v="2.5"/>
    <n v="2.5"/>
    <n v="3.3"/>
    <n v="2.5"/>
    <n v="3"/>
    <n v="3.5"/>
    <n v="2.5"/>
    <n v="2.5"/>
    <n v="2.8"/>
    <n v="5.5"/>
    <n v="3.3"/>
    <n v="11.2"/>
    <m/>
  </r>
  <r>
    <x v="0"/>
    <x v="5"/>
    <s v="B1"/>
    <s v="B1"/>
    <s v="B1"/>
    <s v="B1"/>
    <s v="C"/>
    <s v="C"/>
    <s v="C"/>
    <s v="C"/>
    <s v="C1"/>
    <s v="C1"/>
    <x v="3"/>
    <n v="5"/>
    <n v="5"/>
    <n v="4.5"/>
    <n v="4.8"/>
    <n v="4.5"/>
    <n v="4.5"/>
    <n v="4"/>
    <n v="4.3"/>
    <n v="4.5"/>
    <n v="4.5"/>
    <n v="5"/>
    <n v="4"/>
    <n v="3.5"/>
    <n v="4.3"/>
    <n v="4.5"/>
    <n v="4"/>
    <n v="5"/>
    <n v="4"/>
    <n v="4"/>
    <n v="4.3"/>
    <n v="4.5"/>
    <n v="4.4249999999999998"/>
    <n v="19.3"/>
    <m/>
  </r>
  <r>
    <x v="0"/>
    <x v="6"/>
    <s v="B2"/>
    <s v="B3"/>
    <s v="B4"/>
    <s v="B5"/>
    <s v="B6"/>
    <s v="C"/>
    <s v="C"/>
    <s v="C"/>
    <s v="C1"/>
    <s v="C1"/>
    <x v="2"/>
    <n v="4"/>
    <n v="4.5"/>
    <n v="4"/>
    <n v="4.2"/>
    <n v="4"/>
    <n v="4"/>
    <n v="3"/>
    <n v="3.7"/>
    <n v="4"/>
    <n v="3.5"/>
    <n v="3.5"/>
    <n v="3.5"/>
    <n v="3"/>
    <n v="3.5"/>
    <n v="2.5"/>
    <n v="4"/>
    <n v="3"/>
    <n v="3"/>
    <n v="3"/>
    <n v="3.1"/>
    <n v="5.5"/>
    <n v="3.625"/>
    <n v="13.1"/>
    <m/>
  </r>
  <r>
    <x v="0"/>
    <x v="7"/>
    <s v="A"/>
    <s v="A"/>
    <s v="A"/>
    <s v="A"/>
    <s v="A"/>
    <s v="A"/>
    <s v="A"/>
    <s v="A"/>
    <s v="A"/>
    <s v="A"/>
    <x v="3"/>
    <n v="2"/>
    <n v="3"/>
    <n v="3"/>
    <n v="2.7"/>
    <n v="2.5"/>
    <n v="4"/>
    <n v="3.5"/>
    <n v="3.3"/>
    <n v="2.5"/>
    <n v="2"/>
    <n v="2.5"/>
    <n v="2.5"/>
    <n v="2.5"/>
    <n v="2.4"/>
    <n v="4"/>
    <n v="3.5"/>
    <n v="3"/>
    <n v="3.5"/>
    <n v="2.5"/>
    <n v="3.3"/>
    <n v="4.5"/>
    <n v="2.9249999999999998"/>
    <n v="10.7"/>
    <m/>
  </r>
  <r>
    <x v="0"/>
    <x v="8"/>
    <s v="A"/>
    <s v="A"/>
    <s v="A"/>
    <s v="A"/>
    <s v="A"/>
    <s v="A"/>
    <s v="A"/>
    <s v="A"/>
    <s v="A"/>
    <s v="A"/>
    <x v="0"/>
    <n v="4"/>
    <n v="3.5"/>
    <n v="3.5"/>
    <n v="3.7"/>
    <n v="5"/>
    <n v="3.5"/>
    <n v="3"/>
    <n v="3.8"/>
    <n v="4.5"/>
    <n v="3.5"/>
    <n v="3.5"/>
    <n v="3.5"/>
    <n v="3.5"/>
    <n v="3.7"/>
    <n v="2.5"/>
    <n v="3.5"/>
    <n v="3.5"/>
    <n v="2.5"/>
    <n v="2.5"/>
    <n v="2.9"/>
    <n v="4.5"/>
    <n v="3.5249999999999999"/>
    <n v="11.5"/>
    <m/>
  </r>
  <r>
    <x v="0"/>
    <x v="9"/>
    <s v="A"/>
    <s v="A"/>
    <s v="A"/>
    <s v="A"/>
    <s v="A"/>
    <s v="A"/>
    <s v="A"/>
    <s v="A"/>
    <s v="A"/>
    <s v="A"/>
    <x v="2"/>
    <n v="4"/>
    <n v="3.5"/>
    <n v="3.5"/>
    <n v="3.7"/>
    <n v="4"/>
    <n v="1.5"/>
    <n v="3"/>
    <n v="2.8"/>
    <n v="4"/>
    <n v="4"/>
    <n v="4"/>
    <n v="3.5"/>
    <n v="3"/>
    <n v="3.7"/>
    <n v="3"/>
    <n v="2.5"/>
    <n v="3"/>
    <n v="2.5"/>
    <n v="2"/>
    <n v="2.6"/>
    <n v="5.5"/>
    <n v="3.1999999999999997"/>
    <n v="10.199999999999999"/>
    <m/>
  </r>
  <r>
    <x v="0"/>
    <x v="10"/>
    <s v="A"/>
    <s v="A"/>
    <s v="A"/>
    <s v="A"/>
    <s v="A"/>
    <s v="A"/>
    <s v="A"/>
    <s v="A"/>
    <s v="A"/>
    <s v="A"/>
    <x v="1"/>
    <n v="4.5"/>
    <n v="3.5"/>
    <n v="4.5"/>
    <n v="4.2"/>
    <n v="4"/>
    <n v="4"/>
    <n v="4"/>
    <n v="4"/>
    <n v="4"/>
    <n v="4"/>
    <n v="4"/>
    <n v="3.5"/>
    <n v="4"/>
    <n v="3.9"/>
    <n v="4"/>
    <n v="3.5"/>
    <n v="4"/>
    <n v="4"/>
    <n v="3"/>
    <n v="3.7"/>
    <n v="4.5"/>
    <n v="3.95"/>
    <n v="15.4"/>
    <m/>
  </r>
  <r>
    <x v="0"/>
    <x v="11"/>
    <s v="B1"/>
    <s v="B1"/>
    <s v="B1"/>
    <s v="B1"/>
    <s v="B"/>
    <s v="B"/>
    <s v="A"/>
    <s v="A"/>
    <s v="A"/>
    <s v="A"/>
    <x v="3"/>
    <n v="2.5"/>
    <n v="2.5"/>
    <n v="3"/>
    <n v="2.7"/>
    <n v="3"/>
    <n v="3.5"/>
    <n v="2.5"/>
    <n v="3"/>
    <n v="2.5"/>
    <n v="2.5"/>
    <n v="3"/>
    <n v="3"/>
    <n v="2.5"/>
    <n v="2.7"/>
    <n v="3"/>
    <n v="3"/>
    <n v="3"/>
    <n v="2"/>
    <n v="2.5"/>
    <n v="2.7"/>
    <n v="4.5"/>
    <n v="2.7750000000000004"/>
    <n v="8.6999999999999993"/>
    <m/>
  </r>
  <r>
    <x v="0"/>
    <x v="12"/>
    <s v="B1"/>
    <s v="B1"/>
    <s v="B1"/>
    <s v="B1"/>
    <s v="B"/>
    <s v="B"/>
    <s v="B"/>
    <s v="A"/>
    <s v="A"/>
    <s v="A"/>
    <x v="3"/>
    <n v="3.5"/>
    <n v="3.5"/>
    <n v="4"/>
    <n v="3.7"/>
    <n v="5"/>
    <n v="4"/>
    <n v="3"/>
    <n v="4"/>
    <n v="3"/>
    <n v="3"/>
    <n v="2.5"/>
    <n v="2.5"/>
    <n v="3"/>
    <n v="2.8"/>
    <n v="4"/>
    <n v="3.5"/>
    <n v="3.5"/>
    <n v="3"/>
    <n v="3.5"/>
    <n v="3.5"/>
    <n v="3"/>
    <n v="3.5"/>
    <n v="11.7"/>
    <m/>
  </r>
  <r>
    <x v="0"/>
    <x v="13"/>
    <s v="A"/>
    <s v="A"/>
    <s v="A"/>
    <s v="A"/>
    <s v="A"/>
    <s v="B"/>
    <s v="B"/>
    <s v="B"/>
    <s v="B"/>
    <s v="B"/>
    <x v="4"/>
    <n v="4"/>
    <n v="4"/>
    <n v="3.5"/>
    <n v="3.8"/>
    <n v="4.5"/>
    <n v="3.5"/>
    <n v="4"/>
    <n v="4"/>
    <n v="3.5"/>
    <n v="3.5"/>
    <n v="3.5"/>
    <n v="3.5"/>
    <n v="2.5"/>
    <n v="3.3"/>
    <n v="3.5"/>
    <n v="3.5"/>
    <n v="4"/>
    <n v="3.5"/>
    <n v="3.5"/>
    <n v="3.6"/>
    <n v="6"/>
    <n v="3.6749999999999998"/>
    <n v="15.4"/>
    <m/>
  </r>
  <r>
    <x v="0"/>
    <x v="14"/>
    <s v="B2"/>
    <s v="B2"/>
    <s v="B2"/>
    <s v="B2"/>
    <s v="A"/>
    <s v="A"/>
    <s v="A"/>
    <s v="A"/>
    <s v="A"/>
    <s v="A"/>
    <x v="3"/>
    <n v="0"/>
    <n v="0"/>
    <n v="0"/>
    <n v="0"/>
    <n v="0"/>
    <n v="0"/>
    <n v="0"/>
    <n v="0"/>
    <n v="0"/>
    <n v="0"/>
    <n v="0"/>
    <n v="0"/>
    <n v="0"/>
    <n v="0"/>
    <n v="0"/>
    <n v="0"/>
    <n v="0"/>
    <n v="0"/>
    <n v="0"/>
    <n v="0"/>
    <n v="0"/>
    <n v="0"/>
    <n v="0"/>
    <m/>
  </r>
  <r>
    <x v="0"/>
    <x v="15"/>
    <s v="A"/>
    <s v="A"/>
    <s v="A"/>
    <s v="A"/>
    <s v="A"/>
    <s v="A"/>
    <s v="A"/>
    <s v="A"/>
    <s v="A"/>
    <s v="A"/>
    <x v="1"/>
    <n v="4"/>
    <n v="3.5"/>
    <n v="3.5"/>
    <n v="3.7"/>
    <n v="4"/>
    <n v="3"/>
    <n v="3.5"/>
    <n v="3.5"/>
    <n v="3.5"/>
    <n v="4"/>
    <n v="3"/>
    <n v="3.5"/>
    <n v="3"/>
    <n v="3.4"/>
    <n v="3"/>
    <n v="3.5"/>
    <n v="4"/>
    <n v="3"/>
    <n v="3"/>
    <n v="3.3"/>
    <n v="3"/>
    <n v="3.4749999999999996"/>
    <n v="11.1"/>
    <m/>
  </r>
  <r>
    <x v="0"/>
    <x v="16"/>
    <s v="B1"/>
    <s v="B1"/>
    <s v="B1"/>
    <s v="B1"/>
    <s v="B"/>
    <s v="B"/>
    <s v="B"/>
    <s v="B"/>
    <s v="B"/>
    <s v="B"/>
    <x v="0"/>
    <n v="4"/>
    <n v="3.5"/>
    <n v="4.5"/>
    <n v="4"/>
    <n v="4"/>
    <n v="4.5"/>
    <n v="4"/>
    <n v="4.2"/>
    <n v="2.5"/>
    <n v="3.5"/>
    <n v="3.5"/>
    <n v="3"/>
    <n v="3.5"/>
    <n v="3.2"/>
    <n v="3"/>
    <n v="4"/>
    <n v="4"/>
    <n v="3.5"/>
    <n v="2.5"/>
    <n v="3.4"/>
    <n v="4.5"/>
    <n v="3.6999999999999997"/>
    <n v="13.6"/>
    <m/>
  </r>
  <r>
    <x v="0"/>
    <x v="17"/>
    <s v="—"/>
    <s v="B2"/>
    <s v="B2"/>
    <s v="B2"/>
    <s v="B"/>
    <s v="B"/>
    <s v="B"/>
    <s v="B"/>
    <s v="B"/>
    <s v="B"/>
    <x v="3"/>
    <n v="0"/>
    <n v="0"/>
    <n v="0"/>
    <n v="0"/>
    <n v="0"/>
    <n v="0"/>
    <n v="0"/>
    <n v="0"/>
    <n v="0"/>
    <n v="0"/>
    <n v="0"/>
    <n v="0"/>
    <n v="0"/>
    <n v="0"/>
    <n v="0"/>
    <n v="0"/>
    <n v="0"/>
    <n v="0"/>
    <n v="0"/>
    <n v="0"/>
    <n v="0"/>
    <n v="0"/>
    <n v="0"/>
    <m/>
  </r>
  <r>
    <x v="0"/>
    <x v="18"/>
    <s v="B2"/>
    <s v="B2"/>
    <s v="B2"/>
    <s v="B2"/>
    <s v="B"/>
    <s v="B"/>
    <s v="B"/>
    <s v="B"/>
    <s v="B"/>
    <s v="B"/>
    <x v="3"/>
    <n v="3"/>
    <n v="3.5"/>
    <n v="4.5"/>
    <n v="3.7"/>
    <n v="3.5"/>
    <n v="2.5"/>
    <n v="2.5"/>
    <n v="2.8"/>
    <n v="2"/>
    <n v="3"/>
    <n v="2"/>
    <n v="2.5"/>
    <n v="2.5"/>
    <n v="2.4"/>
    <n v="1.5"/>
    <n v="3"/>
    <n v="3.5"/>
    <n v="2.5"/>
    <n v="3"/>
    <n v="2.7"/>
    <n v="4.5"/>
    <n v="2.9000000000000004"/>
    <n v="9.1"/>
    <m/>
  </r>
  <r>
    <x v="0"/>
    <x v="19"/>
    <s v="A"/>
    <s v="A"/>
    <s v="A"/>
    <s v="A"/>
    <s v="A"/>
    <s v="A"/>
    <s v="A"/>
    <s v="A"/>
    <s v="A"/>
    <s v="A"/>
    <x v="3"/>
    <n v="4.5"/>
    <n v="4.5"/>
    <n v="4.5"/>
    <n v="4.5"/>
    <n v="4.5"/>
    <n v="4.5"/>
    <n v="3.5"/>
    <n v="4.2"/>
    <n v="4.5"/>
    <n v="4.5"/>
    <n v="5"/>
    <n v="4"/>
    <n v="4"/>
    <n v="4.4000000000000004"/>
    <n v="4.5"/>
    <n v="4.5"/>
    <n v="4.5"/>
    <n v="4.5"/>
    <n v="4.5"/>
    <n v="4.5"/>
    <n v="3.5"/>
    <n v="4.4000000000000004"/>
    <n v="18.399999999999999"/>
    <m/>
  </r>
  <r>
    <x v="0"/>
    <x v="20"/>
    <s v="A"/>
    <s v="A"/>
    <s v="A"/>
    <s v="A"/>
    <s v="A"/>
    <s v="A"/>
    <s v="A"/>
    <s v="A"/>
    <s v="A"/>
    <s v="A"/>
    <x v="3"/>
    <n v="4"/>
    <n v="3.5"/>
    <n v="3"/>
    <n v="3.5"/>
    <n v="3.5"/>
    <n v="3"/>
    <n v="2"/>
    <n v="2.8"/>
    <n v="2.5"/>
    <n v="3"/>
    <n v="2.5"/>
    <n v="2"/>
    <n v="2.5"/>
    <n v="2.5"/>
    <n v="2.5"/>
    <n v="3"/>
    <n v="3"/>
    <n v="2.5"/>
    <n v="3"/>
    <n v="2.8"/>
    <n v="4.5"/>
    <n v="2.9000000000000004"/>
    <n v="9.4"/>
    <m/>
  </r>
  <r>
    <x v="0"/>
    <x v="21"/>
    <s v="B1"/>
    <s v="B1"/>
    <s v="B1"/>
    <s v="B1"/>
    <s v="B"/>
    <s v="B"/>
    <s v="B"/>
    <s v="B"/>
    <s v="C2"/>
    <s v="C1"/>
    <x v="1"/>
    <n v="3.5"/>
    <n v="2.5"/>
    <n v="3.5"/>
    <n v="3.2"/>
    <n v="3.5"/>
    <n v="4"/>
    <n v="3.5"/>
    <n v="3.7"/>
    <n v="3.5"/>
    <n v="3.5"/>
    <n v="4"/>
    <n v="3.5"/>
    <n v="4"/>
    <n v="3.7"/>
    <n v="3"/>
    <n v="4"/>
    <n v="3"/>
    <n v="3"/>
    <n v="3.5"/>
    <n v="3.3"/>
    <n v="5"/>
    <n v="3.4750000000000005"/>
    <n v="12.9"/>
    <m/>
  </r>
  <r>
    <x v="0"/>
    <x v="22"/>
    <s v="A"/>
    <s v="A"/>
    <s v="A"/>
    <s v="A"/>
    <s v="A"/>
    <s v="A"/>
    <s v="A"/>
    <s v="A"/>
    <s v="A"/>
    <s v="A"/>
    <x v="0"/>
    <n v="4.5"/>
    <n v="4"/>
    <n v="4.5"/>
    <n v="4.3"/>
    <n v="4"/>
    <n v="3"/>
    <n v="3"/>
    <n v="3.3"/>
    <n v="3.5"/>
    <n v="3.5"/>
    <n v="3"/>
    <n v="3.5"/>
    <n v="3"/>
    <n v="3.3"/>
    <n v="3"/>
    <n v="3"/>
    <n v="3.5"/>
    <n v="3"/>
    <n v="2"/>
    <n v="2.9"/>
    <n v="5"/>
    <n v="3.4499999999999997"/>
    <n v="11.6"/>
    <m/>
  </r>
  <r>
    <x v="0"/>
    <x v="23"/>
    <s v="A"/>
    <s v="A"/>
    <s v="A"/>
    <s v="A"/>
    <s v="A"/>
    <s v="B"/>
    <s v="B"/>
    <s v="B"/>
    <s v="B"/>
    <s v="B"/>
    <x v="3"/>
    <n v="0"/>
    <n v="0"/>
    <n v="0"/>
    <n v="0"/>
    <n v="0"/>
    <n v="0"/>
    <n v="0"/>
    <n v="0"/>
    <n v="0"/>
    <n v="0"/>
    <n v="0"/>
    <n v="0"/>
    <n v="0"/>
    <n v="0"/>
    <n v="0"/>
    <n v="0"/>
    <n v="0"/>
    <n v="0"/>
    <n v="0"/>
    <n v="0"/>
    <n v="0"/>
    <n v="0"/>
    <n v="0"/>
    <m/>
  </r>
  <r>
    <x v="0"/>
    <x v="24"/>
    <s v="B1"/>
    <s v="B1"/>
    <s v="B1"/>
    <s v="B1"/>
    <s v="A"/>
    <s v="A"/>
    <s v="A"/>
    <s v="A"/>
    <s v="A"/>
    <s v="A"/>
    <x v="3"/>
    <n v="3"/>
    <n v="3"/>
    <n v="4"/>
    <n v="3.3"/>
    <n v="2"/>
    <n v="4.5"/>
    <n v="3"/>
    <n v="3.2"/>
    <n v="3.5"/>
    <n v="4"/>
    <n v="4.5"/>
    <n v="2.5"/>
    <n v="3.5"/>
    <n v="3.6"/>
    <n v="4"/>
    <n v="3"/>
    <n v="3"/>
    <n v="3.5"/>
    <n v="2"/>
    <n v="3.1"/>
    <n v="4.5"/>
    <n v="3.3"/>
    <n v="11.4"/>
    <m/>
  </r>
  <r>
    <x v="0"/>
    <x v="25"/>
    <s v="A"/>
    <s v="A"/>
    <s v="A"/>
    <s v="A"/>
    <s v="A"/>
    <s v="A"/>
    <s v="A"/>
    <s v="A"/>
    <s v="A"/>
    <s v="A"/>
    <x v="3"/>
    <n v="3.5"/>
    <n v="3"/>
    <n v="3.5"/>
    <n v="3.3"/>
    <n v="3"/>
    <n v="2.5"/>
    <n v="2.5"/>
    <n v="2.7"/>
    <n v="3.5"/>
    <n v="4"/>
    <n v="4"/>
    <n v="3.5"/>
    <n v="3"/>
    <n v="3.6"/>
    <n v="4.5"/>
    <n v="3"/>
    <n v="3"/>
    <n v="3"/>
    <n v="3.5"/>
    <n v="3.4"/>
    <n v="4"/>
    <n v="3.25"/>
    <n v="11.6"/>
    <m/>
  </r>
  <r>
    <x v="0"/>
    <x v="26"/>
    <s v="B2"/>
    <s v="B2"/>
    <s v="B2"/>
    <s v="B2"/>
    <s v="B"/>
    <s v="B"/>
    <s v="B"/>
    <s v="B"/>
    <s v="B"/>
    <s v="B"/>
    <x v="0"/>
    <n v="3.5"/>
    <n v="3.5"/>
    <n v="4"/>
    <n v="3.7"/>
    <n v="2.5"/>
    <n v="2.5"/>
    <n v="2.5"/>
    <n v="2.5"/>
    <n v="3.5"/>
    <n v="3.5"/>
    <n v="4"/>
    <n v="3"/>
    <n v="3.5"/>
    <n v="3.5"/>
    <n v="2.5"/>
    <n v="3"/>
    <n v="3"/>
    <n v="2.5"/>
    <n v="1.5"/>
    <n v="2.5"/>
    <n v="2.5"/>
    <n v="3.05"/>
    <n v="7.5"/>
    <m/>
  </r>
  <r>
    <x v="0"/>
    <x v="27"/>
    <s v="A"/>
    <s v="A"/>
    <s v="A"/>
    <s v="A"/>
    <s v="A"/>
    <s v="A"/>
    <s v="A"/>
    <s v="A"/>
    <s v="A"/>
    <s v="A"/>
    <x v="3"/>
    <n v="4"/>
    <n v="3.5"/>
    <n v="3.5"/>
    <n v="3.7"/>
    <n v="3"/>
    <n v="3"/>
    <n v="3"/>
    <n v="3"/>
    <n v="2.5"/>
    <n v="3"/>
    <n v="2.5"/>
    <n v="2.5"/>
    <n v="3"/>
    <n v="2.7"/>
    <n v="2.5"/>
    <n v="3"/>
    <n v="3"/>
    <n v="3"/>
    <n v="2.5"/>
    <n v="2.8"/>
    <n v="4.5"/>
    <n v="3.05"/>
    <n v="9.8000000000000007"/>
    <m/>
  </r>
  <r>
    <x v="0"/>
    <x v="28"/>
    <s v="B1"/>
    <s v="B1"/>
    <s v="B1"/>
    <s v="B1"/>
    <s v="B"/>
    <s v="B"/>
    <s v="B"/>
    <s v="B"/>
    <s v="C1"/>
    <s v="C1"/>
    <x v="2"/>
    <n v="5"/>
    <n v="4"/>
    <n v="4.5"/>
    <n v="4.5"/>
    <n v="3.5"/>
    <n v="4"/>
    <n v="4"/>
    <n v="3.8"/>
    <n v="5"/>
    <n v="4.5"/>
    <n v="4.5"/>
    <n v="4"/>
    <n v="4"/>
    <n v="4.4000000000000004"/>
    <n v="4"/>
    <n v="4"/>
    <n v="4"/>
    <n v="4"/>
    <n v="3.5"/>
    <n v="3.9"/>
    <n v="4.5"/>
    <n v="4.1500000000000004"/>
    <n v="16.8"/>
    <m/>
  </r>
  <r>
    <x v="0"/>
    <x v="29"/>
    <s v="not applicable"/>
    <s v="not applicable"/>
    <s v="not applicable"/>
    <s v="not applicable"/>
    <s v="not applicable"/>
    <s v="not applicable"/>
    <s v="not applicable"/>
    <s v="not applicable"/>
    <s v="not applicable"/>
    <s v="not applicable"/>
    <x v="5"/>
    <n v="3.7142857142857144"/>
    <n v="3.3000000000000003"/>
    <n v="3.4000000000000004"/>
    <n v="3.5"/>
    <n v="3.5"/>
    <n v="3"/>
    <n v="3"/>
    <n v="3.2"/>
    <n v="3.4000000000000004"/>
    <n v="3.4000000000000004"/>
    <n v="3.3000000000000003"/>
    <n v="3"/>
    <n v="2.9000000000000004"/>
    <n v="3.2"/>
    <n v="3.1"/>
    <n v="3.1"/>
    <n v="3.3000000000000003"/>
    <n v="3"/>
    <n v="2.8000000000000003"/>
    <n v="3"/>
    <n v="4.3571428571428568"/>
    <n v="3.2142857142857144"/>
    <n v="11.700000000000001"/>
    <m/>
  </r>
  <r>
    <x v="0"/>
    <x v="30"/>
    <s v="not applicable"/>
    <s v="not applicable"/>
    <s v="not applicable"/>
    <s v="not applicable"/>
    <s v="not applicable"/>
    <s v="not applicable"/>
    <s v="not applicable"/>
    <s v="not applicable"/>
    <s v="not applicable"/>
    <s v="not applicable"/>
    <x v="6"/>
    <n v="3.25"/>
    <n v="3.1"/>
    <n v="3.6"/>
    <n v="3.3000000000000003"/>
    <n v="3"/>
    <n v="3.2"/>
    <n v="2.8000000000000003"/>
    <n v="3"/>
    <n v="2.9000000000000004"/>
    <n v="3.1"/>
    <n v="3.1"/>
    <n v="2.8000000000000003"/>
    <n v="2.8000000000000003"/>
    <n v="2.9000000000000004"/>
    <n v="2.7"/>
    <n v="3.1"/>
    <n v="3"/>
    <n v="2.6"/>
    <n v="2.5"/>
    <n v="2.8000000000000003"/>
    <n v="3.5"/>
    <n v="2.996428571428571"/>
    <n v="10.3"/>
    <m/>
  </r>
  <r>
    <x v="0"/>
    <x v="31"/>
    <s v="not applicable"/>
    <s v="not applicable"/>
    <s v="not applicable"/>
    <s v="not applicable"/>
    <s v="not applicable"/>
    <s v="not applicable"/>
    <s v="not applicable"/>
    <s v="not applicable"/>
    <s v="not applicable"/>
    <s v="not applicable"/>
    <x v="7"/>
    <n v="3.9423076923076925"/>
    <n v="3.6346153846153846"/>
    <n v="3.9807692307692308"/>
    <n v="3.8615384615384625"/>
    <n v="3.7115384615384617"/>
    <n v="3.4807692307692308"/>
    <n v="3.2307692307692308"/>
    <n v="3.4692307692307693"/>
    <n v="3.5576923076923075"/>
    <n v="3.6346153846153846"/>
    <n v="3.5769230769230771"/>
    <n v="3.25"/>
    <n v="3.2307692307692308"/>
    <n v="3.45"/>
    <n v="3.2692307692307692"/>
    <n v="3.4807692307692308"/>
    <n v="3.5"/>
    <n v="3.1538461538461537"/>
    <n v="2.9423076923076925"/>
    <n v="3.2692307692307696"/>
    <n v="4.4038461538461542"/>
    <n v="3.5125000000000002"/>
    <n v="12.511538461538462"/>
    <m/>
  </r>
  <r>
    <x v="0"/>
    <x v="32"/>
    <s v="not applicable"/>
    <s v="not applicable"/>
    <s v="not applicable"/>
    <s v="not applicable"/>
    <s v="not applicable"/>
    <s v="not applicable"/>
    <s v="not applicable"/>
    <s v="not applicable"/>
    <s v="not applicable"/>
    <s v="not applicable"/>
    <x v="3"/>
    <n v="3.5"/>
    <n v="3.5"/>
    <n v="3.75"/>
    <n v="3.59"/>
    <n v="3.45"/>
    <n v="3.6"/>
    <n v="2.95"/>
    <n v="3.3299999999999996"/>
    <n v="3.1"/>
    <n v="3.35"/>
    <n v="3.35"/>
    <n v="2.9"/>
    <n v="3"/>
    <n v="3.14"/>
    <n v="3.5"/>
    <n v="3.35"/>
    <n v="3.45"/>
    <n v="3.15"/>
    <n v="3.1"/>
    <n v="3.31"/>
    <n v="4.2"/>
    <n v="3.3424999999999998"/>
    <n v="12.010000000000002"/>
    <m/>
  </r>
  <r>
    <x v="0"/>
    <x v="33"/>
    <s v="not applicable"/>
    <s v="not applicable"/>
    <s v="not applicable"/>
    <s v="not applicable"/>
    <s v="not applicable"/>
    <s v="not applicable"/>
    <s v="not applicable"/>
    <s v="not applicable"/>
    <s v="not applicable"/>
    <s v="not applicable"/>
    <x v="8"/>
    <n v="4.25"/>
    <n v="3.625"/>
    <n v="3.8125"/>
    <n v="3.9"/>
    <n v="4.125"/>
    <n v="3.125"/>
    <n v="3.375"/>
    <n v="3.5249999999999999"/>
    <n v="3.9375"/>
    <n v="3.8125"/>
    <n v="3.625"/>
    <n v="3.375"/>
    <n v="3.25"/>
    <n v="3.5999999999999996"/>
    <n v="3.1875"/>
    <n v="3.3125"/>
    <n v="3.625"/>
    <n v="3.125"/>
    <n v="2.8125"/>
    <n v="3.2124999999999999"/>
    <n v="5"/>
    <n v="3.5593749999999997"/>
    <n v="12.9625"/>
    <m/>
  </r>
  <r>
    <x v="0"/>
    <x v="34"/>
    <s v="not applicable"/>
    <s v="not applicable"/>
    <s v="not applicable"/>
    <s v="not applicable"/>
    <s v="not applicable"/>
    <s v="not applicable"/>
    <s v="not applicable"/>
    <s v="not applicable"/>
    <s v="not applicable"/>
    <s v="not applicable"/>
    <x v="8"/>
    <n v="4.0714285714285712"/>
    <n v="3.6428571428571428"/>
    <n v="4.2857142857142856"/>
    <n v="4.0142857142857142"/>
    <n v="3.5"/>
    <n v="3.6428571428571428"/>
    <n v="3.3571428571428572"/>
    <n v="3.5"/>
    <n v="3.6428571428571428"/>
    <n v="3.7142857142857144"/>
    <n v="3.7857142857142856"/>
    <n v="3.4285714285714284"/>
    <n v="3.4285714285714284"/>
    <n v="3.6000000000000005"/>
    <n v="3"/>
    <n v="3.7857142857142856"/>
    <n v="3.3571428571428572"/>
    <n v="3.0714285714285716"/>
    <n v="2.7857142857142856"/>
    <n v="3.1999999999999997"/>
    <n v="4"/>
    <n v="3.5785714285714292"/>
    <n v="12.042857142857143"/>
    <m/>
  </r>
  <r>
    <x v="0"/>
    <x v="35"/>
    <s v="not applicable"/>
    <s v="not applicable"/>
    <s v="not applicable"/>
    <s v="not applicable"/>
    <s v="not applicable"/>
    <s v="not applicable"/>
    <s v="not applicable"/>
    <s v="not applicable"/>
    <s v="not applicable"/>
    <s v="not applicable"/>
    <x v="8"/>
    <n v="4.21875"/>
    <n v="3.71875"/>
    <n v="4.125"/>
    <n v="4.03125"/>
    <n v="3.875"/>
    <n v="3.40625"/>
    <n v="3.40625"/>
    <n v="3.5562500000000004"/>
    <n v="3.84375"/>
    <n v="3.8125"/>
    <n v="3.71875"/>
    <n v="3.46875"/>
    <n v="3.375"/>
    <n v="3.6437499999999998"/>
    <n v="3.125"/>
    <n v="3.5625"/>
    <n v="3.53125"/>
    <n v="3.15625"/>
    <n v="2.84375"/>
    <n v="3.2437499999999995"/>
    <n v="4.53125"/>
    <n v="3.6187499999999999"/>
    <n v="12.825000000000001"/>
    <m/>
  </r>
  <r>
    <x v="1"/>
    <x v="0"/>
    <s v="—"/>
    <s v="—"/>
    <s v="B1"/>
    <s v="B1"/>
    <s v="B"/>
    <s v="B"/>
    <s v="B"/>
    <s v="C"/>
    <s v="C1"/>
    <s v="C2"/>
    <x v="0"/>
    <n v="5.5"/>
    <n v="5.5"/>
    <n v="5.5"/>
    <n v="5.5"/>
    <n v="5"/>
    <n v="4"/>
    <n v="4"/>
    <n v="4.3"/>
    <n v="4.5"/>
    <n v="4.5"/>
    <n v="4"/>
    <n v="4.5"/>
    <n v="4"/>
    <n v="4.3"/>
    <n v="4"/>
    <n v="4"/>
    <n v="4"/>
    <n v="4"/>
    <n v="3.5"/>
    <n v="3.9"/>
    <n v="4"/>
    <n v="4.5"/>
    <n v="17.5"/>
    <n v="0.5"/>
  </r>
  <r>
    <x v="1"/>
    <x v="1"/>
    <s v="B1"/>
    <s v="B1"/>
    <s v="B1"/>
    <s v="B1"/>
    <s v="B"/>
    <s v="B"/>
    <s v="C"/>
    <s v="C"/>
    <s v="C2"/>
    <s v="C2"/>
    <x v="0"/>
    <n v="4"/>
    <n v="3"/>
    <n v="5"/>
    <n v="4"/>
    <n v="3"/>
    <n v="3.5"/>
    <n v="3"/>
    <n v="3.2"/>
    <n v="4"/>
    <n v="3.5"/>
    <n v="3"/>
    <n v="3.5"/>
    <n v="3"/>
    <n v="3.4"/>
    <n v="3"/>
    <n v="3"/>
    <n v="4"/>
    <n v="2.5"/>
    <n v="2.5"/>
    <n v="3"/>
    <n v="2.5"/>
    <n v="3.4"/>
    <n v="9.5"/>
    <n v="0.39999999999999991"/>
  </r>
  <r>
    <x v="1"/>
    <x v="2"/>
    <s v="B1"/>
    <s v="B1"/>
    <s v="B1"/>
    <s v="B1"/>
    <s v="B"/>
    <s v="B"/>
    <s v="B"/>
    <s v="B"/>
    <s v="B"/>
    <s v="B"/>
    <x v="1"/>
    <n v="4.5"/>
    <n v="3.5"/>
    <n v="4.5"/>
    <n v="4.2"/>
    <n v="3"/>
    <n v="3.5"/>
    <n v="3.5"/>
    <n v="3.3"/>
    <n v="4"/>
    <n v="3.5"/>
    <n v="4"/>
    <n v="4"/>
    <n v="3"/>
    <n v="3.7"/>
    <n v="3.5"/>
    <n v="3.5"/>
    <n v="3"/>
    <n v="3"/>
    <n v="3"/>
    <n v="3.2"/>
    <n v="5"/>
    <n v="3.5999999999999996"/>
    <n v="13"/>
    <n v="0.59999999999999964"/>
  </r>
  <r>
    <x v="1"/>
    <x v="3"/>
    <s v="A"/>
    <s v="A"/>
    <s v="A"/>
    <s v="A"/>
    <s v="A"/>
    <s v="A"/>
    <s v="A"/>
    <s v="A"/>
    <s v="A"/>
    <s v="A"/>
    <x v="1"/>
    <n v="4.5"/>
    <n v="3.5"/>
    <n v="4"/>
    <n v="4"/>
    <n v="3.5"/>
    <n v="3.5"/>
    <n v="3.5"/>
    <n v="3.5"/>
    <n v="4.5"/>
    <n v="4.5"/>
    <n v="4"/>
    <n v="3.5"/>
    <n v="4.5"/>
    <n v="4.2"/>
    <n v="4"/>
    <n v="4"/>
    <n v="4"/>
    <n v="4"/>
    <n v="4"/>
    <n v="4"/>
    <n v="5"/>
    <n v="3.9249999999999998"/>
    <n v="16.8"/>
    <n v="-0.57500000000000018"/>
  </r>
  <r>
    <x v="1"/>
    <x v="4"/>
    <s v="A"/>
    <s v="A"/>
    <s v="A"/>
    <s v="A"/>
    <s v="A"/>
    <s v="A"/>
    <s v="A"/>
    <s v="A"/>
    <s v="A"/>
    <s v="A"/>
    <x v="2"/>
    <n v="4.5"/>
    <n v="4"/>
    <n v="4"/>
    <n v="4.2"/>
    <n v="4"/>
    <n v="3.5"/>
    <n v="3"/>
    <n v="3.5"/>
    <n v="4"/>
    <n v="4"/>
    <n v="4"/>
    <n v="3"/>
    <n v="3"/>
    <n v="3.6"/>
    <n v="2.5"/>
    <n v="3.5"/>
    <n v="4"/>
    <n v="2.5"/>
    <n v="2.5"/>
    <n v="3"/>
    <n v="4.5"/>
    <n v="3.5750000000000002"/>
    <n v="11.9"/>
    <n v="1.0750000000000002"/>
  </r>
  <r>
    <x v="1"/>
    <x v="5"/>
    <s v="B1"/>
    <s v="B1"/>
    <s v="B1"/>
    <s v="B1"/>
    <s v="C"/>
    <s v="C"/>
    <s v="C"/>
    <s v="C"/>
    <s v="C1"/>
    <s v="C1"/>
    <x v="3"/>
    <n v="5"/>
    <n v="4.5"/>
    <n v="5"/>
    <n v="4.8"/>
    <n v="4"/>
    <n v="4.5"/>
    <n v="4"/>
    <n v="4.2"/>
    <n v="4.5"/>
    <n v="4.5"/>
    <n v="4"/>
    <n v="4.5"/>
    <n v="4"/>
    <n v="4.3"/>
    <n v="4"/>
    <n v="4.5"/>
    <n v="5"/>
    <n v="4"/>
    <n v="4.5"/>
    <n v="4.4000000000000004"/>
    <n v="4"/>
    <n v="4.4250000000000007"/>
    <n v="18.899999999999999"/>
    <n v="0.92500000000000071"/>
  </r>
  <r>
    <x v="1"/>
    <x v="36"/>
    <s v="—"/>
    <s v="—"/>
    <s v="—"/>
    <s v="B1"/>
    <s v="B"/>
    <s v="B"/>
    <s v="B"/>
    <s v="C"/>
    <s v="C1"/>
    <s v="C2"/>
    <x v="0"/>
    <n v="4.5"/>
    <n v="4.5"/>
    <n v="5"/>
    <n v="4.7"/>
    <n v="4.5"/>
    <n v="3.5"/>
    <n v="5"/>
    <n v="4.3"/>
    <n v="4.5"/>
    <n v="5"/>
    <n v="4.5"/>
    <n v="4"/>
    <n v="4"/>
    <n v="4.4000000000000004"/>
    <n v="3.5"/>
    <n v="4"/>
    <n v="4.5"/>
    <n v="4"/>
    <n v="4"/>
    <n v="4"/>
    <n v="4"/>
    <n v="4.3499999999999996"/>
    <n v="17.3"/>
    <m/>
  </r>
  <r>
    <x v="1"/>
    <x v="6"/>
    <s v="B2"/>
    <s v="B2"/>
    <s v="B2"/>
    <s v="B2"/>
    <s v="B2"/>
    <s v="C"/>
    <s v="C"/>
    <s v="C"/>
    <s v="C1"/>
    <s v="C1"/>
    <x v="2"/>
    <n v="4.5"/>
    <n v="4.5"/>
    <n v="4.5"/>
    <n v="4.5"/>
    <n v="4"/>
    <n v="4"/>
    <n v="3.5"/>
    <n v="3.8"/>
    <n v="4"/>
    <n v="3.5"/>
    <n v="3.5"/>
    <n v="3.5"/>
    <n v="3.5"/>
    <n v="3.6"/>
    <n v="2.5"/>
    <n v="4.5"/>
    <n v="3"/>
    <n v="2.5"/>
    <n v="3"/>
    <n v="3.1"/>
    <n v="5.5"/>
    <n v="3.75"/>
    <n v="13.6"/>
    <n v="0.75"/>
  </r>
  <r>
    <x v="1"/>
    <x v="7"/>
    <s v="A"/>
    <s v="A"/>
    <s v="A"/>
    <s v="A"/>
    <s v="A"/>
    <s v="A"/>
    <s v="A"/>
    <s v="A"/>
    <s v="A"/>
    <s v="A"/>
    <x v="3"/>
    <n v="2.5"/>
    <n v="2.5"/>
    <n v="3.5"/>
    <n v="2.8"/>
    <n v="2.5"/>
    <n v="3"/>
    <n v="2.5"/>
    <n v="2.7"/>
    <n v="3"/>
    <n v="3"/>
    <n v="3"/>
    <n v="3"/>
    <n v="3"/>
    <n v="3"/>
    <n v="3"/>
    <n v="3"/>
    <n v="3"/>
    <n v="3"/>
    <n v="3"/>
    <n v="3"/>
    <n v="4"/>
    <n v="2.875"/>
    <n v="9.4"/>
    <n v="0.375"/>
  </r>
  <r>
    <x v="1"/>
    <x v="8"/>
    <s v="A"/>
    <s v="A"/>
    <s v="A"/>
    <s v="A"/>
    <s v="A"/>
    <s v="A"/>
    <s v="A"/>
    <s v="A"/>
    <s v="A"/>
    <s v="A"/>
    <x v="0"/>
    <n v="4.5"/>
    <n v="4"/>
    <n v="4"/>
    <n v="4.2"/>
    <n v="5"/>
    <n v="3.5"/>
    <n v="3.5"/>
    <n v="4"/>
    <n v="4.5"/>
    <n v="3.5"/>
    <n v="4"/>
    <n v="3.5"/>
    <n v="3.5"/>
    <n v="3.8"/>
    <n v="3"/>
    <n v="3.5"/>
    <n v="3.5"/>
    <n v="2.5"/>
    <n v="2.5"/>
    <n v="3"/>
    <n v="5"/>
    <n v="3.75"/>
    <n v="12.8"/>
    <n v="0.25"/>
  </r>
  <r>
    <x v="1"/>
    <x v="9"/>
    <s v="A"/>
    <s v="A"/>
    <s v="A"/>
    <s v="A"/>
    <s v="A"/>
    <s v="A"/>
    <s v="A"/>
    <s v="A"/>
    <s v="A"/>
    <s v="A"/>
    <x v="2"/>
    <n v="4"/>
    <n v="4"/>
    <n v="4"/>
    <n v="4"/>
    <n v="3.5"/>
    <n v="2"/>
    <n v="3.5"/>
    <n v="3"/>
    <n v="4"/>
    <n v="4"/>
    <n v="4"/>
    <n v="4"/>
    <n v="3"/>
    <n v="3.8"/>
    <n v="3"/>
    <n v="3"/>
    <n v="3.5"/>
    <n v="3.5"/>
    <n v="3"/>
    <n v="3.2"/>
    <n v="5"/>
    <n v="3.5"/>
    <n v="12.7"/>
    <n v="0.5"/>
  </r>
  <r>
    <x v="1"/>
    <x v="10"/>
    <s v="A"/>
    <s v="A"/>
    <s v="A"/>
    <s v="A"/>
    <s v="A"/>
    <s v="A"/>
    <s v="A"/>
    <s v="A"/>
    <s v="A"/>
    <s v="A"/>
    <x v="1"/>
    <n v="3.5"/>
    <n v="2.5"/>
    <n v="3.5"/>
    <n v="3.2"/>
    <n v="3.5"/>
    <n v="3"/>
    <n v="4"/>
    <n v="3.5"/>
    <n v="4"/>
    <n v="4"/>
    <n v="4"/>
    <n v="3.5"/>
    <n v="4"/>
    <n v="3.9"/>
    <n v="4"/>
    <n v="3.5"/>
    <n v="4"/>
    <n v="4"/>
    <n v="2.5"/>
    <n v="3.6"/>
    <n v="4"/>
    <n v="3.55"/>
    <n v="13.2"/>
    <n v="-0.45000000000000018"/>
  </r>
  <r>
    <x v="1"/>
    <x v="11"/>
    <s v="B1"/>
    <s v="B1"/>
    <s v="B1"/>
    <s v="B1"/>
    <s v="B"/>
    <s v="B"/>
    <s v="A"/>
    <s v="A"/>
    <s v="A"/>
    <s v="A"/>
    <x v="3"/>
    <n v="2.5"/>
    <n v="2.5"/>
    <n v="2"/>
    <n v="2.2999999999999998"/>
    <n v="3"/>
    <n v="3"/>
    <n v="2.5"/>
    <n v="2.8"/>
    <n v="3"/>
    <n v="2"/>
    <n v="3"/>
    <n v="2.5"/>
    <n v="2.5"/>
    <n v="2.6"/>
    <n v="3.5"/>
    <n v="2.5"/>
    <n v="3"/>
    <n v="2"/>
    <n v="2.5"/>
    <n v="2.7"/>
    <n v="4"/>
    <n v="2.5999999999999996"/>
    <n v="8"/>
    <n v="9.9999999999999645E-2"/>
  </r>
  <r>
    <x v="1"/>
    <x v="12"/>
    <s v="B1"/>
    <s v="B1"/>
    <s v="B1"/>
    <s v="B1"/>
    <s v="B"/>
    <s v="B"/>
    <s v="B"/>
    <s v="A"/>
    <s v="A"/>
    <s v="A"/>
    <x v="3"/>
    <n v="2.5"/>
    <n v="2.5"/>
    <n v="2"/>
    <n v="2.2999999999999998"/>
    <n v="4"/>
    <n v="3.5"/>
    <n v="2.5"/>
    <n v="3.3"/>
    <n v="2.5"/>
    <n v="2"/>
    <n v="3"/>
    <n v="2"/>
    <n v="3"/>
    <n v="2.5"/>
    <n v="3.5"/>
    <n v="3"/>
    <n v="3"/>
    <n v="2"/>
    <n v="3"/>
    <n v="2.9"/>
    <n v="2"/>
    <n v="2.75"/>
    <n v="7.2"/>
    <n v="-0.25"/>
  </r>
  <r>
    <x v="1"/>
    <x v="13"/>
    <s v="A"/>
    <s v="A"/>
    <s v="A"/>
    <s v="A"/>
    <s v="A"/>
    <s v="B"/>
    <s v="B"/>
    <s v="B"/>
    <s v="B"/>
    <s v="B"/>
    <x v="4"/>
    <n v="4.5"/>
    <n v="4.5"/>
    <n v="4"/>
    <n v="4.3"/>
    <n v="4.5"/>
    <n v="3.5"/>
    <n v="4"/>
    <n v="4"/>
    <n v="3.5"/>
    <n v="4"/>
    <n v="4"/>
    <n v="3.5"/>
    <n v="3"/>
    <n v="3.6"/>
    <n v="3.5"/>
    <n v="4"/>
    <n v="4"/>
    <n v="3.5"/>
    <n v="3.5"/>
    <n v="3.7"/>
    <n v="5.5"/>
    <n v="3.9000000000000004"/>
    <n v="16.2"/>
    <n v="1.4000000000000004"/>
  </r>
  <r>
    <x v="1"/>
    <x v="14"/>
    <s v="B2"/>
    <s v="B2"/>
    <s v="B2"/>
    <s v="B2"/>
    <s v="A"/>
    <s v="A"/>
    <s v="A"/>
    <s v="A"/>
    <s v="A"/>
    <s v="A"/>
    <x v="3"/>
    <n v="3"/>
    <n v="2"/>
    <n v="1"/>
    <n v="2"/>
    <n v="4"/>
    <n v="1"/>
    <n v="2"/>
    <n v="2.2999999999999998"/>
    <n v="3"/>
    <n v="2.5"/>
    <n v="2.5"/>
    <n v="2.5"/>
    <n v="1"/>
    <n v="2.2999999999999998"/>
    <n v="2.5"/>
    <n v="3.5"/>
    <n v="3"/>
    <n v="3"/>
    <n v="3"/>
    <n v="3"/>
    <n v="4"/>
    <n v="2.4"/>
    <n v="7.9"/>
    <n v="2.4"/>
  </r>
  <r>
    <x v="1"/>
    <x v="15"/>
    <s v="A"/>
    <s v="A"/>
    <s v="A"/>
    <s v="A"/>
    <s v="A"/>
    <s v="A"/>
    <s v="A"/>
    <s v="A"/>
    <s v="A"/>
    <s v="A"/>
    <x v="1"/>
    <n v="4"/>
    <n v="3.5"/>
    <n v="3.5"/>
    <n v="3.7"/>
    <n v="4.5"/>
    <n v="3"/>
    <n v="3.5"/>
    <n v="3.7"/>
    <n v="3.5"/>
    <n v="4"/>
    <n v="3.5"/>
    <n v="3.5"/>
    <n v="3.5"/>
    <n v="3.6"/>
    <n v="3.5"/>
    <n v="4"/>
    <n v="4"/>
    <n v="3.5"/>
    <n v="3.5"/>
    <n v="3.7"/>
    <n v="4"/>
    <n v="3.6749999999999998"/>
    <n v="13.9"/>
    <n v="0.67499999999999982"/>
  </r>
  <r>
    <x v="1"/>
    <x v="16"/>
    <s v="B1"/>
    <s v="B1"/>
    <s v="B1"/>
    <s v="B1"/>
    <s v="B"/>
    <s v="B"/>
    <s v="B"/>
    <s v="B"/>
    <s v="B"/>
    <s v="B"/>
    <x v="0"/>
    <n v="4"/>
    <n v="3.5"/>
    <n v="4.5"/>
    <n v="4"/>
    <n v="4"/>
    <n v="4.5"/>
    <n v="4"/>
    <n v="4.2"/>
    <n v="3"/>
    <n v="3.5"/>
    <n v="3.5"/>
    <n v="3"/>
    <n v="3.5"/>
    <n v="3.3"/>
    <n v="3"/>
    <n v="4"/>
    <n v="3.5"/>
    <n v="3.5"/>
    <n v="3"/>
    <n v="3.4"/>
    <n v="5"/>
    <n v="3.7250000000000001"/>
    <n v="14.1"/>
    <n v="0.22500000000000009"/>
  </r>
  <r>
    <x v="1"/>
    <x v="17"/>
    <s v="—"/>
    <s v="B2"/>
    <s v="B2"/>
    <s v="B2"/>
    <s v="B"/>
    <s v="B"/>
    <s v="B"/>
    <s v="B"/>
    <s v="B"/>
    <s v="B"/>
    <x v="3"/>
    <n v="0"/>
    <n v="0"/>
    <n v="0"/>
    <n v="0"/>
    <n v="0"/>
    <n v="0"/>
    <n v="0"/>
    <n v="0"/>
    <n v="0"/>
    <n v="0"/>
    <n v="0"/>
    <n v="0"/>
    <n v="0"/>
    <n v="0"/>
    <n v="0"/>
    <n v="0"/>
    <n v="0"/>
    <n v="0"/>
    <n v="0"/>
    <n v="0"/>
    <n v="0"/>
    <n v="0"/>
    <m/>
    <n v="0"/>
  </r>
  <r>
    <x v="1"/>
    <x v="18"/>
    <s v="B2"/>
    <s v="B2"/>
    <s v="B2"/>
    <s v="B2"/>
    <s v="B"/>
    <s v="B"/>
    <s v="B"/>
    <s v="B"/>
    <s v="B"/>
    <s v="B"/>
    <x v="3"/>
    <n v="4"/>
    <n v="3.5"/>
    <n v="4.5"/>
    <n v="4"/>
    <n v="3.5"/>
    <n v="3"/>
    <n v="2.5"/>
    <n v="3"/>
    <n v="2.5"/>
    <n v="3"/>
    <n v="2.5"/>
    <n v="3"/>
    <n v="1.5"/>
    <n v="2.5"/>
    <n v="3"/>
    <n v="3.5"/>
    <n v="4"/>
    <n v="2.5"/>
    <n v="3"/>
    <n v="3.2"/>
    <n v="4"/>
    <n v="3.1749999999999998"/>
    <n v="10.9"/>
    <n v="0.67499999999999982"/>
  </r>
  <r>
    <x v="1"/>
    <x v="19"/>
    <s v="A"/>
    <s v="A"/>
    <s v="A"/>
    <s v="A"/>
    <s v="A"/>
    <s v="A"/>
    <s v="A"/>
    <s v="A"/>
    <s v="A"/>
    <s v="A"/>
    <x v="3"/>
    <n v="4.5"/>
    <n v="4"/>
    <n v="4"/>
    <n v="4.2"/>
    <n v="4.5"/>
    <n v="4.5"/>
    <n v="3.5"/>
    <n v="4.2"/>
    <n v="4.5"/>
    <n v="4"/>
    <n v="4.5"/>
    <n v="3.5"/>
    <n v="3.5"/>
    <n v="4"/>
    <n v="4.5"/>
    <n v="4"/>
    <n v="4.5"/>
    <n v="4.5"/>
    <n v="4.5"/>
    <n v="4.4000000000000004"/>
    <n v="4"/>
    <n v="4.2"/>
    <n v="17.899999999999999"/>
    <n v="0.20000000000000018"/>
  </r>
  <r>
    <x v="1"/>
    <x v="20"/>
    <s v="A"/>
    <s v="A"/>
    <s v="A"/>
    <s v="A"/>
    <s v="A"/>
    <s v="A"/>
    <s v="A"/>
    <s v="A"/>
    <s v="A"/>
    <s v="A"/>
    <x v="3"/>
    <n v="4"/>
    <n v="3.5"/>
    <n v="3"/>
    <n v="3.5"/>
    <n v="4"/>
    <n v="3.5"/>
    <n v="2.5"/>
    <n v="3.3"/>
    <n v="2.5"/>
    <n v="3"/>
    <n v="2.5"/>
    <n v="2.5"/>
    <n v="2.5"/>
    <n v="2.6"/>
    <n v="2.5"/>
    <n v="3.5"/>
    <n v="3"/>
    <n v="2.5"/>
    <n v="3"/>
    <n v="2.9"/>
    <n v="4"/>
    <n v="3.0750000000000002"/>
    <n v="9.8000000000000007"/>
    <n v="0.57500000000000018"/>
  </r>
  <r>
    <x v="1"/>
    <x v="21"/>
    <s v="B1"/>
    <s v="B1"/>
    <s v="B1"/>
    <s v="B1"/>
    <s v="B"/>
    <s v="B"/>
    <s v="B"/>
    <s v="B"/>
    <s v="C2"/>
    <s v="C1"/>
    <x v="1"/>
    <n v="3.5"/>
    <n v="2.5"/>
    <n v="3.5"/>
    <n v="3.2"/>
    <n v="3.5"/>
    <n v="4"/>
    <n v="3.5"/>
    <n v="3.7"/>
    <n v="3.5"/>
    <n v="4"/>
    <n v="4"/>
    <n v="3.5"/>
    <n v="4"/>
    <n v="3.8"/>
    <n v="3"/>
    <n v="4"/>
    <n v="3.5"/>
    <n v="3"/>
    <n v="3"/>
    <n v="3.3"/>
    <n v="4.5"/>
    <n v="3.5"/>
    <n v="12.6"/>
    <n v="-0.5"/>
  </r>
  <r>
    <x v="1"/>
    <x v="22"/>
    <s v="A"/>
    <s v="A"/>
    <s v="A"/>
    <s v="A"/>
    <s v="A"/>
    <s v="A"/>
    <s v="A"/>
    <s v="A"/>
    <s v="A"/>
    <s v="A"/>
    <x v="0"/>
    <n v="4"/>
    <n v="4.5"/>
    <n v="4"/>
    <n v="4.2"/>
    <n v="4"/>
    <n v="3"/>
    <n v="3"/>
    <n v="3.3"/>
    <n v="3.5"/>
    <n v="3.5"/>
    <n v="3"/>
    <n v="3.5"/>
    <n v="3.5"/>
    <n v="3.4"/>
    <n v="3"/>
    <n v="4"/>
    <n v="3"/>
    <n v="3"/>
    <n v="2.5"/>
    <n v="3.1"/>
    <n v="5"/>
    <n v="3.5"/>
    <n v="12.4"/>
    <n v="0.5"/>
  </r>
  <r>
    <x v="1"/>
    <x v="23"/>
    <s v="A"/>
    <s v="A"/>
    <s v="A"/>
    <s v="A"/>
    <s v="A"/>
    <s v="B"/>
    <s v="B"/>
    <s v="B"/>
    <s v="B"/>
    <s v="B"/>
    <x v="3"/>
    <n v="4"/>
    <n v="3.5"/>
    <n v="5.5"/>
    <n v="4.3"/>
    <n v="3.5"/>
    <n v="2.5"/>
    <n v="1.5"/>
    <n v="2.5"/>
    <n v="2.5"/>
    <n v="4"/>
    <n v="2.5"/>
    <n v="1.5"/>
    <n v="2"/>
    <n v="2.5"/>
    <n v="2"/>
    <n v="3"/>
    <n v="3"/>
    <n v="3"/>
    <n v="3"/>
    <n v="2.8"/>
    <n v="4"/>
    <n v="3.0250000000000004"/>
    <n v="9.4"/>
    <n v="3.0250000000000004"/>
  </r>
  <r>
    <x v="1"/>
    <x v="24"/>
    <s v="B1"/>
    <s v="B1"/>
    <s v="B1"/>
    <s v="B1"/>
    <s v="A"/>
    <s v="A"/>
    <s v="A"/>
    <s v="A"/>
    <s v="A"/>
    <s v="A"/>
    <x v="3"/>
    <n v="3"/>
    <n v="4"/>
    <n v="3"/>
    <n v="3.3"/>
    <n v="2"/>
    <n v="4"/>
    <n v="3"/>
    <n v="3"/>
    <n v="3.5"/>
    <n v="3"/>
    <n v="4"/>
    <n v="3"/>
    <n v="3"/>
    <n v="3.3"/>
    <n v="3"/>
    <n v="4"/>
    <n v="4"/>
    <n v="3.5"/>
    <n v="3"/>
    <n v="3.5"/>
    <n v="4"/>
    <n v="3.2749999999999999"/>
    <n v="12"/>
    <n v="-0.22500000000000009"/>
  </r>
  <r>
    <x v="1"/>
    <x v="25"/>
    <s v="A"/>
    <s v="A"/>
    <s v="A"/>
    <s v="A"/>
    <s v="A"/>
    <s v="A"/>
    <s v="A"/>
    <s v="A"/>
    <s v="A"/>
    <s v="A"/>
    <x v="3"/>
    <n v="3.5"/>
    <n v="3.5"/>
    <n v="3"/>
    <n v="3.3"/>
    <n v="2.5"/>
    <n v="2.5"/>
    <n v="2.5"/>
    <n v="2.5"/>
    <n v="3.5"/>
    <n v="3.5"/>
    <n v="4"/>
    <n v="3"/>
    <n v="3"/>
    <n v="3.4"/>
    <n v="4"/>
    <n v="3"/>
    <n v="2.5"/>
    <n v="3"/>
    <n v="3"/>
    <n v="3.1"/>
    <n v="5.5"/>
    <n v="3.0749999999999997"/>
    <n v="11.4"/>
    <n v="7.4999999999999734E-2"/>
  </r>
  <r>
    <x v="1"/>
    <x v="26"/>
    <s v="B2"/>
    <s v="B2"/>
    <s v="B2"/>
    <s v="B2"/>
    <s v="B"/>
    <s v="B"/>
    <s v="B"/>
    <s v="B"/>
    <s v="B"/>
    <s v="B"/>
    <x v="0"/>
    <n v="4"/>
    <n v="4"/>
    <n v="4.5"/>
    <n v="4.2"/>
    <n v="2.5"/>
    <n v="3"/>
    <n v="3"/>
    <n v="2.8"/>
    <n v="3.5"/>
    <n v="4"/>
    <n v="4"/>
    <n v="3.5"/>
    <n v="3.5"/>
    <n v="3.7"/>
    <n v="2.5"/>
    <n v="3"/>
    <n v="3"/>
    <n v="2.5"/>
    <n v="1.5"/>
    <n v="2.5"/>
    <n v="1"/>
    <n v="3.3"/>
    <n v="6.1"/>
    <n v="-0.20000000000000018"/>
  </r>
  <r>
    <x v="1"/>
    <x v="27"/>
    <s v="A"/>
    <s v="A"/>
    <s v="A"/>
    <s v="A"/>
    <s v="A"/>
    <s v="A"/>
    <s v="A"/>
    <s v="A"/>
    <s v="A"/>
    <s v="A"/>
    <x v="3"/>
    <n v="4"/>
    <n v="3.5"/>
    <n v="4"/>
    <n v="3.8"/>
    <n v="2.5"/>
    <n v="3"/>
    <n v="3"/>
    <n v="2.8"/>
    <n v="2.5"/>
    <n v="3"/>
    <n v="2.5"/>
    <n v="3"/>
    <n v="3"/>
    <n v="2.8"/>
    <n v="3"/>
    <n v="3.5"/>
    <n v="3"/>
    <n v="3"/>
    <n v="3"/>
    <n v="3.1"/>
    <n v="4"/>
    <n v="3.1249999999999996"/>
    <n v="10.5"/>
    <n v="0.12499999999999956"/>
  </r>
  <r>
    <x v="1"/>
    <x v="28"/>
    <s v="B1"/>
    <s v="B1"/>
    <s v="B1"/>
    <s v="B1"/>
    <s v="B"/>
    <s v="B"/>
    <s v="B"/>
    <s v="B"/>
    <s v="C1"/>
    <s v="C1"/>
    <x v="2"/>
    <n v="5"/>
    <n v="4.5"/>
    <n v="4.5"/>
    <n v="4.7"/>
    <n v="3.5"/>
    <n v="4"/>
    <n v="4"/>
    <n v="3.8"/>
    <n v="5"/>
    <n v="4.5"/>
    <n v="4.5"/>
    <n v="4"/>
    <n v="4"/>
    <n v="4.4000000000000004"/>
    <n v="4"/>
    <n v="4"/>
    <n v="4"/>
    <n v="4"/>
    <n v="4"/>
    <n v="4"/>
    <n v="4.5"/>
    <n v="4.2249999999999996"/>
    <n v="17.399999999999999"/>
    <n v="0.22499999999999964"/>
  </r>
  <r>
    <x v="1"/>
    <x v="29"/>
    <s v="not applicable"/>
    <s v="not applicable"/>
    <s v="not applicable"/>
    <s v="not applicable"/>
    <s v="not applicable"/>
    <s v="not applicable"/>
    <s v="not applicable"/>
    <s v="not applicable"/>
    <s v="not applicable"/>
    <s v="not applicable"/>
    <x v="5"/>
    <n v="4"/>
    <n v="3.6"/>
    <n v="3.9000000000000004"/>
    <n v="3.8000000000000003"/>
    <n v="3.7"/>
    <n v="3.1"/>
    <n v="3.1"/>
    <n v="3.3000000000000003"/>
    <n v="3.6"/>
    <n v="3.7"/>
    <n v="3.5"/>
    <n v="3.2"/>
    <n v="3.2"/>
    <n v="3.4000000000000004"/>
    <n v="3.3000000000000003"/>
    <n v="3.5"/>
    <n v="3.5"/>
    <n v="3.3000000000000003"/>
    <n v="3.1"/>
    <n v="3.3000000000000003"/>
    <n v="4.5357142857142856"/>
    <n v="3.4821428571428577"/>
    <n v="12.700000000000001"/>
    <n v="0.5821428571428573"/>
  </r>
  <r>
    <x v="1"/>
    <x v="30"/>
    <s v="not applicable"/>
    <s v="not applicable"/>
    <s v="not applicable"/>
    <s v="not applicable"/>
    <s v="not applicable"/>
    <s v="not applicable"/>
    <s v="not applicable"/>
    <s v="not applicable"/>
    <s v="not applicable"/>
    <s v="not applicable"/>
    <x v="6"/>
    <n v="3.6666666666666665"/>
    <n v="3.3000000000000003"/>
    <n v="3.6"/>
    <n v="3.5"/>
    <n v="3.3000000000000003"/>
    <n v="3.3000000000000003"/>
    <n v="3"/>
    <n v="3.2"/>
    <n v="3.4000000000000004"/>
    <n v="3.2"/>
    <n v="3.3000000000000003"/>
    <n v="3.1"/>
    <n v="2.9000000000000004"/>
    <n v="3.2"/>
    <n v="3"/>
    <n v="3.4000000000000004"/>
    <n v="3.3000000000000003"/>
    <n v="2.8000000000000003"/>
    <n v="2.8000000000000003"/>
    <n v="3.1"/>
    <n v="3.6"/>
    <n v="3.2416666666666663"/>
    <n v="12.100000000000001"/>
    <n v="0.44166666666666599"/>
  </r>
  <r>
    <x v="1"/>
    <x v="31"/>
    <s v="not applicable"/>
    <s v="not applicable"/>
    <s v="not applicable"/>
    <s v="not applicable"/>
    <s v="not applicable"/>
    <s v="not applicable"/>
    <s v="not applicable"/>
    <s v="not applicable"/>
    <s v="not applicable"/>
    <s v="not applicable"/>
    <x v="7"/>
    <n v="3.9827586206896552"/>
    <n v="3.6379310344827585"/>
    <n v="3.896551724137931"/>
    <n v="3.8413793103448275"/>
    <n v="3.6379310344827585"/>
    <n v="3.3448275862068964"/>
    <n v="3.2241379310344827"/>
    <n v="3.3965517241379306"/>
    <n v="3.6206896551724137"/>
    <n v="3.6206896551724137"/>
    <n v="3.5689655172413794"/>
    <n v="3.2931034482758621"/>
    <n v="3.1896551724137931"/>
    <n v="3.4586206896551723"/>
    <n v="3.2413793103448274"/>
    <n v="3.603448275862069"/>
    <n v="3.5689655172413794"/>
    <n v="3.1551724137931036"/>
    <n v="3.103448275862069"/>
    <n v="3.3344827586206898"/>
    <n v="4.1896551724137927"/>
    <n v="3.5077586206896552"/>
    <n v="12.562068965517238"/>
    <n v="0.27698938992042432"/>
  </r>
  <r>
    <x v="1"/>
    <x v="32"/>
    <s v="not applicable"/>
    <s v="not applicable"/>
    <s v="not applicable"/>
    <s v="not applicable"/>
    <s v="not applicable"/>
    <s v="not applicable"/>
    <s v="not applicable"/>
    <s v="not applicable"/>
    <s v="not applicable"/>
    <s v="not applicable"/>
    <x v="3"/>
    <n v="3.5416666666666665"/>
    <n v="3.2916666666666665"/>
    <n v="3.375"/>
    <n v="3.3833333333333329"/>
    <n v="3.3333333333333335"/>
    <n v="3.1666666666666665"/>
    <n v="2.6666666666666665"/>
    <n v="3.0499999999999994"/>
    <n v="3.125"/>
    <n v="3.125"/>
    <n v="3.1666666666666665"/>
    <n v="2.8333333333333335"/>
    <n v="2.6666666666666665"/>
    <n v="2.9833333333333329"/>
    <n v="3.2083333333333335"/>
    <n v="3.4166666666666665"/>
    <n v="3.4166666666666665"/>
    <n v="3"/>
    <n v="3.2083333333333335"/>
    <n v="3.25"/>
    <n v="3.9583333333333335"/>
    <n v="3.1666666666666665"/>
    <n v="11.108333333333334"/>
    <n v="0.16666666666666652"/>
  </r>
  <r>
    <x v="1"/>
    <x v="33"/>
    <s v="not applicable"/>
    <s v="not applicable"/>
    <s v="not applicable"/>
    <s v="not applicable"/>
    <s v="not applicable"/>
    <s v="not applicable"/>
    <s v="not applicable"/>
    <s v="not applicable"/>
    <s v="not applicable"/>
    <s v="not applicable"/>
    <x v="8"/>
    <n v="4.1875"/>
    <n v="3.8125"/>
    <n v="3.875"/>
    <n v="3.9749999999999996"/>
    <n v="4.0625"/>
    <n v="3.125"/>
    <n v="3.5"/>
    <n v="3.5625"/>
    <n v="3.9375"/>
    <n v="3.9375"/>
    <n v="3.8125"/>
    <n v="3.5"/>
    <n v="3.5"/>
    <n v="3.7375000000000003"/>
    <n v="3.3125"/>
    <n v="3.6875"/>
    <n v="3.75"/>
    <n v="3.3125"/>
    <n v="3"/>
    <n v="3.4125000000000001"/>
    <n v="4.75"/>
    <n v="3.6718750000000004"/>
    <n v="13.737500000000002"/>
    <n v="0.42187500000000044"/>
  </r>
  <r>
    <x v="1"/>
    <x v="34"/>
    <s v="not applicable"/>
    <s v="not applicable"/>
    <s v="not applicable"/>
    <s v="not applicable"/>
    <s v="not applicable"/>
    <s v="not applicable"/>
    <s v="not applicable"/>
    <s v="not applicable"/>
    <s v="not applicable"/>
    <s v="not applicable"/>
    <x v="8"/>
    <n v="4.2142857142857144"/>
    <n v="3.6428571428571428"/>
    <n v="4.4285714285714288"/>
    <n v="4.1142857142857139"/>
    <n v="3.3571428571428572"/>
    <n v="3.7857142857142856"/>
    <n v="3.5"/>
    <n v="3.5428571428571431"/>
    <n v="3.8571428571428572"/>
    <n v="3.7857142857142856"/>
    <n v="3.7857142857142856"/>
    <n v="3.5714285714285716"/>
    <n v="3.5"/>
    <n v="3.6999999999999997"/>
    <n v="3.0714285714285716"/>
    <n v="3.7142857142857144"/>
    <n v="3.4285714285714284"/>
    <n v="3"/>
    <n v="2.8571428571428572"/>
    <n v="3.2142857142857144"/>
    <n v="4"/>
    <n v="3.6428571428571428"/>
    <n v="12.328571428571431"/>
    <n v="0.21428571428571441"/>
  </r>
  <r>
    <x v="1"/>
    <x v="35"/>
    <s v="not applicable"/>
    <s v="not applicable"/>
    <s v="not applicable"/>
    <s v="not applicable"/>
    <s v="not applicable"/>
    <s v="not applicable"/>
    <s v="not applicable"/>
    <s v="not applicable"/>
    <s v="not applicable"/>
    <s v="not applicable"/>
    <x v="8"/>
    <n v="4.0555555555555554"/>
    <n v="3.6666666666666665"/>
    <n v="4.0277777777777777"/>
    <n v="3.933333333333334"/>
    <n v="3.6388888888888888"/>
    <n v="3.2777777777777777"/>
    <n v="3.4166666666666665"/>
    <n v="3.4388888888888891"/>
    <n v="3.75"/>
    <n v="3.75"/>
    <n v="3.6388888888888888"/>
    <n v="3.4166666666666665"/>
    <n v="3.3611111111111112"/>
    <n v="3.5833333333333335"/>
    <n v="3.0833333333333335"/>
    <n v="3.5277777777777777"/>
    <n v="3.4722222222222223"/>
    <n v="3.0833333333333335"/>
    <n v="2.8611111111111112"/>
    <n v="3.2055555555555557"/>
    <n v="4.1111111111111107"/>
    <n v="3.5402777777777774"/>
    <n v="12.833333333333332"/>
    <n v="0.16527777777777741"/>
  </r>
  <r>
    <x v="2"/>
    <x v="37"/>
    <s v="A"/>
    <s v="A"/>
    <s v="A"/>
    <s v="A"/>
    <s v="A"/>
    <s v="A"/>
    <s v="A"/>
    <s v="A"/>
    <s v="A"/>
    <s v="A"/>
    <x v="0"/>
    <n v="3.5"/>
    <n v="3.5"/>
    <n v="3.5"/>
    <n v="3.5"/>
    <n v="2.5"/>
    <n v="2"/>
    <n v="2.5"/>
    <n v="2.2999999999999998"/>
    <n v="2"/>
    <n v="2.5"/>
    <n v="2.5"/>
    <n v="2.5"/>
    <n v="1.5"/>
    <n v="2.2000000000000002"/>
    <n v="1.5"/>
    <n v="3.5"/>
    <n v="2.5"/>
    <n v="2"/>
    <n v="2"/>
    <n v="2.2999999999999998"/>
    <n v="3.5"/>
    <n v="2.5750000000000002"/>
    <n v="6.67"/>
    <m/>
  </r>
  <r>
    <x v="2"/>
    <x v="0"/>
    <s v="—"/>
    <s v="—"/>
    <s v="B1"/>
    <s v="B1"/>
    <s v="B"/>
    <s v="B"/>
    <s v="B"/>
    <s v="C"/>
    <s v="C1"/>
    <s v="C2"/>
    <x v="0"/>
    <n v="5"/>
    <n v="5"/>
    <n v="5.5"/>
    <n v="5.2"/>
    <n v="4.5"/>
    <n v="3.5"/>
    <n v="4"/>
    <n v="4"/>
    <n v="4.5"/>
    <n v="4.5"/>
    <n v="4"/>
    <n v="4.5"/>
    <n v="4"/>
    <n v="4.3"/>
    <n v="4"/>
    <n v="4.5"/>
    <n v="3.5"/>
    <n v="4"/>
    <n v="3.5"/>
    <n v="3.9"/>
    <n v="3"/>
    <n v="4.3499999999999996"/>
    <n v="15.51"/>
    <n v="0.34999999999999964"/>
  </r>
  <r>
    <x v="2"/>
    <x v="2"/>
    <s v="B1"/>
    <s v="B1"/>
    <s v="B1"/>
    <s v="B1"/>
    <s v="B"/>
    <s v="B"/>
    <s v="B"/>
    <s v="B"/>
    <s v="B"/>
    <s v="B"/>
    <x v="1"/>
    <n v="4"/>
    <n v="3.5"/>
    <n v="4.5"/>
    <n v="4"/>
    <n v="3"/>
    <n v="3.5"/>
    <n v="3.5"/>
    <n v="3.3"/>
    <n v="4"/>
    <n v="4"/>
    <n v="4"/>
    <n v="4"/>
    <n v="3.5"/>
    <n v="3.9"/>
    <n v="3.5"/>
    <n v="4"/>
    <n v="3.5"/>
    <n v="3"/>
    <n v="3"/>
    <n v="3.4"/>
    <n v="4"/>
    <n v="3.65"/>
    <n v="12.99"/>
    <n v="0.64999999999999991"/>
  </r>
  <r>
    <x v="2"/>
    <x v="3"/>
    <s v="A"/>
    <s v="A"/>
    <s v="A"/>
    <s v="A"/>
    <s v="A"/>
    <s v="A"/>
    <s v="A"/>
    <s v="A"/>
    <s v="A"/>
    <s v="A"/>
    <x v="1"/>
    <n v="4.5"/>
    <n v="3.5"/>
    <n v="4"/>
    <n v="4"/>
    <n v="3.5"/>
    <n v="3.5"/>
    <n v="3.5"/>
    <n v="3.5"/>
    <n v="4.5"/>
    <n v="4.5"/>
    <n v="4"/>
    <n v="3.5"/>
    <n v="4.5"/>
    <n v="4.2"/>
    <n v="4"/>
    <n v="4"/>
    <n v="4"/>
    <n v="4"/>
    <n v="4"/>
    <n v="4"/>
    <n v="3"/>
    <n v="3.9249999999999998"/>
    <n v="14.42"/>
    <n v="-0.57500000000000018"/>
  </r>
  <r>
    <x v="2"/>
    <x v="4"/>
    <s v="A"/>
    <s v="A"/>
    <s v="A"/>
    <s v="A"/>
    <s v="A"/>
    <s v="A"/>
    <s v="A"/>
    <s v="A"/>
    <s v="A"/>
    <s v="A"/>
    <x v="2"/>
    <n v="4"/>
    <n v="4"/>
    <n v="4"/>
    <n v="4"/>
    <n v="4"/>
    <n v="3.5"/>
    <n v="3"/>
    <n v="3.5"/>
    <n v="4"/>
    <n v="3.5"/>
    <n v="4"/>
    <n v="3.5"/>
    <n v="3"/>
    <n v="3.6"/>
    <n v="2.5"/>
    <n v="4"/>
    <n v="4"/>
    <n v="3"/>
    <n v="3"/>
    <n v="3.3"/>
    <n v="3.5"/>
    <n v="3.5999999999999996"/>
    <n v="12.01"/>
    <n v="0.59999999999999964"/>
  </r>
  <r>
    <x v="2"/>
    <x v="36"/>
    <s v="—"/>
    <s v="—"/>
    <s v="—"/>
    <s v="B1"/>
    <s v="B"/>
    <s v="B"/>
    <s v="B"/>
    <s v="C"/>
    <s v="C1"/>
    <s v="C2"/>
    <x v="0"/>
    <n v="4.5"/>
    <n v="4.5"/>
    <n v="5"/>
    <n v="4.7"/>
    <n v="5.5"/>
    <n v="3.5"/>
    <n v="5"/>
    <n v="4.7"/>
    <n v="4.5"/>
    <n v="5.5"/>
    <n v="4.5"/>
    <n v="4"/>
    <n v="3.5"/>
    <n v="4.4000000000000004"/>
    <n v="3.5"/>
    <n v="4"/>
    <n v="4.5"/>
    <n v="4"/>
    <n v="4"/>
    <n v="4"/>
    <n v="3.5"/>
    <n v="4.45"/>
    <n v="16.89"/>
    <n v="0.45000000000000018"/>
  </r>
  <r>
    <x v="2"/>
    <x v="7"/>
    <s v="A"/>
    <s v="A"/>
    <s v="A"/>
    <s v="A"/>
    <s v="A"/>
    <s v="A"/>
    <s v="A"/>
    <s v="A"/>
    <s v="A"/>
    <s v="A"/>
    <x v="3"/>
    <n v="2"/>
    <n v="2"/>
    <n v="3.5"/>
    <n v="2.5"/>
    <n v="2"/>
    <n v="3"/>
    <n v="2.5"/>
    <n v="2.5"/>
    <n v="3"/>
    <n v="2.5"/>
    <n v="3"/>
    <n v="2.5"/>
    <n v="3"/>
    <n v="2.8"/>
    <n v="3"/>
    <n v="2.5"/>
    <n v="3"/>
    <n v="3"/>
    <n v="3"/>
    <n v="2.9"/>
    <n v="3.5"/>
    <n v="2.6749999999999998"/>
    <n v="8.24"/>
    <n v="-0.32500000000000018"/>
  </r>
  <r>
    <x v="2"/>
    <x v="8"/>
    <s v="A"/>
    <s v="A"/>
    <s v="A"/>
    <s v="A"/>
    <s v="A"/>
    <s v="A"/>
    <s v="A"/>
    <s v="A"/>
    <s v="A"/>
    <s v="A"/>
    <x v="0"/>
    <n v="4.5"/>
    <n v="4"/>
    <n v="4.5"/>
    <n v="4.3"/>
    <n v="5"/>
    <n v="3.5"/>
    <n v="3.5"/>
    <n v="4"/>
    <n v="4.5"/>
    <n v="3.5"/>
    <n v="4"/>
    <n v="4"/>
    <n v="3.5"/>
    <n v="3.9"/>
    <n v="2.5"/>
    <n v="3.5"/>
    <n v="3.5"/>
    <n v="3"/>
    <n v="3"/>
    <n v="3.1"/>
    <n v="4.5"/>
    <n v="3.8250000000000002"/>
    <n v="13.02"/>
    <n v="0.32500000000000018"/>
  </r>
  <r>
    <x v="2"/>
    <x v="9"/>
    <s v="A"/>
    <s v="A"/>
    <s v="A"/>
    <s v="A"/>
    <s v="A"/>
    <s v="A"/>
    <s v="A"/>
    <s v="A"/>
    <s v="A"/>
    <s v="A"/>
    <x v="2"/>
    <n v="4.5"/>
    <n v="4"/>
    <n v="4"/>
    <n v="4.2"/>
    <n v="3.5"/>
    <n v="3"/>
    <n v="3.5"/>
    <n v="3.3"/>
    <n v="4"/>
    <n v="4.5"/>
    <n v="4"/>
    <n v="4"/>
    <n v="3.5"/>
    <n v="4"/>
    <n v="3.5"/>
    <n v="3.5"/>
    <n v="3.5"/>
    <n v="3.5"/>
    <n v="3.5"/>
    <n v="3.5"/>
    <n v="3.5"/>
    <n v="3.75"/>
    <n v="13.06"/>
    <n v="0.75"/>
  </r>
  <r>
    <x v="2"/>
    <x v="10"/>
    <s v="A"/>
    <s v="A"/>
    <s v="A"/>
    <s v="A"/>
    <s v="A"/>
    <s v="A"/>
    <s v="A"/>
    <s v="A"/>
    <s v="A"/>
    <s v="A"/>
    <x v="1"/>
    <n v="3.5"/>
    <n v="2.5"/>
    <n v="3.5"/>
    <n v="3.2"/>
    <n v="3.5"/>
    <n v="3"/>
    <n v="4"/>
    <n v="3.5"/>
    <n v="4"/>
    <n v="4"/>
    <n v="4"/>
    <n v="3.5"/>
    <n v="4"/>
    <n v="3.9"/>
    <n v="4"/>
    <n v="3.5"/>
    <n v="4"/>
    <n v="4"/>
    <n v="2.5"/>
    <n v="3.6"/>
    <n v="2.5"/>
    <n v="3.55"/>
    <n v="11.44"/>
    <n v="-0.45000000000000018"/>
  </r>
  <r>
    <x v="2"/>
    <x v="11"/>
    <s v="B1"/>
    <s v="B1"/>
    <s v="B1"/>
    <s v="B1"/>
    <s v="B"/>
    <s v="B"/>
    <s v="A"/>
    <s v="A"/>
    <s v="A"/>
    <s v="A"/>
    <x v="3"/>
    <n v="2.5"/>
    <n v="2"/>
    <n v="2"/>
    <n v="2.2000000000000002"/>
    <n v="3"/>
    <n v="3"/>
    <n v="2.5"/>
    <n v="2.8"/>
    <n v="3"/>
    <n v="2"/>
    <n v="3"/>
    <n v="2.5"/>
    <n v="3"/>
    <n v="2.7"/>
    <n v="3.5"/>
    <n v="2.5"/>
    <n v="3"/>
    <n v="2"/>
    <n v="2.5"/>
    <n v="2.7"/>
    <n v="3.5"/>
    <n v="2.6"/>
    <n v="7.6057633215960072"/>
    <n v="0.10000000000000009"/>
  </r>
  <r>
    <x v="2"/>
    <x v="12"/>
    <s v="B1"/>
    <s v="B1"/>
    <s v="B1"/>
    <s v="B1"/>
    <s v="B"/>
    <s v="B"/>
    <s v="B"/>
    <s v="A"/>
    <s v="A"/>
    <s v="A"/>
    <x v="3"/>
    <n v="2.5"/>
    <n v="2"/>
    <n v="2.5"/>
    <n v="2.2999999999999998"/>
    <n v="4"/>
    <n v="3.5"/>
    <n v="2.5"/>
    <n v="3.3"/>
    <n v="2.5"/>
    <n v="2.5"/>
    <n v="2.5"/>
    <n v="2.5"/>
    <n v="3"/>
    <n v="2.6"/>
    <n v="3.5"/>
    <n v="2.5"/>
    <n v="3"/>
    <n v="2"/>
    <n v="3"/>
    <n v="2.8"/>
    <n v="3.5"/>
    <n v="2.75"/>
    <n v="8.2894337432585736"/>
    <n v="-0.25"/>
  </r>
  <r>
    <x v="2"/>
    <x v="13"/>
    <s v="A"/>
    <s v="A"/>
    <s v="A"/>
    <s v="A"/>
    <s v="A"/>
    <s v="B"/>
    <s v="B"/>
    <s v="B"/>
    <s v="B"/>
    <s v="B"/>
    <x v="4"/>
    <n v="4.5"/>
    <n v="4"/>
    <n v="4"/>
    <n v="4.2"/>
    <n v="4.5"/>
    <n v="3.5"/>
    <n v="4"/>
    <n v="4"/>
    <n v="3.5"/>
    <n v="4.5"/>
    <n v="4"/>
    <n v="4"/>
    <n v="3"/>
    <n v="3.8"/>
    <n v="3.5"/>
    <n v="4"/>
    <n v="4.5"/>
    <n v="3.5"/>
    <n v="3.5"/>
    <n v="3.8"/>
    <n v="4"/>
    <n v="3.95"/>
    <n v="15.17"/>
    <n v="0.95000000000000018"/>
  </r>
  <r>
    <x v="2"/>
    <x v="14"/>
    <s v="B2"/>
    <s v="B2"/>
    <s v="B2"/>
    <s v="B2"/>
    <s v="A"/>
    <s v="A"/>
    <s v="A"/>
    <s v="A"/>
    <s v="A"/>
    <s v="A"/>
    <x v="3"/>
    <n v="3"/>
    <n v="2.5"/>
    <n v="1.5"/>
    <n v="2.2999999999999998"/>
    <n v="4"/>
    <n v="1"/>
    <n v="2"/>
    <n v="2.2999999999999998"/>
    <n v="3"/>
    <n v="3"/>
    <n v="2.5"/>
    <n v="3.5"/>
    <n v="2"/>
    <n v="2.8"/>
    <n v="2.5"/>
    <n v="4"/>
    <n v="3"/>
    <n v="3"/>
    <n v="3"/>
    <n v="3.1"/>
    <n v="3.5"/>
    <n v="2.625"/>
    <n v="8.546454077153971"/>
    <n v="1.625"/>
  </r>
  <r>
    <x v="2"/>
    <x v="15"/>
    <s v="A"/>
    <s v="A"/>
    <s v="A"/>
    <s v="A"/>
    <s v="A"/>
    <s v="A"/>
    <s v="A"/>
    <s v="A"/>
    <s v="A"/>
    <s v="A"/>
    <x v="1"/>
    <n v="4"/>
    <n v="4"/>
    <n v="3.5"/>
    <n v="3.8"/>
    <n v="4.5"/>
    <n v="3.5"/>
    <n v="3.5"/>
    <n v="3.8"/>
    <n v="4"/>
    <n v="4"/>
    <n v="3.5"/>
    <n v="3"/>
    <n v="4"/>
    <n v="3.7"/>
    <n v="3.5"/>
    <n v="4"/>
    <n v="4"/>
    <n v="3.5"/>
    <n v="3.5"/>
    <n v="3.7"/>
    <n v="3.5"/>
    <n v="3.75"/>
    <n v="13.69"/>
    <n v="0.25"/>
  </r>
  <r>
    <x v="2"/>
    <x v="16"/>
    <s v="B1"/>
    <s v="B1"/>
    <s v="B1"/>
    <s v="B1"/>
    <s v="B"/>
    <s v="B"/>
    <s v="B"/>
    <s v="B"/>
    <s v="B"/>
    <s v="B"/>
    <x v="0"/>
    <n v="4.5"/>
    <n v="3.5"/>
    <n v="4.5"/>
    <n v="4.2"/>
    <n v="4"/>
    <n v="4.5"/>
    <n v="4"/>
    <n v="4.2"/>
    <n v="3"/>
    <n v="3.5"/>
    <n v="3"/>
    <n v="3"/>
    <n v="4"/>
    <n v="3.3"/>
    <n v="3"/>
    <n v="4"/>
    <n v="3.5"/>
    <n v="3.5"/>
    <n v="3"/>
    <n v="3.4"/>
    <n v="3.5"/>
    <n v="3.7749999999999999"/>
    <n v="12.79"/>
    <n v="0.27499999999999991"/>
  </r>
  <r>
    <x v="2"/>
    <x v="17"/>
    <s v="—"/>
    <s v="B2"/>
    <s v="B2"/>
    <s v="B2"/>
    <s v="B"/>
    <s v="B"/>
    <s v="B"/>
    <s v="B"/>
    <s v="B"/>
    <s v="B"/>
    <x v="3"/>
    <n v="3"/>
    <n v="2"/>
    <n v="3.5"/>
    <n v="2.8"/>
    <n v="4"/>
    <n v="3"/>
    <n v="2.5"/>
    <n v="3.2"/>
    <n v="3.5"/>
    <n v="3.5"/>
    <n v="4"/>
    <n v="3.5"/>
    <n v="3"/>
    <n v="3.5"/>
    <n v="3.5"/>
    <n v="4"/>
    <n v="2.5"/>
    <n v="3"/>
    <n v="3"/>
    <n v="3.2"/>
    <n v="3.5"/>
    <n v="3.1749999999999998"/>
    <n v="10.442200721423839"/>
    <n v="3.1749999999999998"/>
  </r>
  <r>
    <x v="2"/>
    <x v="18"/>
    <s v="B2"/>
    <s v="B2"/>
    <s v="B2"/>
    <s v="B2"/>
    <s v="B"/>
    <s v="B"/>
    <s v="B"/>
    <s v="B"/>
    <s v="B"/>
    <s v="B"/>
    <x v="3"/>
    <n v="4"/>
    <n v="3.5"/>
    <n v="4"/>
    <n v="3.8"/>
    <n v="3.5"/>
    <n v="3"/>
    <n v="2.5"/>
    <n v="3"/>
    <n v="2.5"/>
    <n v="3"/>
    <n v="2.5"/>
    <n v="2.5"/>
    <n v="1.5"/>
    <n v="2.4"/>
    <n v="3"/>
    <n v="3.5"/>
    <n v="4"/>
    <n v="2.5"/>
    <n v="3"/>
    <n v="3.2"/>
    <n v="3.5"/>
    <n v="3.0999999999999996"/>
    <n v="10.236146039657767"/>
    <n v="1.5999999999999996"/>
  </r>
  <r>
    <x v="2"/>
    <x v="19"/>
    <s v="A"/>
    <s v="A"/>
    <s v="A"/>
    <s v="A"/>
    <s v="A"/>
    <s v="A"/>
    <s v="A"/>
    <s v="A"/>
    <s v="A"/>
    <s v="A"/>
    <x v="3"/>
    <n v="4.5"/>
    <n v="4"/>
    <n v="4"/>
    <n v="4.2"/>
    <n v="4.5"/>
    <n v="4.5"/>
    <n v="3.5"/>
    <n v="4.2"/>
    <n v="4.5"/>
    <n v="4"/>
    <n v="4.5"/>
    <n v="3.5"/>
    <n v="3.5"/>
    <n v="4"/>
    <n v="4.5"/>
    <n v="4"/>
    <n v="4.5"/>
    <n v="4.5"/>
    <n v="4.5"/>
    <n v="4.4000000000000004"/>
    <n v="3"/>
    <n v="4.2"/>
    <n v="16.457372650388706"/>
    <n v="0.70000000000000018"/>
  </r>
  <r>
    <x v="2"/>
    <x v="20"/>
    <s v="A"/>
    <s v="A"/>
    <s v="A"/>
    <s v="A"/>
    <s v="A"/>
    <s v="A"/>
    <s v="A"/>
    <s v="A"/>
    <s v="A"/>
    <s v="A"/>
    <x v="3"/>
    <n v="3.5"/>
    <n v="3.5"/>
    <n v="3"/>
    <n v="3.3"/>
    <n v="4"/>
    <n v="3.5"/>
    <n v="2.5"/>
    <n v="3.3"/>
    <n v="2.5"/>
    <n v="3"/>
    <n v="2.5"/>
    <n v="2.5"/>
    <n v="2.5"/>
    <n v="2.6"/>
    <n v="3"/>
    <n v="3.5"/>
    <n v="3"/>
    <n v="2.5"/>
    <n v="3"/>
    <n v="3"/>
    <n v="3.5"/>
    <n v="3.05"/>
    <n v="9.6206245977306857"/>
    <n v="0.54999999999999982"/>
  </r>
  <r>
    <x v="2"/>
    <x v="21"/>
    <s v="B1"/>
    <s v="B1"/>
    <s v="B1"/>
    <s v="B1"/>
    <s v="B"/>
    <s v="B"/>
    <s v="B"/>
    <s v="B"/>
    <s v="C2"/>
    <s v="C1"/>
    <x v="1"/>
    <n v="3.5"/>
    <n v="2.5"/>
    <n v="3"/>
    <n v="3"/>
    <n v="3.5"/>
    <n v="4"/>
    <n v="3.5"/>
    <n v="3.7"/>
    <n v="4"/>
    <n v="4"/>
    <n v="4"/>
    <n v="3.5"/>
    <n v="3.5"/>
    <n v="3.8"/>
    <n v="3"/>
    <n v="4"/>
    <n v="3.5"/>
    <n v="3"/>
    <n v="3"/>
    <n v="3.3"/>
    <n v="3.5"/>
    <n v="3.45"/>
    <n v="11.52"/>
    <n v="-0.54999999999999982"/>
  </r>
  <r>
    <x v="2"/>
    <x v="22"/>
    <s v="A"/>
    <s v="A"/>
    <s v="A"/>
    <s v="A"/>
    <s v="A"/>
    <s v="A"/>
    <s v="A"/>
    <s v="A"/>
    <s v="A"/>
    <s v="A"/>
    <x v="0"/>
    <n v="4"/>
    <n v="4"/>
    <n v="3.5"/>
    <n v="3.8"/>
    <n v="4"/>
    <n v="3.5"/>
    <n v="3"/>
    <n v="3.5"/>
    <n v="3.5"/>
    <n v="3.5"/>
    <n v="3.5"/>
    <n v="3.5"/>
    <n v="3"/>
    <n v="3.4"/>
    <n v="3"/>
    <n v="4"/>
    <n v="3"/>
    <n v="3"/>
    <n v="2.5"/>
    <n v="3.1"/>
    <n v="4"/>
    <n v="3.4499999999999997"/>
    <n v="11.47"/>
    <n v="-5.0000000000000266E-2"/>
  </r>
  <r>
    <x v="2"/>
    <x v="23"/>
    <s v="A"/>
    <s v="A"/>
    <s v="A"/>
    <s v="A"/>
    <s v="A"/>
    <s v="B"/>
    <s v="B"/>
    <s v="B"/>
    <s v="B"/>
    <s v="B"/>
    <x v="3"/>
    <n v="3.5"/>
    <n v="3"/>
    <n v="4"/>
    <n v="3.5"/>
    <n v="3.5"/>
    <n v="2"/>
    <n v="1.5"/>
    <n v="2.2999999999999998"/>
    <n v="2.5"/>
    <n v="3.5"/>
    <n v="2.5"/>
    <n v="3"/>
    <n v="2"/>
    <n v="2.7"/>
    <n v="1.5"/>
    <n v="3"/>
    <n v="3"/>
    <n v="2.5"/>
    <n v="2"/>
    <n v="2.4"/>
    <n v="3.5"/>
    <n v="2.7250000000000001"/>
    <n v="7.2649039049169071"/>
    <n v="0.72500000000000009"/>
  </r>
  <r>
    <x v="2"/>
    <x v="24"/>
    <s v="B1"/>
    <s v="B1"/>
    <s v="B1"/>
    <s v="B1"/>
    <s v="A"/>
    <s v="A"/>
    <s v="A"/>
    <s v="A"/>
    <s v="A"/>
    <s v="A"/>
    <x v="3"/>
    <n v="3"/>
    <n v="3.5"/>
    <n v="3"/>
    <n v="3.2"/>
    <n v="3"/>
    <n v="4"/>
    <n v="3"/>
    <n v="3.3"/>
    <n v="3"/>
    <n v="3"/>
    <n v="4"/>
    <n v="2.5"/>
    <n v="3"/>
    <n v="3.1"/>
    <n v="3.5"/>
    <n v="3.5"/>
    <n v="3.5"/>
    <n v="3.5"/>
    <n v="3.5"/>
    <n v="3.5"/>
    <n v="3.5"/>
    <n v="3.2749999999999999"/>
    <n v="11.505180657767678"/>
    <n v="0.27499999999999991"/>
  </r>
  <r>
    <x v="2"/>
    <x v="25"/>
    <s v="A"/>
    <s v="A"/>
    <s v="A"/>
    <s v="A"/>
    <s v="A"/>
    <s v="A"/>
    <s v="A"/>
    <s v="A"/>
    <s v="A"/>
    <s v="A"/>
    <x v="3"/>
    <n v="3.5"/>
    <n v="3.5"/>
    <n v="3"/>
    <n v="3.3"/>
    <n v="2.5"/>
    <n v="2.5"/>
    <n v="2.5"/>
    <n v="2.5"/>
    <n v="3.5"/>
    <n v="3.5"/>
    <n v="4"/>
    <n v="3"/>
    <n v="3"/>
    <n v="3.4"/>
    <n v="4"/>
    <n v="3"/>
    <n v="2.5"/>
    <n v="3"/>
    <n v="3"/>
    <n v="3.1"/>
    <n v="3.5"/>
    <n v="3.0749999999999997"/>
    <n v="9.9162664759184604"/>
    <n v="7.4999999999999734E-2"/>
  </r>
  <r>
    <x v="2"/>
    <x v="26"/>
    <s v="B2"/>
    <s v="B2"/>
    <s v="B2"/>
    <s v="B2"/>
    <s v="B"/>
    <s v="B"/>
    <s v="B"/>
    <s v="B"/>
    <s v="B"/>
    <s v="B"/>
    <x v="0"/>
    <n v="4.5"/>
    <n v="4.5"/>
    <n v="4.5"/>
    <n v="4.5"/>
    <n v="3.5"/>
    <n v="3"/>
    <n v="3.5"/>
    <n v="3.3"/>
    <n v="4"/>
    <n v="4"/>
    <n v="4"/>
    <n v="4"/>
    <n v="4.5"/>
    <n v="4.0999999999999996"/>
    <n v="3.5"/>
    <n v="4"/>
    <n v="4"/>
    <n v="2.5"/>
    <n v="2.5"/>
    <n v="3.3"/>
    <n v="3"/>
    <n v="3.8"/>
    <n v="12.06"/>
    <n v="0.29999999999999982"/>
  </r>
  <r>
    <x v="2"/>
    <x v="27"/>
    <s v="A"/>
    <s v="A"/>
    <s v="A"/>
    <s v="A"/>
    <s v="A"/>
    <s v="A"/>
    <s v="A"/>
    <s v="A"/>
    <s v="A"/>
    <s v="A"/>
    <x v="3"/>
    <n v="4"/>
    <n v="3.5"/>
    <n v="4"/>
    <n v="3.8"/>
    <n v="2.5"/>
    <n v="3.5"/>
    <n v="3"/>
    <n v="3"/>
    <n v="3"/>
    <n v="3"/>
    <n v="2.5"/>
    <n v="2.5"/>
    <n v="3"/>
    <n v="2.8"/>
    <n v="3"/>
    <n v="3.5"/>
    <n v="3"/>
    <n v="3.5"/>
    <n v="3"/>
    <n v="3.2"/>
    <n v="3.5"/>
    <n v="3.2"/>
    <n v="10.54457608761637"/>
    <n v="0.20000000000000018"/>
  </r>
  <r>
    <x v="2"/>
    <x v="28"/>
    <s v="B1"/>
    <s v="B1"/>
    <s v="B1"/>
    <s v="B1"/>
    <s v="B"/>
    <s v="B"/>
    <s v="B"/>
    <s v="B"/>
    <s v="C1"/>
    <s v="C1"/>
    <x v="2"/>
    <n v="4.5"/>
    <n v="4.5"/>
    <n v="4.5"/>
    <n v="4.5"/>
    <n v="3.5"/>
    <n v="4"/>
    <n v="4"/>
    <n v="3.8"/>
    <n v="4.5"/>
    <n v="5"/>
    <n v="4"/>
    <n v="4"/>
    <n v="4"/>
    <n v="4.3"/>
    <n v="4"/>
    <n v="4"/>
    <n v="4"/>
    <n v="4"/>
    <n v="4"/>
    <n v="4"/>
    <n v="3.5"/>
    <n v="4.1500000000000004"/>
    <n v="15.94"/>
    <n v="0.15000000000000036"/>
  </r>
  <r>
    <x v="2"/>
    <x v="29"/>
    <s v="not applicable"/>
    <s v="not applicable"/>
    <s v="not applicable"/>
    <s v="not applicable"/>
    <s v="not applicable"/>
    <s v="not applicable"/>
    <s v="not applicable"/>
    <s v="not applicable"/>
    <s v="not applicable"/>
    <s v="not applicable"/>
    <x v="5"/>
    <n v="3.8666666666666667"/>
    <n v="3.5"/>
    <n v="3.7"/>
    <n v="3.7"/>
    <n v="3.6"/>
    <n v="3.2"/>
    <n v="3.1"/>
    <n v="3.3000000000000003"/>
    <n v="3.5"/>
    <n v="3.6"/>
    <n v="3.5"/>
    <n v="3.2"/>
    <n v="3.1"/>
    <n v="3.4000000000000004"/>
    <n v="3.1"/>
    <n v="3.6"/>
    <n v="3.5"/>
    <n v="3.2"/>
    <n v="3.1"/>
    <n v="3.3000000000000003"/>
    <n v="3.5"/>
    <n v="3.4200000000000004"/>
    <n v="11.5"/>
    <n v="0.2200000000000002"/>
  </r>
  <r>
    <x v="2"/>
    <x v="30"/>
    <s v="not applicable"/>
    <s v="not applicable"/>
    <s v="not applicable"/>
    <s v="not applicable"/>
    <s v="not applicable"/>
    <s v="not applicable"/>
    <s v="not applicable"/>
    <s v="not applicable"/>
    <s v="not applicable"/>
    <s v="not applicable"/>
    <x v="6"/>
    <n v="3.7307692307692308"/>
    <n v="3.3000000000000003"/>
    <n v="3.7"/>
    <n v="3.6"/>
    <n v="3.8000000000000003"/>
    <n v="3.3000000000000003"/>
    <n v="3.3000000000000003"/>
    <n v="3.5"/>
    <n v="3.5"/>
    <n v="3.7"/>
    <n v="3.5"/>
    <n v="3.4000000000000004"/>
    <n v="3.3000000000000003"/>
    <n v="3.5"/>
    <n v="3.4000000000000004"/>
    <n v="3.7"/>
    <n v="3.5"/>
    <n v="3.1"/>
    <n v="3.2"/>
    <n v="3.4000000000000004"/>
    <n v="3.4615384615384617"/>
    <n v="3.4730769230769223"/>
    <n v="11.9"/>
    <n v="0.57307692307692193"/>
  </r>
  <r>
    <x v="2"/>
    <x v="31"/>
    <s v="not applicable"/>
    <s v="not applicable"/>
    <s v="not applicable"/>
    <s v="not applicable"/>
    <s v="not applicable"/>
    <s v="not applicable"/>
    <s v="not applicable"/>
    <s v="not applicable"/>
    <s v="not applicable"/>
    <s v="not applicable"/>
    <x v="7"/>
    <n v="3.8035714285714284"/>
    <n v="3.4464285714285716"/>
    <n v="3.7142857142857144"/>
    <n v="3.6535714285714285"/>
    <n v="3.6785714285714284"/>
    <n v="3.2678571428571428"/>
    <n v="3.1607142857142856"/>
    <n v="3.3607142857142849"/>
    <n v="3.5357142857142856"/>
    <n v="3.625"/>
    <n v="3.5178571428571428"/>
    <n v="3.3035714285714284"/>
    <n v="3.1964285714285716"/>
    <n v="3.4357142857142855"/>
    <n v="3.25"/>
    <n v="3.6428571428571428"/>
    <n v="3.4821428571428572"/>
    <n v="3.1607142857142856"/>
    <n v="3.1071428571428572"/>
    <n v="3.3285714285714287"/>
    <n v="3.4821428571428572"/>
    <n v="3.4446428571428571"/>
    <n v="11.689961509908176"/>
    <n v="0.25498768472906397"/>
  </r>
  <r>
    <x v="2"/>
    <x v="32"/>
    <s v="not applicable"/>
    <s v="not applicable"/>
    <s v="not applicable"/>
    <s v="not applicable"/>
    <s v="not applicable"/>
    <s v="not applicable"/>
    <s v="not applicable"/>
    <s v="not applicable"/>
    <s v="not applicable"/>
    <s v="not applicable"/>
    <x v="3"/>
    <n v="3.25"/>
    <n v="2.9166666666666665"/>
    <n v="3.1666666666666665"/>
    <n v="3.0999999999999996"/>
    <n v="3.375"/>
    <n v="3.0416666666666665"/>
    <n v="2.5416666666666665"/>
    <n v="2.9750000000000001"/>
    <n v="3.0416666666666665"/>
    <n v="3.0416666666666665"/>
    <n v="3.125"/>
    <n v="2.8333333333333335"/>
    <n v="2.7083333333333335"/>
    <n v="2.9499999999999997"/>
    <n v="3.2083333333333335"/>
    <n v="3.2916666666666665"/>
    <n v="3.1666666666666665"/>
    <n v="2.9166666666666665"/>
    <n v="3.0416666666666665"/>
    <n v="3.125"/>
    <n v="3.4583333333333335"/>
    <n v="3.0375000000000001"/>
    <n v="9.8890768564524141"/>
    <n v="0.37083333333333357"/>
  </r>
  <r>
    <x v="2"/>
    <x v="33"/>
    <s v="not applicable"/>
    <s v="not applicable"/>
    <s v="not applicable"/>
    <s v="not applicable"/>
    <s v="not applicable"/>
    <s v="not applicable"/>
    <s v="not applicable"/>
    <s v="not applicable"/>
    <s v="not applicable"/>
    <s v="not applicable"/>
    <x v="8"/>
    <n v="4.1111111111111107"/>
    <n v="3.7222222222222223"/>
    <n v="3.8333333333333335"/>
    <n v="3.8888888888888888"/>
    <n v="3.8888888888888888"/>
    <n v="3.2222222222222223"/>
    <n v="3.3888888888888888"/>
    <n v="3.4888888888888889"/>
    <n v="3.7777777777777777"/>
    <n v="3.8333333333333335"/>
    <n v="3.7222222222222223"/>
    <n v="3.5"/>
    <n v="3.3333333333333335"/>
    <n v="3.6333333333333329"/>
    <n v="3.1111111111111112"/>
    <n v="3.7777777777777777"/>
    <n v="3.6666666666666665"/>
    <n v="3.2777777777777777"/>
    <n v="3.0555555555555554"/>
    <n v="3.3777777777777782"/>
    <n v="3.5555555555555554"/>
    <n v="3.5972222222222223"/>
    <n v="12.327777777777778"/>
    <n v="9.7222222222222321E-2"/>
  </r>
  <r>
    <x v="2"/>
    <x v="34"/>
    <s v="not applicable"/>
    <s v="not applicable"/>
    <s v="not applicable"/>
    <s v="not applicable"/>
    <s v="not applicable"/>
    <s v="not applicable"/>
    <s v="not applicable"/>
    <s v="not applicable"/>
    <s v="not applicable"/>
    <s v="not applicable"/>
    <x v="8"/>
    <n v="4.3571428571428568"/>
    <n v="4"/>
    <n v="4.5"/>
    <n v="4.3"/>
    <n v="3.9285714285714284"/>
    <n v="3.7142857142857144"/>
    <n v="3.9285714285714284"/>
    <n v="3.8571428571428572"/>
    <n v="4.0714285714285712"/>
    <n v="4.3571428571428568"/>
    <n v="3.9285714285714284"/>
    <n v="3.8571428571428572"/>
    <n v="3.8571428571428572"/>
    <n v="4.0142857142857142"/>
    <n v="3.5"/>
    <n v="4.0714285714285712"/>
    <n v="3.7857142857142856"/>
    <n v="3.4285714285714284"/>
    <n v="3.2857142857142856"/>
    <n v="3.6142857142857143"/>
    <n v="3.4285714285714284"/>
    <n v="3.9464285714285716"/>
    <n v="13.957142857142857"/>
    <n v="0.44642857142857162"/>
  </r>
  <r>
    <x v="2"/>
    <x v="35"/>
    <s v="not applicable"/>
    <s v="not applicable"/>
    <s v="not applicable"/>
    <s v="not applicable"/>
    <s v="not applicable"/>
    <s v="not applicable"/>
    <s v="not applicable"/>
    <s v="not applicable"/>
    <s v="not applicable"/>
    <s v="not applicable"/>
    <x v="8"/>
    <n v="4.21875"/>
    <n v="3.84375"/>
    <n v="4.125"/>
    <n v="4.0687499999999996"/>
    <n v="3.90625"/>
    <n v="3.4375"/>
    <n v="3.625"/>
    <n v="3.65"/>
    <n v="3.90625"/>
    <n v="4.0625"/>
    <n v="3.8125"/>
    <n v="3.65625"/>
    <n v="3.5625"/>
    <n v="3.7999999999999994"/>
    <n v="3.28125"/>
    <n v="3.90625"/>
    <n v="3.71875"/>
    <n v="3.34375"/>
    <n v="3.15625"/>
    <n v="3.4812499999999997"/>
    <n v="3.5"/>
    <n v="3.75"/>
    <n v="13.040625"/>
    <n v="0.38888888888888884"/>
  </r>
  <r>
    <x v="3"/>
    <x v="37"/>
    <s v="A"/>
    <s v="A"/>
    <s v="A"/>
    <s v="A"/>
    <s v="A"/>
    <s v="A"/>
    <s v="A"/>
    <s v="A"/>
    <s v="A"/>
    <s v="A"/>
    <x v="0"/>
    <n v="3.5"/>
    <n v="3.5"/>
    <n v="3.5"/>
    <n v="3.5"/>
    <n v="2.5"/>
    <n v="2.5"/>
    <n v="2.5"/>
    <n v="2.5"/>
    <n v="2"/>
    <n v="3"/>
    <n v="3"/>
    <n v="2.5"/>
    <n v="2.5"/>
    <n v="2.6"/>
    <n v="1.5"/>
    <n v="3"/>
    <n v="2.5"/>
    <n v="2.5"/>
    <n v="2"/>
    <n v="2.2999999999999998"/>
    <n v="3"/>
    <n v="2.7249999999999996"/>
    <n v="6.6838739343740547"/>
    <n v="1.2249999999999996"/>
  </r>
  <r>
    <x v="3"/>
    <x v="0"/>
    <s v="—"/>
    <s v="—"/>
    <s v="B1"/>
    <s v="B1"/>
    <s v="B"/>
    <s v="B"/>
    <s v="B"/>
    <s v="C"/>
    <s v="C1"/>
    <s v="C2"/>
    <x v="0"/>
    <n v="4.5"/>
    <n v="5"/>
    <n v="5.5"/>
    <n v="5"/>
    <n v="4.5"/>
    <n v="3.5"/>
    <n v="4"/>
    <n v="4"/>
    <n v="4.5"/>
    <n v="4.5"/>
    <n v="4"/>
    <n v="4.5"/>
    <n v="3.5"/>
    <n v="4.2"/>
    <n v="3.5"/>
    <n v="4.5"/>
    <n v="4"/>
    <n v="4"/>
    <n v="3"/>
    <n v="3.8"/>
    <n v="3"/>
    <n v="4.25"/>
    <n v="14.905167009220264"/>
    <n v="0.25"/>
  </r>
  <r>
    <x v="3"/>
    <x v="2"/>
    <s v="B1"/>
    <s v="B1"/>
    <s v="B1"/>
    <s v="B1"/>
    <s v="B"/>
    <s v="B"/>
    <s v="B"/>
    <s v="B"/>
    <s v="B"/>
    <s v="B"/>
    <x v="1"/>
    <n v="4.5"/>
    <n v="4"/>
    <n v="4.5"/>
    <n v="4.3"/>
    <n v="3"/>
    <n v="3.5"/>
    <n v="3"/>
    <n v="3.2"/>
    <n v="4"/>
    <n v="4.5"/>
    <n v="4"/>
    <n v="4"/>
    <n v="3.5"/>
    <n v="4"/>
    <n v="4"/>
    <n v="4"/>
    <n v="3.5"/>
    <n v="3.5"/>
    <n v="4"/>
    <n v="3.8"/>
    <n v="4"/>
    <n v="3.8250000000000002"/>
    <n v="14.753844571810088"/>
    <n v="0.32500000000000018"/>
  </r>
  <r>
    <x v="3"/>
    <x v="3"/>
    <s v="A"/>
    <s v="A"/>
    <s v="A"/>
    <s v="A"/>
    <s v="A"/>
    <s v="A"/>
    <s v="A"/>
    <s v="A"/>
    <s v="A"/>
    <s v="A"/>
    <x v="1"/>
    <n v="4.5"/>
    <n v="4.5"/>
    <n v="4.5"/>
    <n v="4.5"/>
    <n v="4"/>
    <n v="3"/>
    <n v="3.5"/>
    <n v="3.5"/>
    <n v="4.5"/>
    <n v="4"/>
    <n v="4.5"/>
    <n v="4"/>
    <n v="5"/>
    <n v="4.4000000000000004"/>
    <n v="4.5"/>
    <n v="4.5"/>
    <n v="5"/>
    <n v="5"/>
    <n v="4.5"/>
    <n v="4.7"/>
    <n v="3"/>
    <n v="4.2750000000000004"/>
    <n v="17.6459293327915"/>
    <n v="-0.22499999999999964"/>
  </r>
  <r>
    <x v="3"/>
    <x v="4"/>
    <s v="A"/>
    <s v="A"/>
    <s v="A"/>
    <s v="A"/>
    <s v="A"/>
    <s v="A"/>
    <s v="A"/>
    <s v="A"/>
    <s v="A"/>
    <s v="A"/>
    <x v="2"/>
    <n v="4.5"/>
    <n v="4"/>
    <n v="4"/>
    <n v="4.2"/>
    <n v="4"/>
    <n v="4"/>
    <n v="3.5"/>
    <n v="3.8"/>
    <n v="4"/>
    <n v="4.5"/>
    <n v="4.5"/>
    <n v="3.5"/>
    <n v="3.5"/>
    <n v="4"/>
    <n v="3"/>
    <n v="4"/>
    <n v="4"/>
    <n v="3.5"/>
    <n v="3"/>
    <n v="3.5"/>
    <n v="3.5"/>
    <n v="3.875"/>
    <n v="13.45025294012008"/>
    <n v="0.875"/>
  </r>
  <r>
    <x v="3"/>
    <x v="36"/>
    <s v="—"/>
    <s v="—"/>
    <s v="—"/>
    <s v="B1"/>
    <s v="B"/>
    <s v="B"/>
    <s v="B"/>
    <s v="C"/>
    <s v="C1"/>
    <s v="C2"/>
    <x v="0"/>
    <n v="4.5"/>
    <n v="4.5"/>
    <n v="4.5"/>
    <n v="4.5"/>
    <n v="5.5"/>
    <n v="3.5"/>
    <n v="5.5"/>
    <n v="4.8"/>
    <n v="4.5"/>
    <n v="5"/>
    <n v="5"/>
    <n v="4"/>
    <n v="3.5"/>
    <n v="4.4000000000000004"/>
    <n v="3.5"/>
    <n v="4.5"/>
    <n v="5"/>
    <n v="4"/>
    <n v="3.5"/>
    <n v="4.0999999999999996"/>
    <n v="3.5"/>
    <n v="4.45"/>
    <n v="17.316597585343498"/>
    <n v="0.95000000000000018"/>
  </r>
  <r>
    <x v="3"/>
    <x v="7"/>
    <s v="A"/>
    <s v="A"/>
    <s v="A"/>
    <s v="A"/>
    <s v="A"/>
    <s v="A"/>
    <s v="A"/>
    <s v="A"/>
    <s v="A"/>
    <s v="A"/>
    <x v="3"/>
    <n v="2"/>
    <n v="2"/>
    <n v="3.5"/>
    <n v="2.5"/>
    <n v="2.5"/>
    <n v="3"/>
    <n v="2.5"/>
    <n v="2.7"/>
    <n v="3"/>
    <n v="3"/>
    <n v="3"/>
    <n v="3"/>
    <n v="3"/>
    <n v="3"/>
    <n v="3"/>
    <n v="2.5"/>
    <n v="3"/>
    <n v="3"/>
    <n v="3"/>
    <n v="2.9"/>
    <n v="3.5"/>
    <n v="2.7749999999999999"/>
    <n v="8.5126526663786812"/>
    <n v="-0.22500000000000009"/>
  </r>
  <r>
    <x v="3"/>
    <x v="8"/>
    <s v="A"/>
    <s v="A"/>
    <s v="A"/>
    <s v="A"/>
    <s v="A"/>
    <s v="A"/>
    <s v="A"/>
    <s v="A"/>
    <s v="A"/>
    <s v="A"/>
    <x v="0"/>
    <n v="4.5"/>
    <n v="4"/>
    <n v="4.5"/>
    <n v="4.3"/>
    <n v="5"/>
    <n v="4"/>
    <n v="4"/>
    <n v="4.3"/>
    <n v="4.5"/>
    <n v="3.5"/>
    <n v="4"/>
    <n v="4"/>
    <n v="4"/>
    <n v="4"/>
    <n v="3"/>
    <n v="3.5"/>
    <n v="3.5"/>
    <n v="3"/>
    <n v="3"/>
    <n v="3.2"/>
    <n v="3.5"/>
    <n v="3.95"/>
    <n v="12.771713056932825"/>
    <n v="0.45000000000000018"/>
  </r>
  <r>
    <x v="3"/>
    <x v="9"/>
    <s v="A"/>
    <s v="A"/>
    <s v="A"/>
    <s v="A"/>
    <s v="A"/>
    <s v="A"/>
    <s v="A"/>
    <s v="A"/>
    <s v="A"/>
    <s v="A"/>
    <x v="2"/>
    <n v="4.5"/>
    <n v="4"/>
    <n v="4"/>
    <n v="4.2"/>
    <n v="4"/>
    <n v="3.5"/>
    <n v="3.5"/>
    <n v="3.7"/>
    <n v="4"/>
    <n v="4.5"/>
    <n v="4"/>
    <n v="3.5"/>
    <n v="4"/>
    <n v="4"/>
    <n v="3.5"/>
    <n v="3.5"/>
    <n v="3.5"/>
    <n v="3.5"/>
    <n v="3.5"/>
    <n v="3.5"/>
    <n v="3.5"/>
    <n v="3.85"/>
    <n v="13.319212509359602"/>
    <n v="0.35000000000000009"/>
  </r>
  <r>
    <x v="3"/>
    <x v="10"/>
    <s v="A"/>
    <s v="A"/>
    <s v="A"/>
    <s v="A"/>
    <s v="A"/>
    <s v="A"/>
    <s v="A"/>
    <s v="A"/>
    <s v="A"/>
    <s v="A"/>
    <x v="1"/>
    <n v="2.5"/>
    <n v="2"/>
    <n v="3"/>
    <n v="2.5"/>
    <n v="3"/>
    <n v="3"/>
    <n v="4"/>
    <n v="3.3"/>
    <n v="3.5"/>
    <n v="4"/>
    <n v="4"/>
    <n v="3.5"/>
    <n v="3.5"/>
    <n v="3.7"/>
    <n v="3"/>
    <n v="3"/>
    <n v="3"/>
    <n v="3"/>
    <n v="2.5"/>
    <n v="2.9"/>
    <n v="2.5"/>
    <n v="3.1"/>
    <n v="8.5756385340970738"/>
    <n v="-0.89999999999999991"/>
  </r>
  <r>
    <x v="3"/>
    <x v="11"/>
    <s v="B1"/>
    <s v="B1"/>
    <s v="B1"/>
    <s v="B1"/>
    <s v="B"/>
    <s v="B"/>
    <s v="A"/>
    <s v="A"/>
    <s v="A"/>
    <s v="A"/>
    <x v="3"/>
    <n v="2"/>
    <n v="2"/>
    <n v="2"/>
    <n v="2"/>
    <n v="3"/>
    <n v="3"/>
    <n v="2.5"/>
    <n v="2.8"/>
    <n v="3"/>
    <n v="2.5"/>
    <n v="3"/>
    <n v="3"/>
    <n v="3"/>
    <n v="2.9"/>
    <n v="3.5"/>
    <n v="2.5"/>
    <n v="3"/>
    <n v="2"/>
    <n v="2.5"/>
    <n v="2.7"/>
    <n v="3.5"/>
    <n v="2.5999999999999996"/>
    <n v="7.6287961511595412"/>
    <n v="-0.40000000000000036"/>
  </r>
  <r>
    <x v="3"/>
    <x v="12"/>
    <s v="B1"/>
    <s v="B1"/>
    <s v="B1"/>
    <s v="B1"/>
    <s v="B"/>
    <s v="B"/>
    <s v="B"/>
    <s v="A"/>
    <s v="A"/>
    <s v="A"/>
    <x v="3"/>
    <n v="2.5"/>
    <n v="2"/>
    <n v="2.5"/>
    <n v="2.2999999999999998"/>
    <n v="4"/>
    <n v="3.5"/>
    <n v="2.5"/>
    <n v="3.3"/>
    <n v="3"/>
    <n v="2"/>
    <n v="2.5"/>
    <n v="2.5"/>
    <n v="2.5"/>
    <n v="2.5"/>
    <n v="3.5"/>
    <n v="2.5"/>
    <n v="3"/>
    <n v="2"/>
    <n v="3"/>
    <n v="2.8"/>
    <n v="3.5"/>
    <n v="2.7249999999999996"/>
    <n v="8.2191129192621766"/>
    <n v="-0.27500000000000036"/>
  </r>
  <r>
    <x v="3"/>
    <x v="13"/>
    <s v="A"/>
    <s v="A"/>
    <s v="A"/>
    <s v="A"/>
    <s v="A"/>
    <s v="B"/>
    <s v="B"/>
    <s v="B"/>
    <s v="B"/>
    <s v="B"/>
    <x v="4"/>
    <n v="3.5"/>
    <n v="3.5"/>
    <n v="4"/>
    <n v="3.7"/>
    <n v="4.5"/>
    <n v="3"/>
    <n v="4"/>
    <n v="3.8"/>
    <n v="3.5"/>
    <n v="4"/>
    <n v="4"/>
    <n v="4"/>
    <n v="3"/>
    <n v="3.7"/>
    <n v="3.5"/>
    <n v="4"/>
    <n v="4.5"/>
    <n v="3.5"/>
    <n v="3.5"/>
    <n v="3.8"/>
    <n v="4.5"/>
    <n v="3.75"/>
    <n v="15.004277520881278"/>
    <n v="0.75"/>
  </r>
  <r>
    <x v="3"/>
    <x v="14"/>
    <s v="B2"/>
    <s v="B2"/>
    <s v="B2"/>
    <s v="B2"/>
    <s v="A"/>
    <s v="A"/>
    <s v="A"/>
    <s v="A"/>
    <s v="A"/>
    <s v="A"/>
    <x v="3"/>
    <n v="3"/>
    <n v="2.5"/>
    <n v="1.5"/>
    <n v="2.2999999999999998"/>
    <n v="4"/>
    <n v="1"/>
    <n v="2"/>
    <n v="2.2999999999999998"/>
    <n v="3"/>
    <n v="3.5"/>
    <n v="2.5"/>
    <n v="3"/>
    <n v="3"/>
    <n v="3"/>
    <n v="2.5"/>
    <n v="4"/>
    <n v="3"/>
    <n v="3"/>
    <n v="3"/>
    <n v="3.1"/>
    <n v="3.5"/>
    <n v="2.6749999999999998"/>
    <n v="8.7060636056124086"/>
    <n v="0.67499999999999982"/>
  </r>
  <r>
    <x v="3"/>
    <x v="15"/>
    <s v="A"/>
    <s v="A"/>
    <s v="A"/>
    <s v="A"/>
    <s v="A"/>
    <s v="A"/>
    <s v="A"/>
    <s v="A"/>
    <s v="A"/>
    <s v="A"/>
    <x v="1"/>
    <n v="4.5"/>
    <n v="4.5"/>
    <n v="4"/>
    <n v="4.3"/>
    <n v="4.5"/>
    <n v="4"/>
    <n v="3.5"/>
    <n v="4"/>
    <n v="4"/>
    <n v="4"/>
    <n v="4"/>
    <n v="3.5"/>
    <n v="4.5"/>
    <n v="4"/>
    <n v="3.5"/>
    <n v="4"/>
    <n v="4.5"/>
    <n v="3.5"/>
    <n v="3.5"/>
    <n v="3.8"/>
    <n v="3.5"/>
    <n v="4.0250000000000004"/>
    <n v="14.885912441681322"/>
    <n v="2.5000000000000355E-2"/>
  </r>
  <r>
    <x v="3"/>
    <x v="16"/>
    <s v="B1"/>
    <s v="B1"/>
    <s v="B1"/>
    <s v="B1"/>
    <s v="B"/>
    <s v="B"/>
    <s v="B"/>
    <s v="B"/>
    <s v="B"/>
    <s v="B"/>
    <x v="0"/>
    <n v="4.5"/>
    <n v="3.5"/>
    <n v="4.5"/>
    <n v="4.2"/>
    <n v="4"/>
    <n v="4"/>
    <n v="4"/>
    <n v="4"/>
    <n v="3"/>
    <n v="4"/>
    <n v="3"/>
    <n v="3"/>
    <n v="4"/>
    <n v="3.4"/>
    <n v="3"/>
    <n v="4"/>
    <n v="3.5"/>
    <n v="3.5"/>
    <n v="3"/>
    <n v="3.4"/>
    <n v="3"/>
    <n v="3.75"/>
    <n v="12.15839277816521"/>
    <n v="-0.25"/>
  </r>
  <r>
    <x v="3"/>
    <x v="17"/>
    <s v="—"/>
    <s v="B2"/>
    <s v="B2"/>
    <s v="B2"/>
    <s v="B"/>
    <s v="B"/>
    <s v="B"/>
    <s v="B"/>
    <s v="B"/>
    <s v="B"/>
    <x v="3"/>
    <n v="3"/>
    <n v="2"/>
    <n v="3.5"/>
    <n v="2.8"/>
    <n v="4"/>
    <n v="2.5"/>
    <n v="2.5"/>
    <n v="3"/>
    <n v="3"/>
    <n v="3"/>
    <n v="4"/>
    <n v="3.5"/>
    <n v="3"/>
    <n v="3.3"/>
    <n v="3.5"/>
    <n v="4"/>
    <n v="2.5"/>
    <n v="3"/>
    <n v="3"/>
    <n v="3.2"/>
    <n v="3.5"/>
    <n v="3.0750000000000002"/>
    <n v="10.15841682395685"/>
    <n v="7.5000000000000178E-2"/>
  </r>
  <r>
    <x v="3"/>
    <x v="18"/>
    <s v="B2"/>
    <s v="B2"/>
    <s v="B2"/>
    <s v="B2"/>
    <s v="B"/>
    <s v="B"/>
    <s v="B"/>
    <s v="B"/>
    <s v="B"/>
    <s v="B"/>
    <x v="3"/>
    <n v="4"/>
    <n v="3.5"/>
    <n v="4"/>
    <n v="3.8"/>
    <n v="4"/>
    <n v="3"/>
    <n v="3"/>
    <n v="3.3"/>
    <n v="2.5"/>
    <n v="3.5"/>
    <n v="2.5"/>
    <n v="3"/>
    <n v="2"/>
    <n v="2.7"/>
    <n v="3"/>
    <n v="3.5"/>
    <n v="4"/>
    <n v="2.5"/>
    <n v="3"/>
    <n v="3.2"/>
    <n v="4"/>
    <n v="3.25"/>
    <n v="11.160982234645594"/>
    <n v="1.75"/>
  </r>
  <r>
    <x v="3"/>
    <x v="19"/>
    <s v="A"/>
    <s v="A"/>
    <s v="A"/>
    <s v="A"/>
    <s v="A"/>
    <s v="A"/>
    <s v="A"/>
    <s v="A"/>
    <s v="A"/>
    <s v="A"/>
    <x v="3"/>
    <n v="3"/>
    <n v="3"/>
    <n v="3.5"/>
    <n v="3.2"/>
    <n v="4.5"/>
    <n v="4"/>
    <n v="3.5"/>
    <n v="4"/>
    <n v="3.5"/>
    <n v="4"/>
    <n v="4"/>
    <n v="3"/>
    <n v="3"/>
    <n v="3.5"/>
    <n v="4"/>
    <n v="3.5"/>
    <n v="4.5"/>
    <n v="4"/>
    <n v="4"/>
    <n v="4"/>
    <n v="3.5"/>
    <n v="3.6749999999999998"/>
    <n v="14.155187709695911"/>
    <n v="0.17499999999999982"/>
  </r>
  <r>
    <x v="3"/>
    <x v="20"/>
    <s v="A"/>
    <s v="A"/>
    <s v="A"/>
    <s v="A"/>
    <s v="A"/>
    <s v="A"/>
    <s v="A"/>
    <s v="A"/>
    <s v="A"/>
    <s v="A"/>
    <x v="3"/>
    <n v="3.5"/>
    <n v="3"/>
    <n v="4"/>
    <n v="3.5"/>
    <n v="4"/>
    <n v="3.5"/>
    <n v="2.5"/>
    <n v="3.3"/>
    <n v="3"/>
    <n v="3.5"/>
    <n v="2.5"/>
    <n v="2.5"/>
    <n v="3"/>
    <n v="2.9"/>
    <n v="3"/>
    <n v="3.5"/>
    <n v="3"/>
    <n v="2.5"/>
    <n v="3"/>
    <n v="3"/>
    <n v="3.5"/>
    <n v="3.1749999999999998"/>
    <n v="9.9572613763472173"/>
    <n v="0.67499999999999982"/>
  </r>
  <r>
    <x v="3"/>
    <x v="21"/>
    <s v="B1"/>
    <s v="B1"/>
    <s v="B1"/>
    <s v="B1"/>
    <s v="B"/>
    <s v="B"/>
    <s v="B"/>
    <s v="B"/>
    <s v="C2"/>
    <s v="C1"/>
    <x v="1"/>
    <n v="3"/>
    <n v="2.5"/>
    <n v="3"/>
    <n v="2.8"/>
    <n v="3.5"/>
    <n v="4"/>
    <n v="3.5"/>
    <n v="3.7"/>
    <n v="4"/>
    <n v="4"/>
    <n v="4"/>
    <n v="3.5"/>
    <n v="3.5"/>
    <n v="3.8"/>
    <n v="3"/>
    <n v="4"/>
    <n v="3.5"/>
    <n v="3"/>
    <n v="3"/>
    <n v="3.3"/>
    <n v="3.5"/>
    <n v="3.4000000000000004"/>
    <n v="11.395556327970731"/>
    <n v="-9.9999999999999645E-2"/>
  </r>
  <r>
    <x v="3"/>
    <x v="22"/>
    <s v="A"/>
    <s v="A"/>
    <s v="A"/>
    <s v="A"/>
    <s v="A"/>
    <s v="A"/>
    <s v="A"/>
    <s v="A"/>
    <s v="A"/>
    <s v="A"/>
    <x v="0"/>
    <n v="4"/>
    <n v="4"/>
    <n v="3.5"/>
    <n v="3.8"/>
    <n v="4"/>
    <n v="3.5"/>
    <n v="3"/>
    <n v="3.5"/>
    <n v="3.5"/>
    <n v="3.5"/>
    <n v="3.5"/>
    <n v="3.5"/>
    <n v="2.5"/>
    <n v="3.3"/>
    <n v="3"/>
    <n v="4"/>
    <n v="3"/>
    <n v="3"/>
    <n v="2.5"/>
    <n v="3.1"/>
    <n v="3.5"/>
    <n v="3.4249999999999998"/>
    <n v="10.946261744277546"/>
    <n v="0.42499999999999982"/>
  </r>
  <r>
    <x v="3"/>
    <x v="23"/>
    <s v="A"/>
    <s v="A"/>
    <s v="A"/>
    <s v="A"/>
    <s v="A"/>
    <s v="B"/>
    <s v="B"/>
    <s v="B"/>
    <s v="B"/>
    <s v="B"/>
    <x v="3"/>
    <n v="3.5"/>
    <n v="3"/>
    <n v="4"/>
    <n v="3.5"/>
    <n v="4.5"/>
    <n v="2.5"/>
    <n v="1.5"/>
    <n v="2.8"/>
    <n v="3"/>
    <n v="4"/>
    <n v="3"/>
    <n v="2.5"/>
    <n v="2.5"/>
    <n v="3"/>
    <n v="1.5"/>
    <n v="3"/>
    <n v="3"/>
    <n v="2.5"/>
    <n v="2.5"/>
    <n v="2.5"/>
    <n v="3.5"/>
    <n v="2.95"/>
    <n v="8.0575180544814149"/>
    <n v="0.95000000000000018"/>
  </r>
  <r>
    <x v="3"/>
    <x v="24"/>
    <s v="B1"/>
    <s v="B1"/>
    <s v="B1"/>
    <s v="B1"/>
    <s v="A"/>
    <s v="A"/>
    <s v="A"/>
    <s v="A"/>
    <s v="A"/>
    <s v="A"/>
    <x v="3"/>
    <n v="3"/>
    <n v="3.5"/>
    <n v="3"/>
    <n v="3.2"/>
    <n v="4"/>
    <n v="4"/>
    <n v="3.5"/>
    <n v="3.8"/>
    <n v="3"/>
    <n v="3.5"/>
    <n v="3.5"/>
    <n v="2.5"/>
    <n v="3"/>
    <n v="3.1"/>
    <n v="4"/>
    <n v="3.5"/>
    <n v="4.5"/>
    <n v="4"/>
    <n v="3.5"/>
    <n v="3.9"/>
    <n v="3.5"/>
    <n v="3.5"/>
    <n v="13.283884891916609"/>
    <n v="0.5"/>
  </r>
  <r>
    <x v="3"/>
    <x v="25"/>
    <s v="A"/>
    <s v="A"/>
    <s v="A"/>
    <s v="A"/>
    <s v="A"/>
    <s v="A"/>
    <s v="A"/>
    <s v="A"/>
    <s v="A"/>
    <s v="A"/>
    <x v="3"/>
    <n v="3.5"/>
    <n v="3"/>
    <n v="3"/>
    <n v="3.2"/>
    <n v="3.5"/>
    <n v="2.5"/>
    <n v="2.5"/>
    <n v="2.8"/>
    <n v="3"/>
    <n v="3.5"/>
    <n v="3.5"/>
    <n v="3"/>
    <n v="3"/>
    <n v="3.2"/>
    <n v="4"/>
    <n v="3"/>
    <n v="3"/>
    <n v="3"/>
    <n v="3"/>
    <n v="3.2"/>
    <n v="4.5"/>
    <n v="3.0999999999999996"/>
    <n v="11.009822904195788"/>
    <n v="9.9999999999999645E-2"/>
  </r>
  <r>
    <x v="3"/>
    <x v="26"/>
    <s v="B2"/>
    <s v="B2"/>
    <s v="B2"/>
    <s v="B2"/>
    <s v="B"/>
    <s v="B"/>
    <s v="B"/>
    <s v="B"/>
    <s v="B"/>
    <s v="B"/>
    <x v="0"/>
    <n v="4.5"/>
    <n v="4.5"/>
    <n v="4.5"/>
    <n v="4.5"/>
    <n v="3.5"/>
    <n v="3"/>
    <n v="3.5"/>
    <n v="3.3"/>
    <n v="4"/>
    <n v="4"/>
    <n v="4"/>
    <n v="4"/>
    <n v="4"/>
    <n v="4"/>
    <n v="3.5"/>
    <n v="4"/>
    <n v="4"/>
    <n v="2.5"/>
    <n v="2.5"/>
    <n v="3.3"/>
    <n v="3"/>
    <n v="3.7750000000000004"/>
    <n v="11.990585958843871"/>
    <n v="-0.72499999999999964"/>
  </r>
  <r>
    <x v="3"/>
    <x v="27"/>
    <s v="A"/>
    <s v="A"/>
    <s v="A"/>
    <s v="A"/>
    <s v="A"/>
    <s v="A"/>
    <s v="A"/>
    <s v="A"/>
    <s v="A"/>
    <s v="A"/>
    <x v="3"/>
    <n v="4"/>
    <n v="3.5"/>
    <n v="4"/>
    <n v="3.8"/>
    <n v="3"/>
    <n v="4"/>
    <n v="3"/>
    <n v="3.3"/>
    <n v="3"/>
    <n v="3"/>
    <n v="2.5"/>
    <n v="3"/>
    <n v="2.5"/>
    <n v="2.8"/>
    <n v="3.5"/>
    <n v="3"/>
    <n v="3"/>
    <n v="3"/>
    <n v="3"/>
    <n v="3.1"/>
    <n v="3.5"/>
    <n v="3.2499999999999996"/>
    <n v="10.461216312915449"/>
    <n v="0.24999999999999956"/>
  </r>
  <r>
    <x v="3"/>
    <x v="28"/>
    <s v="B1"/>
    <s v="B1"/>
    <s v="B1"/>
    <s v="B1"/>
    <s v="B"/>
    <s v="B"/>
    <s v="B"/>
    <s v="B"/>
    <s v="C1"/>
    <s v="C1"/>
    <x v="2"/>
    <n v="4.5"/>
    <n v="4.5"/>
    <n v="4.5"/>
    <n v="4.5"/>
    <n v="3.5"/>
    <n v="4.5"/>
    <n v="3.5"/>
    <n v="3.8"/>
    <n v="4.5"/>
    <n v="5"/>
    <n v="4.5"/>
    <n v="4.5"/>
    <n v="4.5"/>
    <n v="4.5999999999999996"/>
    <n v="4.5"/>
    <n v="4"/>
    <n v="4"/>
    <n v="4"/>
    <n v="4"/>
    <n v="4.0999999999999996"/>
    <n v="3.5"/>
    <n v="4.25"/>
    <n v="16.604152800228253"/>
    <n v="0.25"/>
  </r>
  <r>
    <x v="3"/>
    <x v="29"/>
    <s v="not applicable"/>
    <s v="not applicable"/>
    <s v="not applicable"/>
    <s v="not applicable"/>
    <s v="not applicable"/>
    <s v="not applicable"/>
    <s v="not applicable"/>
    <s v="not applicable"/>
    <s v="not applicable"/>
    <s v="not applicable"/>
    <x v="5"/>
    <n v="3.7"/>
    <n v="3.4000000000000004"/>
    <n v="3.8000000000000003"/>
    <n v="3.6"/>
    <n v="3.8000000000000003"/>
    <n v="3.3000000000000003"/>
    <n v="3.1"/>
    <n v="3.4000000000000004"/>
    <n v="3.5"/>
    <n v="3.7"/>
    <n v="3.6"/>
    <n v="3.3000000000000003"/>
    <n v="3.3000000000000003"/>
    <n v="3.5"/>
    <n v="3.2"/>
    <n v="3.5"/>
    <n v="3.5"/>
    <n v="3.2"/>
    <n v="3.1"/>
    <n v="3.3000000000000003"/>
    <n v="3.5"/>
    <n v="3.46"/>
    <n v="11.700000000000001"/>
    <n v="0.35999999999999988"/>
  </r>
  <r>
    <x v="3"/>
    <x v="30"/>
    <s v="not applicable"/>
    <s v="not applicable"/>
    <s v="not applicable"/>
    <s v="not applicable"/>
    <s v="not applicable"/>
    <s v="not applicable"/>
    <s v="not applicable"/>
    <s v="not applicable"/>
    <s v="not applicable"/>
    <s v="not applicable"/>
    <x v="6"/>
    <n v="3.6538461538461537"/>
    <n v="3.4000000000000004"/>
    <n v="3.7"/>
    <n v="3.6"/>
    <n v="3.9000000000000004"/>
    <n v="3.3000000000000003"/>
    <n v="3.3000000000000003"/>
    <n v="3.5"/>
    <n v="3.5"/>
    <n v="3.8000000000000003"/>
    <n v="3.6"/>
    <n v="3.5"/>
    <n v="3.3000000000000003"/>
    <n v="3.5"/>
    <n v="3.5"/>
    <n v="3.8000000000000003"/>
    <n v="3.7"/>
    <n v="3.2"/>
    <n v="3.2"/>
    <n v="3.4000000000000004"/>
    <n v="3.4615384615384617"/>
    <n v="3.5019230769230765"/>
    <n v="12.200000000000001"/>
    <n v="0.20192307692307621"/>
  </r>
  <r>
    <x v="3"/>
    <x v="31"/>
    <s v="not applicable"/>
    <s v="not applicable"/>
    <s v="not applicable"/>
    <s v="not applicable"/>
    <s v="not applicable"/>
    <s v="not applicable"/>
    <s v="not applicable"/>
    <s v="not applicable"/>
    <s v="not applicable"/>
    <s v="not applicable"/>
    <x v="7"/>
    <n v="3.6785714285714284"/>
    <n v="3.4107142857142856"/>
    <n v="3.7321428571428572"/>
    <n v="3.6035714285714282"/>
    <n v="3.8571428571428572"/>
    <n v="3.3214285714285716"/>
    <n v="3.2142857142857144"/>
    <n v="3.4499999999999988"/>
    <n v="3.5"/>
    <n v="3.75"/>
    <n v="3.5892857142857144"/>
    <n v="3.3571428571428572"/>
    <n v="3.3035714285714284"/>
    <n v="3.5"/>
    <n v="3.3035714285714284"/>
    <n v="3.6071428571428572"/>
    <n v="3.5892857142857144"/>
    <n v="3.1964285714285716"/>
    <n v="3.125"/>
    <n v="3.3642857142857134"/>
    <n v="3.4821428571428572"/>
    <n v="3.4794642857142861"/>
    <n v="11.918510167738033"/>
    <n v="0.2830357142857145"/>
  </r>
  <r>
    <x v="3"/>
    <x v="32"/>
    <s v="not applicable"/>
    <s v="not applicable"/>
    <s v="not applicable"/>
    <s v="not applicable"/>
    <s v="not applicable"/>
    <s v="not applicable"/>
    <s v="not applicable"/>
    <s v="not applicable"/>
    <s v="not applicable"/>
    <s v="not applicable"/>
    <x v="3"/>
    <n v="3.0833333333333335"/>
    <n v="2.75"/>
    <n v="3.2083333333333335"/>
    <n v="3.0083333333333329"/>
    <n v="3.75"/>
    <n v="3.0416666666666665"/>
    <n v="2.625"/>
    <n v="3.1166666666666667"/>
    <n v="3"/>
    <n v="3.25"/>
    <n v="3.0416666666666665"/>
    <n v="2.875"/>
    <n v="2.7916666666666665"/>
    <n v="2.9916666666666667"/>
    <n v="3.25"/>
    <n v="3.2083333333333335"/>
    <n v="3.2916666666666665"/>
    <n v="2.875"/>
    <n v="3.0416666666666665"/>
    <n v="3.1333333333333333"/>
    <n v="3.625"/>
    <n v="3.0625"/>
    <n v="10.109242970880638"/>
    <n v="0.35416666666666652"/>
  </r>
  <r>
    <x v="3"/>
    <x v="33"/>
    <s v="not applicable"/>
    <s v="not applicable"/>
    <s v="not applicable"/>
    <s v="not applicable"/>
    <s v="not applicable"/>
    <s v="not applicable"/>
    <s v="not applicable"/>
    <s v="not applicable"/>
    <s v="not applicable"/>
    <s v="not applicable"/>
    <x v="8"/>
    <n v="4"/>
    <n v="3.7777777777777777"/>
    <n v="3.8888888888888888"/>
    <n v="3.8888888888888888"/>
    <n v="3.9444444444444446"/>
    <n v="3.3888888888888888"/>
    <n v="3.5"/>
    <n v="3.6000000000000005"/>
    <n v="3.7222222222222223"/>
    <n v="3.8888888888888888"/>
    <n v="3.9444444444444446"/>
    <n v="3.5555555555555554"/>
    <n v="3.6111111111111112"/>
    <n v="3.744444444444444"/>
    <n v="3.1666666666666665"/>
    <n v="3.7222222222222223"/>
    <n v="3.7222222222222223"/>
    <n v="3.3888888888888888"/>
    <n v="3.1111111111111112"/>
    <n v="3.4222222222222225"/>
    <n v="3.3888888888888888"/>
    <n v="3.6638888888888892"/>
    <n v="12.587008001612809"/>
    <n v="0.33055555555555571"/>
  </r>
  <r>
    <x v="3"/>
    <x v="34"/>
    <s v="not applicable"/>
    <s v="not applicable"/>
    <s v="not applicable"/>
    <s v="not applicable"/>
    <s v="not applicable"/>
    <s v="not applicable"/>
    <s v="not applicable"/>
    <s v="not applicable"/>
    <s v="not applicable"/>
    <s v="not applicable"/>
    <x v="8"/>
    <n v="4.2857142857142856"/>
    <n v="4.0714285714285712"/>
    <n v="4.4285714285714288"/>
    <n v="4.2571428571428571"/>
    <n v="3.9285714285714284"/>
    <n v="3.7142857142857144"/>
    <n v="3.8571428571428572"/>
    <n v="3.8285714285714287"/>
    <n v="4.0714285714285712"/>
    <n v="4.4285714285714288"/>
    <n v="4.0714285714285712"/>
    <n v="3.9285714285714284"/>
    <n v="3.7857142857142856"/>
    <n v="4.0571428571428569"/>
    <n v="3.5714285714285716"/>
    <n v="4.1428571428571432"/>
    <n v="3.9285714285714284"/>
    <n v="3.5"/>
    <n v="3.2857142857142856"/>
    <n v="3.6857142857142855"/>
    <n v="3.3571428571428572"/>
    <n v="3.9571428571428564"/>
    <n v="14.160613861654557"/>
    <n v="9.9999999999999201E-2"/>
  </r>
  <r>
    <x v="3"/>
    <x v="35"/>
    <s v="not applicable"/>
    <s v="not applicable"/>
    <s v="not applicable"/>
    <s v="not applicable"/>
    <s v="not applicable"/>
    <s v="not applicable"/>
    <s v="not applicable"/>
    <s v="not applicable"/>
    <s v="not applicable"/>
    <s v="not applicable"/>
    <x v="8"/>
    <n v="4.125"/>
    <n v="3.90625"/>
    <n v="4.125"/>
    <n v="4.05"/>
    <n v="3.9375"/>
    <n v="3.53125"/>
    <n v="3.65625"/>
    <n v="3.6999999999999997"/>
    <n v="3.875"/>
    <n v="4.125"/>
    <n v="4"/>
    <n v="3.71875"/>
    <n v="3.6875"/>
    <n v="3.8812500000000001"/>
    <n v="3.34375"/>
    <n v="3.90625"/>
    <n v="3.8125"/>
    <n v="3.4375"/>
    <n v="3.1875"/>
    <n v="3.5374999999999992"/>
    <n v="3.375"/>
    <n v="3.7921874999999998"/>
    <n v="13.275460565381074"/>
    <n v="0.22968749999999982"/>
  </r>
  <r>
    <x v="4"/>
    <x v="37"/>
    <s v="A"/>
    <s v="A"/>
    <s v="A"/>
    <s v="A"/>
    <s v="A"/>
    <s v="A"/>
    <s v="A"/>
    <s v="A"/>
    <s v="A"/>
    <s v="A"/>
    <x v="0"/>
    <n v="3.5"/>
    <n v="3.5"/>
    <n v="3.5"/>
    <n v="3.5"/>
    <n v="3"/>
    <n v="2.5"/>
    <n v="2.5"/>
    <n v="2.7"/>
    <n v="2"/>
    <n v="3"/>
    <n v="3"/>
    <n v="2.5"/>
    <n v="2.5"/>
    <n v="2.6"/>
    <n v="1.5"/>
    <n v="3.5"/>
    <n v="3"/>
    <n v="2.5"/>
    <n v="2.5"/>
    <n v="2.6"/>
    <n v="3"/>
    <n v="2.85"/>
    <n v="7.6578876722537723"/>
    <n v="0.35000000000000009"/>
  </r>
  <r>
    <x v="4"/>
    <x v="0"/>
    <s v="—"/>
    <s v="—"/>
    <s v="B1"/>
    <s v="B1"/>
    <s v="B"/>
    <s v="B"/>
    <s v="B"/>
    <s v="C"/>
    <s v="C1"/>
    <s v="C2"/>
    <x v="0"/>
    <n v="4.5"/>
    <n v="5"/>
    <n v="5"/>
    <n v="4.8"/>
    <n v="5"/>
    <n v="4.5"/>
    <n v="4.5"/>
    <n v="4.7"/>
    <n v="4.5"/>
    <n v="5"/>
    <n v="4.5"/>
    <n v="5"/>
    <n v="4"/>
    <n v="4.5999999999999996"/>
    <n v="3.5"/>
    <n v="4.5"/>
    <n v="4.5"/>
    <n v="4.5"/>
    <n v="3"/>
    <n v="4"/>
    <n v="3.5"/>
    <n v="4.5250000000000004"/>
    <n v="17.2"/>
    <n v="1.0250000000000004"/>
  </r>
  <r>
    <x v="4"/>
    <x v="2"/>
    <s v="B1"/>
    <s v="B1"/>
    <s v="B1"/>
    <s v="B1"/>
    <s v="B"/>
    <s v="B"/>
    <s v="B"/>
    <s v="B"/>
    <s v="B"/>
    <s v="B"/>
    <x v="1"/>
    <n v="4.5"/>
    <n v="4"/>
    <n v="4.5"/>
    <n v="4.3"/>
    <n v="3"/>
    <n v="4"/>
    <n v="3"/>
    <n v="3.3"/>
    <n v="4"/>
    <n v="4.5"/>
    <n v="4"/>
    <n v="4"/>
    <n v="4"/>
    <n v="4.0999999999999996"/>
    <n v="4"/>
    <n v="4"/>
    <n v="3.5"/>
    <n v="3.5"/>
    <n v="4"/>
    <n v="3.8"/>
    <n v="4.5"/>
    <n v="3.875"/>
    <n v="15.5"/>
    <n v="0.375"/>
  </r>
  <r>
    <x v="4"/>
    <x v="3"/>
    <s v="A"/>
    <s v="A"/>
    <s v="A"/>
    <s v="A"/>
    <s v="A"/>
    <s v="A"/>
    <s v="A"/>
    <s v="A"/>
    <s v="A"/>
    <s v="A"/>
    <x v="1"/>
    <n v="4.5"/>
    <n v="4.5"/>
    <n v="4.5"/>
    <n v="4.5"/>
    <n v="4"/>
    <n v="3"/>
    <n v="3.5"/>
    <n v="3.5"/>
    <n v="4.5"/>
    <n v="4"/>
    <n v="4.5"/>
    <n v="4"/>
    <n v="5"/>
    <n v="4.4000000000000004"/>
    <n v="4.5"/>
    <n v="4.5"/>
    <n v="5"/>
    <n v="5"/>
    <n v="4.5"/>
    <n v="4.7"/>
    <n v="3"/>
    <n v="4.2750000000000004"/>
    <n v="17.6459293327915"/>
    <n v="-0.72499999999999964"/>
  </r>
  <r>
    <x v="4"/>
    <x v="4"/>
    <s v="A"/>
    <s v="A"/>
    <s v="A"/>
    <s v="A"/>
    <s v="A"/>
    <s v="A"/>
    <s v="A"/>
    <s v="A"/>
    <s v="A"/>
    <s v="A"/>
    <x v="2"/>
    <n v="4.5"/>
    <n v="4"/>
    <n v="4"/>
    <n v="4.2"/>
    <n v="4"/>
    <n v="4.5"/>
    <n v="3.5"/>
    <n v="4"/>
    <n v="4"/>
    <n v="4.5"/>
    <n v="4.5"/>
    <n v="3.5"/>
    <n v="3.5"/>
    <n v="4"/>
    <n v="3.5"/>
    <n v="4"/>
    <n v="4"/>
    <n v="3.5"/>
    <n v="3.5"/>
    <n v="3.7"/>
    <n v="3.5"/>
    <n v="3.9749999999999996"/>
    <n v="14.356791255472352"/>
    <n v="0.47499999999999964"/>
  </r>
  <r>
    <x v="4"/>
    <x v="36"/>
    <s v="—"/>
    <s v="—"/>
    <s v="—"/>
    <s v="B1"/>
    <s v="B"/>
    <s v="B"/>
    <s v="B"/>
    <s v="C"/>
    <s v="C1"/>
    <s v="C2"/>
    <x v="0"/>
    <n v="4.5"/>
    <n v="4.5"/>
    <n v="4.5"/>
    <n v="4.5"/>
    <n v="5.5"/>
    <n v="3.5"/>
    <n v="5.5"/>
    <n v="4.8"/>
    <n v="4.5"/>
    <n v="5"/>
    <n v="5"/>
    <n v="4.5"/>
    <n v="3.5"/>
    <n v="4.5"/>
    <n v="4"/>
    <n v="4.5"/>
    <n v="5"/>
    <n v="4"/>
    <n v="4"/>
    <n v="4.3"/>
    <n v="3"/>
    <n v="4.5250000000000004"/>
    <n v="17.399999999999999"/>
    <n v="1.0250000000000004"/>
  </r>
  <r>
    <x v="4"/>
    <x v="7"/>
    <s v="A"/>
    <s v="A"/>
    <s v="A"/>
    <s v="A"/>
    <s v="A"/>
    <s v="A"/>
    <s v="A"/>
    <s v="A"/>
    <s v="A"/>
    <s v="A"/>
    <x v="3"/>
    <n v="2"/>
    <n v="2"/>
    <n v="3.5"/>
    <n v="2.5"/>
    <n v="2.5"/>
    <n v="3"/>
    <n v="2.5"/>
    <n v="2.7"/>
    <n v="3"/>
    <n v="3"/>
    <n v="3"/>
    <n v="3"/>
    <n v="3"/>
    <n v="3"/>
    <n v="3"/>
    <n v="2.5"/>
    <n v="3"/>
    <n v="2.5"/>
    <n v="3"/>
    <n v="2.8"/>
    <n v="3.5"/>
    <n v="2.75"/>
    <n v="8.1999999999999993"/>
    <n v="-0.25"/>
  </r>
  <r>
    <x v="4"/>
    <x v="8"/>
    <s v="A"/>
    <s v="A"/>
    <s v="A"/>
    <s v="A"/>
    <s v="A"/>
    <s v="A"/>
    <s v="A"/>
    <s v="A"/>
    <s v="A"/>
    <s v="A"/>
    <x v="0"/>
    <n v="4.5"/>
    <n v="3.5"/>
    <n v="4.5"/>
    <n v="4.2"/>
    <n v="5"/>
    <n v="3.5"/>
    <n v="4"/>
    <n v="4.2"/>
    <n v="4.5"/>
    <n v="3.5"/>
    <n v="4"/>
    <n v="4"/>
    <n v="4"/>
    <n v="4"/>
    <n v="2.5"/>
    <n v="3.5"/>
    <n v="3.5"/>
    <n v="3"/>
    <n v="3"/>
    <n v="3.1"/>
    <n v="3.5"/>
    <n v="3.875"/>
    <n v="12.143770676108451"/>
    <n v="-0.125"/>
  </r>
  <r>
    <x v="4"/>
    <x v="9"/>
    <s v="A"/>
    <s v="A"/>
    <s v="A"/>
    <s v="A"/>
    <s v="A"/>
    <s v="A"/>
    <s v="A"/>
    <s v="A"/>
    <s v="A"/>
    <s v="A"/>
    <x v="2"/>
    <n v="4.5"/>
    <n v="4"/>
    <n v="4"/>
    <n v="4.2"/>
    <n v="4"/>
    <n v="3.5"/>
    <n v="3.5"/>
    <n v="3.7"/>
    <n v="4"/>
    <n v="4.5"/>
    <n v="4.5"/>
    <n v="3.5"/>
    <n v="4"/>
    <n v="4.0999999999999996"/>
    <n v="4"/>
    <n v="4"/>
    <n v="3.5"/>
    <n v="4"/>
    <n v="3.5"/>
    <n v="3.8"/>
    <n v="4"/>
    <n v="3.95"/>
    <n v="15.140839510662307"/>
    <n v="-4.9999999999999822E-2"/>
  </r>
  <r>
    <x v="4"/>
    <x v="10"/>
    <s v="A"/>
    <s v="A"/>
    <s v="A"/>
    <s v="A"/>
    <s v="A"/>
    <s v="A"/>
    <s v="A"/>
    <s v="A"/>
    <s v="A"/>
    <s v="A"/>
    <x v="1"/>
    <n v="4"/>
    <n v="3.5"/>
    <n v="3"/>
    <n v="3.5"/>
    <n v="3.5"/>
    <n v="3"/>
    <n v="4"/>
    <n v="3.5"/>
    <n v="3.5"/>
    <n v="4"/>
    <n v="4"/>
    <n v="3.5"/>
    <n v="3.5"/>
    <n v="3.7"/>
    <n v="4"/>
    <n v="3"/>
    <n v="4"/>
    <n v="4"/>
    <n v="3"/>
    <n v="3.6"/>
    <n v="2.5"/>
    <n v="3.5749999999999997"/>
    <n v="11.541659812589284"/>
    <n v="7.4999999999999734E-2"/>
  </r>
  <r>
    <x v="4"/>
    <x v="11"/>
    <s v="B1"/>
    <s v="B1"/>
    <s v="B1"/>
    <s v="B1"/>
    <s v="B"/>
    <s v="B"/>
    <s v="A"/>
    <s v="A"/>
    <s v="A"/>
    <s v="A"/>
    <x v="3"/>
    <n v="2.5"/>
    <n v="2.5"/>
    <n v="3"/>
    <n v="2.7"/>
    <n v="3"/>
    <n v="3"/>
    <n v="2.5"/>
    <n v="2.8"/>
    <n v="3"/>
    <n v="2"/>
    <n v="3"/>
    <n v="3"/>
    <n v="2.5"/>
    <n v="2.7"/>
    <n v="3.5"/>
    <n v="2.5"/>
    <n v="3"/>
    <n v="2"/>
    <n v="2.5"/>
    <n v="2.7"/>
    <n v="3.5"/>
    <n v="2.7249999999999996"/>
    <n v="7.9"/>
    <n v="-0.27500000000000036"/>
  </r>
  <r>
    <x v="4"/>
    <x v="12"/>
    <s v="B1"/>
    <s v="B1"/>
    <s v="B1"/>
    <s v="B1"/>
    <s v="B"/>
    <s v="B"/>
    <s v="B"/>
    <s v="A"/>
    <s v="A"/>
    <s v="A"/>
    <x v="3"/>
    <n v="2.5"/>
    <n v="2"/>
    <n v="2.5"/>
    <n v="2.2999999999999998"/>
    <n v="4"/>
    <n v="3.5"/>
    <n v="2.5"/>
    <n v="3.3"/>
    <n v="3"/>
    <n v="2"/>
    <n v="2.5"/>
    <n v="2"/>
    <n v="3"/>
    <n v="2.5"/>
    <n v="3"/>
    <n v="3"/>
    <n v="3"/>
    <n v="2"/>
    <n v="3"/>
    <n v="2.8"/>
    <n v="3.5"/>
    <n v="2.7249999999999996"/>
    <n v="8.1999999999999993"/>
    <n v="0.22499999999999964"/>
  </r>
  <r>
    <x v="4"/>
    <x v="13"/>
    <s v="A"/>
    <s v="A"/>
    <s v="A"/>
    <s v="A"/>
    <s v="A"/>
    <s v="B"/>
    <s v="B"/>
    <s v="B"/>
    <s v="B"/>
    <s v="B"/>
    <x v="4"/>
    <n v="4"/>
    <n v="3.5"/>
    <n v="4"/>
    <n v="3.8"/>
    <n v="4.5"/>
    <n v="3.5"/>
    <n v="4.5"/>
    <n v="4.2"/>
    <n v="4"/>
    <n v="4"/>
    <n v="4"/>
    <n v="4"/>
    <n v="3"/>
    <n v="3.8"/>
    <n v="4"/>
    <n v="4"/>
    <n v="4.5"/>
    <n v="3.5"/>
    <n v="3.5"/>
    <n v="3.9"/>
    <n v="3"/>
    <n v="3.9250000000000003"/>
    <n v="14.142738465255382"/>
    <n v="0.92500000000000027"/>
  </r>
  <r>
    <x v="4"/>
    <x v="14"/>
    <s v="B2"/>
    <s v="B2"/>
    <s v="B2"/>
    <s v="B2"/>
    <s v="A"/>
    <s v="A"/>
    <s v="A"/>
    <s v="A"/>
    <s v="A"/>
    <s v="A"/>
    <x v="3"/>
    <n v="3"/>
    <n v="2.5"/>
    <n v="1.5"/>
    <n v="2.2999999999999998"/>
    <n v="4"/>
    <n v="1"/>
    <n v="2"/>
    <n v="2.2999999999999998"/>
    <n v="3"/>
    <n v="3.5"/>
    <n v="3"/>
    <n v="3.5"/>
    <n v="2.5"/>
    <n v="3.1"/>
    <n v="2.5"/>
    <n v="4"/>
    <n v="3"/>
    <n v="3"/>
    <n v="3.5"/>
    <n v="3.2"/>
    <n v="3.5"/>
    <n v="2.7249999999999996"/>
    <n v="9.1"/>
    <n v="-0.27500000000000036"/>
  </r>
  <r>
    <x v="4"/>
    <x v="15"/>
    <s v="A"/>
    <s v="A"/>
    <s v="A"/>
    <s v="A"/>
    <s v="A"/>
    <s v="A"/>
    <s v="A"/>
    <s v="A"/>
    <s v="A"/>
    <s v="A"/>
    <x v="1"/>
    <n v="4"/>
    <n v="4"/>
    <n v="4"/>
    <n v="4"/>
    <n v="4.5"/>
    <n v="4"/>
    <n v="3.5"/>
    <n v="4"/>
    <n v="4"/>
    <n v="4.5"/>
    <n v="4"/>
    <n v="4"/>
    <n v="4.5"/>
    <n v="4.2"/>
    <n v="3"/>
    <n v="4"/>
    <n v="5"/>
    <n v="3.5"/>
    <n v="3.5"/>
    <n v="3.8"/>
    <n v="3.5"/>
    <n v="4"/>
    <n v="14.773078756420963"/>
    <n v="-0.5"/>
  </r>
  <r>
    <x v="4"/>
    <x v="16"/>
    <s v="B1"/>
    <s v="B1"/>
    <s v="B1"/>
    <s v="B1"/>
    <s v="B"/>
    <s v="B"/>
    <s v="B"/>
    <s v="B"/>
    <s v="B"/>
    <s v="B"/>
    <x v="0"/>
    <n v="4.5"/>
    <n v="3.5"/>
    <n v="4.5"/>
    <n v="4.2"/>
    <n v="3.5"/>
    <n v="4.5"/>
    <n v="4"/>
    <n v="4"/>
    <n v="2.5"/>
    <n v="4"/>
    <n v="3"/>
    <n v="3"/>
    <n v="4"/>
    <n v="3.3"/>
    <n v="3"/>
    <n v="4.5"/>
    <n v="3.5"/>
    <n v="3.5"/>
    <n v="3.5"/>
    <n v="3.6"/>
    <n v="3"/>
    <n v="3.7749999999999999"/>
    <n v="12.8"/>
    <n v="-0.22500000000000009"/>
  </r>
  <r>
    <x v="4"/>
    <x v="17"/>
    <s v="—"/>
    <s v="B2"/>
    <s v="B2"/>
    <s v="B2"/>
    <s v="B"/>
    <s v="B"/>
    <s v="B"/>
    <s v="B"/>
    <s v="B"/>
    <s v="B"/>
    <x v="3"/>
    <n v="3"/>
    <n v="2"/>
    <n v="3.5"/>
    <n v="2.8"/>
    <n v="4"/>
    <n v="2.5"/>
    <n v="2.5"/>
    <n v="3"/>
    <n v="3"/>
    <n v="3"/>
    <n v="4"/>
    <n v="3.5"/>
    <n v="3"/>
    <n v="3.3"/>
    <n v="3.5"/>
    <n v="3.5"/>
    <n v="2.5"/>
    <n v="3"/>
    <n v="3"/>
    <n v="3.1"/>
    <n v="3.5"/>
    <n v="3.05"/>
    <n v="9.8000000000000007"/>
    <n v="4.9999999999999822E-2"/>
  </r>
  <r>
    <x v="4"/>
    <x v="18"/>
    <s v="B2"/>
    <s v="B2"/>
    <s v="B2"/>
    <s v="B2"/>
    <s v="B"/>
    <s v="B"/>
    <s v="B"/>
    <s v="B"/>
    <s v="B"/>
    <s v="B"/>
    <x v="3"/>
    <n v="4"/>
    <n v="3"/>
    <n v="4"/>
    <n v="3.7"/>
    <n v="4"/>
    <n v="3"/>
    <n v="3"/>
    <n v="3.3"/>
    <n v="2.5"/>
    <n v="3.5"/>
    <n v="2.5"/>
    <n v="3"/>
    <n v="2"/>
    <n v="2.7"/>
    <n v="3"/>
    <n v="3.5"/>
    <n v="4"/>
    <n v="2.5"/>
    <n v="3"/>
    <n v="3.2"/>
    <n v="4"/>
    <n v="3.2249999999999996"/>
    <n v="11"/>
    <n v="1.2249999999999996"/>
  </r>
  <r>
    <x v="4"/>
    <x v="19"/>
    <s v="A"/>
    <s v="A"/>
    <s v="A"/>
    <s v="A"/>
    <s v="A"/>
    <s v="A"/>
    <s v="A"/>
    <s v="A"/>
    <s v="A"/>
    <s v="A"/>
    <x v="3"/>
    <n v="3.5"/>
    <n v="3"/>
    <n v="3.5"/>
    <n v="3.3"/>
    <n v="5"/>
    <n v="4"/>
    <n v="3.5"/>
    <n v="4.2"/>
    <n v="3.5"/>
    <n v="4"/>
    <n v="4"/>
    <n v="3.5"/>
    <n v="4"/>
    <n v="3.8"/>
    <n v="4"/>
    <n v="3.5"/>
    <n v="4.5"/>
    <n v="4"/>
    <n v="4"/>
    <n v="4"/>
    <n v="3.5"/>
    <n v="3.8250000000000002"/>
    <n v="14.7"/>
    <n v="0.82500000000000018"/>
  </r>
  <r>
    <x v="4"/>
    <x v="20"/>
    <s v="A"/>
    <s v="A"/>
    <s v="A"/>
    <s v="A"/>
    <s v="A"/>
    <s v="A"/>
    <s v="A"/>
    <s v="A"/>
    <s v="A"/>
    <s v="A"/>
    <x v="3"/>
    <n v="3.5"/>
    <n v="3"/>
    <n v="4"/>
    <n v="3.5"/>
    <n v="4"/>
    <n v="3.5"/>
    <n v="3"/>
    <n v="3.5"/>
    <n v="3"/>
    <n v="3.5"/>
    <n v="3"/>
    <n v="2.5"/>
    <n v="2.5"/>
    <n v="2.9"/>
    <n v="3.5"/>
    <n v="3.5"/>
    <n v="3"/>
    <n v="2.5"/>
    <n v="3"/>
    <n v="3.1"/>
    <n v="3"/>
    <n v="3.25"/>
    <n v="9.9"/>
    <n v="0.25"/>
  </r>
  <r>
    <x v="4"/>
    <x v="21"/>
    <s v="B1"/>
    <s v="B1"/>
    <s v="B1"/>
    <s v="B1"/>
    <s v="B"/>
    <s v="B"/>
    <s v="B"/>
    <s v="B"/>
    <s v="C2"/>
    <s v="C1"/>
    <x v="1"/>
    <n v="4"/>
    <n v="3"/>
    <n v="3"/>
    <n v="3.3"/>
    <n v="3.5"/>
    <n v="4"/>
    <n v="3.5"/>
    <n v="3.7"/>
    <n v="4"/>
    <n v="4"/>
    <n v="4"/>
    <n v="3.5"/>
    <n v="3.5"/>
    <n v="3.8"/>
    <n v="3.5"/>
    <n v="4"/>
    <n v="3.5"/>
    <n v="3.5"/>
    <n v="3"/>
    <n v="3.5"/>
    <n v="3.5"/>
    <n v="3.5750000000000002"/>
    <n v="12.5"/>
    <n v="7.5000000000000178E-2"/>
  </r>
  <r>
    <x v="4"/>
    <x v="22"/>
    <s v="A"/>
    <s v="A"/>
    <s v="A"/>
    <s v="A"/>
    <s v="A"/>
    <s v="A"/>
    <s v="A"/>
    <s v="A"/>
    <s v="A"/>
    <s v="A"/>
    <x v="0"/>
    <n v="4"/>
    <n v="4"/>
    <n v="4"/>
    <n v="4"/>
    <n v="4"/>
    <n v="3.5"/>
    <n v="3.5"/>
    <n v="3.7"/>
    <n v="3.5"/>
    <n v="3.5"/>
    <n v="3.5"/>
    <n v="3.5"/>
    <n v="3"/>
    <n v="3.4"/>
    <n v="3.5"/>
    <n v="4"/>
    <n v="3.5"/>
    <n v="3.5"/>
    <n v="3"/>
    <n v="3.5"/>
    <n v="4.5"/>
    <n v="3.65"/>
    <n v="13.704358165802464"/>
    <n v="1.1499999999999999"/>
  </r>
  <r>
    <x v="4"/>
    <x v="23"/>
    <s v="A"/>
    <s v="A"/>
    <s v="A"/>
    <s v="A"/>
    <s v="A"/>
    <s v="B"/>
    <s v="B"/>
    <s v="B"/>
    <s v="B"/>
    <s v="B"/>
    <x v="3"/>
    <n v="3"/>
    <n v="3.5"/>
    <n v="3.5"/>
    <n v="3.3"/>
    <n v="4.5"/>
    <n v="2.5"/>
    <n v="2"/>
    <n v="3"/>
    <n v="3"/>
    <n v="3"/>
    <n v="2.5"/>
    <n v="3"/>
    <n v="2.5"/>
    <n v="2.8"/>
    <n v="2"/>
    <n v="3"/>
    <n v="3"/>
    <n v="2.5"/>
    <n v="2.5"/>
    <n v="2.6"/>
    <n v="3.5"/>
    <n v="2.9249999999999998"/>
    <n v="8.3000000000000007"/>
    <n v="0.42499999999999982"/>
  </r>
  <r>
    <x v="4"/>
    <x v="24"/>
    <s v="B1"/>
    <s v="B1"/>
    <s v="B1"/>
    <s v="B1"/>
    <s v="A"/>
    <s v="A"/>
    <s v="A"/>
    <s v="A"/>
    <s v="A"/>
    <s v="A"/>
    <x v="3"/>
    <n v="3"/>
    <n v="3"/>
    <n v="3"/>
    <n v="3"/>
    <n v="4"/>
    <n v="3"/>
    <n v="3.5"/>
    <n v="3.5"/>
    <n v="3.5"/>
    <n v="4"/>
    <n v="3.5"/>
    <n v="2.5"/>
    <n v="3"/>
    <n v="3.3"/>
    <n v="3.5"/>
    <n v="4"/>
    <n v="4.5"/>
    <n v="4"/>
    <n v="3.5"/>
    <n v="3.9"/>
    <n v="3"/>
    <n v="3.4250000000000003"/>
    <n v="12.4"/>
    <n v="0.42500000000000027"/>
  </r>
  <r>
    <x v="4"/>
    <x v="25"/>
    <s v="A"/>
    <s v="A"/>
    <s v="A"/>
    <s v="A"/>
    <s v="A"/>
    <s v="A"/>
    <s v="A"/>
    <s v="A"/>
    <s v="A"/>
    <s v="A"/>
    <x v="3"/>
    <n v="3.5"/>
    <n v="3"/>
    <n v="1.5"/>
    <n v="2.7"/>
    <n v="3"/>
    <n v="2"/>
    <n v="2.5"/>
    <n v="2.5"/>
    <n v="3"/>
    <n v="3.5"/>
    <n v="4"/>
    <n v="3"/>
    <n v="3"/>
    <n v="3.3"/>
    <n v="4"/>
    <n v="3"/>
    <n v="3"/>
    <n v="3.5"/>
    <n v="3"/>
    <n v="3.3"/>
    <n v="2.5"/>
    <n v="2.95"/>
    <n v="9"/>
    <n v="-4.9999999999999822E-2"/>
  </r>
  <r>
    <x v="4"/>
    <x v="26"/>
    <s v="B2"/>
    <s v="B2"/>
    <s v="B2"/>
    <s v="B2"/>
    <s v="B"/>
    <s v="B"/>
    <s v="B"/>
    <s v="B"/>
    <s v="B"/>
    <s v="B"/>
    <x v="0"/>
    <n v="4.5"/>
    <n v="4.5"/>
    <n v="4.5"/>
    <n v="4.5"/>
    <n v="3.5"/>
    <n v="3.5"/>
    <n v="3.5"/>
    <n v="3.5"/>
    <n v="4"/>
    <n v="4"/>
    <n v="4"/>
    <n v="4"/>
    <n v="4"/>
    <n v="4"/>
    <n v="3.5"/>
    <n v="4"/>
    <n v="4"/>
    <n v="3"/>
    <n v="2.5"/>
    <n v="3.4"/>
    <n v="3.5"/>
    <n v="3.85"/>
    <n v="13.1"/>
    <n v="-0.14999999999999991"/>
  </r>
  <r>
    <x v="4"/>
    <x v="27"/>
    <s v="A"/>
    <s v="A"/>
    <s v="A"/>
    <s v="A"/>
    <s v="A"/>
    <s v="A"/>
    <s v="A"/>
    <s v="A"/>
    <s v="A"/>
    <s v="A"/>
    <x v="3"/>
    <n v="4"/>
    <n v="3.5"/>
    <n v="4"/>
    <n v="3.8"/>
    <n v="3"/>
    <n v="4"/>
    <n v="3"/>
    <n v="3.3"/>
    <n v="3"/>
    <n v="3"/>
    <n v="2.5"/>
    <n v="3"/>
    <n v="2.5"/>
    <n v="2.8"/>
    <n v="3.5"/>
    <n v="3.5"/>
    <n v="3"/>
    <n v="3.5"/>
    <n v="3"/>
    <n v="3.3"/>
    <n v="3.5"/>
    <n v="3.3"/>
    <n v="11.1"/>
    <n v="0.79999999999999982"/>
  </r>
  <r>
    <x v="4"/>
    <x v="28"/>
    <s v="B1"/>
    <s v="B1"/>
    <s v="B1"/>
    <s v="B1"/>
    <s v="B"/>
    <s v="B"/>
    <s v="B"/>
    <s v="B"/>
    <s v="C1"/>
    <s v="C1"/>
    <x v="2"/>
    <n v="4.5"/>
    <n v="4.5"/>
    <n v="4.5"/>
    <n v="4.5"/>
    <n v="4"/>
    <n v="4.5"/>
    <n v="4"/>
    <n v="4.2"/>
    <n v="4.5"/>
    <n v="5"/>
    <n v="4.5"/>
    <n v="4.5"/>
    <n v="4.5"/>
    <n v="4.5999999999999996"/>
    <n v="4.5"/>
    <n v="4.5"/>
    <n v="4"/>
    <n v="4"/>
    <n v="4"/>
    <n v="4.2"/>
    <n v="3.5"/>
    <n v="4.375"/>
    <n v="17.3"/>
    <n v="-0.125"/>
  </r>
  <r>
    <x v="4"/>
    <x v="29"/>
    <s v="not applicable"/>
    <s v="not applicable"/>
    <s v="not applicable"/>
    <s v="not applicable"/>
    <s v="not applicable"/>
    <s v="not applicable"/>
    <s v="not applicable"/>
    <s v="not applicable"/>
    <s v="not applicable"/>
    <s v="not applicable"/>
    <x v="5"/>
    <n v="3.7058823529411766"/>
    <n v="3.4000000000000004"/>
    <n v="3.5"/>
    <n v="3.5"/>
    <n v="3.9000000000000004"/>
    <n v="3.2"/>
    <n v="3.2"/>
    <n v="3.4000000000000004"/>
    <n v="3.5"/>
    <n v="3.7"/>
    <n v="3.6"/>
    <n v="3.3000000000000003"/>
    <n v="3.3000000000000003"/>
    <n v="3.5"/>
    <n v="3.3000000000000003"/>
    <n v="3.6"/>
    <n v="3.7"/>
    <n v="3.4000000000000004"/>
    <n v="3.3000000000000003"/>
    <n v="3.5"/>
    <n v="3.3235294117647061"/>
    <n v="3.4838235294117643"/>
    <n v="12"/>
    <n v="0.18382352941176405"/>
  </r>
  <r>
    <x v="4"/>
    <x v="30"/>
    <s v="not applicable"/>
    <s v="not applicable"/>
    <s v="not applicable"/>
    <s v="not applicable"/>
    <s v="not applicable"/>
    <s v="not applicable"/>
    <s v="not applicable"/>
    <s v="not applicable"/>
    <s v="not applicable"/>
    <s v="not applicable"/>
    <x v="6"/>
    <n v="3.9090909090909092"/>
    <n v="3.5"/>
    <n v="4"/>
    <n v="3.8000000000000003"/>
    <n v="3.9000000000000004"/>
    <n v="3.7"/>
    <n v="3.5"/>
    <n v="3.7"/>
    <n v="3.6"/>
    <n v="3.8000000000000003"/>
    <n v="3.7"/>
    <n v="3.6"/>
    <n v="3.5"/>
    <n v="3.6"/>
    <n v="3.5"/>
    <n v="3.9000000000000004"/>
    <n v="3.7"/>
    <n v="3.2"/>
    <n v="3.2"/>
    <n v="3.5"/>
    <n v="3.5454545454545454"/>
    <n v="3.6568181818181813"/>
    <n v="13"/>
    <n v="0.35681818181818103"/>
  </r>
  <r>
    <x v="4"/>
    <x v="31"/>
    <s v="not applicable"/>
    <s v="not applicable"/>
    <s v="not applicable"/>
    <s v="not applicable"/>
    <s v="not applicable"/>
    <s v="not applicable"/>
    <s v="not applicable"/>
    <s v="not applicable"/>
    <s v="not applicable"/>
    <s v="not applicable"/>
    <x v="7"/>
    <n v="3.7857142857142856"/>
    <n v="3.4464285714285716"/>
    <n v="3.6964285714285716"/>
    <n v="3.6392857142857138"/>
    <n v="3.9107142857142856"/>
    <n v="3.375"/>
    <n v="3.3214285714285716"/>
    <n v="3.5392857142857141"/>
    <n v="3.5178571428571428"/>
    <n v="3.75"/>
    <n v="3.6607142857142856"/>
    <n v="3.4464285714285716"/>
    <n v="3.3571428571428572"/>
    <n v="3.5464285714285708"/>
    <n v="3.4107142857142856"/>
    <n v="3.7142857142857144"/>
    <n v="3.6964285714285716"/>
    <n v="3.3392857142857144"/>
    <n v="3.25"/>
    <n v="3.4821428571428572"/>
    <n v="3.4107142857142856"/>
    <n v="3.5517857142857143"/>
    <n v="12.375251915977019"/>
    <n v="0.24821428571428594"/>
  </r>
  <r>
    <x v="4"/>
    <x v="32"/>
    <s v="not applicable"/>
    <s v="not applicable"/>
    <s v="not applicable"/>
    <s v="not applicable"/>
    <s v="not applicable"/>
    <s v="not applicable"/>
    <s v="not applicable"/>
    <s v="not applicable"/>
    <s v="not applicable"/>
    <s v="not applicable"/>
    <x v="3"/>
    <n v="3.125"/>
    <n v="2.75"/>
    <n v="3.125"/>
    <n v="2.9916666666666667"/>
    <n v="3.75"/>
    <n v="2.9166666666666665"/>
    <n v="2.7083333333333335"/>
    <n v="3.1166666666666667"/>
    <n v="3.0416666666666665"/>
    <n v="3.1666666666666665"/>
    <n v="3.125"/>
    <n v="2.9583333333333335"/>
    <n v="2.7916666666666665"/>
    <n v="3.0166666666666662"/>
    <n v="3.25"/>
    <n v="3.2916666666666665"/>
    <n v="3.2916666666666665"/>
    <n v="2.9166666666666665"/>
    <n v="3.0833333333333335"/>
    <n v="3.1666666666666665"/>
    <n v="3.375"/>
    <n v="3.0729166666666661"/>
    <n v="9.9666666666666668"/>
    <n v="0.28124999999999956"/>
  </r>
  <r>
    <x v="4"/>
    <x v="33"/>
    <s v="not applicable"/>
    <s v="not applicable"/>
    <s v="not applicable"/>
    <s v="not applicable"/>
    <s v="not applicable"/>
    <s v="not applicable"/>
    <s v="not applicable"/>
    <s v="not applicable"/>
    <s v="not applicable"/>
    <s v="not applicable"/>
    <x v="8"/>
    <n v="4.166666666666667"/>
    <n v="3.8333333333333335"/>
    <n v="3.9444444444444446"/>
    <n v="3.9888888888888889"/>
    <n v="4.0555555555555554"/>
    <n v="3.4444444444444446"/>
    <n v="3.6111111111111112"/>
    <n v="3.7222222222222223"/>
    <n v="3.7777777777777777"/>
    <n v="3.9444444444444446"/>
    <n v="4"/>
    <n v="3.6111111111111112"/>
    <n v="3.6666666666666665"/>
    <n v="3.8000000000000003"/>
    <n v="3.3888888888888888"/>
    <n v="3.8333333333333335"/>
    <n v="4"/>
    <n v="3.6111111111111112"/>
    <n v="3.3333333333333335"/>
    <n v="3.6333333333333337"/>
    <n v="3.3888888888888888"/>
    <n v="3.7861111111111114"/>
    <n v="13.456339294150718"/>
    <n v="0.17500000000000027"/>
  </r>
  <r>
    <x v="4"/>
    <x v="34"/>
    <s v="not applicable"/>
    <s v="not applicable"/>
    <s v="not applicable"/>
    <s v="not applicable"/>
    <s v="not applicable"/>
    <s v="not applicable"/>
    <s v="not applicable"/>
    <s v="not applicable"/>
    <s v="not applicable"/>
    <s v="not applicable"/>
    <x v="8"/>
    <n v="4.4285714285714288"/>
    <n v="4.1428571428571432"/>
    <n v="4.3571428571428568"/>
    <n v="4.3"/>
    <n v="4"/>
    <n v="4.0714285714285712"/>
    <n v="4"/>
    <n v="4.0285714285714285"/>
    <n v="4"/>
    <n v="4.5"/>
    <n v="4.1428571428571432"/>
    <n v="4.0714285714285712"/>
    <n v="3.9285714285714284"/>
    <n v="4.1285714285714281"/>
    <n v="3.7142857142857144"/>
    <n v="4.2857142857142856"/>
    <n v="4"/>
    <n v="3.7142857142857144"/>
    <n v="3.4285714285714284"/>
    <n v="3.8285714285714283"/>
    <n v="3.5"/>
    <n v="4.0714285714285712"/>
    <n v="15.114285714285714"/>
    <n v="0.28571428571428559"/>
  </r>
  <r>
    <x v="4"/>
    <x v="35"/>
    <s v="not applicable"/>
    <s v="not applicable"/>
    <s v="not applicable"/>
    <s v="not applicable"/>
    <s v="not applicable"/>
    <s v="not applicable"/>
    <s v="not applicable"/>
    <s v="not applicable"/>
    <s v="not applicable"/>
    <s v="not applicable"/>
    <x v="8"/>
    <n v="4.28125"/>
    <n v="3.96875"/>
    <n v="4.125"/>
    <n v="4.125"/>
    <n v="4.03125"/>
    <n v="3.71875"/>
    <n v="3.78125"/>
    <n v="3.8562500000000006"/>
    <n v="3.875"/>
    <n v="4.1875"/>
    <n v="4.0625"/>
    <n v="3.8125"/>
    <n v="3.78125"/>
    <n v="3.9437499999999996"/>
    <n v="3.53125"/>
    <n v="4.03125"/>
    <n v="4"/>
    <n v="3.65625"/>
    <n v="3.375"/>
    <n v="3.71875"/>
    <n v="3.4375"/>
    <n v="3.9109374999999997"/>
    <n v="14.181690852959779"/>
    <n v="0.22343749999999973"/>
  </r>
  <r>
    <x v="5"/>
    <x v="37"/>
    <s v="A"/>
    <s v="A"/>
    <s v="A"/>
    <s v="A"/>
    <s v="A"/>
    <s v="A"/>
    <s v="A"/>
    <s v="A"/>
    <s v="A"/>
    <s v="A"/>
    <x v="0"/>
    <n v="3.5"/>
    <n v="3.5"/>
    <n v="3.5"/>
    <n v="3.5"/>
    <n v="3"/>
    <n v="2"/>
    <n v="2.5"/>
    <n v="2.5"/>
    <n v="2"/>
    <n v="3"/>
    <n v="3"/>
    <n v="2.5"/>
    <n v="2"/>
    <n v="2.5"/>
    <n v="1.5"/>
    <n v="3.5"/>
    <n v="3.5"/>
    <n v="2.5"/>
    <n v="2.5"/>
    <n v="2.7"/>
    <n v="3"/>
    <n v="2.8"/>
    <n v="7.7823097097480058"/>
    <n v="0.29999999999999982"/>
  </r>
  <r>
    <x v="5"/>
    <x v="0"/>
    <s v="—"/>
    <s v="—"/>
    <s v="B1"/>
    <s v="B1"/>
    <s v="B"/>
    <s v="B"/>
    <s v="B"/>
    <s v="C"/>
    <s v="C1"/>
    <s v="C2"/>
    <x v="0"/>
    <n v="4"/>
    <n v="5"/>
    <n v="5"/>
    <n v="4.666666666666667"/>
    <n v="5"/>
    <n v="4.5"/>
    <n v="4.5"/>
    <n v="4.666666666666667"/>
    <n v="4.5"/>
    <n v="5"/>
    <n v="4.5"/>
    <n v="5"/>
    <n v="3.5"/>
    <n v="4.5"/>
    <n v="3.5"/>
    <n v="4.5"/>
    <n v="4.5"/>
    <n v="4.5"/>
    <n v="3"/>
    <n v="4"/>
    <n v="3.5"/>
    <n v="4.4583333333333339"/>
    <n v="16.980259213829477"/>
    <n v="0.45833333333333393"/>
  </r>
  <r>
    <x v="5"/>
    <x v="2"/>
    <s v="B1"/>
    <s v="B1"/>
    <s v="B1"/>
    <s v="B1"/>
    <s v="B"/>
    <s v="B"/>
    <s v="B"/>
    <s v="B"/>
    <s v="B"/>
    <s v="B"/>
    <x v="1"/>
    <n v="4.5"/>
    <n v="4"/>
    <n v="4.5"/>
    <n v="4.333333333333333"/>
    <n v="3"/>
    <n v="4"/>
    <n v="3"/>
    <n v="3.3333333333333335"/>
    <n v="4"/>
    <n v="4.5"/>
    <n v="4"/>
    <n v="4"/>
    <n v="4"/>
    <n v="4.0999999999999996"/>
    <n v="4"/>
    <n v="4"/>
    <n v="4"/>
    <n v="3.5"/>
    <n v="4"/>
    <n v="3.9"/>
    <n v="4.5"/>
    <n v="3.9166666666666665"/>
    <n v="15.940461779379577"/>
    <n v="-8.3333333333333481E-2"/>
  </r>
  <r>
    <x v="5"/>
    <x v="3"/>
    <s v="A"/>
    <s v="A"/>
    <s v="A"/>
    <s v="A"/>
    <s v="A"/>
    <s v="A"/>
    <s v="A"/>
    <s v="A"/>
    <s v="A"/>
    <s v="A"/>
    <x v="1"/>
    <n v="4.5"/>
    <n v="4.5"/>
    <n v="4.5"/>
    <n v="4.5"/>
    <n v="4"/>
    <n v="3"/>
    <n v="3.5"/>
    <n v="3.5"/>
    <n v="4.5"/>
    <n v="4"/>
    <n v="4.5"/>
    <n v="4"/>
    <n v="5"/>
    <n v="4.4000000000000004"/>
    <n v="4.5"/>
    <n v="4.5"/>
    <n v="5"/>
    <n v="5"/>
    <n v="4.5"/>
    <n v="4.7"/>
    <n v="3.5"/>
    <n v="4.2750000000000004"/>
    <n v="18.481132152947687"/>
    <n v="-0.72499999999999964"/>
  </r>
  <r>
    <x v="5"/>
    <x v="4"/>
    <s v="A"/>
    <s v="A"/>
    <s v="A"/>
    <s v="A"/>
    <s v="A"/>
    <s v="A"/>
    <s v="A"/>
    <s v="A"/>
    <s v="A"/>
    <s v="A"/>
    <x v="2"/>
    <n v="4.5"/>
    <n v="4"/>
    <n v="4.5"/>
    <n v="4.333333333333333"/>
    <n v="4"/>
    <n v="4"/>
    <n v="3.5"/>
    <n v="3.8333333333333335"/>
    <n v="4"/>
    <n v="4.5"/>
    <n v="4.5"/>
    <n v="3.5"/>
    <n v="3.5"/>
    <n v="4"/>
    <n v="3.5"/>
    <n v="4"/>
    <n v="4"/>
    <n v="3.5"/>
    <n v="4"/>
    <n v="3.8"/>
    <n v="3.5"/>
    <n v="3.9916666666666663"/>
    <n v="14.744812640755386"/>
    <n v="0.49166666666666625"/>
  </r>
  <r>
    <x v="5"/>
    <x v="36"/>
    <s v="—"/>
    <s v="—"/>
    <s v="—"/>
    <s v="B1"/>
    <s v="B"/>
    <s v="B"/>
    <s v="B"/>
    <s v="C"/>
    <s v="C1"/>
    <s v="C2"/>
    <x v="0"/>
    <n v="4.5"/>
    <n v="4.5"/>
    <n v="4.5"/>
    <n v="4.5"/>
    <n v="5.5"/>
    <n v="4"/>
    <n v="5.5"/>
    <n v="5"/>
    <n v="4.5"/>
    <n v="5"/>
    <n v="5"/>
    <n v="4.5"/>
    <n v="3"/>
    <n v="4.4000000000000004"/>
    <n v="4"/>
    <n v="5"/>
    <n v="5.5"/>
    <n v="4.5"/>
    <n v="4"/>
    <n v="4.5999999999999996"/>
    <n v="3.5"/>
    <n v="4.625"/>
    <n v="19.593125796927364"/>
    <n v="1.125"/>
  </r>
  <r>
    <x v="5"/>
    <x v="7"/>
    <s v="A"/>
    <s v="A"/>
    <s v="A"/>
    <s v="A"/>
    <s v="A"/>
    <s v="A"/>
    <s v="A"/>
    <s v="A"/>
    <s v="A"/>
    <s v="A"/>
    <x v="3"/>
    <n v="2"/>
    <n v="2"/>
    <n v="3.5"/>
    <n v="2.5"/>
    <n v="2.5"/>
    <n v="3"/>
    <n v="2.5"/>
    <n v="2.6666666666666665"/>
    <n v="3"/>
    <n v="2.5"/>
    <n v="3"/>
    <n v="3"/>
    <n v="3"/>
    <n v="2.9"/>
    <n v="3"/>
    <n v="2"/>
    <n v="3"/>
    <n v="2.5"/>
    <n v="3"/>
    <n v="2.7"/>
    <n v="3.5"/>
    <n v="2.6916666666666664"/>
    <n v="7.8575142452502753"/>
    <n v="-0.30833333333333357"/>
  </r>
  <r>
    <x v="5"/>
    <x v="8"/>
    <s v="A"/>
    <s v="A"/>
    <s v="A"/>
    <s v="A"/>
    <s v="A"/>
    <s v="A"/>
    <s v="A"/>
    <s v="A"/>
    <s v="A"/>
    <s v="A"/>
    <x v="0"/>
    <n v="4.5"/>
    <n v="3.5"/>
    <n v="4.5"/>
    <n v="4.166666666666667"/>
    <n v="5"/>
    <n v="3.5"/>
    <n v="4"/>
    <n v="4.166666666666667"/>
    <n v="5"/>
    <n v="4"/>
    <n v="4.5"/>
    <n v="4.5"/>
    <n v="4"/>
    <n v="4.4000000000000004"/>
    <n v="3"/>
    <n v="3.5"/>
    <n v="3.5"/>
    <n v="3.5"/>
    <n v="3.5"/>
    <n v="3.4"/>
    <n v="3.5"/>
    <n v="4.0333333333333332"/>
    <n v="13.619900278031691"/>
    <n v="3.3333333333333215E-2"/>
  </r>
  <r>
    <x v="5"/>
    <x v="9"/>
    <s v="A"/>
    <s v="A"/>
    <s v="A"/>
    <s v="A"/>
    <s v="A"/>
    <s v="A"/>
    <s v="A"/>
    <s v="A"/>
    <s v="A"/>
    <s v="A"/>
    <x v="2"/>
    <n v="4.5"/>
    <n v="4"/>
    <n v="4"/>
    <n v="4.166666666666667"/>
    <n v="4"/>
    <n v="3.5"/>
    <n v="3.5"/>
    <n v="3.6666666666666665"/>
    <n v="4"/>
    <n v="4.5"/>
    <n v="4.5"/>
    <n v="3.5"/>
    <n v="4"/>
    <n v="4.0999999999999996"/>
    <n v="4"/>
    <n v="4"/>
    <n v="3.5"/>
    <n v="4"/>
    <n v="3.5"/>
    <n v="3.8"/>
    <n v="4"/>
    <n v="3.9333333333333336"/>
    <n v="15.140839510662307"/>
    <n v="-6.666666666666643E-2"/>
  </r>
  <r>
    <x v="5"/>
    <x v="10"/>
    <s v="A"/>
    <s v="A"/>
    <s v="A"/>
    <s v="A"/>
    <s v="A"/>
    <s v="A"/>
    <s v="A"/>
    <s v="A"/>
    <s v="A"/>
    <s v="A"/>
    <x v="1"/>
    <n v="4"/>
    <n v="3.5"/>
    <n v="3"/>
    <n v="3.5"/>
    <n v="3.5"/>
    <n v="3"/>
    <n v="4"/>
    <n v="3.5"/>
    <n v="3.5"/>
    <n v="4"/>
    <n v="4"/>
    <n v="3.5"/>
    <n v="3.5"/>
    <n v="3.7"/>
    <n v="4"/>
    <n v="3"/>
    <n v="4"/>
    <n v="4"/>
    <n v="3"/>
    <n v="3.6"/>
    <n v="4.5"/>
    <n v="3.5749999999999997"/>
    <n v="13.767339462252496"/>
    <n v="7.4999999999999734E-2"/>
  </r>
  <r>
    <x v="5"/>
    <x v="11"/>
    <s v="B1"/>
    <s v="B1"/>
    <s v="B1"/>
    <s v="B1"/>
    <s v="B"/>
    <s v="B"/>
    <s v="A"/>
    <s v="A"/>
    <s v="A"/>
    <s v="A"/>
    <x v="3"/>
    <n v="2.5"/>
    <n v="2.5"/>
    <n v="3"/>
    <n v="2.6666666666666665"/>
    <n v="3.5"/>
    <n v="3"/>
    <n v="2.5"/>
    <n v="3"/>
    <n v="3"/>
    <n v="2"/>
    <n v="3"/>
    <n v="3"/>
    <n v="2.5"/>
    <n v="2.7"/>
    <n v="3.5"/>
    <n v="3"/>
    <n v="3"/>
    <n v="2"/>
    <n v="2.5"/>
    <n v="2.8"/>
    <n v="3.5"/>
    <n v="2.791666666666667"/>
    <n v="8.3594998260828444"/>
    <n v="0.29166666666666696"/>
  </r>
  <r>
    <x v="5"/>
    <x v="12"/>
    <s v="B1"/>
    <s v="B1"/>
    <s v="B1"/>
    <s v="B1"/>
    <s v="B"/>
    <s v="B"/>
    <s v="B"/>
    <s v="A"/>
    <s v="A"/>
    <s v="A"/>
    <x v="3"/>
    <n v="2.5"/>
    <n v="2"/>
    <n v="2.5"/>
    <n v="2.3333333333333335"/>
    <n v="4"/>
    <n v="3.5"/>
    <n v="2.5"/>
    <n v="3.3333333333333335"/>
    <n v="3"/>
    <n v="2"/>
    <n v="2.5"/>
    <n v="2"/>
    <n v="3"/>
    <n v="2.5"/>
    <n v="3"/>
    <n v="3"/>
    <n v="3"/>
    <n v="2"/>
    <n v="3"/>
    <n v="2.8"/>
    <n v="3.5"/>
    <n v="2.7416666666666671"/>
    <n v="8.2191129192621766"/>
    <n v="-0.25833333333333286"/>
  </r>
  <r>
    <x v="5"/>
    <x v="13"/>
    <s v="A"/>
    <s v="A"/>
    <s v="A"/>
    <s v="A"/>
    <s v="A"/>
    <s v="B"/>
    <s v="B"/>
    <s v="B"/>
    <s v="B"/>
    <s v="B"/>
    <x v="4"/>
    <n v="4"/>
    <n v="3.5"/>
    <n v="4"/>
    <n v="3.8333333333333335"/>
    <n v="4.5"/>
    <n v="3.5"/>
    <n v="4.5"/>
    <n v="4.166666666666667"/>
    <n v="4"/>
    <n v="4"/>
    <n v="4"/>
    <n v="4"/>
    <n v="3"/>
    <n v="3.8"/>
    <n v="4"/>
    <n v="4"/>
    <n v="4.5"/>
    <n v="3.5"/>
    <n v="3.5"/>
    <n v="3.9"/>
    <n v="3"/>
    <n v="3.9250000000000003"/>
    <n v="14.142738465255382"/>
    <n v="0.92500000000000027"/>
  </r>
  <r>
    <x v="5"/>
    <x v="14"/>
    <s v="B2"/>
    <s v="B2"/>
    <s v="B2"/>
    <s v="B2"/>
    <s v="A"/>
    <s v="A"/>
    <s v="A"/>
    <s v="A"/>
    <s v="A"/>
    <s v="A"/>
    <x v="3"/>
    <n v="3"/>
    <n v="2.5"/>
    <n v="1.5"/>
    <n v="2.3333333333333335"/>
    <n v="4"/>
    <n v="1"/>
    <n v="2"/>
    <n v="2.3333333333333335"/>
    <n v="3"/>
    <n v="3.5"/>
    <n v="3"/>
    <n v="3.5"/>
    <n v="2.5"/>
    <n v="3.1"/>
    <n v="2.5"/>
    <n v="4"/>
    <n v="3"/>
    <n v="3"/>
    <n v="3.5"/>
    <n v="3.2"/>
    <n v="3.5"/>
    <n v="2.7416666666666671"/>
    <n v="9.0687990708554782"/>
    <n v="0.24166666666666714"/>
  </r>
  <r>
    <x v="5"/>
    <x v="15"/>
    <s v="A"/>
    <s v="A"/>
    <s v="A"/>
    <s v="A"/>
    <s v="A"/>
    <s v="A"/>
    <s v="A"/>
    <s v="A"/>
    <s v="A"/>
    <s v="A"/>
    <x v="1"/>
    <n v="4.5"/>
    <n v="4"/>
    <n v="4"/>
    <n v="4.166666666666667"/>
    <n v="4.5"/>
    <n v="4"/>
    <n v="3.5"/>
    <n v="4"/>
    <n v="4"/>
    <n v="5"/>
    <n v="4"/>
    <n v="4"/>
    <n v="4.5"/>
    <n v="4.3"/>
    <n v="3"/>
    <n v="4.5"/>
    <n v="5"/>
    <n v="3.5"/>
    <n v="3.5"/>
    <n v="3.9"/>
    <n v="4"/>
    <n v="4.0916666666666668"/>
    <n v="16.022230280054966"/>
    <n v="-0.40833333333333321"/>
  </r>
  <r>
    <x v="5"/>
    <x v="16"/>
    <s v="B1"/>
    <s v="B1"/>
    <s v="B1"/>
    <s v="B1"/>
    <s v="B"/>
    <s v="B"/>
    <s v="B"/>
    <s v="B"/>
    <s v="B"/>
    <s v="B"/>
    <x v="0"/>
    <n v="4.5"/>
    <n v="3.5"/>
    <n v="4.5"/>
    <n v="4.166666666666667"/>
    <n v="3.5"/>
    <n v="4.5"/>
    <n v="4"/>
    <n v="4"/>
    <n v="2.5"/>
    <n v="4"/>
    <n v="3"/>
    <n v="3.5"/>
    <n v="4"/>
    <n v="3.4"/>
    <n v="3"/>
    <n v="4.5"/>
    <n v="3.5"/>
    <n v="3.5"/>
    <n v="3.5"/>
    <n v="3.6"/>
    <n v="3.5"/>
    <n v="3.791666666666667"/>
    <n v="13.482914788927493"/>
    <n v="-0.20833333333333304"/>
  </r>
  <r>
    <x v="5"/>
    <x v="17"/>
    <s v="—"/>
    <s v="B2"/>
    <s v="B2"/>
    <s v="B2"/>
    <s v="B"/>
    <s v="B"/>
    <s v="B"/>
    <s v="B"/>
    <s v="B"/>
    <s v="B"/>
    <x v="3"/>
    <n v="3.5"/>
    <n v="2.5"/>
    <n v="4"/>
    <n v="3.3333333333333335"/>
    <n v="4"/>
    <n v="3.5"/>
    <n v="2.5"/>
    <n v="3.3333333333333335"/>
    <n v="3"/>
    <n v="3.5"/>
    <n v="4"/>
    <n v="4"/>
    <n v="4"/>
    <n v="3.7"/>
    <n v="4"/>
    <n v="3.5"/>
    <n v="3.5"/>
    <n v="3"/>
    <n v="3"/>
    <n v="3.4"/>
    <n v="3.5"/>
    <n v="3.4416666666666669"/>
    <n v="11.794019623895972"/>
    <n v="0.44166666666666687"/>
  </r>
  <r>
    <x v="5"/>
    <x v="18"/>
    <s v="B2"/>
    <s v="B2"/>
    <s v="B2"/>
    <s v="B2"/>
    <s v="B"/>
    <s v="B"/>
    <s v="B"/>
    <s v="B"/>
    <s v="B"/>
    <s v="B"/>
    <x v="3"/>
    <n v="4"/>
    <n v="3.5"/>
    <n v="4.5"/>
    <n v="4"/>
    <n v="4.5"/>
    <n v="2.5"/>
    <n v="3"/>
    <n v="3.3333333333333335"/>
    <n v="2.5"/>
    <n v="3.5"/>
    <n v="2.5"/>
    <n v="3"/>
    <n v="2.5"/>
    <n v="2.8"/>
    <n v="3"/>
    <n v="3.5"/>
    <n v="4"/>
    <n v="2.5"/>
    <n v="3"/>
    <n v="3.2"/>
    <n v="4"/>
    <n v="3.333333333333333"/>
    <n v="11.371289796495882"/>
    <n v="1.333333333333333"/>
  </r>
  <r>
    <x v="5"/>
    <x v="19"/>
    <s v="A"/>
    <s v="A"/>
    <s v="A"/>
    <s v="A"/>
    <s v="A"/>
    <s v="A"/>
    <s v="A"/>
    <s v="A"/>
    <s v="A"/>
    <s v="A"/>
    <x v="3"/>
    <n v="3.5"/>
    <n v="3"/>
    <n v="3.5"/>
    <n v="3.3333333333333335"/>
    <n v="5"/>
    <n v="4"/>
    <n v="3.5"/>
    <n v="4.166666666666667"/>
    <n v="3.5"/>
    <n v="4"/>
    <n v="4"/>
    <n v="3.5"/>
    <n v="4"/>
    <n v="3.8"/>
    <n v="4"/>
    <n v="3.5"/>
    <n v="4.5"/>
    <n v="4"/>
    <n v="4"/>
    <n v="4"/>
    <n v="4.5"/>
    <n v="3.8250000000000002"/>
    <n v="15.892556994730917"/>
    <n v="-0.17499999999999982"/>
  </r>
  <r>
    <x v="5"/>
    <x v="20"/>
    <s v="A"/>
    <s v="A"/>
    <s v="A"/>
    <s v="A"/>
    <s v="A"/>
    <s v="A"/>
    <s v="A"/>
    <s v="A"/>
    <s v="A"/>
    <s v="A"/>
    <x v="3"/>
    <n v="3.5"/>
    <n v="3.5"/>
    <n v="4"/>
    <n v="3.6666666666666665"/>
    <n v="4"/>
    <n v="3.5"/>
    <n v="3"/>
    <n v="3.5"/>
    <n v="3"/>
    <n v="3.5"/>
    <n v="3"/>
    <n v="2.5"/>
    <n v="2.5"/>
    <n v="2.9"/>
    <n v="3.5"/>
    <n v="3.5"/>
    <n v="3"/>
    <n v="2.5"/>
    <n v="3"/>
    <n v="3.1"/>
    <n v="3.5"/>
    <n v="3.2916666666666665"/>
    <n v="10.534579637811989"/>
    <n v="0.79166666666666652"/>
  </r>
  <r>
    <x v="5"/>
    <x v="21"/>
    <s v="B1"/>
    <s v="B1"/>
    <s v="B1"/>
    <s v="B1"/>
    <s v="B"/>
    <s v="B"/>
    <s v="B"/>
    <s v="B"/>
    <s v="C2"/>
    <s v="C1"/>
    <x v="1"/>
    <n v="4"/>
    <n v="3.5"/>
    <n v="3.5"/>
    <n v="3.6666666666666665"/>
    <n v="4"/>
    <n v="4"/>
    <n v="3.5"/>
    <n v="3.8333333333333335"/>
    <n v="4"/>
    <n v="4.5"/>
    <n v="4.5"/>
    <n v="3.5"/>
    <n v="3.5"/>
    <n v="4"/>
    <n v="4"/>
    <n v="4"/>
    <n v="4"/>
    <n v="3.5"/>
    <n v="3.5"/>
    <n v="3.8"/>
    <n v="3.5"/>
    <n v="3.8250000000000002"/>
    <n v="14.17449580929024"/>
    <n v="0.32500000000000018"/>
  </r>
  <r>
    <x v="5"/>
    <x v="22"/>
    <s v="A"/>
    <s v="A"/>
    <s v="A"/>
    <s v="A"/>
    <s v="A"/>
    <s v="A"/>
    <s v="A"/>
    <s v="A"/>
    <s v="A"/>
    <s v="A"/>
    <x v="0"/>
    <n v="4"/>
    <n v="4"/>
    <n v="4"/>
    <n v="4"/>
    <n v="4"/>
    <n v="3.5"/>
    <n v="4"/>
    <n v="3.8333333333333335"/>
    <n v="3.5"/>
    <n v="3.5"/>
    <n v="3.5"/>
    <n v="3.5"/>
    <n v="3"/>
    <n v="3.4"/>
    <n v="3.5"/>
    <n v="4"/>
    <n v="3.5"/>
    <n v="3.5"/>
    <n v="3"/>
    <n v="3.5"/>
    <n v="4.5"/>
    <n v="3.6833333333333336"/>
    <n v="13.84850756162496"/>
    <n v="0.68333333333333357"/>
  </r>
  <r>
    <x v="5"/>
    <x v="23"/>
    <s v="A"/>
    <s v="A"/>
    <s v="A"/>
    <s v="A"/>
    <s v="A"/>
    <s v="B"/>
    <s v="B"/>
    <s v="B"/>
    <s v="B"/>
    <s v="B"/>
    <x v="3"/>
    <n v="3.5"/>
    <n v="4"/>
    <n v="4"/>
    <n v="3.8333333333333335"/>
    <n v="4.5"/>
    <n v="2.5"/>
    <n v="2.5"/>
    <n v="3.1666666666666665"/>
    <n v="3.5"/>
    <n v="3"/>
    <n v="3"/>
    <n v="3"/>
    <n v="2.5"/>
    <n v="3"/>
    <n v="3"/>
    <n v="3"/>
    <n v="4"/>
    <n v="3"/>
    <n v="3"/>
    <n v="3.2"/>
    <n v="3.5"/>
    <n v="3.3"/>
    <n v="10.82394341783899"/>
    <n v="0.79999999999999982"/>
  </r>
  <r>
    <x v="5"/>
    <x v="24"/>
    <s v="B1"/>
    <s v="B1"/>
    <s v="B1"/>
    <s v="B1"/>
    <s v="A"/>
    <s v="A"/>
    <s v="A"/>
    <s v="A"/>
    <s v="A"/>
    <s v="A"/>
    <x v="3"/>
    <n v="3"/>
    <n v="3"/>
    <n v="3"/>
    <n v="3"/>
    <n v="4"/>
    <n v="3"/>
    <n v="3.5"/>
    <n v="3.5"/>
    <n v="3.5"/>
    <n v="4"/>
    <n v="3.5"/>
    <n v="2.5"/>
    <n v="3"/>
    <n v="3.3"/>
    <n v="3.5"/>
    <n v="4"/>
    <n v="4.5"/>
    <n v="4"/>
    <n v="3.5"/>
    <n v="3.9"/>
    <n v="3.5"/>
    <n v="3.4250000000000003"/>
    <n v="13.006438597588897"/>
    <n v="0.42500000000000027"/>
  </r>
  <r>
    <x v="5"/>
    <x v="25"/>
    <s v="A"/>
    <s v="A"/>
    <s v="A"/>
    <s v="A"/>
    <s v="A"/>
    <s v="A"/>
    <s v="A"/>
    <s v="A"/>
    <s v="A"/>
    <s v="A"/>
    <x v="3"/>
    <n v="3.5"/>
    <n v="3"/>
    <n v="1.5"/>
    <n v="2.6666666666666665"/>
    <n v="3"/>
    <n v="2"/>
    <n v="2.5"/>
    <n v="2.5"/>
    <n v="3"/>
    <n v="3.5"/>
    <n v="4"/>
    <n v="2.5"/>
    <n v="3"/>
    <n v="3.2"/>
    <n v="4"/>
    <n v="3"/>
    <n v="3"/>
    <n v="3.5"/>
    <n v="3"/>
    <n v="3.3"/>
    <n v="2.5"/>
    <n v="2.916666666666667"/>
    <n v="8.9063096607355678"/>
    <n v="-8.3333333333333037E-2"/>
  </r>
  <r>
    <x v="5"/>
    <x v="26"/>
    <s v="B2"/>
    <s v="B2"/>
    <s v="B2"/>
    <s v="B2"/>
    <s v="B"/>
    <s v="B"/>
    <s v="B"/>
    <s v="B"/>
    <s v="B"/>
    <s v="B"/>
    <x v="0"/>
    <n v="4.5"/>
    <n v="5"/>
    <n v="5"/>
    <n v="4.833333333333333"/>
    <n v="3.5"/>
    <n v="3.5"/>
    <n v="3.5"/>
    <n v="3.5"/>
    <n v="4"/>
    <n v="4"/>
    <n v="4"/>
    <n v="4"/>
    <n v="4"/>
    <n v="4"/>
    <n v="3.5"/>
    <n v="4.5"/>
    <n v="4"/>
    <n v="3"/>
    <n v="2.5"/>
    <n v="3.5"/>
    <n v="3.5"/>
    <n v="3.958333333333333"/>
    <n v="13.710708827864377"/>
    <n v="-4.1666666666666963E-2"/>
  </r>
  <r>
    <x v="5"/>
    <x v="27"/>
    <s v="A"/>
    <s v="A"/>
    <s v="A"/>
    <s v="A"/>
    <s v="A"/>
    <s v="A"/>
    <s v="A"/>
    <s v="A"/>
    <s v="A"/>
    <s v="A"/>
    <x v="3"/>
    <n v="4"/>
    <n v="3.5"/>
    <n v="4"/>
    <n v="3.8333333333333335"/>
    <n v="3"/>
    <n v="4"/>
    <n v="3"/>
    <n v="3.3333333333333335"/>
    <n v="3"/>
    <n v="3"/>
    <n v="2.5"/>
    <n v="3"/>
    <n v="2.5"/>
    <n v="2.8"/>
    <n v="3.5"/>
    <n v="3.5"/>
    <n v="3"/>
    <n v="3.5"/>
    <n v="3"/>
    <n v="3.3"/>
    <n v="3.5"/>
    <n v="3.3166666666666664"/>
    <n v="11.136133494393864"/>
    <n v="0.81666666666666643"/>
  </r>
  <r>
    <x v="5"/>
    <x v="28"/>
    <s v="B1"/>
    <s v="B1"/>
    <s v="B1"/>
    <s v="B1"/>
    <s v="B"/>
    <s v="B"/>
    <s v="B"/>
    <s v="B"/>
    <s v="C1"/>
    <s v="C1"/>
    <x v="2"/>
    <n v="4"/>
    <n v="4.5"/>
    <n v="4.5"/>
    <n v="4.333333333333333"/>
    <n v="4"/>
    <n v="4.5"/>
    <n v="4"/>
    <n v="4.166666666666667"/>
    <n v="5"/>
    <n v="5.5"/>
    <n v="4.5"/>
    <n v="4.5"/>
    <n v="4.5"/>
    <n v="4.8"/>
    <n v="4.5"/>
    <n v="4.5"/>
    <n v="4.5"/>
    <n v="4"/>
    <n v="4"/>
    <n v="4.3"/>
    <n v="3.5"/>
    <n v="4.4000000000000004"/>
    <n v="17.758248919709782"/>
    <n v="-9.9999999999999645E-2"/>
  </r>
  <r>
    <x v="5"/>
    <x v="29"/>
    <s v="not applicable"/>
    <s v="not applicable"/>
    <s v="not applicable"/>
    <s v="not applicable"/>
    <s v="not applicable"/>
    <s v="not applicable"/>
    <s v="not applicable"/>
    <s v="not applicable"/>
    <s v="not applicable"/>
    <s v="not applicable"/>
    <x v="5"/>
    <n v="3.7666666666666666"/>
    <n v="3"/>
    <n v="4"/>
    <n v="4"/>
    <n v="4"/>
    <n v="3"/>
    <n v="3"/>
    <n v="3"/>
    <n v="4"/>
    <n v="4"/>
    <n v="4"/>
    <n v="3"/>
    <n v="3"/>
    <n v="4"/>
    <n v="3"/>
    <n v="4"/>
    <n v="4"/>
    <n v="4"/>
    <n v="3"/>
    <n v="4"/>
    <n v="3.6666666666666665"/>
    <n v="3.5061111111111112"/>
    <n v="13"/>
    <n v="0.20611111111111091"/>
  </r>
  <r>
    <x v="5"/>
    <x v="30"/>
    <s v="not applicable"/>
    <s v="not applicable"/>
    <s v="not applicable"/>
    <s v="not applicable"/>
    <s v="not applicable"/>
    <s v="not applicable"/>
    <s v="not applicable"/>
    <s v="not applicable"/>
    <s v="not applicable"/>
    <s v="not applicable"/>
    <x v="6"/>
    <n v="3.8461538461538463"/>
    <n v="3.7"/>
    <n v="4.1000000000000005"/>
    <n v="3.9000000000000004"/>
    <n v="4.1000000000000005"/>
    <n v="3.7"/>
    <n v="3.5"/>
    <n v="3.8000000000000003"/>
    <n v="3.7"/>
    <n v="3.9000000000000004"/>
    <n v="3.7"/>
    <n v="3.7"/>
    <n v="3.4000000000000004"/>
    <n v="3.7"/>
    <n v="3.6"/>
    <n v="3.9000000000000004"/>
    <n v="4"/>
    <n v="3.3000000000000003"/>
    <n v="3.3000000000000003"/>
    <n v="3.6"/>
    <n v="3.5769230769230771"/>
    <n v="3.7314102564102569"/>
    <n v="13.600000000000001"/>
    <n v="0.23141025641025692"/>
  </r>
  <r>
    <x v="5"/>
    <x v="31"/>
    <s v="not applicable"/>
    <s v="not applicable"/>
    <s v="not applicable"/>
    <s v="not applicable"/>
    <s v="not applicable"/>
    <s v="not applicable"/>
    <s v="not applicable"/>
    <s v="not applicable"/>
    <s v="not applicable"/>
    <s v="not applicable"/>
    <x v="7"/>
    <n v="3.8035714285714284"/>
    <n v="3.5535714285714284"/>
    <n v="3.9166666666666665"/>
    <n v="3.833553791887125"/>
    <n v="3.986772486772487"/>
    <n v="3.4781746031746033"/>
    <n v="3.4722222222222219"/>
    <n v="3.645723104056438"/>
    <n v="3.6626984126984126"/>
    <n v="3.9550264550264544"/>
    <n v="3.8121693121693121"/>
    <n v="3.589285714285714"/>
    <n v="3.4378306878306879"/>
    <n v="3.6914021164021165"/>
    <n v="3.5350529100529102"/>
    <n v="3.8697089947089949"/>
    <n v="3.9332010582010581"/>
    <n v="3.4702380952380949"/>
    <n v="3.3564814814814814"/>
    <n v="3.6329365079365079"/>
    <n v="3.6355820105820107"/>
    <n v="3.7009038800705469"/>
    <n v="13.567217684648861"/>
    <n v="0.34376102292768973"/>
  </r>
  <r>
    <x v="5"/>
    <x v="32"/>
    <s v="not applicable"/>
    <s v="not applicable"/>
    <s v="not applicable"/>
    <s v="not applicable"/>
    <s v="not applicable"/>
    <s v="not applicable"/>
    <s v="not applicable"/>
    <s v="not applicable"/>
    <s v="not applicable"/>
    <s v="not applicable"/>
    <x v="3"/>
    <n v="3.2083333333333335"/>
    <n v="2.9166666666666665"/>
    <n v="3.25"/>
    <n v="3.125"/>
    <n v="3.8333333333333335"/>
    <n v="2.9583333333333335"/>
    <n v="2.75"/>
    <n v="3.1805555555555558"/>
    <n v="3.0833333333333335"/>
    <n v="3.1666666666666665"/>
    <n v="3.1666666666666665"/>
    <n v="2.9583333333333335"/>
    <n v="2.9166666666666665"/>
    <n v="3.0583333333333331"/>
    <n v="3.375"/>
    <n v="3.2916666666666665"/>
    <n v="3.4583333333333335"/>
    <n v="2.9583333333333335"/>
    <n v="3.125"/>
    <n v="3.2416666666666667"/>
    <n v="3.5416666666666665"/>
    <n v="3.151388888888889"/>
    <n v="10.580849773745237"/>
    <n v="0.3597222222222225"/>
  </r>
  <r>
    <x v="5"/>
    <x v="33"/>
    <s v="not applicable"/>
    <s v="not applicable"/>
    <s v="not applicable"/>
    <s v="not applicable"/>
    <s v="not applicable"/>
    <s v="not applicable"/>
    <s v="not applicable"/>
    <s v="not applicable"/>
    <s v="not applicable"/>
    <s v="not applicable"/>
    <x v="8"/>
    <n v="4.2222222222222223"/>
    <n v="3.8333333333333335"/>
    <n v="4"/>
    <n v="4.0185185185185182"/>
    <n v="4.0555555555555554"/>
    <n v="3.3333333333333335"/>
    <n v="3.6666666666666665"/>
    <n v="3.6851851851851856"/>
    <n v="3.8333333333333335"/>
    <n v="4.0555555555555554"/>
    <n v="4.0555555555555554"/>
    <n v="3.6666666666666665"/>
    <n v="3.6111111111111112"/>
    <n v="3.8444444444444446"/>
    <n v="3.4444444444444446"/>
    <n v="3.8888888888888888"/>
    <n v="4.0555555555555554"/>
    <n v="3.6666666666666665"/>
    <n v="3.4444444444444446"/>
    <n v="3.6999999999999997"/>
    <n v="3.7222222222222223"/>
    <n v="3.8120370370370371"/>
    <n v="14.172201117925875"/>
    <n v="0.14537037037037059"/>
  </r>
  <r>
    <x v="5"/>
    <x v="34"/>
    <s v="not applicable"/>
    <s v="not applicable"/>
    <s v="not applicable"/>
    <s v="not applicable"/>
    <s v="not applicable"/>
    <s v="not applicable"/>
    <s v="not applicable"/>
    <s v="not applicable"/>
    <s v="not applicable"/>
    <s v="not applicable"/>
    <x v="8"/>
    <n v="4.2857142857142856"/>
    <n v="4.2857142857142856"/>
    <n v="4.5"/>
    <n v="4.3571428571428568"/>
    <n v="4.0714285714285712"/>
    <n v="4.1428571428571432"/>
    <n v="4"/>
    <n v="4.0714285714285712"/>
    <n v="4.0714285714285712"/>
    <n v="4.6428571428571432"/>
    <n v="4.2142857142857144"/>
    <n v="4.1428571428571432"/>
    <n v="3.7857142857142856"/>
    <n v="4.1714285714285717"/>
    <n v="3.7857142857142856"/>
    <n v="4.4285714285714288"/>
    <n v="4.2857142857142856"/>
    <n v="3.7857142857142856"/>
    <n v="3.5"/>
    <n v="3.9571428571428577"/>
    <n v="3.6428571428571428"/>
    <n v="4.1392857142857142"/>
    <n v="15.948602162275472"/>
    <n v="0.21071428571428585"/>
  </r>
  <r>
    <x v="5"/>
    <x v="35"/>
    <s v="not applicable"/>
    <s v="not applicable"/>
    <s v="not applicable"/>
    <s v="not applicable"/>
    <s v="not applicable"/>
    <s v="not applicable"/>
    <s v="not applicable"/>
    <s v="not applicable"/>
    <s v="not applicable"/>
    <s v="not applicable"/>
    <x v="8"/>
    <n v="4.253968253968254"/>
    <n v="4.0595238095238093"/>
    <n v="4.25"/>
    <n v="4.1878306878306875"/>
    <n v="4.0634920634920633"/>
    <n v="3.7380952380952381"/>
    <n v="3.833333333333333"/>
    <n v="3.8783068783068781"/>
    <n v="3.9523809523809526"/>
    <n v="4.3492063492063497"/>
    <n v="4.1349206349206344"/>
    <n v="3.9047619047619051"/>
    <n v="3.6984126984126986"/>
    <n v="4.0079365079365079"/>
    <n v="3.6150793650793651"/>
    <n v="4.1587301587301591"/>
    <n v="4.1706349206349209"/>
    <n v="3.7261904761904763"/>
    <n v="3.4722222222222223"/>
    <n v="3.8285714285714287"/>
    <n v="3.6825396825396828"/>
    <n v="3.9756613756613759"/>
    <n v="15.060401640100674"/>
    <n v="0.1944113756613759"/>
  </r>
  <r>
    <x v="6"/>
    <x v="37"/>
    <s v="A"/>
    <s v="A"/>
    <s v="A"/>
    <s v="A"/>
    <s v="A"/>
    <s v="A"/>
    <s v="A"/>
    <s v="A"/>
    <s v="A"/>
    <s v="A"/>
    <x v="0"/>
    <n v="3.5"/>
    <n v="3.5"/>
    <n v="3.5"/>
    <n v="3.5"/>
    <n v="3.5"/>
    <n v="2"/>
    <n v="3"/>
    <n v="2.8333333333333335"/>
    <n v="2"/>
    <n v="3.5"/>
    <n v="3.5"/>
    <n v="3"/>
    <n v="2.5"/>
    <n v="2.9"/>
    <n v="1.5"/>
    <n v="4"/>
    <n v="3.5"/>
    <n v="3"/>
    <n v="2.5"/>
    <n v="2.9"/>
    <n v="3.5"/>
    <n v="3.0333333333333337"/>
    <n v="9.2765073484398517"/>
    <n v="1.0333333333333337"/>
  </r>
  <r>
    <x v="6"/>
    <x v="0"/>
    <s v="—"/>
    <s v="—"/>
    <s v="B1"/>
    <s v="B1"/>
    <s v="B"/>
    <s v="B"/>
    <s v="B"/>
    <s v="C"/>
    <s v="C1"/>
    <s v="C2"/>
    <x v="0"/>
    <n v="4"/>
    <n v="5"/>
    <n v="5"/>
    <n v="4.666666666666667"/>
    <n v="5"/>
    <n v="4.5"/>
    <n v="4.5"/>
    <n v="4.666666666666667"/>
    <n v="4.5"/>
    <n v="5"/>
    <n v="5"/>
    <n v="5"/>
    <n v="4"/>
    <n v="4.7"/>
    <n v="3.5"/>
    <n v="4.5"/>
    <n v="4.5"/>
    <n v="4.5"/>
    <n v="3"/>
    <n v="4"/>
    <n v="3"/>
    <n v="4.5083333333333337"/>
    <n v="16.376612698340789"/>
    <n v="1.0083333333333337"/>
  </r>
  <r>
    <x v="6"/>
    <x v="2"/>
    <s v="B1"/>
    <s v="B1"/>
    <s v="B1"/>
    <s v="B1"/>
    <s v="B"/>
    <s v="B"/>
    <s v="B"/>
    <s v="B"/>
    <s v="B"/>
    <s v="B"/>
    <x v="1"/>
    <n v="4.5"/>
    <n v="4"/>
    <n v="4.5"/>
    <n v="4.333333333333333"/>
    <n v="3"/>
    <n v="4"/>
    <n v="3"/>
    <n v="3.3333333333333335"/>
    <n v="4.5"/>
    <n v="4.5"/>
    <n v="4.5"/>
    <n v="4"/>
    <n v="4"/>
    <n v="4.3"/>
    <n v="4"/>
    <n v="4"/>
    <n v="4"/>
    <n v="3.5"/>
    <n v="4"/>
    <n v="3.9"/>
    <n v="3"/>
    <n v="3.9666666666666663"/>
    <n v="14.282273350380173"/>
    <n v="-3.3333333333333659E-2"/>
  </r>
  <r>
    <x v="6"/>
    <x v="3"/>
    <s v="A"/>
    <s v="A"/>
    <s v="A"/>
    <s v="A"/>
    <s v="A"/>
    <s v="A"/>
    <s v="A"/>
    <s v="A"/>
    <s v="A"/>
    <s v="A"/>
    <x v="1"/>
    <n v="4.5"/>
    <n v="4.5"/>
    <n v="4.5"/>
    <n v="4.5"/>
    <n v="4"/>
    <n v="3.5"/>
    <n v="3.5"/>
    <n v="3.6666666666666665"/>
    <n v="4.5"/>
    <n v="4.5"/>
    <n v="5"/>
    <n v="4.5"/>
    <n v="5.5"/>
    <n v="4.8"/>
    <n v="4.5"/>
    <n v="4.5"/>
    <n v="5"/>
    <n v="5.5"/>
    <n v="4.5"/>
    <n v="4.8"/>
    <n v="3.5"/>
    <n v="4.4416666666666664"/>
    <n v="19.474064988889587"/>
    <n v="-0.55833333333333357"/>
  </r>
  <r>
    <x v="6"/>
    <x v="4"/>
    <s v="A"/>
    <s v="A"/>
    <s v="A"/>
    <s v="A"/>
    <s v="A"/>
    <s v="A"/>
    <s v="A"/>
    <s v="A"/>
    <s v="A"/>
    <s v="A"/>
    <x v="2"/>
    <n v="4.5"/>
    <n v="4.5"/>
    <n v="5"/>
    <n v="4.666666666666667"/>
    <n v="4.5"/>
    <n v="4.5"/>
    <n v="3.5"/>
    <n v="4.166666666666667"/>
    <n v="4.5"/>
    <n v="4.5"/>
    <n v="4.5"/>
    <n v="3.5"/>
    <n v="3.5"/>
    <n v="4.0999999999999996"/>
    <n v="3.5"/>
    <n v="4.5"/>
    <n v="4"/>
    <n v="4"/>
    <n v="4"/>
    <n v="4"/>
    <n v="3"/>
    <n v="4.2333333333333334"/>
    <n v="15.467097352224895"/>
    <n v="0.73333333333333339"/>
  </r>
  <r>
    <x v="6"/>
    <x v="36"/>
    <s v="—"/>
    <s v="—"/>
    <s v="—"/>
    <s v="B1"/>
    <s v="B"/>
    <s v="B"/>
    <s v="B"/>
    <s v="C"/>
    <s v="C1"/>
    <s v="C2"/>
    <x v="0"/>
    <n v="4.5"/>
    <n v="4.5"/>
    <n v="5"/>
    <n v="4.666666666666667"/>
    <n v="5.5"/>
    <n v="3.5"/>
    <n v="5.5"/>
    <n v="4.833333333333333"/>
    <n v="4.5"/>
    <n v="4.5"/>
    <n v="4.5"/>
    <n v="4.5"/>
    <n v="3"/>
    <n v="4.2"/>
    <n v="4"/>
    <n v="5"/>
    <n v="5.5"/>
    <n v="4.5"/>
    <n v="4"/>
    <n v="4.5999999999999996"/>
    <n v="3.5"/>
    <n v="4.5749999999999993"/>
    <n v="19.395356368321028"/>
    <n v="1.5749999999999993"/>
  </r>
  <r>
    <x v="6"/>
    <x v="7"/>
    <s v="A"/>
    <s v="A"/>
    <s v="A"/>
    <s v="A"/>
    <s v="A"/>
    <s v="A"/>
    <s v="A"/>
    <s v="A"/>
    <s v="A"/>
    <s v="A"/>
    <x v="3"/>
    <n v="3"/>
    <n v="3"/>
    <n v="3.5"/>
    <n v="3.1666666666666665"/>
    <n v="3"/>
    <n v="3"/>
    <n v="2.5"/>
    <n v="2.8333333333333335"/>
    <n v="3.5"/>
    <n v="3"/>
    <n v="3"/>
    <n v="3"/>
    <n v="3"/>
    <n v="3.1"/>
    <n v="3"/>
    <n v="2"/>
    <n v="3"/>
    <n v="3"/>
    <n v="3"/>
    <n v="2.8"/>
    <n v="3.5"/>
    <n v="2.9749999999999996"/>
    <n v="8.8658941299989511"/>
    <n v="-2.5000000000000355E-2"/>
  </r>
  <r>
    <x v="6"/>
    <x v="8"/>
    <s v="A"/>
    <s v="A"/>
    <s v="A"/>
    <s v="A"/>
    <s v="A"/>
    <s v="A"/>
    <s v="A"/>
    <s v="A"/>
    <s v="A"/>
    <s v="A"/>
    <x v="0"/>
    <n v="4.5"/>
    <n v="4"/>
    <n v="4.5"/>
    <n v="4.333333333333333"/>
    <n v="5"/>
    <n v="3.5"/>
    <n v="4"/>
    <n v="4.166666666666667"/>
    <n v="4.5"/>
    <n v="4"/>
    <n v="4.5"/>
    <n v="5"/>
    <n v="4"/>
    <n v="4.4000000000000004"/>
    <n v="3.5"/>
    <n v="3.5"/>
    <n v="4"/>
    <n v="4"/>
    <n v="4"/>
    <n v="3.8"/>
    <n v="3"/>
    <n v="4.1749999999999998"/>
    <n v="14.667222895473953"/>
    <n v="0.17499999999999982"/>
  </r>
  <r>
    <x v="6"/>
    <x v="9"/>
    <s v="A"/>
    <s v="A"/>
    <s v="A"/>
    <s v="A"/>
    <s v="A"/>
    <s v="A"/>
    <s v="A"/>
    <s v="A"/>
    <s v="A"/>
    <s v="A"/>
    <x v="2"/>
    <n v="4.5"/>
    <n v="4"/>
    <n v="4"/>
    <n v="4.166666666666667"/>
    <n v="4.5"/>
    <n v="3.5"/>
    <n v="3.5"/>
    <n v="3.8333333333333335"/>
    <n v="4.5"/>
    <n v="4.5"/>
    <n v="4.5"/>
    <n v="3.5"/>
    <n v="4"/>
    <n v="4.2"/>
    <n v="4"/>
    <n v="4"/>
    <n v="4"/>
    <n v="4.5"/>
    <n v="3.5"/>
    <n v="4"/>
    <n v="3.5"/>
    <n v="4.05"/>
    <n v="15.550609217285228"/>
    <n v="4.9999999999999822E-2"/>
  </r>
  <r>
    <x v="6"/>
    <x v="10"/>
    <s v="A"/>
    <s v="A"/>
    <s v="A"/>
    <s v="A"/>
    <s v="A"/>
    <s v="A"/>
    <s v="A"/>
    <s v="A"/>
    <s v="A"/>
    <s v="A"/>
    <x v="1"/>
    <n v="4"/>
    <n v="3.5"/>
    <n v="3"/>
    <n v="3.5"/>
    <n v="4"/>
    <n v="3"/>
    <n v="4"/>
    <n v="3.6666666666666665"/>
    <n v="4"/>
    <n v="4.5"/>
    <n v="4.5"/>
    <n v="4"/>
    <n v="4"/>
    <n v="4.2"/>
    <n v="4"/>
    <n v="3"/>
    <n v="4"/>
    <n v="4"/>
    <n v="3"/>
    <n v="3.6"/>
    <n v="2.5"/>
    <n v="3.7416666666666667"/>
    <n v="12.0404525922378"/>
    <n v="0.2416666666666667"/>
  </r>
  <r>
    <x v="6"/>
    <x v="11"/>
    <s v="B1"/>
    <s v="B1"/>
    <s v="B1"/>
    <s v="B1"/>
    <s v="B"/>
    <s v="B"/>
    <s v="A"/>
    <s v="A"/>
    <s v="A"/>
    <s v="A"/>
    <x v="3"/>
    <n v="2.5"/>
    <n v="2.5"/>
    <n v="3"/>
    <n v="2.6666666666666665"/>
    <n v="3.5"/>
    <n v="3"/>
    <n v="2.5"/>
    <n v="3"/>
    <n v="3"/>
    <n v="2"/>
    <n v="2.5"/>
    <n v="3"/>
    <n v="2.5"/>
    <n v="2.6"/>
    <n v="3.5"/>
    <n v="3"/>
    <n v="3"/>
    <n v="2"/>
    <n v="2.5"/>
    <n v="2.8"/>
    <n v="3.5"/>
    <n v="2.7666666666666666"/>
    <n v="8.2894337432585736"/>
    <n v="0.26666666666666661"/>
  </r>
  <r>
    <x v="6"/>
    <x v="12"/>
    <s v="B1"/>
    <s v="B1"/>
    <s v="B1"/>
    <s v="B1"/>
    <s v="B"/>
    <s v="B"/>
    <s v="B"/>
    <s v="A"/>
    <s v="A"/>
    <s v="A"/>
    <x v="3"/>
    <n v="2.5"/>
    <n v="2.5"/>
    <n v="2.5"/>
    <n v="2.5"/>
    <n v="4"/>
    <n v="3.5"/>
    <n v="2.5"/>
    <n v="3.3333333333333335"/>
    <n v="3"/>
    <n v="2.5"/>
    <n v="2.5"/>
    <n v="2"/>
    <n v="3"/>
    <n v="2.6"/>
    <n v="3"/>
    <n v="3"/>
    <n v="3"/>
    <n v="2"/>
    <n v="3"/>
    <n v="2.8"/>
    <n v="3.5"/>
    <n v="2.8083333333333336"/>
    <n v="8.4060709807731779"/>
    <n v="-0.19166666666666643"/>
  </r>
  <r>
    <x v="6"/>
    <x v="13"/>
    <s v="A"/>
    <s v="A"/>
    <s v="A"/>
    <s v="A"/>
    <s v="A"/>
    <s v="B"/>
    <s v="B"/>
    <s v="B"/>
    <s v="B"/>
    <s v="B"/>
    <x v="4"/>
    <n v="4"/>
    <n v="3.5"/>
    <n v="4"/>
    <n v="3.8333333333333335"/>
    <n v="4.5"/>
    <n v="3.5"/>
    <n v="4.5"/>
    <n v="4.166666666666667"/>
    <n v="4"/>
    <n v="4"/>
    <n v="4"/>
    <n v="4"/>
    <n v="3"/>
    <n v="3.8"/>
    <n v="4"/>
    <n v="4"/>
    <n v="4.5"/>
    <n v="4"/>
    <n v="3.5"/>
    <n v="4"/>
    <n v="3.5"/>
    <n v="3.95"/>
    <n v="15.191929328818196"/>
    <n v="0.95000000000000018"/>
  </r>
  <r>
    <x v="6"/>
    <x v="14"/>
    <s v="B2"/>
    <s v="B2"/>
    <s v="B2"/>
    <s v="B2"/>
    <s v="A"/>
    <s v="A"/>
    <s v="A"/>
    <s v="A"/>
    <s v="A"/>
    <s v="A"/>
    <x v="3"/>
    <n v="3"/>
    <n v="2.5"/>
    <n v="2"/>
    <n v="2.5"/>
    <n v="4"/>
    <n v="1"/>
    <n v="2"/>
    <n v="2.3333333333333335"/>
    <n v="3.5"/>
    <n v="3.5"/>
    <n v="3"/>
    <n v="3.5"/>
    <n v="2.5"/>
    <n v="3.2"/>
    <n v="2.5"/>
    <n v="4"/>
    <n v="3"/>
    <n v="3"/>
    <n v="3.5"/>
    <n v="3.2"/>
    <n v="3.5"/>
    <n v="2.8083333333333336"/>
    <n v="9.2856554490729213"/>
    <n v="0.30833333333333357"/>
  </r>
  <r>
    <x v="6"/>
    <x v="15"/>
    <s v="A"/>
    <s v="A"/>
    <s v="A"/>
    <s v="A"/>
    <s v="A"/>
    <s v="A"/>
    <s v="A"/>
    <s v="A"/>
    <s v="A"/>
    <s v="A"/>
    <x v="1"/>
    <n v="4.5"/>
    <n v="4"/>
    <n v="4.5"/>
    <n v="4.333333333333333"/>
    <n v="4.5"/>
    <n v="4"/>
    <n v="3.5"/>
    <n v="4"/>
    <n v="4.5"/>
    <n v="5"/>
    <n v="4"/>
    <n v="4.5"/>
    <n v="4.5"/>
    <n v="4.5"/>
    <n v="3"/>
    <n v="4"/>
    <n v="5"/>
    <n v="3.5"/>
    <n v="3.5"/>
    <n v="3.8"/>
    <n v="3"/>
    <n v="4.1583333333333332"/>
    <n v="14.614121950451645"/>
    <n v="-0.34166666666666679"/>
  </r>
  <r>
    <x v="6"/>
    <x v="16"/>
    <s v="B1"/>
    <s v="B1"/>
    <s v="B1"/>
    <s v="B1"/>
    <s v="B"/>
    <s v="B"/>
    <s v="B"/>
    <s v="B"/>
    <s v="B"/>
    <s v="B"/>
    <x v="0"/>
    <n v="4"/>
    <n v="3.5"/>
    <n v="4"/>
    <n v="3.8333333333333335"/>
    <n v="3.5"/>
    <n v="4"/>
    <n v="4"/>
    <n v="3.8333333333333335"/>
    <n v="2.5"/>
    <n v="4"/>
    <n v="3"/>
    <n v="3.5"/>
    <n v="4"/>
    <n v="3.4"/>
    <n v="3"/>
    <n v="4.5"/>
    <n v="3.5"/>
    <n v="3.5"/>
    <n v="3.5"/>
    <n v="3.6"/>
    <n v="3"/>
    <n v="3.6666666666666665"/>
    <n v="12.481471205791808"/>
    <n v="-0.33333333333333348"/>
  </r>
  <r>
    <x v="6"/>
    <x v="17"/>
    <s v="—"/>
    <s v="B2"/>
    <s v="B2"/>
    <s v="B2"/>
    <s v="B"/>
    <s v="B"/>
    <s v="B"/>
    <s v="B"/>
    <s v="B"/>
    <s v="B"/>
    <x v="3"/>
    <n v="3.5"/>
    <n v="2.5"/>
    <n v="4"/>
    <n v="3.3333333333333335"/>
    <n v="4"/>
    <n v="3.5"/>
    <n v="2.5"/>
    <n v="3.3333333333333335"/>
    <n v="3"/>
    <n v="3.5"/>
    <n v="4"/>
    <n v="4"/>
    <n v="4"/>
    <n v="3.7"/>
    <n v="4"/>
    <n v="3.5"/>
    <n v="3.5"/>
    <n v="3"/>
    <n v="3"/>
    <n v="3.4"/>
    <n v="3.5"/>
    <n v="3.4416666666666669"/>
    <n v="11.794019623895972"/>
    <n v="-0.55833333333333313"/>
  </r>
  <r>
    <x v="6"/>
    <x v="18"/>
    <s v="B2"/>
    <s v="B2"/>
    <s v="B2"/>
    <s v="B2"/>
    <s v="B"/>
    <s v="B"/>
    <s v="B"/>
    <s v="B"/>
    <s v="B"/>
    <s v="B"/>
    <x v="3"/>
    <n v="4"/>
    <n v="3.5"/>
    <n v="4.5"/>
    <n v="4"/>
    <n v="4.5"/>
    <n v="3"/>
    <n v="3"/>
    <n v="3.5"/>
    <n v="2.5"/>
    <n v="3.5"/>
    <n v="2.5"/>
    <n v="3"/>
    <n v="2.5"/>
    <n v="2.8"/>
    <n v="2.5"/>
    <n v="3.5"/>
    <n v="4"/>
    <n v="2.5"/>
    <n v="3"/>
    <n v="3.1"/>
    <n v="2.5"/>
    <n v="3.35"/>
    <n v="9.6770921230764486"/>
    <n v="0.85000000000000009"/>
  </r>
  <r>
    <x v="6"/>
    <x v="19"/>
    <s v="A"/>
    <s v="A"/>
    <s v="A"/>
    <s v="A"/>
    <s v="A"/>
    <s v="A"/>
    <s v="A"/>
    <s v="A"/>
    <s v="A"/>
    <s v="A"/>
    <x v="3"/>
    <n v="4"/>
    <n v="3.5"/>
    <n v="3.5"/>
    <n v="3.6666666666666665"/>
    <n v="5"/>
    <n v="4"/>
    <n v="3.5"/>
    <n v="4.166666666666667"/>
    <n v="3.5"/>
    <n v="4.5"/>
    <n v="4.5"/>
    <n v="3.5"/>
    <n v="4"/>
    <n v="4"/>
    <n v="4"/>
    <n v="3.5"/>
    <n v="4.5"/>
    <n v="4"/>
    <n v="4"/>
    <n v="4"/>
    <n v="3"/>
    <n v="3.9583333333333335"/>
    <n v="14.53404358647742"/>
    <n v="-4.1666666666666519E-2"/>
  </r>
  <r>
    <x v="6"/>
    <x v="20"/>
    <s v="A"/>
    <s v="A"/>
    <s v="A"/>
    <s v="A"/>
    <s v="A"/>
    <s v="A"/>
    <s v="A"/>
    <s v="A"/>
    <s v="A"/>
    <s v="A"/>
    <x v="3"/>
    <n v="3.5"/>
    <n v="3.5"/>
    <n v="4.5"/>
    <n v="3.8333333333333335"/>
    <n v="4"/>
    <n v="3.5"/>
    <n v="3.5"/>
    <n v="3.6666666666666665"/>
    <n v="3"/>
    <n v="3.5"/>
    <n v="3"/>
    <n v="2.5"/>
    <n v="2.5"/>
    <n v="2.9"/>
    <n v="3.5"/>
    <n v="3.5"/>
    <n v="3"/>
    <n v="2.5"/>
    <n v="3"/>
    <n v="3.1"/>
    <n v="4.5"/>
    <n v="3.375"/>
    <n v="11.621546043162025"/>
    <n v="0.875"/>
  </r>
  <r>
    <x v="6"/>
    <x v="21"/>
    <s v="B1"/>
    <s v="B1"/>
    <s v="B1"/>
    <s v="B1"/>
    <s v="B"/>
    <s v="B"/>
    <s v="B"/>
    <s v="B"/>
    <s v="C2"/>
    <s v="C1"/>
    <x v="1"/>
    <n v="4.5"/>
    <n v="4"/>
    <n v="4"/>
    <n v="4.166666666666667"/>
    <n v="4.5"/>
    <n v="4"/>
    <n v="4"/>
    <n v="4.166666666666667"/>
    <n v="4"/>
    <n v="4.5"/>
    <n v="4.5"/>
    <n v="3.5"/>
    <n v="4"/>
    <n v="4.0999999999999996"/>
    <n v="4"/>
    <n v="4"/>
    <n v="4"/>
    <n v="3.5"/>
    <n v="3.5"/>
    <n v="3.8"/>
    <n v="4"/>
    <n v="4.0583333333333336"/>
    <n v="15.582172924995673"/>
    <n v="0.55833333333333357"/>
  </r>
  <r>
    <x v="6"/>
    <x v="22"/>
    <s v="A"/>
    <s v="A"/>
    <s v="A"/>
    <s v="A"/>
    <s v="A"/>
    <s v="A"/>
    <s v="A"/>
    <s v="A"/>
    <s v="A"/>
    <s v="A"/>
    <x v="0"/>
    <n v="4"/>
    <n v="4"/>
    <n v="4"/>
    <n v="4"/>
    <n v="4"/>
    <n v="3.5"/>
    <n v="4"/>
    <n v="3.8333333333333335"/>
    <n v="3.5"/>
    <n v="4"/>
    <n v="3.5"/>
    <n v="3.5"/>
    <n v="3"/>
    <n v="3.5"/>
    <n v="3.5"/>
    <n v="4"/>
    <n v="3.5"/>
    <n v="3.5"/>
    <n v="3"/>
    <n v="3.5"/>
    <n v="4"/>
    <n v="3.7083333333333335"/>
    <n v="13.450905671169391"/>
    <n v="0.70833333333333348"/>
  </r>
  <r>
    <x v="6"/>
    <x v="23"/>
    <s v="A"/>
    <s v="A"/>
    <s v="A"/>
    <s v="A"/>
    <s v="A"/>
    <s v="B"/>
    <s v="B"/>
    <s v="B"/>
    <s v="B"/>
    <s v="B"/>
    <x v="3"/>
    <n v="3.5"/>
    <n v="4"/>
    <n v="4.5"/>
    <n v="4"/>
    <n v="4.5"/>
    <n v="2.5"/>
    <n v="2.5"/>
    <n v="3.1666666666666665"/>
    <n v="3.5"/>
    <n v="3.5"/>
    <n v="3"/>
    <n v="3"/>
    <n v="2.5"/>
    <n v="3.1"/>
    <n v="3"/>
    <n v="3"/>
    <n v="4"/>
    <n v="3"/>
    <n v="3"/>
    <n v="3.2"/>
    <n v="3.5"/>
    <n v="3.3666666666666663"/>
    <n v="11.025191372196373"/>
    <n v="0.86666666666666625"/>
  </r>
  <r>
    <x v="6"/>
    <x v="24"/>
    <s v="B1"/>
    <s v="B1"/>
    <s v="B1"/>
    <s v="B1"/>
    <s v="A"/>
    <s v="A"/>
    <s v="A"/>
    <s v="A"/>
    <s v="A"/>
    <s v="A"/>
    <x v="3"/>
    <n v="3.5"/>
    <n v="3.5"/>
    <n v="3"/>
    <n v="3.3333333333333335"/>
    <n v="4.5"/>
    <n v="3.5"/>
    <n v="3"/>
    <n v="3.6666666666666665"/>
    <n v="3"/>
    <n v="4"/>
    <n v="4"/>
    <n v="3"/>
    <n v="4"/>
    <n v="3.6"/>
    <n v="3.5"/>
    <n v="4"/>
    <n v="4.5"/>
    <n v="4"/>
    <n v="3.5"/>
    <n v="3.9"/>
    <n v="3.5"/>
    <n v="3.625"/>
    <n v="13.740870533588257"/>
    <n v="0.625"/>
  </r>
  <r>
    <x v="6"/>
    <x v="25"/>
    <s v="A"/>
    <s v="A"/>
    <s v="A"/>
    <s v="A"/>
    <s v="A"/>
    <s v="A"/>
    <s v="A"/>
    <s v="A"/>
    <s v="A"/>
    <s v="A"/>
    <x v="3"/>
    <n v="3.5"/>
    <n v="3"/>
    <n v="2"/>
    <n v="2.8333333333333335"/>
    <n v="3.5"/>
    <n v="2.5"/>
    <n v="2.5"/>
    <n v="2.8333333333333335"/>
    <n v="3"/>
    <n v="3.5"/>
    <n v="4"/>
    <n v="3.5"/>
    <n v="3"/>
    <n v="3.4"/>
    <n v="4"/>
    <n v="2.5"/>
    <n v="3"/>
    <n v="3.5"/>
    <n v="3"/>
    <n v="3.2"/>
    <n v="3.5"/>
    <n v="3.0666666666666664"/>
    <n v="10.10645549436053"/>
    <n v="6.666666666666643E-2"/>
  </r>
  <r>
    <x v="6"/>
    <x v="26"/>
    <s v="B2"/>
    <s v="B2"/>
    <s v="B2"/>
    <s v="B2"/>
    <s v="B"/>
    <s v="B"/>
    <s v="B"/>
    <s v="B"/>
    <s v="B"/>
    <s v="B"/>
    <x v="0"/>
    <n v="5"/>
    <n v="5"/>
    <n v="5"/>
    <n v="5"/>
    <n v="3"/>
    <n v="4"/>
    <n v="4"/>
    <n v="3.6666666666666665"/>
    <n v="4"/>
    <n v="4"/>
    <n v="4.5"/>
    <n v="4"/>
    <n v="4"/>
    <n v="4.0999999999999996"/>
    <n v="4"/>
    <n v="4.5"/>
    <n v="4"/>
    <n v="3"/>
    <n v="2.5"/>
    <n v="3.6"/>
    <n v="3"/>
    <n v="4.0916666666666668"/>
    <n v="13.794573018091649"/>
    <n v="9.1666666666666785E-2"/>
  </r>
  <r>
    <x v="6"/>
    <x v="27"/>
    <s v="A"/>
    <s v="A"/>
    <s v="A"/>
    <s v="A"/>
    <s v="A"/>
    <s v="A"/>
    <s v="A"/>
    <s v="A"/>
    <s v="A"/>
    <s v="A"/>
    <x v="3"/>
    <n v="4"/>
    <n v="3.5"/>
    <n v="4"/>
    <n v="3.8333333333333335"/>
    <n v="3"/>
    <n v="3.5"/>
    <n v="3"/>
    <n v="3.1666666666666665"/>
    <n v="3"/>
    <n v="3"/>
    <n v="2.5"/>
    <n v="3"/>
    <n v="2.5"/>
    <n v="2.8"/>
    <n v="3"/>
    <n v="3.5"/>
    <n v="2.5"/>
    <n v="3.5"/>
    <n v="2.5"/>
    <n v="3"/>
    <n v="3.5"/>
    <n v="3.2"/>
    <n v="10.004952767376073"/>
    <n v="0.70000000000000018"/>
  </r>
  <r>
    <x v="6"/>
    <x v="28"/>
    <s v="B1"/>
    <s v="B1"/>
    <s v="B1"/>
    <s v="B1"/>
    <s v="B"/>
    <s v="B"/>
    <s v="B"/>
    <s v="B"/>
    <s v="C1"/>
    <s v="C1"/>
    <x v="2"/>
    <n v="4.5"/>
    <n v="4.5"/>
    <n v="4.5"/>
    <n v="4.5"/>
    <n v="4"/>
    <n v="4.5"/>
    <n v="4"/>
    <n v="4.166666666666667"/>
    <n v="5"/>
    <n v="5.5"/>
    <n v="5"/>
    <n v="4.5"/>
    <n v="4.5"/>
    <n v="4.9000000000000004"/>
    <n v="4.5"/>
    <n v="4.5"/>
    <n v="4.5"/>
    <n v="4.5"/>
    <n v="4"/>
    <n v="4.4000000000000004"/>
    <n v="3"/>
    <n v="4.4916666666666671"/>
    <n v="17.592816900861799"/>
    <n v="-8.3333333333328596E-3"/>
  </r>
  <r>
    <x v="6"/>
    <x v="29"/>
    <s v="not applicable"/>
    <s v="not applicable"/>
    <s v="not applicable"/>
    <s v="not applicable"/>
    <s v="not applicable"/>
    <s v="not applicable"/>
    <s v="not applicable"/>
    <s v="not applicable"/>
    <s v="not applicable"/>
    <s v="not applicable"/>
    <x v="5"/>
    <n v="3.9"/>
    <n v="4"/>
    <n v="4"/>
    <n v="4"/>
    <n v="4"/>
    <n v="3"/>
    <n v="3"/>
    <n v="4"/>
    <n v="4"/>
    <n v="4"/>
    <n v="4"/>
    <n v="4"/>
    <n v="4"/>
    <n v="4"/>
    <n v="3"/>
    <n v="4"/>
    <n v="4"/>
    <n v="4"/>
    <n v="3"/>
    <n v="4"/>
    <n v="3.4"/>
    <n v="3.6366666666666676"/>
    <n v="13"/>
    <n v="0.6366666666666676"/>
  </r>
  <r>
    <x v="6"/>
    <x v="30"/>
    <s v="not applicable"/>
    <s v="not applicable"/>
    <s v="not applicable"/>
    <s v="not applicable"/>
    <s v="not applicable"/>
    <s v="not applicable"/>
    <s v="not applicable"/>
    <s v="not applicable"/>
    <s v="not applicable"/>
    <s v="not applicable"/>
    <x v="6"/>
    <n v="3.9230769230769229"/>
    <n v="3.8000000000000003"/>
    <n v="4.2"/>
    <n v="4"/>
    <n v="4.1000000000000005"/>
    <n v="3.7"/>
    <n v="3.6"/>
    <n v="3.8000000000000003"/>
    <n v="3.7"/>
    <n v="3.9000000000000004"/>
    <n v="3.8000000000000003"/>
    <n v="3.7"/>
    <n v="3.5"/>
    <n v="3.7"/>
    <n v="3.6"/>
    <n v="3.9000000000000004"/>
    <n v="4"/>
    <n v="3.3000000000000003"/>
    <n v="3.3000000000000003"/>
    <n v="3.6"/>
    <n v="3.2692307692307692"/>
    <n v="3.7724358974358978"/>
    <n v="13.4"/>
    <n v="0.37243589743589745"/>
  </r>
  <r>
    <x v="6"/>
    <x v="31"/>
    <s v="not applicable"/>
    <s v="not applicable"/>
    <s v="not applicable"/>
    <s v="not applicable"/>
    <s v="not applicable"/>
    <s v="not applicable"/>
    <s v="not applicable"/>
    <s v="not applicable"/>
    <s v="not applicable"/>
    <s v="not applicable"/>
    <x v="7"/>
    <n v="3.9107142857142856"/>
    <n v="3.6964285714285716"/>
    <n v="3.9285714285714284"/>
    <n v="3.8452380952380949"/>
    <n v="4.0892857142857144"/>
    <n v="3.4285714285714284"/>
    <n v="3.4107142857142856"/>
    <n v="3.6428571428571437"/>
    <n v="3.6607142857142856"/>
    <n v="3.9464285714285716"/>
    <n v="3.8392857142857144"/>
    <n v="3.625"/>
    <n v="3.4821428571428572"/>
    <n v="3.7107142857142854"/>
    <n v="3.5"/>
    <n v="3.7678571428571428"/>
    <n v="3.875"/>
    <n v="3.5357142857142856"/>
    <n v="3.3214285714285716"/>
    <n v="3.6"/>
    <n v="3.3392857142857144"/>
    <n v="3.699702380952381"/>
    <n v="13.092479059250365"/>
    <n v="0.26187169312169312"/>
  </r>
  <r>
    <x v="6"/>
    <x v="32"/>
    <s v="not applicable"/>
    <s v="not applicable"/>
    <s v="not applicable"/>
    <s v="not applicable"/>
    <s v="not applicable"/>
    <s v="not applicable"/>
    <s v="not applicable"/>
    <s v="not applicable"/>
    <s v="not applicable"/>
    <s v="not applicable"/>
    <x v="3"/>
    <n v="3.375"/>
    <n v="3.125"/>
    <n v="3.4166666666666665"/>
    <n v="3.3055555555555558"/>
    <n v="3.9583333333333335"/>
    <n v="3.0416666666666665"/>
    <n v="2.75"/>
    <n v="3.2500000000000004"/>
    <n v="3.125"/>
    <n v="3.3333333333333335"/>
    <n v="3.2083333333333335"/>
    <n v="3.0833333333333335"/>
    <n v="3"/>
    <n v="3.15"/>
    <n v="3.2916666666666665"/>
    <n v="3.25"/>
    <n v="3.4166666666666665"/>
    <n v="3"/>
    <n v="3.0833333333333335"/>
    <n v="3.2083333333333335"/>
    <n v="3.4583333333333335"/>
    <n v="3.2284722222222224"/>
    <n v="10.612602153936395"/>
    <n v="0.31180555555555589"/>
  </r>
  <r>
    <x v="6"/>
    <x v="33"/>
    <s v="not applicable"/>
    <s v="not applicable"/>
    <s v="not applicable"/>
    <s v="not applicable"/>
    <s v="not applicable"/>
    <s v="not applicable"/>
    <s v="not applicable"/>
    <s v="not applicable"/>
    <s v="not applicable"/>
    <s v="not applicable"/>
    <x v="8"/>
    <n v="4.25"/>
    <n v="4"/>
    <n v="4.125"/>
    <n v="4.125"/>
    <n v="4.25"/>
    <n v="3.4375"/>
    <n v="3.625"/>
    <n v="3.7708333333333335"/>
    <n v="4"/>
    <n v="4.3125"/>
    <n v="4.25"/>
    <n v="3.9375"/>
    <n v="3.875"/>
    <n v="4.0749999999999993"/>
    <n v="3.4375"/>
    <n v="3.9375"/>
    <n v="4.125"/>
    <n v="4"/>
    <n v="3.5"/>
    <n v="3.8000000000000003"/>
    <n v="3.25"/>
    <n v="3.9427083333333335"/>
    <n v="14.317622752021546"/>
    <n v="0.33159722222222232"/>
  </r>
  <r>
    <x v="6"/>
    <x v="34"/>
    <s v="not applicable"/>
    <s v="not applicable"/>
    <s v="not applicable"/>
    <s v="not applicable"/>
    <s v="not applicable"/>
    <s v="not applicable"/>
    <s v="not applicable"/>
    <s v="not applicable"/>
    <s v="not applicable"/>
    <s v="not applicable"/>
    <x v="8"/>
    <n v="4.375"/>
    <n v="4.25"/>
    <n v="4.5"/>
    <n v="4.375"/>
    <n v="4.125"/>
    <n v="4"/>
    <n v="4.1875"/>
    <n v="4.104166666666667"/>
    <n v="4.125"/>
    <n v="4.5"/>
    <n v="4.375"/>
    <n v="4.125"/>
    <n v="3.8125"/>
    <n v="4.1875"/>
    <n v="3.875"/>
    <n v="4.375"/>
    <n v="4.3125"/>
    <n v="3.875"/>
    <n v="3.5"/>
    <n v="3.9875000000000007"/>
    <n v="3.25"/>
    <n v="4.1635416666666671"/>
    <n v="15.58715072445014"/>
    <n v="0.37782738095238155"/>
  </r>
  <r>
    <x v="6"/>
    <x v="35"/>
    <s v="not applicable"/>
    <s v="not applicable"/>
    <s v="not applicable"/>
    <s v="not applicable"/>
    <s v="not applicable"/>
    <s v="not applicable"/>
    <s v="not applicable"/>
    <s v="not applicable"/>
    <s v="not applicable"/>
    <s v="not applicable"/>
    <x v="8"/>
    <n v="4.3125"/>
    <n v="4.125"/>
    <n v="4.3125"/>
    <n v="4.25"/>
    <n v="4.1875"/>
    <n v="3.71875"/>
    <n v="3.90625"/>
    <n v="3.9375"/>
    <n v="4.0625"/>
    <n v="4.40625"/>
    <n v="4.3125"/>
    <n v="4.03125"/>
    <n v="3.84375"/>
    <n v="4.1312499999999996"/>
    <n v="3.65625"/>
    <n v="4.15625"/>
    <n v="4.21875"/>
    <n v="3.9375"/>
    <n v="3.5"/>
    <n v="3.8937500000000003"/>
    <n v="3.25"/>
    <n v="4.0531249999999996"/>
    <n v="14.952386738235841"/>
    <n v="0.35471230158730105"/>
  </r>
  <r>
    <x v="7"/>
    <x v="37"/>
    <s v="A"/>
    <s v="A"/>
    <s v="A"/>
    <s v="A"/>
    <s v="A"/>
    <s v="A"/>
    <s v="A"/>
    <s v="A"/>
    <s v="A"/>
    <s v="A"/>
    <x v="0"/>
    <n v="3.5"/>
    <n v="3"/>
    <n v="3.5"/>
    <n v="3.3333333333333335"/>
    <n v="3.5"/>
    <n v="2"/>
    <n v="3"/>
    <n v="2.8333333333333335"/>
    <n v="2"/>
    <n v="3"/>
    <n v="3"/>
    <n v="2.5"/>
    <n v="2"/>
    <n v="2.5"/>
    <n v="1.5"/>
    <n v="4"/>
    <n v="3.5"/>
    <n v="2.5"/>
    <n v="2"/>
    <n v="2.7"/>
    <n v="3.5"/>
    <n v="2.8416666666666668"/>
    <n v="8.2622011578916013"/>
    <n v="0.34166666666666679"/>
  </r>
  <r>
    <x v="7"/>
    <x v="0"/>
    <s v="—"/>
    <s v="—"/>
    <s v="B1"/>
    <s v="B1"/>
    <s v="B"/>
    <s v="B"/>
    <s v="B"/>
    <s v="C"/>
    <s v="C1"/>
    <s v="C2"/>
    <x v="0"/>
    <n v="4"/>
    <n v="5"/>
    <n v="5"/>
    <n v="4.666666666666667"/>
    <n v="5"/>
    <n v="4.5"/>
    <n v="4.5"/>
    <n v="4.666666666666667"/>
    <n v="4.5"/>
    <n v="4.5"/>
    <n v="5"/>
    <n v="4.5"/>
    <n v="3.5"/>
    <n v="4.4000000000000004"/>
    <n v="4"/>
    <n v="4.5"/>
    <n v="4.5"/>
    <n v="4.5"/>
    <n v="3.5"/>
    <n v="4.2"/>
    <n v="4.5"/>
    <n v="4.4833333333333334"/>
    <n v="19.128078223726966"/>
    <n v="0.48333333333333339"/>
  </r>
  <r>
    <x v="7"/>
    <x v="2"/>
    <s v="B1"/>
    <s v="B1"/>
    <s v="B1"/>
    <s v="B1"/>
    <s v="B"/>
    <s v="B"/>
    <s v="B"/>
    <s v="B"/>
    <s v="B"/>
    <s v="B"/>
    <x v="1"/>
    <n v="4.5"/>
    <n v="4"/>
    <n v="4.5"/>
    <n v="4.333333333333333"/>
    <n v="3.5"/>
    <n v="4"/>
    <n v="3"/>
    <n v="3.5"/>
    <n v="4.5"/>
    <n v="4.5"/>
    <n v="4.5"/>
    <n v="4"/>
    <n v="4"/>
    <n v="4.3"/>
    <n v="4"/>
    <n v="4"/>
    <n v="4"/>
    <n v="3.5"/>
    <n v="4"/>
    <n v="3.9"/>
    <n v="3.5"/>
    <n v="4.0083333333333329"/>
    <n v="15.103800211584492"/>
    <n v="8.3333333333328596E-3"/>
  </r>
  <r>
    <x v="7"/>
    <x v="3"/>
    <s v="A"/>
    <s v="A"/>
    <s v="A"/>
    <s v="A"/>
    <s v="A"/>
    <s v="A"/>
    <s v="A"/>
    <s v="A"/>
    <s v="A"/>
    <s v="A"/>
    <x v="1"/>
    <n v="4.5"/>
    <n v="4.5"/>
    <n v="4.5"/>
    <n v="4.5"/>
    <n v="4"/>
    <n v="3.5"/>
    <n v="3.5"/>
    <n v="3.6666666666666665"/>
    <n v="4.5"/>
    <n v="4.5"/>
    <n v="5"/>
    <n v="4.5"/>
    <n v="5.5"/>
    <n v="4.8"/>
    <n v="4.5"/>
    <n v="4.5"/>
    <n v="5"/>
    <n v="5.5"/>
    <n v="4.5"/>
    <n v="4.8"/>
    <n v="4"/>
    <n v="4.4416666666666664"/>
    <n v="20.270021021777165"/>
    <n v="-1.0583333333333336"/>
  </r>
  <r>
    <x v="7"/>
    <x v="4"/>
    <s v="A"/>
    <s v="A"/>
    <s v="A"/>
    <s v="A"/>
    <s v="A"/>
    <s v="A"/>
    <s v="A"/>
    <s v="A"/>
    <s v="A"/>
    <s v="A"/>
    <x v="2"/>
    <n v="4.5"/>
    <n v="4.5"/>
    <n v="5"/>
    <n v="4.666666666666667"/>
    <n v="4.5"/>
    <n v="4"/>
    <n v="3.5"/>
    <n v="4"/>
    <n v="4.5"/>
    <n v="4"/>
    <n v="4"/>
    <n v="3.5"/>
    <n v="3.5"/>
    <n v="3.9"/>
    <n v="3.5"/>
    <n v="4.5"/>
    <n v="4"/>
    <n v="4"/>
    <n v="3.5"/>
    <n v="3.9"/>
    <n v="3"/>
    <n v="4.1166666666666671"/>
    <n v="14.779854952724083"/>
    <n v="0.61666666666666714"/>
  </r>
  <r>
    <x v="7"/>
    <x v="36"/>
    <s v="—"/>
    <s v="—"/>
    <s v="—"/>
    <s v="B1"/>
    <s v="B"/>
    <s v="B"/>
    <s v="B"/>
    <s v="C"/>
    <s v="C1"/>
    <s v="C2"/>
    <x v="0"/>
    <n v="4.5"/>
    <n v="4.5"/>
    <n v="5"/>
    <n v="4.666666666666667"/>
    <n v="6"/>
    <n v="3.5"/>
    <n v="5.5"/>
    <n v="5"/>
    <n v="4.5"/>
    <n v="4.5"/>
    <n v="5"/>
    <n v="4.5"/>
    <n v="3"/>
    <n v="4.3"/>
    <n v="4"/>
    <n v="5"/>
    <n v="5.5"/>
    <n v="4.5"/>
    <n v="4"/>
    <n v="4.5999999999999996"/>
    <n v="2.5"/>
    <n v="4.6416666666666675"/>
    <n v="17.771328456755857"/>
    <n v="1.6416666666666675"/>
  </r>
  <r>
    <x v="7"/>
    <x v="7"/>
    <s v="A"/>
    <s v="A"/>
    <s v="A"/>
    <s v="A"/>
    <s v="A"/>
    <s v="A"/>
    <s v="A"/>
    <s v="A"/>
    <s v="A"/>
    <s v="A"/>
    <x v="3"/>
    <n v="3"/>
    <n v="3"/>
    <n v="3"/>
    <n v="3"/>
    <n v="3"/>
    <n v="3"/>
    <n v="2.5"/>
    <n v="2.8333333333333335"/>
    <n v="3.5"/>
    <n v="3"/>
    <n v="3"/>
    <n v="3.5"/>
    <n v="3"/>
    <n v="3.2"/>
    <n v="3.5"/>
    <n v="2"/>
    <n v="3"/>
    <n v="3"/>
    <n v="3"/>
    <n v="2.9"/>
    <n v="2.5"/>
    <n v="2.9833333333333338"/>
    <n v="8.2582637191085428"/>
    <n v="-1.6666666666666163E-2"/>
  </r>
  <r>
    <x v="7"/>
    <x v="8"/>
    <s v="A"/>
    <s v="A"/>
    <s v="A"/>
    <s v="A"/>
    <s v="A"/>
    <s v="A"/>
    <s v="A"/>
    <s v="A"/>
    <s v="A"/>
    <s v="A"/>
    <x v="0"/>
    <n v="4.5"/>
    <n v="4"/>
    <n v="4.5"/>
    <n v="4.333333333333333"/>
    <n v="5"/>
    <n v="4"/>
    <n v="4"/>
    <n v="4.333333333333333"/>
    <n v="4.5"/>
    <n v="4"/>
    <n v="5"/>
    <n v="4.5"/>
    <n v="4"/>
    <n v="4.4000000000000004"/>
    <n v="3.5"/>
    <n v="3.5"/>
    <n v="4"/>
    <n v="4"/>
    <n v="3.5"/>
    <n v="3.7"/>
    <n v="3"/>
    <n v="4.1916666666666664"/>
    <n v="14.410152960963435"/>
    <n v="0.19166666666666643"/>
  </r>
  <r>
    <x v="7"/>
    <x v="9"/>
    <s v="A"/>
    <s v="A"/>
    <s v="A"/>
    <s v="A"/>
    <s v="A"/>
    <s v="A"/>
    <s v="A"/>
    <s v="A"/>
    <s v="A"/>
    <s v="A"/>
    <x v="2"/>
    <n v="4.5"/>
    <n v="4"/>
    <n v="4"/>
    <n v="4.166666666666667"/>
    <n v="4.5"/>
    <n v="3.5"/>
    <n v="3.5"/>
    <n v="3.8333333333333335"/>
    <n v="4"/>
    <n v="4.5"/>
    <n v="4.5"/>
    <n v="3.5"/>
    <n v="4"/>
    <n v="4.0999999999999996"/>
    <n v="3.5"/>
    <n v="4"/>
    <n v="4"/>
    <n v="4.5"/>
    <n v="3.5"/>
    <n v="3.9"/>
    <n v="4"/>
    <n v="4"/>
    <n v="15.690886658806408"/>
    <n v="0"/>
  </r>
  <r>
    <x v="7"/>
    <x v="10"/>
    <s v="A"/>
    <s v="A"/>
    <s v="A"/>
    <s v="A"/>
    <s v="A"/>
    <s v="A"/>
    <s v="A"/>
    <s v="A"/>
    <s v="A"/>
    <s v="A"/>
    <x v="1"/>
    <n v="4"/>
    <n v="3.5"/>
    <n v="3"/>
    <n v="3.5"/>
    <n v="4"/>
    <n v="3"/>
    <n v="4"/>
    <n v="3.6666666666666665"/>
    <n v="4"/>
    <n v="4.5"/>
    <n v="4.5"/>
    <n v="4"/>
    <n v="4"/>
    <n v="4.2"/>
    <n v="4"/>
    <n v="3"/>
    <n v="4"/>
    <n v="4"/>
    <n v="3"/>
    <n v="3.6"/>
    <n v="4.5"/>
    <n v="3.7416666666666667"/>
    <n v="14.362318835258385"/>
    <n v="-0.2583333333333333"/>
  </r>
  <r>
    <x v="7"/>
    <x v="11"/>
    <s v="B1"/>
    <s v="B1"/>
    <s v="B1"/>
    <s v="B1"/>
    <s v="B"/>
    <s v="B"/>
    <s v="A"/>
    <s v="A"/>
    <s v="A"/>
    <s v="A"/>
    <x v="3"/>
    <n v="3"/>
    <n v="2.5"/>
    <n v="3"/>
    <n v="2.8333333333333335"/>
    <n v="3"/>
    <n v="3"/>
    <n v="2.5"/>
    <n v="2.8333333333333335"/>
    <n v="3"/>
    <n v="2"/>
    <n v="3"/>
    <n v="3"/>
    <n v="4"/>
    <n v="3"/>
    <n v="4"/>
    <n v="3"/>
    <n v="3"/>
    <n v="2.5"/>
    <n v="3.5"/>
    <n v="3.2"/>
    <n v="3.5"/>
    <n v="2.9666666666666668"/>
    <n v="9.7922384093530077"/>
    <n v="0.46666666666666679"/>
  </r>
  <r>
    <x v="7"/>
    <x v="12"/>
    <s v="B1"/>
    <s v="B1"/>
    <s v="B1"/>
    <s v="B1"/>
    <s v="B"/>
    <s v="B"/>
    <s v="B"/>
    <s v="A"/>
    <s v="A"/>
    <s v="A"/>
    <x v="3"/>
    <n v="3"/>
    <n v="2.5"/>
    <n v="2.5"/>
    <n v="2.6666666666666701"/>
    <n v="4"/>
    <n v="3"/>
    <n v="2.5"/>
    <n v="3.1666666666666665"/>
    <n v="3"/>
    <n v="2.5"/>
    <n v="2.5"/>
    <n v="3"/>
    <n v="3"/>
    <n v="2.8"/>
    <n v="3"/>
    <n v="3"/>
    <n v="3"/>
    <n v="2.5"/>
    <n v="3"/>
    <n v="2.9"/>
    <n v="3.5"/>
    <n v="2.8833333333333342"/>
    <n v="8.8503101313791248"/>
    <n v="-0.11666666666666581"/>
  </r>
  <r>
    <x v="7"/>
    <x v="13"/>
    <s v="A"/>
    <s v="A"/>
    <s v="A"/>
    <s v="A"/>
    <s v="A"/>
    <s v="B"/>
    <s v="B"/>
    <s v="B"/>
    <s v="B"/>
    <s v="B"/>
    <x v="4"/>
    <n v="3.5"/>
    <n v="3.5"/>
    <n v="4"/>
    <n v="3.6666666666666665"/>
    <n v="4.5"/>
    <n v="3.5"/>
    <n v="4.5"/>
    <n v="4.166666666666667"/>
    <n v="4.5"/>
    <n v="4"/>
    <n v="4.5"/>
    <n v="4.5"/>
    <n v="3"/>
    <n v="4.0999999999999996"/>
    <n v="4"/>
    <n v="4"/>
    <n v="4.5"/>
    <n v="4"/>
    <n v="4"/>
    <n v="4.0999999999999996"/>
    <n v="3.5"/>
    <n v="4.0083333333333329"/>
    <n v="15.694686028028293"/>
    <n v="1.0083333333333329"/>
  </r>
  <r>
    <x v="7"/>
    <x v="38"/>
    <s v="A"/>
    <s v="A"/>
    <s v="A"/>
    <s v="A"/>
    <s v="A"/>
    <s v="A"/>
    <s v="A"/>
    <s v="A"/>
    <s v="A"/>
    <s v="A"/>
    <x v="2"/>
    <m/>
    <m/>
    <m/>
    <m/>
    <m/>
    <m/>
    <m/>
    <m/>
    <m/>
    <m/>
    <m/>
    <m/>
    <m/>
    <m/>
    <m/>
    <m/>
    <m/>
    <m/>
    <m/>
    <m/>
    <m/>
    <m/>
    <m/>
    <m/>
  </r>
  <r>
    <x v="7"/>
    <x v="14"/>
    <s v="B2"/>
    <s v="B2"/>
    <s v="B2"/>
    <s v="B2"/>
    <s v="A"/>
    <s v="A"/>
    <s v="A"/>
    <s v="A"/>
    <s v="A"/>
    <s v="A"/>
    <x v="3"/>
    <n v="3"/>
    <n v="3.5"/>
    <n v="2"/>
    <n v="2.8333333333333335"/>
    <n v="3.5"/>
    <n v="1"/>
    <n v="2"/>
    <n v="2.1666666666666665"/>
    <n v="3.5"/>
    <n v="2.5"/>
    <n v="3"/>
    <n v="3.5"/>
    <n v="2.5"/>
    <n v="3"/>
    <n v="2.5"/>
    <n v="4"/>
    <n v="3"/>
    <n v="3"/>
    <n v="3"/>
    <n v="3.1"/>
    <n v="3.5"/>
    <n v="2.7749999999999999"/>
    <n v="8.9693344782927493"/>
    <n v="0.27499999999999991"/>
  </r>
  <r>
    <x v="7"/>
    <x v="15"/>
    <s v="A"/>
    <s v="A"/>
    <s v="A"/>
    <s v="A"/>
    <s v="A"/>
    <s v="A"/>
    <s v="A"/>
    <s v="A"/>
    <s v="A"/>
    <s v="A"/>
    <x v="1"/>
    <n v="4.5"/>
    <n v="3.5"/>
    <n v="4"/>
    <n v="4"/>
    <n v="4.5"/>
    <n v="4"/>
    <n v="3.5"/>
    <n v="4"/>
    <n v="4"/>
    <n v="4"/>
    <n v="4"/>
    <n v="4"/>
    <n v="4.5"/>
    <n v="4.0999999999999996"/>
    <n v="3"/>
    <n v="4"/>
    <n v="5"/>
    <n v="3.5"/>
    <n v="3.5"/>
    <n v="3.8"/>
    <n v="3"/>
    <n v="3.9749999999999996"/>
    <n v="14.02441820847948"/>
    <n v="-0.52500000000000036"/>
  </r>
  <r>
    <x v="7"/>
    <x v="16"/>
    <s v="B1"/>
    <s v="B1"/>
    <s v="B1"/>
    <s v="B1"/>
    <s v="B"/>
    <s v="B"/>
    <s v="B"/>
    <s v="B"/>
    <s v="B"/>
    <s v="B"/>
    <x v="0"/>
    <n v="3.5"/>
    <n v="3.5"/>
    <n v="4"/>
    <n v="3.6666666666666665"/>
    <n v="4"/>
    <n v="4"/>
    <n v="4"/>
    <n v="4"/>
    <n v="2.5"/>
    <n v="4"/>
    <n v="3"/>
    <n v="3.5"/>
    <n v="4"/>
    <n v="3.4"/>
    <n v="3"/>
    <n v="4.5"/>
    <n v="3.5"/>
    <n v="3.5"/>
    <n v="3.5"/>
    <n v="3.6"/>
    <n v="3"/>
    <n v="3.6666666666666665"/>
    <n v="12.481471205791808"/>
    <n v="-0.33333333333333348"/>
  </r>
  <r>
    <x v="7"/>
    <x v="17"/>
    <s v="—"/>
    <s v="B2"/>
    <s v="B2"/>
    <s v="B2"/>
    <s v="B"/>
    <s v="B"/>
    <s v="B"/>
    <s v="B"/>
    <s v="B"/>
    <s v="B"/>
    <x v="3"/>
    <n v="3.5"/>
    <n v="2.5"/>
    <n v="4"/>
    <n v="3.3333333333333335"/>
    <n v="4"/>
    <n v="3.5"/>
    <n v="2.5"/>
    <n v="3.3333333333333335"/>
    <n v="3"/>
    <n v="3.5"/>
    <n v="4"/>
    <n v="4"/>
    <n v="4"/>
    <n v="3.7"/>
    <n v="4"/>
    <n v="3.5"/>
    <n v="3.5"/>
    <n v="3"/>
    <n v="3"/>
    <n v="3.4"/>
    <n v="3.5"/>
    <n v="3.4416666666666669"/>
    <n v="11.794019623895972"/>
    <n v="-0.55833333333333313"/>
  </r>
  <r>
    <x v="7"/>
    <x v="18"/>
    <s v="B2"/>
    <s v="B2"/>
    <s v="B2"/>
    <s v="B2"/>
    <s v="B"/>
    <s v="B"/>
    <s v="B"/>
    <s v="B"/>
    <s v="B"/>
    <s v="B"/>
    <x v="3"/>
    <n v="4"/>
    <n v="3.5"/>
    <n v="4.5"/>
    <n v="4"/>
    <n v="4.5"/>
    <n v="3.5"/>
    <n v="3"/>
    <n v="3.6666666666666665"/>
    <n v="2.5"/>
    <n v="3.5"/>
    <n v="3"/>
    <n v="3"/>
    <n v="2.5"/>
    <n v="2.9"/>
    <n v="2.5"/>
    <n v="3.5"/>
    <n v="4"/>
    <n v="2"/>
    <n v="3"/>
    <n v="3"/>
    <n v="3.5"/>
    <n v="3.3916666666666666"/>
    <n v="10.546622344058671"/>
    <n v="0.89166666666666661"/>
  </r>
  <r>
    <x v="7"/>
    <x v="19"/>
    <s v="A"/>
    <s v="A"/>
    <s v="A"/>
    <s v="A"/>
    <s v="A"/>
    <s v="A"/>
    <s v="A"/>
    <s v="A"/>
    <s v="A"/>
    <s v="A"/>
    <x v="3"/>
    <n v="4"/>
    <n v="3.5"/>
    <n v="3.5"/>
    <n v="3.6666666666666665"/>
    <n v="5"/>
    <n v="4"/>
    <n v="3.5"/>
    <n v="4.166666666666667"/>
    <n v="3.5"/>
    <n v="4.5"/>
    <n v="4.5"/>
    <n v="3.5"/>
    <n v="4"/>
    <n v="4"/>
    <n v="4"/>
    <n v="3.5"/>
    <n v="4.5"/>
    <n v="4"/>
    <n v="4"/>
    <n v="4"/>
    <n v="2.5"/>
    <n v="3.9583333333333335"/>
    <n v="13.760432505317906"/>
    <n v="-4.1666666666666519E-2"/>
  </r>
  <r>
    <x v="7"/>
    <x v="20"/>
    <s v="A"/>
    <s v="A"/>
    <s v="A"/>
    <s v="A"/>
    <s v="A"/>
    <s v="A"/>
    <s v="A"/>
    <s v="A"/>
    <s v="A"/>
    <s v="A"/>
    <x v="3"/>
    <n v="3.5"/>
    <n v="3.5"/>
    <n v="4.5"/>
    <n v="3.8333333333333335"/>
    <n v="3.5"/>
    <n v="3.5"/>
    <n v="3.5"/>
    <n v="3.5"/>
    <n v="3"/>
    <n v="3"/>
    <n v="3"/>
    <n v="2.5"/>
    <n v="2.5"/>
    <n v="2.8"/>
    <n v="3.5"/>
    <n v="3.5"/>
    <n v="3"/>
    <n v="2.5"/>
    <n v="3"/>
    <n v="3.1"/>
    <n v="4.5"/>
    <n v="3.3083333333333331"/>
    <n v="11.412142866876625"/>
    <n v="0.80833333333333313"/>
  </r>
  <r>
    <x v="7"/>
    <x v="21"/>
    <s v="B1"/>
    <s v="B1"/>
    <s v="B1"/>
    <s v="B1"/>
    <s v="B"/>
    <s v="B"/>
    <s v="B"/>
    <s v="B"/>
    <s v="C2"/>
    <s v="C1"/>
    <x v="1"/>
    <n v="4.5"/>
    <n v="4"/>
    <n v="4"/>
    <n v="4.166666666666667"/>
    <n v="4.5"/>
    <n v="4"/>
    <n v="4"/>
    <n v="4.166666666666667"/>
    <n v="4"/>
    <n v="4.5"/>
    <n v="5"/>
    <n v="4"/>
    <n v="4"/>
    <n v="4.3"/>
    <n v="4"/>
    <n v="4"/>
    <n v="4"/>
    <n v="4"/>
    <n v="3.5"/>
    <n v="3.9"/>
    <n v="4.5"/>
    <n v="4.1333333333333329"/>
    <n v="16.753519347424447"/>
    <n v="0.13333333333333286"/>
  </r>
  <r>
    <x v="7"/>
    <x v="22"/>
    <s v="A"/>
    <s v="A"/>
    <s v="A"/>
    <s v="A"/>
    <s v="A"/>
    <s v="A"/>
    <s v="A"/>
    <s v="A"/>
    <s v="A"/>
    <s v="A"/>
    <x v="0"/>
    <n v="4"/>
    <n v="4"/>
    <n v="4"/>
    <n v="4"/>
    <n v="4"/>
    <n v="3.5"/>
    <n v="4"/>
    <n v="3.8333333333333335"/>
    <n v="3.5"/>
    <n v="4"/>
    <n v="3.5"/>
    <n v="4"/>
    <n v="3"/>
    <n v="3.6"/>
    <n v="3.5"/>
    <n v="4"/>
    <n v="4"/>
    <n v="3.5"/>
    <n v="3"/>
    <n v="3.6"/>
    <n v="4.5"/>
    <n v="3.7583333333333333"/>
    <n v="14.421232622700671"/>
    <n v="0.7583333333333333"/>
  </r>
  <r>
    <x v="7"/>
    <x v="23"/>
    <s v="A"/>
    <s v="A"/>
    <s v="A"/>
    <s v="A"/>
    <s v="A"/>
    <s v="B"/>
    <s v="B"/>
    <s v="B"/>
    <s v="B"/>
    <s v="B"/>
    <x v="3"/>
    <n v="3.5"/>
    <n v="4"/>
    <n v="4.5"/>
    <n v="4"/>
    <n v="4.5"/>
    <n v="2.5"/>
    <n v="2.5"/>
    <n v="3.1666666666666665"/>
    <n v="3.5"/>
    <n v="3"/>
    <n v="3"/>
    <n v="3"/>
    <n v="2.5"/>
    <n v="3"/>
    <n v="2.5"/>
    <n v="3"/>
    <n v="4"/>
    <n v="3"/>
    <n v="3"/>
    <n v="3.1"/>
    <n v="3"/>
    <n v="3.3166666666666664"/>
    <n v="10.128338352595527"/>
    <n v="0.81666666666666643"/>
  </r>
  <r>
    <x v="7"/>
    <x v="24"/>
    <s v="B1"/>
    <s v="B1"/>
    <s v="B1"/>
    <s v="B1"/>
    <s v="A"/>
    <s v="A"/>
    <s v="A"/>
    <s v="A"/>
    <s v="A"/>
    <s v="A"/>
    <x v="3"/>
    <n v="3.5"/>
    <n v="3.5"/>
    <n v="3"/>
    <n v="3.3333333333333335"/>
    <n v="4.5"/>
    <n v="3.5"/>
    <n v="3"/>
    <n v="3.6666666666666665"/>
    <n v="3"/>
    <n v="4"/>
    <n v="4"/>
    <n v="3"/>
    <n v="4"/>
    <n v="3.6"/>
    <n v="3.5"/>
    <n v="4"/>
    <n v="4.5"/>
    <n v="4"/>
    <n v="3.5"/>
    <n v="3.9"/>
    <n v="3.5"/>
    <n v="3.625"/>
    <n v="13.740870533588257"/>
    <n v="-0.375"/>
  </r>
  <r>
    <x v="7"/>
    <x v="25"/>
    <s v="A"/>
    <s v="A"/>
    <s v="A"/>
    <s v="A"/>
    <s v="A"/>
    <s v="A"/>
    <s v="A"/>
    <s v="A"/>
    <s v="A"/>
    <s v="A"/>
    <x v="3"/>
    <n v="3.5"/>
    <n v="3"/>
    <n v="2"/>
    <n v="2.8333333333333335"/>
    <n v="3"/>
    <n v="2.5"/>
    <n v="2.5"/>
    <n v="2.6666666666666665"/>
    <n v="3"/>
    <n v="3.5"/>
    <n v="4"/>
    <n v="3.5"/>
    <n v="3.5"/>
    <n v="3.5"/>
    <n v="4"/>
    <n v="3"/>
    <n v="3"/>
    <n v="3"/>
    <n v="3"/>
    <n v="3.2"/>
    <n v="3.5"/>
    <n v="3.05"/>
    <n v="10.054379416481035"/>
    <n v="4.9999999999999822E-2"/>
  </r>
  <r>
    <x v="7"/>
    <x v="26"/>
    <s v="B2"/>
    <s v="B2"/>
    <s v="B2"/>
    <s v="B2"/>
    <s v="B"/>
    <s v="B"/>
    <s v="B"/>
    <s v="B"/>
    <s v="B"/>
    <s v="B"/>
    <x v="0"/>
    <n v="5"/>
    <n v="5"/>
    <n v="5"/>
    <n v="5"/>
    <n v="3"/>
    <n v="3.5"/>
    <n v="4"/>
    <n v="3.5"/>
    <n v="4"/>
    <n v="4.5"/>
    <n v="4.5"/>
    <n v="4.5"/>
    <n v="4"/>
    <n v="4.3"/>
    <n v="4"/>
    <n v="4.5"/>
    <n v="4"/>
    <n v="3"/>
    <n v="2.5"/>
    <n v="3.6"/>
    <n v="3"/>
    <n v="4.1000000000000005"/>
    <n v="13.819775168439039"/>
    <n v="0.10000000000000053"/>
  </r>
  <r>
    <x v="7"/>
    <x v="27"/>
    <s v="A"/>
    <s v="A"/>
    <s v="A"/>
    <s v="A"/>
    <s v="A"/>
    <s v="A"/>
    <s v="A"/>
    <s v="A"/>
    <s v="A"/>
    <s v="A"/>
    <x v="3"/>
    <n v="4"/>
    <n v="3"/>
    <n v="4.5"/>
    <n v="3.8333333333333335"/>
    <n v="3.5"/>
    <n v="3.5"/>
    <n v="3"/>
    <n v="3.3333333333333335"/>
    <n v="3"/>
    <n v="3"/>
    <n v="3"/>
    <n v="3"/>
    <n v="2.5"/>
    <n v="2.9"/>
    <n v="3"/>
    <n v="3.5"/>
    <n v="2.5"/>
    <n v="3.5"/>
    <n v="3"/>
    <n v="3.1"/>
    <n v="4.5"/>
    <n v="3.2916666666666665"/>
    <n v="11.35953493296255"/>
    <n v="0.79166666666666652"/>
  </r>
  <r>
    <x v="7"/>
    <x v="28"/>
    <s v="B1"/>
    <s v="B1"/>
    <s v="B1"/>
    <s v="B1"/>
    <s v="B"/>
    <s v="B"/>
    <s v="B"/>
    <s v="B"/>
    <s v="C1"/>
    <s v="C1"/>
    <x v="2"/>
    <n v="4.5"/>
    <n v="4.5"/>
    <n v="4.5"/>
    <n v="4.5"/>
    <n v="4"/>
    <n v="4.5"/>
    <n v="4"/>
    <n v="4.166666666666667"/>
    <n v="5"/>
    <n v="5.5"/>
    <n v="5"/>
    <n v="4.5"/>
    <n v="4.5"/>
    <n v="4.9000000000000004"/>
    <n v="4.5"/>
    <n v="4.5"/>
    <n v="4.5"/>
    <n v="4.5"/>
    <n v="4"/>
    <n v="4.4000000000000004"/>
    <n v="3"/>
    <n v="4.4916666666666671"/>
    <n v="17.592816900861799"/>
    <n v="-8.3333333333328596E-3"/>
  </r>
  <r>
    <x v="7"/>
    <x v="29"/>
    <s v="not applicable"/>
    <s v="not applicable"/>
    <s v="not applicable"/>
    <s v="not applicable"/>
    <s v="not applicable"/>
    <s v="not applicable"/>
    <s v="not applicable"/>
    <s v="not applicable"/>
    <s v="not applicable"/>
    <s v="not applicable"/>
    <x v="5"/>
    <n v="3.84375"/>
    <n v="3.5"/>
    <n v="3.6"/>
    <n v="3.7"/>
    <n v="3.9000000000000004"/>
    <n v="3.2"/>
    <n v="3.2"/>
    <n v="3.5"/>
    <n v="3.5"/>
    <n v="3.6"/>
    <n v="3.8000000000000003"/>
    <n v="3.5"/>
    <n v="3.5"/>
    <n v="3.6"/>
    <n v="3.4000000000000004"/>
    <n v="3.6"/>
    <n v="3.8000000000000003"/>
    <n v="3.6"/>
    <n v="3.3000000000000003"/>
    <n v="3.5"/>
    <n v="3.59375"/>
    <n v="3.5640624999999999"/>
    <n v="12.700000000000001"/>
    <n v="-0.43593750000000009"/>
  </r>
  <r>
    <x v="7"/>
    <x v="30"/>
    <s v="not applicable"/>
    <s v="not applicable"/>
    <s v="not applicable"/>
    <s v="not applicable"/>
    <s v="not applicable"/>
    <s v="not applicable"/>
    <s v="not applicable"/>
    <s v="not applicable"/>
    <s v="not applicable"/>
    <s v="not applicable"/>
    <x v="6"/>
    <n v="4"/>
    <n v="3.9000000000000004"/>
    <n v="4.3"/>
    <n v="4.1000000000000005"/>
    <n v="4.3"/>
    <n v="3.7"/>
    <n v="3.7"/>
    <n v="3.9000000000000004"/>
    <n v="3.8000000000000003"/>
    <n v="4"/>
    <n v="4.1000000000000005"/>
    <n v="3.9000000000000004"/>
    <n v="3.5"/>
    <n v="3.9000000000000004"/>
    <n v="3.6"/>
    <n v="4"/>
    <n v="4.1000000000000005"/>
    <n v="3.5"/>
    <n v="3.4000000000000004"/>
    <n v="3.7"/>
    <n v="3.4166666666666665"/>
    <n v="3.8805555555555551"/>
    <n v="14.100000000000001"/>
    <n v="0.38055555555555509"/>
  </r>
  <r>
    <x v="7"/>
    <x v="31"/>
    <s v="not applicable"/>
    <s v="not applicable"/>
    <s v="not applicable"/>
    <s v="not applicable"/>
    <s v="not applicable"/>
    <s v="not applicable"/>
    <s v="not applicable"/>
    <s v="not applicable"/>
    <s v="not applicable"/>
    <s v="not applicable"/>
    <x v="7"/>
    <n v="3.9107142857142856"/>
    <n v="3.6785714285714284"/>
    <n v="3.9107142857142856"/>
    <n v="3.8333333333333344"/>
    <n v="4.0892857142857144"/>
    <n v="3.4107142857142856"/>
    <n v="3.4107142857142856"/>
    <n v="3.6369047619047628"/>
    <n v="3.6428571428571428"/>
    <n v="3.8035714285714284"/>
    <n v="3.9285714285714284"/>
    <n v="3.6785714285714284"/>
    <n v="3.5178571428571428"/>
    <n v="3.714285714285714"/>
    <n v="3.5178571428571428"/>
    <n v="3.7857142857142856"/>
    <n v="3.8928571428571428"/>
    <n v="3.5357142857142856"/>
    <n v="3.3392857142857144"/>
    <n v="3.6142857142857143"/>
    <n v="3.5178571428571428"/>
    <n v="3.699702380952381"/>
    <n v="13.329751759825855"/>
    <n v="0.21755952380952381"/>
  </r>
  <r>
    <x v="7"/>
    <x v="32"/>
    <s v="not applicable"/>
    <s v="not applicable"/>
    <s v="not applicable"/>
    <s v="not applicable"/>
    <s v="not applicable"/>
    <s v="not applicable"/>
    <s v="not applicable"/>
    <s v="not applicable"/>
    <s v="not applicable"/>
    <s v="not applicable"/>
    <x v="3"/>
    <n v="3.4583333333333335"/>
    <n v="3.1666666666666665"/>
    <n v="3.4166666666666665"/>
    <n v="3.3472222222222228"/>
    <n v="3.8333333333333335"/>
    <n v="3.0416666666666665"/>
    <n v="2.75"/>
    <n v="3.2083333333333335"/>
    <n v="3.125"/>
    <n v="3.1666666666666665"/>
    <n v="3.3333333333333335"/>
    <n v="3.2083333333333335"/>
    <n v="3.1666666666666665"/>
    <n v="3.1999999999999997"/>
    <n v="3.3333333333333335"/>
    <n v="3.2916666666666665"/>
    <n v="3.4166666666666665"/>
    <n v="3"/>
    <n v="3.1666666666666665"/>
    <n v="3.2416666666666671"/>
    <n v="3.4583333333333335"/>
    <n v="3.2493055555555559"/>
    <n v="10.722207276159166"/>
    <n v="0.24930555555555589"/>
  </r>
  <r>
    <x v="7"/>
    <x v="33"/>
    <s v="not applicable"/>
    <s v="not applicable"/>
    <s v="not applicable"/>
    <s v="not applicable"/>
    <s v="not applicable"/>
    <s v="not applicable"/>
    <s v="not applicable"/>
    <s v="not applicable"/>
    <s v="not applicable"/>
    <s v="not applicable"/>
    <x v="8"/>
    <n v="4.25"/>
    <n v="3.875"/>
    <n v="4.0625"/>
    <n v="4.0625"/>
    <n v="4.25"/>
    <n v="3.4375"/>
    <n v="3.625"/>
    <n v="3.770833333333333"/>
    <n v="3.875"/>
    <n v="4.0625"/>
    <n v="4.1875"/>
    <n v="3.8125"/>
    <n v="3.8125"/>
    <n v="3.95"/>
    <n v="3.375"/>
    <n v="3.9375"/>
    <n v="4.1875"/>
    <n v="3.9375"/>
    <n v="3.3125"/>
    <n v="3.7500000000000004"/>
    <n v="3.6875"/>
    <n v="3.8833333333333333"/>
    <n v="14.527635802325152"/>
    <n v="8.3333333333333037E-3"/>
  </r>
  <r>
    <x v="7"/>
    <x v="34"/>
    <s v="not applicable"/>
    <s v="not applicable"/>
    <s v="not applicable"/>
    <s v="not applicable"/>
    <s v="not applicable"/>
    <s v="not applicable"/>
    <s v="not applicable"/>
    <s v="not applicable"/>
    <s v="not applicable"/>
    <s v="not applicable"/>
    <x v="8"/>
    <n v="4.25"/>
    <n v="4.25"/>
    <n v="4.5"/>
    <n v="4.3333333333333339"/>
    <n v="4.3125"/>
    <n v="3.9375"/>
    <n v="4.1875"/>
    <n v="4.1458333333333339"/>
    <n v="4.1875"/>
    <n v="4.5"/>
    <n v="4.5625"/>
    <n v="4.25"/>
    <n v="3.75"/>
    <n v="4.25"/>
    <n v="3.9375"/>
    <n v="4.375"/>
    <n v="4.3125"/>
    <n v="3.9375"/>
    <n v="3.625"/>
    <n v="4.0374999999999996"/>
    <n v="3.4375"/>
    <n v="4.1916666666666664"/>
    <n v="16.043184442826586"/>
    <n v="0.37916666666666643"/>
  </r>
  <r>
    <x v="7"/>
    <x v="35"/>
    <s v="not applicable"/>
    <s v="not applicable"/>
    <s v="not applicable"/>
    <s v="not applicable"/>
    <s v="not applicable"/>
    <s v="not applicable"/>
    <s v="not applicable"/>
    <s v="not applicable"/>
    <s v="not applicable"/>
    <s v="not applicable"/>
    <x v="8"/>
    <n v="4.25"/>
    <n v="4.0625"/>
    <n v="4.28125"/>
    <n v="4.1979166666666661"/>
    <n v="4.28125"/>
    <n v="3.6875"/>
    <n v="3.90625"/>
    <n v="3.9583333333333326"/>
    <n v="4.03125"/>
    <n v="4.28125"/>
    <n v="4.375"/>
    <n v="4.03125"/>
    <n v="3.78125"/>
    <n v="4.0999999999999996"/>
    <n v="3.65625"/>
    <n v="4.15625"/>
    <n v="4.25"/>
    <n v="3.9375"/>
    <n v="3.46875"/>
    <n v="3.8937500000000003"/>
    <n v="3.5625"/>
    <n v="4.0374999999999996"/>
    <n v="15.285410122575872"/>
    <n v="0.19374999999999964"/>
  </r>
  <r>
    <x v="8"/>
    <x v="37"/>
    <s v="A"/>
    <s v="A"/>
    <s v="A"/>
    <s v="A"/>
    <s v="A"/>
    <s v="A"/>
    <s v="A"/>
    <s v="A"/>
    <s v="A"/>
    <s v="A"/>
    <x v="0"/>
    <n v="3.5"/>
    <n v="3"/>
    <n v="3"/>
    <n v="3.1666666666666665"/>
    <n v="3.5"/>
    <n v="2"/>
    <n v="3"/>
    <n v="2.8333333333333335"/>
    <n v="2"/>
    <n v="3"/>
    <n v="3"/>
    <n v="2.5"/>
    <n v="2"/>
    <n v="2.5"/>
    <n v="1.5"/>
    <n v="4"/>
    <n v="3.5"/>
    <n v="2.5"/>
    <n v="2"/>
    <n v="2.7"/>
    <n v="3.5"/>
    <n v="2.8"/>
    <n v="8.1506556831636292"/>
    <n v="0.79999999999999982"/>
  </r>
  <r>
    <x v="8"/>
    <x v="0"/>
    <s v="—"/>
    <s v="—"/>
    <s v="B1"/>
    <s v="B1"/>
    <s v="B"/>
    <s v="B"/>
    <s v="B"/>
    <s v="C"/>
    <s v="C1"/>
    <s v="C2"/>
    <x v="0"/>
    <n v="4"/>
    <n v="4.5"/>
    <n v="5"/>
    <n v="4.5"/>
    <n v="5"/>
    <n v="4.5"/>
    <n v="4.5"/>
    <n v="4.666666666666667"/>
    <n v="4.5"/>
    <n v="5"/>
    <n v="5"/>
    <n v="4.5"/>
    <n v="3.5"/>
    <n v="4.5"/>
    <n v="4"/>
    <n v="5"/>
    <n v="4.5"/>
    <n v="4.5"/>
    <n v="3.5"/>
    <n v="4.3"/>
    <n v="4.5"/>
    <n v="4.4916666666666671"/>
    <n v="19.516914196449932"/>
    <n v="0.99166666666666714"/>
  </r>
  <r>
    <x v="8"/>
    <x v="2"/>
    <s v="B1"/>
    <s v="B1"/>
    <s v="B1"/>
    <s v="B1"/>
    <s v="B"/>
    <s v="B"/>
    <s v="B"/>
    <s v="B"/>
    <s v="B"/>
    <s v="B"/>
    <x v="1"/>
    <n v="4.5"/>
    <n v="4.5"/>
    <n v="4.5"/>
    <n v="4.5"/>
    <n v="3.5"/>
    <n v="4"/>
    <n v="3"/>
    <n v="3.5"/>
    <n v="4.5"/>
    <n v="4.5"/>
    <n v="4.5"/>
    <n v="4"/>
    <n v="4"/>
    <n v="4.3"/>
    <n v="4"/>
    <n v="4"/>
    <n v="4"/>
    <n v="3.5"/>
    <n v="4"/>
    <n v="3.9"/>
    <n v="4.5"/>
    <n v="4.05"/>
    <n v="16.442848709205126"/>
    <n v="4.9999999999999822E-2"/>
  </r>
  <r>
    <x v="8"/>
    <x v="3"/>
    <s v="A"/>
    <s v="A"/>
    <s v="A"/>
    <s v="A"/>
    <s v="A"/>
    <s v="A"/>
    <s v="A"/>
    <s v="A"/>
    <s v="A"/>
    <s v="A"/>
    <x v="1"/>
    <n v="3.5"/>
    <n v="4"/>
    <n v="4.5"/>
    <n v="4"/>
    <n v="4"/>
    <n v="4"/>
    <n v="4"/>
    <n v="4"/>
    <n v="4.5"/>
    <n v="5"/>
    <n v="5"/>
    <n v="4"/>
    <n v="5"/>
    <n v="4.7"/>
    <n v="5"/>
    <n v="4.5"/>
    <n v="5"/>
    <n v="5.5"/>
    <n v="5"/>
    <n v="5"/>
    <n v="4.5"/>
    <n v="4.4249999999999998"/>
    <n v="21.558149773971842"/>
    <n v="-1.0750000000000002"/>
  </r>
  <r>
    <x v="8"/>
    <x v="4"/>
    <s v="A"/>
    <s v="A"/>
    <s v="A"/>
    <s v="A"/>
    <s v="A"/>
    <s v="A"/>
    <s v="A"/>
    <s v="A"/>
    <s v="A"/>
    <s v="A"/>
    <x v="2"/>
    <n v="4.5"/>
    <n v="4.5"/>
    <n v="5"/>
    <n v="4.666666666666667"/>
    <n v="4.5"/>
    <n v="4"/>
    <n v="4"/>
    <n v="4.166666666666667"/>
    <n v="4.5"/>
    <n v="4"/>
    <n v="4.5"/>
    <n v="3.5"/>
    <n v="3.5"/>
    <n v="4"/>
    <n v="4"/>
    <n v="4.5"/>
    <n v="4"/>
    <n v="4"/>
    <n v="3.5"/>
    <n v="4"/>
    <n v="3.5"/>
    <n v="4.2083333333333339"/>
    <n v="16.111395496553151"/>
    <n v="0.70833333333333393"/>
  </r>
  <r>
    <x v="8"/>
    <x v="36"/>
    <s v="—"/>
    <s v="—"/>
    <s v="—"/>
    <s v="B1"/>
    <s v="B"/>
    <s v="B"/>
    <s v="B"/>
    <s v="C"/>
    <s v="C1"/>
    <s v="C2"/>
    <x v="0"/>
    <n v="4.5"/>
    <n v="4.5"/>
    <n v="5"/>
    <n v="4.666666666666667"/>
    <n v="6"/>
    <n v="4"/>
    <n v="5.5"/>
    <n v="5.166666666666667"/>
    <n v="4.5"/>
    <n v="4.5"/>
    <n v="5.5"/>
    <n v="4.5"/>
    <n v="3"/>
    <n v="4.4000000000000004"/>
    <n v="4.5"/>
    <n v="5"/>
    <n v="5.5"/>
    <n v="4.5"/>
    <n v="4"/>
    <n v="4.7"/>
    <n v="4"/>
    <n v="4.7333333333333334"/>
    <n v="21.185836252058497"/>
    <n v="1.7333333333333334"/>
  </r>
  <r>
    <x v="8"/>
    <x v="7"/>
    <s v="A"/>
    <s v="A"/>
    <s v="A"/>
    <s v="A"/>
    <s v="A"/>
    <s v="A"/>
    <s v="A"/>
    <s v="A"/>
    <s v="A"/>
    <s v="A"/>
    <x v="3"/>
    <n v="3"/>
    <n v="3.5"/>
    <n v="3.5"/>
    <n v="3.3333333333333335"/>
    <n v="3"/>
    <n v="2.5"/>
    <n v="2.5"/>
    <n v="2.6666666666666665"/>
    <n v="3"/>
    <n v="3"/>
    <n v="3.5"/>
    <n v="3.5"/>
    <n v="3"/>
    <n v="3.2"/>
    <n v="3.5"/>
    <n v="2.5"/>
    <n v="3"/>
    <n v="3"/>
    <n v="3"/>
    <n v="3"/>
    <n v="3"/>
    <n v="3.05"/>
    <n v="9.1395377705683547"/>
    <n v="4.9999999999999822E-2"/>
  </r>
  <r>
    <x v="8"/>
    <x v="8"/>
    <s v="A"/>
    <s v="A"/>
    <s v="A"/>
    <s v="A"/>
    <s v="A"/>
    <s v="A"/>
    <s v="A"/>
    <s v="A"/>
    <s v="A"/>
    <s v="A"/>
    <x v="0"/>
    <n v="4"/>
    <n v="4"/>
    <n v="4.5"/>
    <n v="4.166666666666667"/>
    <n v="5"/>
    <n v="4"/>
    <n v="4"/>
    <n v="4.333333333333333"/>
    <n v="4.5"/>
    <n v="4"/>
    <n v="5"/>
    <n v="5"/>
    <n v="3.5"/>
    <n v="4.4000000000000004"/>
    <n v="3.5"/>
    <n v="3.5"/>
    <n v="4"/>
    <n v="4"/>
    <n v="4"/>
    <n v="3.8"/>
    <n v="4"/>
    <n v="4.1749999999999998"/>
    <n v="15.989302277375559"/>
    <n v="0.17499999999999982"/>
  </r>
  <r>
    <x v="8"/>
    <x v="9"/>
    <s v="A"/>
    <s v="A"/>
    <s v="A"/>
    <s v="A"/>
    <s v="A"/>
    <s v="A"/>
    <s v="A"/>
    <s v="A"/>
    <s v="A"/>
    <s v="A"/>
    <x v="2"/>
    <n v="4"/>
    <n v="4"/>
    <n v="4"/>
    <n v="4"/>
    <n v="4.5"/>
    <n v="3.5"/>
    <n v="3.5"/>
    <n v="3.8333333333333335"/>
    <n v="4"/>
    <n v="4.5"/>
    <n v="4.5"/>
    <n v="3.5"/>
    <n v="4"/>
    <n v="4.0999999999999996"/>
    <n v="3.5"/>
    <n v="4"/>
    <n v="4"/>
    <n v="4.5"/>
    <n v="3.5"/>
    <n v="3.9"/>
    <n v="4"/>
    <n v="3.9583333333333335"/>
    <n v="15.539282655679738"/>
    <n v="-4.1666666666666519E-2"/>
  </r>
  <r>
    <x v="8"/>
    <x v="10"/>
    <s v="A"/>
    <s v="A"/>
    <s v="A"/>
    <s v="A"/>
    <s v="A"/>
    <s v="A"/>
    <s v="A"/>
    <s v="A"/>
    <s v="A"/>
    <s v="A"/>
    <x v="1"/>
    <n v="3.5"/>
    <n v="3.5"/>
    <n v="3"/>
    <n v="3.3333333333333335"/>
    <n v="4.5"/>
    <n v="3"/>
    <n v="4"/>
    <n v="3.8333333333333335"/>
    <n v="4"/>
    <n v="4.5"/>
    <n v="5"/>
    <n v="4.5"/>
    <n v="4"/>
    <n v="4.4000000000000004"/>
    <n v="4"/>
    <n v="3"/>
    <n v="4.5"/>
    <n v="4"/>
    <n v="3"/>
    <n v="3.7"/>
    <n v="4"/>
    <n v="3.8166666666666664"/>
    <n v="14.423830069213736"/>
    <n v="-0.18333333333333357"/>
  </r>
  <r>
    <x v="8"/>
    <x v="11"/>
    <s v="B1"/>
    <s v="B1"/>
    <s v="B1"/>
    <s v="B1"/>
    <s v="B"/>
    <s v="B"/>
    <s v="A"/>
    <s v="A"/>
    <s v="A"/>
    <s v="A"/>
    <x v="3"/>
    <n v="3"/>
    <n v="2.5"/>
    <n v="2.5"/>
    <n v="2.6666666666666665"/>
    <n v="3"/>
    <n v="3"/>
    <n v="2.5"/>
    <n v="2.8333333333333335"/>
    <n v="3"/>
    <n v="2.5"/>
    <n v="3"/>
    <n v="3"/>
    <n v="3.5"/>
    <n v="3"/>
    <n v="4"/>
    <n v="3"/>
    <n v="3"/>
    <n v="2.5"/>
    <n v="3"/>
    <n v="3.1"/>
    <n v="4"/>
    <n v="2.9"/>
    <n v="9.7406527436111787"/>
    <n v="-1.1000000000000001"/>
  </r>
  <r>
    <x v="8"/>
    <x v="12"/>
    <s v="B1"/>
    <s v="B1"/>
    <s v="B1"/>
    <s v="B1"/>
    <s v="B"/>
    <s v="B"/>
    <s v="B"/>
    <s v="A"/>
    <s v="A"/>
    <s v="A"/>
    <x v="3"/>
    <n v="3"/>
    <n v="2.5"/>
    <n v="2.5"/>
    <n v="2.6666666666666665"/>
    <n v="4"/>
    <n v="3.5"/>
    <n v="2.5"/>
    <n v="3.3333333333333335"/>
    <n v="3"/>
    <n v="2.5"/>
    <n v="2.5"/>
    <n v="3"/>
    <n v="3"/>
    <n v="2.8"/>
    <n v="3"/>
    <n v="3"/>
    <n v="3"/>
    <n v="2.5"/>
    <n v="3.5"/>
    <n v="3"/>
    <n v="3"/>
    <n v="2.95"/>
    <n v="8.859528781229228"/>
    <n v="-4.9999999999999822E-2"/>
  </r>
  <r>
    <x v="8"/>
    <x v="13"/>
    <s v="A"/>
    <s v="A"/>
    <s v="A"/>
    <s v="A"/>
    <s v="A"/>
    <s v="B"/>
    <s v="B"/>
    <s v="B"/>
    <s v="B"/>
    <s v="B"/>
    <x v="4"/>
    <n v="3"/>
    <n v="3"/>
    <n v="4"/>
    <n v="3.3333333333333335"/>
    <n v="4.5"/>
    <n v="3.5"/>
    <n v="4.5"/>
    <n v="4.166666666666667"/>
    <n v="4.5"/>
    <n v="4"/>
    <n v="4.5"/>
    <n v="4.5"/>
    <n v="3.5"/>
    <n v="4.2"/>
    <n v="4"/>
    <n v="4"/>
    <n v="4.5"/>
    <n v="4"/>
    <n v="4"/>
    <n v="4.0999999999999996"/>
    <n v="3.5"/>
    <n v="3.9499999999999997"/>
    <n v="15.479235048264293"/>
    <n v="0.94999999999999973"/>
  </r>
  <r>
    <x v="8"/>
    <x v="38"/>
    <s v="A"/>
    <s v="A"/>
    <s v="A"/>
    <s v="A"/>
    <s v="A"/>
    <s v="A"/>
    <s v="A"/>
    <s v="A"/>
    <s v="A"/>
    <s v="A"/>
    <x v="2"/>
    <n v="3.5"/>
    <n v="3.5"/>
    <n v="4"/>
    <n v="3.6666666666666665"/>
    <n v="3"/>
    <n v="2.5"/>
    <n v="2.5"/>
    <n v="2.6666666666666665"/>
    <n v="3.5"/>
    <n v="3.5"/>
    <n v="3.5"/>
    <n v="3"/>
    <n v="2.5"/>
    <n v="3.2"/>
    <n v="3"/>
    <n v="3"/>
    <n v="3"/>
    <n v="3"/>
    <n v="3"/>
    <n v="3"/>
    <n v="4"/>
    <n v="3.1333333333333333"/>
    <n v="10.214702411528457"/>
    <n v="3.1333333333333333"/>
  </r>
  <r>
    <x v="8"/>
    <x v="14"/>
    <s v="B2"/>
    <s v="B2"/>
    <s v="B2"/>
    <s v="B2"/>
    <s v="A"/>
    <s v="A"/>
    <s v="A"/>
    <s v="A"/>
    <s v="A"/>
    <s v="A"/>
    <x v="3"/>
    <n v="3"/>
    <n v="3"/>
    <n v="2"/>
    <n v="2.6666666666666665"/>
    <n v="3.5"/>
    <n v="1"/>
    <n v="2"/>
    <n v="2.1666666666666665"/>
    <n v="3"/>
    <n v="3"/>
    <n v="3"/>
    <n v="3.5"/>
    <n v="2.5"/>
    <n v="3"/>
    <n v="2.5"/>
    <n v="4"/>
    <n v="3"/>
    <n v="3"/>
    <n v="3"/>
    <n v="3.1"/>
    <n v="4"/>
    <n v="2.7333333333333334"/>
    <n v="9.1993562657869976"/>
    <n v="0.23333333333333339"/>
  </r>
  <r>
    <x v="8"/>
    <x v="15"/>
    <s v="A"/>
    <s v="A"/>
    <s v="A"/>
    <s v="A"/>
    <s v="A"/>
    <s v="A"/>
    <s v="A"/>
    <s v="A"/>
    <s v="A"/>
    <s v="A"/>
    <x v="1"/>
    <n v="4.5"/>
    <n v="3.5"/>
    <n v="4"/>
    <n v="4"/>
    <n v="4.5"/>
    <n v="4"/>
    <n v="4"/>
    <n v="4.166666666666667"/>
    <n v="4"/>
    <n v="4"/>
    <n v="4.5"/>
    <n v="4"/>
    <n v="4"/>
    <n v="4.0999999999999996"/>
    <n v="3.5"/>
    <n v="4"/>
    <n v="5"/>
    <n v="3.5"/>
    <n v="3.5"/>
    <n v="3.9"/>
    <n v="4.5"/>
    <n v="4.041666666666667"/>
    <n v="16.411643618530313"/>
    <n v="-0.45833333333333304"/>
  </r>
  <r>
    <x v="8"/>
    <x v="16"/>
    <s v="B1"/>
    <s v="B1"/>
    <s v="B1"/>
    <s v="B1"/>
    <s v="B"/>
    <s v="B"/>
    <s v="B"/>
    <s v="B"/>
    <s v="B"/>
    <s v="B"/>
    <x v="0"/>
    <n v="4"/>
    <n v="4"/>
    <n v="4"/>
    <n v="4"/>
    <n v="4"/>
    <n v="4"/>
    <n v="4"/>
    <n v="4"/>
    <n v="2.5"/>
    <n v="4"/>
    <n v="3.5"/>
    <n v="3.5"/>
    <n v="3.5"/>
    <n v="3.4"/>
    <n v="3"/>
    <n v="4.5"/>
    <n v="3.5"/>
    <n v="3.5"/>
    <n v="3.5"/>
    <n v="3.6"/>
    <n v="4"/>
    <n v="3.75"/>
    <n v="13.892135664778296"/>
    <n v="-0.25"/>
  </r>
  <r>
    <x v="8"/>
    <x v="17"/>
    <s v="—"/>
    <s v="B2"/>
    <s v="B2"/>
    <s v="B2"/>
    <s v="B"/>
    <s v="B"/>
    <s v="B"/>
    <s v="B"/>
    <s v="B"/>
    <s v="B"/>
    <x v="3"/>
    <n v="3.5"/>
    <n v="2.5"/>
    <n v="4"/>
    <n v="3.3333333333333335"/>
    <n v="4"/>
    <n v="3.5"/>
    <n v="2.5"/>
    <n v="3.3333333333333335"/>
    <n v="3"/>
    <n v="3"/>
    <n v="4.5"/>
    <n v="3.5"/>
    <n v="4"/>
    <n v="3.6"/>
    <n v="4"/>
    <n v="3.5"/>
    <n v="3.5"/>
    <n v="3"/>
    <n v="3"/>
    <n v="3.4"/>
    <n v="4"/>
    <n v="3.416666666666667"/>
    <n v="12.193058553734296"/>
    <n v="-0.58333333333333304"/>
  </r>
  <r>
    <x v="8"/>
    <x v="18"/>
    <s v="B2"/>
    <s v="B2"/>
    <s v="B2"/>
    <s v="B2"/>
    <s v="B"/>
    <s v="B"/>
    <s v="B"/>
    <s v="B"/>
    <s v="B"/>
    <s v="B"/>
    <x v="3"/>
    <n v="3.5"/>
    <n v="3"/>
    <n v="4.5"/>
    <n v="3.6666666666666665"/>
    <n v="4.5"/>
    <n v="3.5"/>
    <n v="3"/>
    <n v="3.6666666666666665"/>
    <n v="2"/>
    <n v="3.5"/>
    <n v="3"/>
    <n v="2.5"/>
    <n v="2.5"/>
    <n v="2.7"/>
    <n v="2.5"/>
    <n v="3.5"/>
    <n v="4"/>
    <n v="2"/>
    <n v="3"/>
    <n v="3"/>
    <n v="3.5"/>
    <n v="3.2583333333333333"/>
    <n v="10.171112508830085"/>
    <n v="0.7583333333333333"/>
  </r>
  <r>
    <x v="8"/>
    <x v="19"/>
    <s v="A"/>
    <s v="A"/>
    <s v="A"/>
    <s v="A"/>
    <s v="A"/>
    <s v="A"/>
    <s v="A"/>
    <s v="A"/>
    <s v="A"/>
    <s v="A"/>
    <x v="3"/>
    <n v="3.5"/>
    <n v="4"/>
    <n v="3"/>
    <n v="3.5"/>
    <n v="5"/>
    <n v="4"/>
    <n v="3.5"/>
    <n v="4.166666666666667"/>
    <n v="3.5"/>
    <n v="4.5"/>
    <n v="4.5"/>
    <n v="3.5"/>
    <n v="3.5"/>
    <n v="3.9"/>
    <n v="4"/>
    <n v="3.5"/>
    <n v="4.5"/>
    <n v="4"/>
    <n v="4"/>
    <n v="4"/>
    <n v="3.5"/>
    <n v="3.8916666666666666"/>
    <n v="14.981016432141658"/>
    <n v="-0.10833333333333339"/>
  </r>
  <r>
    <x v="8"/>
    <x v="20"/>
    <s v="A"/>
    <s v="A"/>
    <s v="A"/>
    <s v="A"/>
    <s v="A"/>
    <s v="A"/>
    <s v="A"/>
    <s v="A"/>
    <s v="A"/>
    <s v="A"/>
    <x v="3"/>
    <n v="3.5"/>
    <n v="3.5"/>
    <n v="4.5"/>
    <n v="3.8333333333333335"/>
    <n v="3.5"/>
    <n v="3.5"/>
    <n v="3.5"/>
    <n v="3.5"/>
    <n v="3"/>
    <n v="3"/>
    <n v="3"/>
    <n v="2.5"/>
    <n v="2.5"/>
    <n v="2.8"/>
    <n v="3.5"/>
    <n v="3.5"/>
    <n v="3"/>
    <n v="2.5"/>
    <n v="3"/>
    <n v="3.1"/>
    <n v="4.5"/>
    <n v="3.3083333333333331"/>
    <n v="11.412142866876625"/>
    <n v="0.80833333333333313"/>
  </r>
  <r>
    <x v="8"/>
    <x v="21"/>
    <s v="B1"/>
    <s v="B1"/>
    <s v="B1"/>
    <s v="B1"/>
    <s v="B"/>
    <s v="B"/>
    <s v="B"/>
    <s v="B"/>
    <s v="C2"/>
    <s v="C1"/>
    <x v="1"/>
    <n v="4.5"/>
    <n v="4"/>
    <n v="4"/>
    <n v="4.166666666666667"/>
    <n v="4.5"/>
    <n v="4"/>
    <n v="4"/>
    <n v="4.166666666666667"/>
    <n v="4"/>
    <n v="5"/>
    <n v="5"/>
    <n v="4"/>
    <n v="4"/>
    <n v="4.4000000000000004"/>
    <n v="4"/>
    <n v="4"/>
    <n v="4"/>
    <n v="4"/>
    <n v="3.5"/>
    <n v="3.9"/>
    <n v="4.5"/>
    <n v="4.1583333333333332"/>
    <n v="16.846239030747597"/>
    <n v="0.15833333333333321"/>
  </r>
  <r>
    <x v="8"/>
    <x v="22"/>
    <s v="A"/>
    <s v="A"/>
    <s v="A"/>
    <s v="A"/>
    <s v="A"/>
    <s v="A"/>
    <s v="A"/>
    <s v="A"/>
    <s v="A"/>
    <s v="A"/>
    <x v="0"/>
    <n v="4"/>
    <n v="4"/>
    <n v="4"/>
    <n v="4"/>
    <n v="4"/>
    <n v="3.5"/>
    <n v="4"/>
    <n v="3.8333333333333335"/>
    <n v="4"/>
    <n v="4"/>
    <n v="3.5"/>
    <n v="4"/>
    <n v="3"/>
    <n v="3.7"/>
    <n v="3.5"/>
    <n v="4"/>
    <n v="4"/>
    <n v="3.5"/>
    <n v="3"/>
    <n v="3.6"/>
    <n v="4"/>
    <n v="3.7833333333333337"/>
    <n v="14.005673914338217"/>
    <n v="0.78333333333333366"/>
  </r>
  <r>
    <x v="8"/>
    <x v="23"/>
    <s v="A"/>
    <s v="A"/>
    <s v="A"/>
    <s v="A"/>
    <s v="A"/>
    <s v="B"/>
    <s v="B"/>
    <s v="B"/>
    <s v="B"/>
    <s v="B"/>
    <x v="3"/>
    <n v="3.5"/>
    <n v="4"/>
    <n v="4.5"/>
    <n v="4"/>
    <n v="4.5"/>
    <n v="2.5"/>
    <n v="2.5"/>
    <n v="3.1666666666666665"/>
    <n v="3.5"/>
    <n v="3.5"/>
    <n v="3"/>
    <n v="3"/>
    <n v="2.5"/>
    <n v="3.1"/>
    <n v="3"/>
    <n v="3.5"/>
    <n v="4"/>
    <n v="3"/>
    <n v="3"/>
    <n v="3.3"/>
    <n v="4.5"/>
    <n v="3.3916666666666666"/>
    <n v="12.260083807777631"/>
    <n v="0.89166666666666661"/>
  </r>
  <r>
    <x v="8"/>
    <x v="24"/>
    <s v="B1"/>
    <s v="B1"/>
    <s v="B1"/>
    <s v="B1"/>
    <s v="A"/>
    <s v="A"/>
    <s v="A"/>
    <s v="A"/>
    <s v="A"/>
    <s v="A"/>
    <x v="3"/>
    <n v="3.5"/>
    <n v="3.5"/>
    <n v="3"/>
    <n v="3.3333333333333335"/>
    <n v="4.5"/>
    <n v="3.5"/>
    <n v="3"/>
    <n v="3.6666666666666665"/>
    <n v="3"/>
    <n v="4"/>
    <n v="4"/>
    <n v="3"/>
    <n v="4"/>
    <n v="3.6"/>
    <n v="3.5"/>
    <n v="4"/>
    <n v="4.5"/>
    <n v="3.5"/>
    <n v="3.5"/>
    <n v="3.8"/>
    <n v="3.5"/>
    <n v="3.5999999999999996"/>
    <n v="13.388540519906506"/>
    <n v="-0.40000000000000036"/>
  </r>
  <r>
    <x v="8"/>
    <x v="25"/>
    <s v="A"/>
    <s v="A"/>
    <s v="A"/>
    <s v="A"/>
    <s v="A"/>
    <s v="A"/>
    <s v="A"/>
    <s v="A"/>
    <s v="A"/>
    <s v="A"/>
    <x v="3"/>
    <n v="3.5"/>
    <n v="3"/>
    <n v="2"/>
    <n v="2.8333333333333335"/>
    <n v="3"/>
    <n v="2.5"/>
    <n v="2.5"/>
    <n v="2.6666666666666665"/>
    <n v="3"/>
    <n v="3"/>
    <n v="4"/>
    <n v="3"/>
    <n v="3"/>
    <n v="3.2"/>
    <n v="4"/>
    <n v="3"/>
    <n v="3"/>
    <n v="3"/>
    <n v="3"/>
    <n v="3.2"/>
    <n v="4"/>
    <n v="2.9749999999999996"/>
    <n v="10.219898303951245"/>
    <n v="-0.52500000000000036"/>
  </r>
  <r>
    <x v="8"/>
    <x v="26"/>
    <s v="B2"/>
    <s v="B2"/>
    <s v="B2"/>
    <s v="B2"/>
    <s v="B"/>
    <s v="B"/>
    <s v="B"/>
    <s v="B"/>
    <s v="B"/>
    <s v="B"/>
    <x v="0"/>
    <n v="5"/>
    <n v="5"/>
    <n v="5"/>
    <n v="5"/>
    <n v="3"/>
    <n v="4"/>
    <n v="4"/>
    <n v="3.6666666666666665"/>
    <n v="4"/>
    <n v="4.5"/>
    <n v="5"/>
    <n v="4.5"/>
    <n v="4"/>
    <n v="4.4000000000000004"/>
    <n v="4"/>
    <n v="5"/>
    <n v="4"/>
    <n v="3"/>
    <n v="2.5"/>
    <n v="3.7"/>
    <n v="4"/>
    <n v="4.1916666666666664"/>
    <n v="15.7090604811878"/>
    <n v="0.19166666666666643"/>
  </r>
  <r>
    <x v="8"/>
    <x v="27"/>
    <s v="A"/>
    <s v="A"/>
    <s v="A"/>
    <s v="A"/>
    <s v="A"/>
    <s v="A"/>
    <s v="A"/>
    <s v="A"/>
    <s v="A"/>
    <s v="A"/>
    <x v="3"/>
    <n v="4"/>
    <n v="3"/>
    <n v="4.5"/>
    <n v="3.8333333333333335"/>
    <n v="3.5"/>
    <n v="3.5"/>
    <n v="3"/>
    <n v="3.3333333333333335"/>
    <n v="3"/>
    <n v="3"/>
    <n v="3"/>
    <n v="3"/>
    <n v="2.5"/>
    <n v="2.9"/>
    <n v="3"/>
    <n v="3.5"/>
    <n v="3"/>
    <n v="3.5"/>
    <n v="3"/>
    <n v="3.2"/>
    <n v="4.5"/>
    <n v="3.3166666666666664"/>
    <n v="11.725971543703279"/>
    <n v="0.81666666666666643"/>
  </r>
  <r>
    <x v="8"/>
    <x v="28"/>
    <s v="B1"/>
    <s v="B1"/>
    <s v="B1"/>
    <s v="B1"/>
    <s v="B"/>
    <s v="B"/>
    <s v="B"/>
    <s v="B"/>
    <s v="C1"/>
    <s v="C1"/>
    <x v="2"/>
    <n v="5"/>
    <n v="4.5"/>
    <n v="4.5"/>
    <n v="4.666666666666667"/>
    <n v="4.5"/>
    <n v="4.5"/>
    <n v="4"/>
    <n v="4.333333333333333"/>
    <n v="4.5"/>
    <n v="5.5"/>
    <n v="5"/>
    <n v="4.5"/>
    <n v="4"/>
    <n v="4.7"/>
    <n v="4.5"/>
    <n v="4.5"/>
    <n v="4.5"/>
    <n v="4.5"/>
    <n v="4"/>
    <n v="4.4000000000000004"/>
    <n v="3.5"/>
    <n v="4.5250000000000004"/>
    <n v="18.552080004480985"/>
    <n v="2.5000000000000355E-2"/>
  </r>
  <r>
    <x v="8"/>
    <x v="29"/>
    <s v="not applicable"/>
    <s v="not applicable"/>
    <s v="not applicable"/>
    <s v="not applicable"/>
    <s v="not applicable"/>
    <s v="not applicable"/>
    <s v="not applicable"/>
    <s v="not applicable"/>
    <s v="not applicable"/>
    <s v="not applicable"/>
    <x v="5"/>
    <n v="3.6470588235294117"/>
    <n v="3.5"/>
    <n v="3.6"/>
    <n v="3.6"/>
    <n v="3.9000000000000004"/>
    <n v="3.2"/>
    <n v="3.3000000000000003"/>
    <n v="3.5"/>
    <n v="3.5"/>
    <n v="3.7"/>
    <n v="3.9000000000000004"/>
    <n v="3.5"/>
    <n v="3.3000000000000003"/>
    <n v="3.6"/>
    <n v="3.5"/>
    <n v="3.6"/>
    <n v="3.8000000000000003"/>
    <n v="3.5"/>
    <n v="3.3000000000000003"/>
    <n v="3.5"/>
    <n v="3.9411764705882355"/>
    <n v="3.536274509803921"/>
    <n v="13.100000000000001"/>
    <n v="3.6274509803920996E-2"/>
  </r>
  <r>
    <x v="8"/>
    <x v="30"/>
    <s v="not applicable"/>
    <s v="not applicable"/>
    <s v="not applicable"/>
    <s v="not applicable"/>
    <s v="not applicable"/>
    <s v="not applicable"/>
    <s v="not applicable"/>
    <s v="not applicable"/>
    <s v="not applicable"/>
    <s v="not applicable"/>
    <x v="6"/>
    <n v="4"/>
    <n v="3.8000000000000003"/>
    <n v="4.3"/>
    <n v="4"/>
    <n v="4.3"/>
    <n v="3.8000000000000003"/>
    <n v="3.7"/>
    <n v="3.9000000000000004"/>
    <n v="3.7"/>
    <n v="4.1000000000000005"/>
    <n v="4.3"/>
    <n v="3.8000000000000003"/>
    <n v="3.5"/>
    <n v="3.9000000000000004"/>
    <n v="3.7"/>
    <n v="4.1000000000000005"/>
    <n v="4.1000000000000005"/>
    <n v="3.5"/>
    <n v="3.5"/>
    <n v="3.8000000000000003"/>
    <n v="3.9583333333333335"/>
    <n v="3.9055555555555554"/>
    <n v="15.100000000000001"/>
    <n v="0.40555555555555545"/>
  </r>
  <r>
    <x v="8"/>
    <x v="31"/>
    <s v="not applicable"/>
    <s v="not applicable"/>
    <s v="not applicable"/>
    <s v="not applicable"/>
    <s v="not applicable"/>
    <s v="not applicable"/>
    <s v="not applicable"/>
    <s v="not applicable"/>
    <s v="not applicable"/>
    <s v="not applicable"/>
    <x v="7"/>
    <n v="3.7931034482758621"/>
    <n v="3.6551724137931036"/>
    <n v="3.8793103448275863"/>
    <n v="3.7758620689655178"/>
    <n v="4.0862068965517242"/>
    <n v="3.4310344827586206"/>
    <n v="3.4310344827586206"/>
    <n v="3.6494252873563227"/>
    <n v="3.5862068965517242"/>
    <n v="3.8620689655172415"/>
    <n v="4.0517241379310347"/>
    <n v="3.6206896551724137"/>
    <n v="3.3620689655172415"/>
    <n v="3.6965517241379322"/>
    <n v="3.5862068965517242"/>
    <n v="3.8275862068965516"/>
    <n v="3.896551724137931"/>
    <n v="3.5"/>
    <n v="3.3620689655172415"/>
    <n v="3.6344827586206905"/>
    <n v="3.9482758620689653"/>
    <n v="3.6890804597701154"/>
    <n v="13.907582254677385"/>
    <n v="0.17122331691297266"/>
  </r>
  <r>
    <x v="8"/>
    <x v="32"/>
    <s v="not applicable"/>
    <s v="not applicable"/>
    <s v="not applicable"/>
    <s v="not applicable"/>
    <s v="not applicable"/>
    <s v="not applicable"/>
    <s v="not applicable"/>
    <s v="not applicable"/>
    <s v="not applicable"/>
    <s v="not applicable"/>
    <x v="3"/>
    <n v="3.375"/>
    <n v="3.1666666666666665"/>
    <n v="3.375"/>
    <n v="3.3055555555555558"/>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326388888888893"/>
    <n v="11.10757500817642"/>
    <n v="6.5972222222222765E-2"/>
  </r>
  <r>
    <x v="8"/>
    <x v="33"/>
    <s v="not applicable"/>
    <s v="not applicable"/>
    <s v="not applicable"/>
    <s v="not applicable"/>
    <s v="not applicable"/>
    <s v="not applicable"/>
    <s v="not applicable"/>
    <s v="not applicable"/>
    <s v="not applicable"/>
    <s v="not applicable"/>
    <x v="8"/>
    <n v="3.8888888888888888"/>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
    <n v="3.8157407407407407"/>
    <n v="14.711626211150515"/>
    <n v="3.2407407407406552E-3"/>
  </r>
  <r>
    <x v="8"/>
    <x v="34"/>
    <s v="not applicable"/>
    <s v="not applicable"/>
    <s v="not applicable"/>
    <s v="not applicable"/>
    <s v="not applicable"/>
    <s v="not applicable"/>
    <s v="not applicable"/>
    <s v="not applicable"/>
    <s v="not applicable"/>
    <s v="not applicable"/>
    <x v="8"/>
    <n v="4.3125"/>
    <n v="4.25"/>
    <n v="4.5"/>
    <n v="4.354166666666667"/>
    <n v="4.375"/>
    <n v="4.0625"/>
    <n v="4.1875"/>
    <n v="4.2083333333333339"/>
    <n v="4.125"/>
    <n v="4.625"/>
    <n v="4.75"/>
    <n v="4.25"/>
    <n v="3.6875"/>
    <n v="4.2875000000000005"/>
    <n v="4"/>
    <n v="4.5"/>
    <n v="4.3125"/>
    <n v="3.9375"/>
    <n v="3.625"/>
    <n v="4.0750000000000002"/>
    <n v="4.0625"/>
    <n v="4.2312500000000002"/>
    <n v="17.203043673396564"/>
    <n v="0.48125000000000018"/>
  </r>
  <r>
    <x v="8"/>
    <x v="35"/>
    <s v="not applicable"/>
    <s v="not applicable"/>
    <s v="not applicable"/>
    <s v="not applicable"/>
    <s v="not applicable"/>
    <s v="not applicable"/>
    <s v="not applicable"/>
    <s v="not applicable"/>
    <s v="not applicable"/>
    <s v="not applicable"/>
    <x v="8"/>
    <n v="4.0882352941176467"/>
    <n v="4"/>
    <n v="4.2352941176470589"/>
    <n v="4.1078431372549016"/>
    <n v="4.2647058823529411"/>
    <n v="3.7058823529411766"/>
    <n v="3.9117647058823528"/>
    <n v="3.960784313725489"/>
    <n v="4"/>
    <n v="4.3235294117647056"/>
    <n v="4.5"/>
    <n v="4"/>
    <n v="3.5882352941176472"/>
    <n v="4.0823529411764712"/>
    <n v="3.7352941176470589"/>
    <n v="4.1470588235294121"/>
    <n v="4.2058823529411766"/>
    <n v="3.8823529411764706"/>
    <n v="3.5"/>
    <n v="3.8941176470588239"/>
    <n v="4.0294117647058822"/>
    <n v="4.0112745098039211"/>
    <n v="15.88405795808983"/>
    <n v="0.23002450980392108"/>
  </r>
  <r>
    <x v="9"/>
    <x v="37"/>
    <s v="A"/>
    <s v="A"/>
    <s v="A"/>
    <s v="A"/>
    <s v="A"/>
    <s v="A"/>
    <s v="A"/>
    <s v="A"/>
    <s v="A"/>
    <s v="A"/>
    <x v="0"/>
    <n v="3.5"/>
    <n v="3"/>
    <n v="3"/>
    <n v="3.1666666666666665"/>
    <n v="3.5"/>
    <n v="2"/>
    <n v="3"/>
    <n v="2.8333333333333335"/>
    <n v="2"/>
    <n v="3"/>
    <n v="3"/>
    <n v="2.5"/>
    <n v="2"/>
    <n v="2.5"/>
    <n v="1.5"/>
    <n v="4"/>
    <n v="3.5"/>
    <n v="2.5"/>
    <n v="2"/>
    <n v="2.7"/>
    <n v="3.5"/>
    <n v="2.8"/>
    <n v="8.1506556831636292"/>
    <n v="0.79999999999999982"/>
  </r>
  <r>
    <x v="9"/>
    <x v="0"/>
    <s v="—"/>
    <s v="—"/>
    <s v="B1"/>
    <s v="B1"/>
    <s v="B"/>
    <s v="B"/>
    <s v="B"/>
    <s v="C"/>
    <s v="C1"/>
    <s v="C2"/>
    <x v="0"/>
    <n v="4"/>
    <n v="4.5"/>
    <n v="5"/>
    <n v="4.5"/>
    <n v="5"/>
    <n v="4.5"/>
    <n v="4.5"/>
    <n v="4.666666666666667"/>
    <n v="4.5"/>
    <n v="5"/>
    <n v="4.5"/>
    <n v="4.5"/>
    <n v="3.5"/>
    <n v="4.4000000000000004"/>
    <n v="4"/>
    <n v="4.5"/>
    <n v="4.5"/>
    <n v="4.5"/>
    <n v="3.5"/>
    <n v="4.2"/>
    <n v="3.5"/>
    <n v="4.4416666666666673"/>
    <n v="17.587982853431985"/>
    <n v="0.94166666666666732"/>
  </r>
  <r>
    <x v="9"/>
    <x v="2"/>
    <s v="B1"/>
    <s v="B1"/>
    <s v="B1"/>
    <s v="B1"/>
    <s v="B"/>
    <s v="B"/>
    <s v="B"/>
    <s v="B"/>
    <s v="B"/>
    <s v="B"/>
    <x v="1"/>
    <n v="4.5"/>
    <n v="4.5"/>
    <n v="4.5"/>
    <n v="4.5"/>
    <n v="3.5"/>
    <n v="4"/>
    <n v="3"/>
    <n v="3.5"/>
    <n v="4.5"/>
    <n v="4.5"/>
    <n v="4.5"/>
    <n v="4"/>
    <n v="4"/>
    <n v="4.3"/>
    <n v="4"/>
    <n v="4"/>
    <n v="4"/>
    <n v="3.5"/>
    <n v="4"/>
    <n v="3.9"/>
    <n v="4.5"/>
    <n v="4.05"/>
    <n v="16.442848709205126"/>
    <n v="4.9999999999999822E-2"/>
  </r>
  <r>
    <x v="9"/>
    <x v="3"/>
    <s v="A"/>
    <s v="A"/>
    <s v="A"/>
    <s v="A"/>
    <s v="A"/>
    <s v="A"/>
    <s v="A"/>
    <s v="A"/>
    <s v="A"/>
    <s v="A"/>
    <x v="1"/>
    <n v="3.5"/>
    <n v="4"/>
    <n v="4.5"/>
    <n v="4"/>
    <n v="4"/>
    <n v="4"/>
    <n v="4"/>
    <n v="4"/>
    <n v="4.5"/>
    <n v="5"/>
    <n v="5"/>
    <n v="4"/>
    <n v="5"/>
    <n v="4.7"/>
    <n v="5"/>
    <n v="4.5"/>
    <n v="5"/>
    <n v="5.5"/>
    <n v="5"/>
    <n v="5"/>
    <n v="4.5"/>
    <n v="4.4249999999999998"/>
    <n v="21.558149773971842"/>
    <n v="-0.57500000000000018"/>
  </r>
  <r>
    <x v="9"/>
    <x v="4"/>
    <s v="A"/>
    <s v="A"/>
    <s v="A"/>
    <s v="A"/>
    <s v="A"/>
    <s v="A"/>
    <s v="A"/>
    <s v="A"/>
    <s v="A"/>
    <s v="A"/>
    <x v="2"/>
    <n v="4.5"/>
    <n v="4.5"/>
    <n v="5"/>
    <n v="4.666666666666667"/>
    <n v="4.5"/>
    <n v="4"/>
    <n v="4"/>
    <n v="4.166666666666667"/>
    <n v="4.5"/>
    <n v="4"/>
    <n v="4.5"/>
    <n v="3.5"/>
    <n v="3.5"/>
    <n v="4"/>
    <n v="4"/>
    <n v="4.5"/>
    <n v="4"/>
    <n v="4"/>
    <n v="3.5"/>
    <n v="4"/>
    <n v="4"/>
    <n v="4.2083333333333339"/>
    <n v="16.76991042145638"/>
    <n v="0.70833333333333393"/>
  </r>
  <r>
    <x v="9"/>
    <x v="36"/>
    <s v="—"/>
    <s v="—"/>
    <s v="—"/>
    <s v="B1"/>
    <s v="B"/>
    <s v="B"/>
    <s v="B"/>
    <s v="C"/>
    <s v="C1"/>
    <s v="C2"/>
    <x v="0"/>
    <n v="4.5"/>
    <n v="4.5"/>
    <n v="5"/>
    <n v="4.666666666666667"/>
    <n v="6"/>
    <n v="4"/>
    <n v="5.5"/>
    <n v="5.166666666666667"/>
    <n v="4.5"/>
    <n v="4.5"/>
    <n v="5.5"/>
    <n v="4.5"/>
    <n v="3"/>
    <n v="4.4000000000000004"/>
    <n v="4.5"/>
    <n v="5"/>
    <n v="5.5"/>
    <n v="4.5"/>
    <n v="4"/>
    <n v="4.7"/>
    <n v="4.5"/>
    <n v="4.7333333333333334"/>
    <n v="21.947818898603352"/>
    <n v="1.7333333333333334"/>
  </r>
  <r>
    <x v="9"/>
    <x v="7"/>
    <s v="A"/>
    <s v="A"/>
    <s v="A"/>
    <s v="A"/>
    <s v="A"/>
    <s v="A"/>
    <s v="A"/>
    <s v="A"/>
    <s v="A"/>
    <s v="A"/>
    <x v="3"/>
    <n v="3"/>
    <n v="3.5"/>
    <n v="3.5"/>
    <n v="3.3333333333333335"/>
    <n v="3"/>
    <n v="2.5"/>
    <n v="2.5"/>
    <n v="2.6666666666666665"/>
    <n v="3"/>
    <n v="3"/>
    <n v="3.5"/>
    <n v="3.5"/>
    <n v="3"/>
    <n v="3.2"/>
    <n v="3.5"/>
    <n v="2.5"/>
    <n v="3"/>
    <n v="3"/>
    <n v="3"/>
    <n v="3"/>
    <n v="3"/>
    <n v="3.05"/>
    <n v="9.1395377705683547"/>
    <n v="4.9999999999999822E-2"/>
  </r>
  <r>
    <x v="9"/>
    <x v="8"/>
    <s v="A"/>
    <s v="A"/>
    <s v="A"/>
    <s v="A"/>
    <s v="A"/>
    <s v="A"/>
    <s v="A"/>
    <s v="A"/>
    <s v="A"/>
    <s v="A"/>
    <x v="0"/>
    <n v="4"/>
    <n v="4"/>
    <n v="4.5"/>
    <n v="4.166666666666667"/>
    <n v="5"/>
    <n v="4"/>
    <n v="4"/>
    <n v="4.333333333333333"/>
    <n v="4.5"/>
    <n v="4"/>
    <n v="5"/>
    <n v="5"/>
    <n v="3.5"/>
    <n v="4.4000000000000004"/>
    <n v="3.5"/>
    <n v="3.5"/>
    <n v="4"/>
    <n v="4"/>
    <n v="4"/>
    <n v="3.8"/>
    <n v="4"/>
    <n v="4.1749999999999998"/>
    <n v="15.989302277375559"/>
    <n v="0.67499999999999982"/>
  </r>
  <r>
    <x v="9"/>
    <x v="9"/>
    <s v="A"/>
    <s v="A"/>
    <s v="A"/>
    <s v="A"/>
    <s v="A"/>
    <s v="A"/>
    <s v="A"/>
    <s v="A"/>
    <s v="A"/>
    <s v="A"/>
    <x v="2"/>
    <n v="4"/>
    <n v="4"/>
    <n v="4"/>
    <n v="4"/>
    <n v="4.5"/>
    <n v="3.5"/>
    <n v="3.5"/>
    <n v="3.8333333333333335"/>
    <n v="4"/>
    <n v="4.5"/>
    <n v="4.5"/>
    <n v="3.5"/>
    <n v="4"/>
    <n v="4.0999999999999996"/>
    <n v="3.5"/>
    <n v="4"/>
    <n v="4"/>
    <n v="4.5"/>
    <n v="3.5"/>
    <n v="3.9"/>
    <n v="4.5"/>
    <n v="3.9583333333333335"/>
    <n v="16.098177928092358"/>
    <n v="-4.1666666666666519E-2"/>
  </r>
  <r>
    <x v="9"/>
    <x v="10"/>
    <s v="A"/>
    <s v="A"/>
    <s v="A"/>
    <s v="A"/>
    <s v="A"/>
    <s v="A"/>
    <s v="A"/>
    <s v="A"/>
    <s v="A"/>
    <s v="A"/>
    <x v="1"/>
    <n v="3.5"/>
    <n v="3.5"/>
    <n v="3"/>
    <n v="3.3333333333333335"/>
    <n v="4.5"/>
    <n v="3"/>
    <n v="4"/>
    <n v="3.8333333333333335"/>
    <n v="4"/>
    <n v="4.5"/>
    <n v="5"/>
    <n v="4.5"/>
    <n v="4"/>
    <n v="4.4000000000000004"/>
    <n v="4"/>
    <n v="3"/>
    <n v="4.5"/>
    <n v="4"/>
    <n v="3"/>
    <n v="3.7"/>
    <n v="4.5"/>
    <n v="3.8166666666666664"/>
    <n v="14.942606296816495"/>
    <n v="-0.18333333333333357"/>
  </r>
  <r>
    <x v="9"/>
    <x v="11"/>
    <s v="B1"/>
    <s v="B1"/>
    <s v="B1"/>
    <s v="B1"/>
    <s v="B"/>
    <s v="B"/>
    <s v="A"/>
    <s v="A"/>
    <s v="A"/>
    <s v="A"/>
    <x v="3"/>
    <n v="3"/>
    <n v="2.5"/>
    <n v="2.5"/>
    <n v="2.6666666666666665"/>
    <n v="3"/>
    <n v="3"/>
    <n v="2.5"/>
    <n v="2.8333333333333335"/>
    <n v="3"/>
    <n v="2.5"/>
    <n v="3"/>
    <n v="3"/>
    <n v="3.5"/>
    <n v="3"/>
    <n v="4"/>
    <n v="3"/>
    <n v="3"/>
    <n v="2.5"/>
    <n v="3"/>
    <n v="3.1"/>
    <n v="4"/>
    <n v="2.9"/>
    <n v="9.7406527436111787"/>
    <n v="-0.60000000000000009"/>
  </r>
  <r>
    <x v="9"/>
    <x v="12"/>
    <s v="B1"/>
    <s v="B1"/>
    <s v="B1"/>
    <s v="B1"/>
    <s v="B"/>
    <s v="B"/>
    <s v="B"/>
    <s v="A"/>
    <s v="A"/>
    <s v="A"/>
    <x v="3"/>
    <n v="3"/>
    <n v="2.5"/>
    <n v="2.5"/>
    <n v="2.6666666666666665"/>
    <n v="4"/>
    <n v="3.5"/>
    <n v="2.5"/>
    <n v="3.3333333333333335"/>
    <n v="3"/>
    <n v="2.5"/>
    <n v="2.5"/>
    <n v="3"/>
    <n v="3"/>
    <n v="2.8"/>
    <n v="3"/>
    <n v="3"/>
    <n v="3"/>
    <n v="2.5"/>
    <n v="3.5"/>
    <n v="3"/>
    <n v="3"/>
    <n v="2.95"/>
    <n v="8.859528781229228"/>
    <n v="-4.9999999999999822E-2"/>
  </r>
  <r>
    <x v="9"/>
    <x v="13"/>
    <s v="A"/>
    <s v="A"/>
    <s v="A"/>
    <s v="A"/>
    <s v="A"/>
    <s v="B"/>
    <s v="B"/>
    <s v="B"/>
    <s v="B"/>
    <s v="B"/>
    <x v="4"/>
    <n v="3"/>
    <n v="2.5"/>
    <n v="3.5"/>
    <n v="3"/>
    <n v="4.5"/>
    <n v="3.5"/>
    <n v="4.5"/>
    <n v="4.166666666666667"/>
    <n v="4.5"/>
    <n v="4"/>
    <n v="4.5"/>
    <n v="4.5"/>
    <n v="3"/>
    <n v="4.0999999999999996"/>
    <n v="4"/>
    <n v="4"/>
    <n v="4.5"/>
    <n v="4"/>
    <n v="4"/>
    <n v="4.0999999999999996"/>
    <n v="3.5"/>
    <n v="3.8416666666666663"/>
    <n v="15.075655463981644"/>
    <n v="0.34166666666666634"/>
  </r>
  <r>
    <x v="9"/>
    <x v="38"/>
    <s v="A"/>
    <s v="A"/>
    <s v="A"/>
    <s v="A"/>
    <s v="A"/>
    <s v="A"/>
    <s v="A"/>
    <s v="A"/>
    <s v="A"/>
    <s v="A"/>
    <x v="2"/>
    <n v="3.5"/>
    <n v="3.5"/>
    <n v="4"/>
    <n v="3.6666666666666665"/>
    <n v="3"/>
    <n v="2.5"/>
    <n v="2.5"/>
    <n v="2.6666666666666665"/>
    <n v="3.5"/>
    <n v="3.5"/>
    <n v="3.5"/>
    <n v="3"/>
    <n v="2.5"/>
    <n v="3.2"/>
    <n v="3"/>
    <n v="3"/>
    <n v="3"/>
    <n v="3"/>
    <n v="3"/>
    <n v="3"/>
    <n v="4"/>
    <n v="3.1333333333333333"/>
    <n v="10.214702411528457"/>
    <n v="0.6333333333333333"/>
  </r>
  <r>
    <x v="9"/>
    <x v="14"/>
    <s v="B2"/>
    <s v="B2"/>
    <s v="B2"/>
    <s v="B2"/>
    <s v="A"/>
    <s v="A"/>
    <s v="A"/>
    <s v="A"/>
    <s v="A"/>
    <s v="A"/>
    <x v="3"/>
    <n v="3"/>
    <n v="3"/>
    <n v="2"/>
    <n v="2.6666666666666665"/>
    <n v="3.5"/>
    <n v="1"/>
    <n v="2"/>
    <n v="2.1666666666666665"/>
    <n v="3"/>
    <n v="3"/>
    <n v="3"/>
    <n v="3.5"/>
    <n v="2.5"/>
    <n v="3"/>
    <n v="2.5"/>
    <n v="4"/>
    <n v="3"/>
    <n v="3"/>
    <n v="3"/>
    <n v="3.1"/>
    <n v="4"/>
    <n v="2.7333333333333334"/>
    <n v="9.1993562657869976"/>
    <n v="0.23333333333333339"/>
  </r>
  <r>
    <x v="9"/>
    <x v="15"/>
    <s v="A"/>
    <s v="A"/>
    <s v="A"/>
    <s v="A"/>
    <s v="A"/>
    <s v="A"/>
    <s v="A"/>
    <s v="A"/>
    <s v="A"/>
    <s v="A"/>
    <x v="1"/>
    <n v="4.5"/>
    <n v="3.5"/>
    <n v="4"/>
    <n v="4"/>
    <n v="4.5"/>
    <n v="4"/>
    <n v="4"/>
    <n v="4.166666666666667"/>
    <n v="4"/>
    <n v="4"/>
    <n v="4.5"/>
    <n v="4"/>
    <n v="4"/>
    <n v="4.0999999999999996"/>
    <n v="3.5"/>
    <n v="4"/>
    <n v="5"/>
    <n v="3.5"/>
    <n v="3.5"/>
    <n v="3.9"/>
    <n v="4"/>
    <n v="4.041666666666667"/>
    <n v="15.841865468985146"/>
    <n v="4.1666666666666963E-2"/>
  </r>
  <r>
    <x v="9"/>
    <x v="16"/>
    <s v="B1"/>
    <s v="B1"/>
    <s v="B1"/>
    <s v="B1"/>
    <s v="B"/>
    <s v="B"/>
    <s v="B"/>
    <s v="B"/>
    <s v="B"/>
    <s v="B"/>
    <x v="0"/>
    <n v="4"/>
    <n v="4"/>
    <n v="4"/>
    <n v="4"/>
    <n v="4"/>
    <n v="4"/>
    <n v="4"/>
    <n v="4"/>
    <n v="2.5"/>
    <n v="4"/>
    <n v="3.5"/>
    <n v="3.5"/>
    <n v="3.5"/>
    <n v="3.4"/>
    <n v="3"/>
    <n v="4.5"/>
    <n v="3.5"/>
    <n v="3.5"/>
    <n v="3.5"/>
    <n v="3.6"/>
    <n v="4.5"/>
    <n v="3.75"/>
    <n v="14.391788648690099"/>
    <n v="0.25"/>
  </r>
  <r>
    <x v="9"/>
    <x v="17"/>
    <s v="—"/>
    <s v="B2"/>
    <s v="B2"/>
    <s v="B2"/>
    <s v="B"/>
    <s v="B"/>
    <s v="B"/>
    <s v="B"/>
    <s v="B"/>
    <s v="B"/>
    <x v="3"/>
    <n v="3.5"/>
    <n v="2.5"/>
    <n v="4"/>
    <n v="3.3333333333333335"/>
    <n v="4"/>
    <n v="3.5"/>
    <n v="2.5"/>
    <n v="3.3333333333333335"/>
    <n v="3"/>
    <n v="3"/>
    <n v="4.5"/>
    <n v="3.5"/>
    <n v="4"/>
    <n v="3.6"/>
    <n v="4"/>
    <n v="3.5"/>
    <n v="3.5"/>
    <n v="3"/>
    <n v="3"/>
    <n v="3.4"/>
    <n v="4"/>
    <n v="3.416666666666667"/>
    <n v="12.193058553734296"/>
    <n v="-0.58333333333333304"/>
  </r>
  <r>
    <x v="9"/>
    <x v="18"/>
    <s v="B2"/>
    <s v="B2"/>
    <s v="B2"/>
    <s v="B2"/>
    <s v="B"/>
    <s v="B"/>
    <s v="B"/>
    <s v="B"/>
    <s v="B"/>
    <s v="B"/>
    <x v="3"/>
    <n v="3.5"/>
    <n v="3"/>
    <n v="4.5"/>
    <n v="3.6666666666666665"/>
    <n v="4.5"/>
    <n v="3.5"/>
    <n v="3"/>
    <n v="3.6666666666666665"/>
    <n v="2"/>
    <n v="3.5"/>
    <n v="3"/>
    <n v="2.5"/>
    <n v="2.5"/>
    <n v="2.7"/>
    <n v="2.5"/>
    <n v="3.5"/>
    <n v="4"/>
    <n v="2"/>
    <n v="3"/>
    <n v="3"/>
    <n v="3.5"/>
    <n v="3.2583333333333333"/>
    <n v="10.171112508830085"/>
    <n v="0.7583333333333333"/>
  </r>
  <r>
    <x v="9"/>
    <x v="19"/>
    <s v="A"/>
    <s v="A"/>
    <s v="A"/>
    <s v="A"/>
    <s v="A"/>
    <s v="A"/>
    <s v="A"/>
    <s v="A"/>
    <s v="A"/>
    <s v="A"/>
    <x v="3"/>
    <n v="3.5"/>
    <n v="4"/>
    <n v="3"/>
    <n v="3.5"/>
    <n v="5"/>
    <n v="4"/>
    <n v="3.5"/>
    <n v="4.166666666666667"/>
    <n v="3.5"/>
    <n v="4.5"/>
    <n v="4.5"/>
    <n v="3.5"/>
    <n v="3.5"/>
    <n v="3.9"/>
    <n v="4"/>
    <n v="3.5"/>
    <n v="4.5"/>
    <n v="4"/>
    <n v="4"/>
    <n v="4"/>
    <n v="4.5"/>
    <n v="3.8916666666666666"/>
    <n v="16.154168969531344"/>
    <n v="0.39166666666666661"/>
  </r>
  <r>
    <x v="9"/>
    <x v="20"/>
    <s v="A"/>
    <s v="A"/>
    <s v="A"/>
    <s v="A"/>
    <s v="A"/>
    <s v="A"/>
    <s v="A"/>
    <s v="A"/>
    <s v="A"/>
    <s v="A"/>
    <x v="3"/>
    <n v="3.5"/>
    <n v="3"/>
    <n v="4"/>
    <n v="3.5"/>
    <n v="3.5"/>
    <n v="3.5"/>
    <n v="3.5"/>
    <n v="3.5"/>
    <n v="3"/>
    <n v="3"/>
    <n v="3"/>
    <n v="2.5"/>
    <n v="2.5"/>
    <n v="2.8"/>
    <n v="3.5"/>
    <n v="3.5"/>
    <n v="3"/>
    <n v="2.5"/>
    <n v="3"/>
    <n v="3.1"/>
    <n v="4.5"/>
    <n v="3.2250000000000001"/>
    <n v="11.148047811758332"/>
    <n v="0.72500000000000009"/>
  </r>
  <r>
    <x v="9"/>
    <x v="21"/>
    <s v="B1"/>
    <s v="B1"/>
    <s v="B1"/>
    <s v="B1"/>
    <s v="B"/>
    <s v="B"/>
    <s v="B"/>
    <s v="B"/>
    <s v="C2"/>
    <s v="C1"/>
    <x v="1"/>
    <n v="4.5"/>
    <n v="4"/>
    <n v="4"/>
    <n v="4.166666666666667"/>
    <n v="4.5"/>
    <n v="4"/>
    <n v="4"/>
    <n v="4.166666666666667"/>
    <n v="4"/>
    <n v="5"/>
    <n v="5"/>
    <n v="4"/>
    <n v="4"/>
    <n v="4.4000000000000004"/>
    <n v="4"/>
    <n v="4"/>
    <n v="4"/>
    <n v="4"/>
    <n v="4"/>
    <n v="4"/>
    <n v="4.5"/>
    <n v="4.1833333333333336"/>
    <n v="17.278193877689844"/>
    <n v="0.18333333333333357"/>
  </r>
  <r>
    <x v="9"/>
    <x v="22"/>
    <s v="A"/>
    <s v="A"/>
    <s v="A"/>
    <s v="A"/>
    <s v="A"/>
    <s v="A"/>
    <s v="A"/>
    <s v="A"/>
    <s v="A"/>
    <s v="A"/>
    <x v="0"/>
    <n v="4"/>
    <n v="4"/>
    <n v="4"/>
    <n v="4"/>
    <n v="4"/>
    <n v="3.5"/>
    <n v="4"/>
    <n v="3.8333333333333335"/>
    <n v="4"/>
    <n v="4"/>
    <n v="3.5"/>
    <n v="4"/>
    <n v="3"/>
    <n v="3.7"/>
    <n v="3.5"/>
    <n v="4"/>
    <n v="4"/>
    <n v="3.5"/>
    <n v="3"/>
    <n v="3.6"/>
    <n v="4"/>
    <n v="3.7833333333333337"/>
    <n v="14.005673914338217"/>
    <n v="0.78333333333333366"/>
  </r>
  <r>
    <x v="9"/>
    <x v="23"/>
    <s v="A"/>
    <s v="A"/>
    <s v="A"/>
    <s v="A"/>
    <s v="A"/>
    <s v="B"/>
    <s v="B"/>
    <s v="B"/>
    <s v="B"/>
    <s v="B"/>
    <x v="3"/>
    <n v="3.5"/>
    <n v="4"/>
    <n v="4.5"/>
    <n v="4"/>
    <n v="4.5"/>
    <n v="2.5"/>
    <n v="2.5"/>
    <n v="3.1666666666666665"/>
    <n v="3.5"/>
    <n v="3.5"/>
    <n v="3"/>
    <n v="3"/>
    <n v="2.5"/>
    <n v="3.1"/>
    <n v="3"/>
    <n v="3.5"/>
    <n v="4"/>
    <n v="3"/>
    <n v="3"/>
    <n v="3.3"/>
    <n v="4.5"/>
    <n v="3.3916666666666666"/>
    <n v="12.260083807777631"/>
    <n v="0.89166666666666661"/>
  </r>
  <r>
    <x v="9"/>
    <x v="24"/>
    <s v="B1"/>
    <s v="B1"/>
    <s v="B1"/>
    <s v="B1"/>
    <s v="A"/>
    <s v="A"/>
    <s v="A"/>
    <s v="A"/>
    <s v="A"/>
    <s v="A"/>
    <x v="3"/>
    <n v="3.5"/>
    <n v="3.5"/>
    <n v="3"/>
    <n v="3.3333333333333335"/>
    <n v="4.5"/>
    <n v="3.5"/>
    <n v="3"/>
    <n v="3.6666666666666665"/>
    <n v="3"/>
    <n v="4"/>
    <n v="4"/>
    <n v="3"/>
    <n v="4"/>
    <n v="3.6"/>
    <n v="3.5"/>
    <n v="4"/>
    <n v="4.5"/>
    <n v="3.5"/>
    <n v="3.5"/>
    <n v="3.8"/>
    <n v="4.5"/>
    <n v="3.5999999999999996"/>
    <n v="14.436987422960033"/>
    <n v="-0.40000000000000036"/>
  </r>
  <r>
    <x v="9"/>
    <x v="25"/>
    <s v="A"/>
    <s v="A"/>
    <s v="A"/>
    <s v="A"/>
    <s v="A"/>
    <s v="A"/>
    <s v="A"/>
    <s v="A"/>
    <s v="A"/>
    <s v="A"/>
    <x v="3"/>
    <n v="3.5"/>
    <n v="3"/>
    <n v="2"/>
    <n v="2.8333333333333335"/>
    <n v="3"/>
    <n v="2.5"/>
    <n v="2.5"/>
    <n v="2.6666666666666665"/>
    <n v="3"/>
    <n v="3"/>
    <n v="4"/>
    <n v="3"/>
    <n v="3"/>
    <n v="3.2"/>
    <n v="4"/>
    <n v="3"/>
    <n v="3"/>
    <n v="3"/>
    <n v="3"/>
    <n v="3.2"/>
    <n v="4"/>
    <n v="2.9749999999999996"/>
    <n v="10.219898303951245"/>
    <n v="-2.5000000000000355E-2"/>
  </r>
  <r>
    <x v="9"/>
    <x v="26"/>
    <s v="B2"/>
    <s v="B2"/>
    <s v="B2"/>
    <s v="B2"/>
    <s v="B"/>
    <s v="B"/>
    <s v="B"/>
    <s v="B"/>
    <s v="B"/>
    <s v="B"/>
    <x v="0"/>
    <n v="5"/>
    <n v="5"/>
    <n v="5"/>
    <n v="5"/>
    <n v="3"/>
    <n v="4"/>
    <n v="4"/>
    <n v="3.6666666666666665"/>
    <n v="4"/>
    <n v="4.5"/>
    <n v="5"/>
    <n v="4.5"/>
    <n v="4"/>
    <n v="4.4000000000000004"/>
    <n v="4"/>
    <n v="5"/>
    <n v="4"/>
    <n v="3"/>
    <n v="2.5"/>
    <n v="3.7"/>
    <n v="4.5"/>
    <n v="4.1916666666666664"/>
    <n v="16.274062085928588"/>
    <n v="0.19166666666666643"/>
  </r>
  <r>
    <x v="9"/>
    <x v="27"/>
    <s v="A"/>
    <s v="A"/>
    <s v="A"/>
    <s v="A"/>
    <s v="A"/>
    <s v="A"/>
    <s v="A"/>
    <s v="A"/>
    <s v="A"/>
    <s v="A"/>
    <x v="3"/>
    <n v="4"/>
    <n v="3"/>
    <n v="4.5"/>
    <n v="3.8333333333333335"/>
    <n v="3.5"/>
    <n v="3.5"/>
    <n v="3"/>
    <n v="3.3333333333333335"/>
    <n v="3"/>
    <n v="3"/>
    <n v="3"/>
    <n v="3"/>
    <n v="2.5"/>
    <n v="2.9"/>
    <n v="3"/>
    <n v="3.5"/>
    <n v="3"/>
    <n v="3.5"/>
    <n v="3"/>
    <n v="3.2"/>
    <n v="2.5"/>
    <n v="3.3166666666666664"/>
    <n v="9.8303070757131543"/>
    <n v="0.81666666666666643"/>
  </r>
  <r>
    <x v="9"/>
    <x v="28"/>
    <s v="B1"/>
    <s v="B1"/>
    <s v="B1"/>
    <s v="B1"/>
    <s v="B"/>
    <s v="B"/>
    <s v="B"/>
    <s v="B"/>
    <s v="C1"/>
    <s v="C1"/>
    <x v="2"/>
    <n v="5"/>
    <n v="4.5"/>
    <n v="4.5"/>
    <n v="4.666666666666667"/>
    <n v="4.5"/>
    <n v="4.5"/>
    <n v="4"/>
    <n v="4.333333333333333"/>
    <n v="4.5"/>
    <n v="5.5"/>
    <n v="5"/>
    <n v="4.5"/>
    <n v="4"/>
    <n v="4.7"/>
    <n v="4.5"/>
    <n v="4.5"/>
    <n v="4.5"/>
    <n v="4.5"/>
    <n v="4"/>
    <n v="4.4000000000000004"/>
    <n v="4"/>
    <n v="4.5250000000000004"/>
    <n v="19.310352096650973"/>
    <n v="0.52500000000000036"/>
  </r>
  <r>
    <x v="9"/>
    <x v="29"/>
    <s v="not applicable"/>
    <s v="not applicable"/>
    <s v="not applicable"/>
    <s v="not applicable"/>
    <s v="not applicable"/>
    <s v="not applicable"/>
    <s v="not applicable"/>
    <s v="not applicable"/>
    <s v="not applicable"/>
    <s v="not applicable"/>
    <x v="5"/>
    <n v="3.6470588235294117"/>
    <n v="3.5"/>
    <n v="3.6"/>
    <n v="3.6"/>
    <n v="3.9000000000000004"/>
    <n v="3.2"/>
    <n v="3.3000000000000003"/>
    <n v="3.5"/>
    <n v="3.5"/>
    <n v="3.7"/>
    <n v="3.9000000000000004"/>
    <n v="3.5"/>
    <n v="3.3000000000000003"/>
    <n v="3.6"/>
    <n v="3.5"/>
    <n v="3.6"/>
    <n v="3.8000000000000003"/>
    <n v="3.5"/>
    <n v="3.3000000000000003"/>
    <n v="3.5"/>
    <n v="4"/>
    <n v="3.5313725490196077"/>
    <n v="13.100000000000001"/>
    <n v="0.23137254901960747"/>
  </r>
  <r>
    <x v="9"/>
    <x v="30"/>
    <s v="not applicable"/>
    <s v="not applicable"/>
    <s v="not applicable"/>
    <s v="not applicable"/>
    <s v="not applicable"/>
    <s v="not applicable"/>
    <s v="not applicable"/>
    <s v="not applicable"/>
    <s v="not applicable"/>
    <s v="not applicable"/>
    <x v="6"/>
    <n v="4"/>
    <n v="3.7"/>
    <n v="4.2"/>
    <n v="4"/>
    <n v="4.3"/>
    <n v="3.7"/>
    <n v="3.6"/>
    <n v="3.9000000000000004"/>
    <n v="3.6"/>
    <n v="4"/>
    <n v="4.2"/>
    <n v="3.8000000000000003"/>
    <n v="3.4000000000000004"/>
    <n v="3.8000000000000003"/>
    <n v="3.7"/>
    <n v="4"/>
    <n v="4"/>
    <n v="3.4000000000000004"/>
    <n v="3.5"/>
    <n v="3.7"/>
    <n v="4.0909090909090908"/>
    <n v="3.8446969696969693"/>
    <n v="14.9"/>
    <n v="0.34469696969696928"/>
  </r>
  <r>
    <x v="9"/>
    <x v="31"/>
    <s v="not applicable"/>
    <s v="not applicable"/>
    <s v="not applicable"/>
    <s v="not applicable"/>
    <s v="not applicable"/>
    <s v="not applicable"/>
    <s v="not applicable"/>
    <s v="not applicable"/>
    <s v="not applicable"/>
    <s v="not applicable"/>
    <x v="7"/>
    <n v="3.7931034482758599"/>
    <n v="3.6206896551724137"/>
    <n v="3.8448275862068964"/>
    <n v="3.7528735632183912"/>
    <n v="4.0862068965517242"/>
    <n v="3.4310344827586206"/>
    <n v="3.4310344827586206"/>
    <n v="3.6494252873563227"/>
    <n v="3.5862068965517242"/>
    <n v="3.8620689655172415"/>
    <n v="4.0344827586206895"/>
    <n v="3.6206896551724137"/>
    <n v="3.3448275862068964"/>
    <n v="3.689655172413794"/>
    <n v="3.5862068965517242"/>
    <n v="3.8103448275862069"/>
    <n v="3.896551724137931"/>
    <n v="3.5"/>
    <n v="3.3793103448275863"/>
    <n v="3.6344827586206905"/>
    <n v="4.0172413793103452"/>
    <n v="3.6816091954022996"/>
    <n v="13.973534028460744"/>
    <n v="0.31954022988505804"/>
  </r>
  <r>
    <x v="9"/>
    <x v="32"/>
    <s v="not applicable"/>
    <s v="not applicable"/>
    <s v="not applicable"/>
    <s v="not applicable"/>
    <s v="not applicable"/>
    <s v="not applicable"/>
    <s v="not applicable"/>
    <s v="not applicable"/>
    <s v="not applicable"/>
    <s v="not applicable"/>
    <x v="3"/>
    <n v="3.375"/>
    <n v="3.125"/>
    <n v="3.3333333333333335"/>
    <n v="3.2777777777777781"/>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256944444444451"/>
    <n v="11.112728334620989"/>
    <n v="0.18402777777777857"/>
  </r>
  <r>
    <x v="9"/>
    <x v="33"/>
    <s v="not applicable"/>
    <s v="not applicable"/>
    <s v="not applicable"/>
    <s v="not applicable"/>
    <s v="not applicable"/>
    <s v="not applicable"/>
    <s v="not applicable"/>
    <s v="not applicable"/>
    <s v="not applicable"/>
    <s v="not applicable"/>
    <x v="8"/>
    <n v="3.8888888888888888"/>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1111111111111107"/>
    <n v="3.8157407407407407"/>
    <n v="14.841227130636456"/>
    <n v="0.31574074074074066"/>
  </r>
  <r>
    <x v="9"/>
    <x v="34"/>
    <s v="not applicable"/>
    <s v="not applicable"/>
    <s v="not applicable"/>
    <s v="not applicable"/>
    <s v="not applicable"/>
    <s v="not applicable"/>
    <s v="not applicable"/>
    <s v="not applicable"/>
    <s v="not applicable"/>
    <s v="not applicable"/>
    <x v="8"/>
    <n v="4.3125"/>
    <n v="4.1875"/>
    <n v="4.4375"/>
    <n v="4.3125"/>
    <n v="4.375"/>
    <n v="4.0625"/>
    <n v="4.1875"/>
    <n v="4.2083333333333339"/>
    <n v="4.125"/>
    <n v="4.625"/>
    <n v="4.6875"/>
    <n v="4.25"/>
    <n v="3.625"/>
    <n v="4.2625000000000002"/>
    <n v="4"/>
    <n v="4.4375"/>
    <n v="4.3125"/>
    <n v="3.9375"/>
    <n v="3.6875"/>
    <n v="4.0750000000000002"/>
    <n v="4.1875"/>
    <n v="4.2145833333333336"/>
    <n v="17.2885878292727"/>
    <n v="0.52708333333333357"/>
  </r>
  <r>
    <x v="9"/>
    <x v="35"/>
    <s v="not applicable"/>
    <s v="not applicable"/>
    <s v="not applicable"/>
    <s v="not applicable"/>
    <s v="not applicable"/>
    <s v="not applicable"/>
    <s v="not applicable"/>
    <s v="not applicable"/>
    <s v="not applicable"/>
    <s v="not applicable"/>
    <x v="8"/>
    <n v="4.0882352941176467"/>
    <n v="3.9705882352941178"/>
    <n v="4.2058823529411766"/>
    <n v="4.0882352941176467"/>
    <n v="4.2647058823529411"/>
    <n v="3.7058823529411766"/>
    <n v="3.9117647058823528"/>
    <n v="3.960784313725489"/>
    <n v="4"/>
    <n v="4.3235294117647056"/>
    <n v="4.4705882352941178"/>
    <n v="4"/>
    <n v="3.5588235294117645"/>
    <n v="4.0705882352941174"/>
    <n v="3.7352941176470589"/>
    <n v="4.117647058823529"/>
    <n v="4.2058823529411766"/>
    <n v="3.8823529411764706"/>
    <n v="3.5294117647058822"/>
    <n v="3.8941176470588239"/>
    <n v="4.1470588235294121"/>
    <n v="4.0034313725490192"/>
    <n v="15.992926282935866"/>
    <n v="0.41519607843137196"/>
  </r>
  <r>
    <x v="10"/>
    <x v="37"/>
    <s v="A"/>
    <s v="A"/>
    <s v="A"/>
    <s v="A"/>
    <s v="A"/>
    <s v="A"/>
    <s v="A"/>
    <s v="A"/>
    <s v="A"/>
    <s v="A"/>
    <x v="0"/>
    <n v="3"/>
    <n v="3"/>
    <n v="3"/>
    <n v="3"/>
    <n v="3.5"/>
    <n v="2"/>
    <n v="3"/>
    <n v="2.8333333333333335"/>
    <n v="2"/>
    <n v="3"/>
    <n v="3"/>
    <n v="2.5"/>
    <n v="2.5"/>
    <n v="2.6"/>
    <n v="1.5"/>
    <n v="4"/>
    <n v="3.5"/>
    <n v="2.5"/>
    <n v="2"/>
    <n v="2.7"/>
    <n v="3.5"/>
    <n v="2.7833333333333332"/>
    <n v="8.1058541600312797"/>
    <n v="0.78333333333333321"/>
  </r>
  <r>
    <x v="10"/>
    <x v="2"/>
    <s v="B1"/>
    <s v="B1"/>
    <s v="B1"/>
    <s v="B1"/>
    <s v="B"/>
    <s v="B"/>
    <s v="B"/>
    <s v="B"/>
    <s v="B"/>
    <s v="B"/>
    <x v="1"/>
    <n v="4.5"/>
    <n v="4"/>
    <n v="5"/>
    <n v="4.5"/>
    <n v="4"/>
    <n v="4"/>
    <n v="3"/>
    <n v="3.6666666666666665"/>
    <n v="4.5"/>
    <n v="4.5"/>
    <n v="4.5"/>
    <n v="4"/>
    <n v="4"/>
    <n v="4.3"/>
    <n v="4"/>
    <n v="4"/>
    <n v="4"/>
    <n v="3.5"/>
    <n v="3.5"/>
    <n v="3.8"/>
    <n v="4.5"/>
    <n v="4.0666666666666664"/>
    <n v="16.17289309013692"/>
    <n v="6.666666666666643E-2"/>
  </r>
  <r>
    <x v="10"/>
    <x v="3"/>
    <s v="A"/>
    <s v="A"/>
    <s v="A"/>
    <s v="A"/>
    <s v="A"/>
    <s v="A"/>
    <s v="A"/>
    <s v="A"/>
    <s v="A"/>
    <s v="A"/>
    <x v="1"/>
    <n v="4"/>
    <n v="4"/>
    <n v="4.5"/>
    <n v="4.166666666666667"/>
    <n v="4"/>
    <n v="4"/>
    <n v="4"/>
    <n v="4"/>
    <n v="4.5"/>
    <n v="5"/>
    <n v="5.5"/>
    <n v="4"/>
    <n v="5"/>
    <n v="4.8"/>
    <n v="5"/>
    <n v="4.5"/>
    <n v="5"/>
    <n v="5.5"/>
    <n v="5"/>
    <n v="5"/>
    <n v="4.5"/>
    <n v="4.4916666666666671"/>
    <n v="21.874025939422427"/>
    <n v="-0.50833333333333286"/>
  </r>
  <r>
    <x v="10"/>
    <x v="4"/>
    <s v="A"/>
    <s v="A"/>
    <s v="A"/>
    <s v="A"/>
    <s v="A"/>
    <s v="A"/>
    <s v="A"/>
    <s v="A"/>
    <s v="A"/>
    <s v="A"/>
    <x v="2"/>
    <n v="4.5"/>
    <n v="4"/>
    <n v="5"/>
    <n v="4.5"/>
    <n v="4.5"/>
    <n v="4"/>
    <n v="4"/>
    <n v="4.166666666666667"/>
    <n v="4.5"/>
    <n v="4"/>
    <n v="4.5"/>
    <n v="3.5"/>
    <n v="3.5"/>
    <n v="4"/>
    <n v="4"/>
    <n v="4.5"/>
    <n v="4"/>
    <n v="4"/>
    <n v="3"/>
    <n v="3.9"/>
    <n v="4"/>
    <n v="4.1416666666666666"/>
    <n v="16.201729068150208"/>
    <n v="0.64166666666666661"/>
  </r>
  <r>
    <x v="10"/>
    <x v="7"/>
    <s v="A"/>
    <s v="A"/>
    <s v="A"/>
    <s v="A"/>
    <s v="A"/>
    <s v="A"/>
    <s v="A"/>
    <s v="A"/>
    <s v="A"/>
    <s v="A"/>
    <x v="3"/>
    <n v="3"/>
    <n v="3.5"/>
    <n v="3"/>
    <n v="3.1666666666666665"/>
    <n v="3"/>
    <n v="2.5"/>
    <n v="2"/>
    <n v="2.5"/>
    <n v="3"/>
    <n v="3"/>
    <n v="3.5"/>
    <n v="3.5"/>
    <n v="3"/>
    <n v="3.2"/>
    <n v="3.5"/>
    <n v="2.5"/>
    <n v="3"/>
    <n v="3"/>
    <n v="2.5"/>
    <n v="2.9"/>
    <n v="4.5"/>
    <n v="2.9416666666666669"/>
    <n v="9.7231982550976372"/>
    <n v="-5.8333333333333126E-2"/>
  </r>
  <r>
    <x v="10"/>
    <x v="8"/>
    <s v="A"/>
    <s v="A"/>
    <s v="A"/>
    <s v="A"/>
    <s v="A"/>
    <s v="A"/>
    <s v="A"/>
    <s v="A"/>
    <s v="A"/>
    <s v="A"/>
    <x v="0"/>
    <n v="4"/>
    <n v="4"/>
    <n v="4"/>
    <n v="4"/>
    <n v="4.5"/>
    <n v="4"/>
    <n v="4"/>
    <n v="4.166666666666667"/>
    <n v="4.5"/>
    <n v="4"/>
    <n v="5"/>
    <n v="5"/>
    <n v="3.5"/>
    <n v="4.4000000000000004"/>
    <n v="3.5"/>
    <n v="3.5"/>
    <n v="4"/>
    <n v="4"/>
    <n v="3.5"/>
    <n v="3.7"/>
    <n v="4.5"/>
    <n v="4.0666666666666673"/>
    <n v="15.835605235952912"/>
    <n v="0.56666666666666732"/>
  </r>
  <r>
    <x v="10"/>
    <x v="9"/>
    <s v="A"/>
    <s v="A"/>
    <s v="A"/>
    <s v="A"/>
    <s v="A"/>
    <s v="A"/>
    <s v="A"/>
    <s v="A"/>
    <s v="A"/>
    <s v="A"/>
    <x v="2"/>
    <n v="3.5"/>
    <n v="4"/>
    <n v="3.5"/>
    <n v="3.6666666666666665"/>
    <n v="4.5"/>
    <n v="3.5"/>
    <n v="3.5"/>
    <n v="3.8333333333333335"/>
    <n v="4"/>
    <n v="4.5"/>
    <n v="4.5"/>
    <n v="3.5"/>
    <n v="4"/>
    <n v="4.0999999999999996"/>
    <n v="3.5"/>
    <n v="4"/>
    <n v="4"/>
    <n v="4"/>
    <n v="3.5"/>
    <n v="3.8"/>
    <n v="4"/>
    <n v="3.8499999999999996"/>
    <n v="14.843533883168941"/>
    <n v="-0.15000000000000036"/>
  </r>
  <r>
    <x v="10"/>
    <x v="10"/>
    <s v="A"/>
    <s v="A"/>
    <s v="A"/>
    <s v="A"/>
    <s v="A"/>
    <s v="A"/>
    <s v="A"/>
    <s v="A"/>
    <s v="A"/>
    <s v="A"/>
    <x v="1"/>
    <n v="3.5"/>
    <n v="3.5"/>
    <n v="3"/>
    <n v="3.3333333333333335"/>
    <n v="4"/>
    <n v="3.5"/>
    <n v="4"/>
    <n v="3.8333333333333335"/>
    <n v="4"/>
    <n v="5"/>
    <n v="5"/>
    <n v="4.5"/>
    <n v="4"/>
    <n v="4.5"/>
    <n v="4"/>
    <n v="3"/>
    <n v="5"/>
    <n v="4"/>
    <n v="2.5"/>
    <n v="3.7"/>
    <n v="3"/>
    <n v="3.8416666666666668"/>
    <n v="13.311162183449493"/>
    <n v="-0.15833333333333321"/>
  </r>
  <r>
    <x v="10"/>
    <x v="11"/>
    <s v="B1"/>
    <s v="B1"/>
    <s v="B1"/>
    <s v="B1"/>
    <s v="B"/>
    <s v="B"/>
    <s v="A"/>
    <s v="A"/>
    <s v="A"/>
    <s v="A"/>
    <x v="3"/>
    <n v="3"/>
    <n v="2.5"/>
    <n v="2"/>
    <n v="2.5"/>
    <n v="3.5"/>
    <n v="3"/>
    <n v="2.5"/>
    <n v="3"/>
    <n v="3"/>
    <n v="2.5"/>
    <n v="3"/>
    <n v="3"/>
    <n v="3.5"/>
    <n v="3"/>
    <n v="4"/>
    <n v="3"/>
    <n v="3"/>
    <n v="2.5"/>
    <n v="2.5"/>
    <n v="3"/>
    <n v="4"/>
    <n v="2.875"/>
    <n v="9.4264381389785594"/>
    <n v="-0.625"/>
  </r>
  <r>
    <x v="10"/>
    <x v="12"/>
    <s v="B1"/>
    <s v="B1"/>
    <s v="B1"/>
    <s v="B1"/>
    <s v="B"/>
    <s v="B"/>
    <s v="B"/>
    <s v="A"/>
    <s v="A"/>
    <s v="A"/>
    <x v="3"/>
    <n v="3"/>
    <n v="2.5"/>
    <n v="2.5"/>
    <n v="2.6666666666666665"/>
    <n v="4"/>
    <n v="3.5"/>
    <n v="2"/>
    <n v="3.1666666666666665"/>
    <n v="3"/>
    <n v="2.5"/>
    <n v="3"/>
    <n v="3"/>
    <n v="3"/>
    <n v="2.9"/>
    <n v="3"/>
    <n v="3"/>
    <n v="3"/>
    <n v="2.5"/>
    <n v="2.5"/>
    <n v="2.8"/>
    <n v="2.5"/>
    <n v="2.8833333333333329"/>
    <n v="7.7871973527257223"/>
    <n v="-0.11666666666666714"/>
  </r>
  <r>
    <x v="10"/>
    <x v="13"/>
    <s v="A"/>
    <s v="A"/>
    <s v="A"/>
    <s v="A"/>
    <s v="A"/>
    <s v="B"/>
    <s v="B"/>
    <s v="B"/>
    <s v="B"/>
    <s v="B"/>
    <x v="4"/>
    <n v="3"/>
    <n v="2.5"/>
    <n v="3"/>
    <n v="2.8333333333333335"/>
    <n v="4"/>
    <n v="3.5"/>
    <n v="4.5"/>
    <n v="4"/>
    <n v="4.5"/>
    <n v="4"/>
    <n v="5"/>
    <n v="4.5"/>
    <n v="3"/>
    <n v="4.2"/>
    <n v="4"/>
    <n v="3.5"/>
    <n v="4.5"/>
    <n v="4"/>
    <n v="3.5"/>
    <n v="3.9"/>
    <n v="4"/>
    <n v="3.7333333333333338"/>
    <n v="14.709314829908919"/>
    <n v="0.73333333333333384"/>
  </r>
  <r>
    <x v="10"/>
    <x v="38"/>
    <s v="A"/>
    <s v="A"/>
    <s v="A"/>
    <s v="A"/>
    <s v="A"/>
    <s v="A"/>
    <s v="A"/>
    <s v="A"/>
    <s v="A"/>
    <s v="A"/>
    <x v="2"/>
    <n v="3.5"/>
    <n v="3.5"/>
    <n v="4.5"/>
    <n v="3.8333333333333335"/>
    <n v="3.5"/>
    <n v="3"/>
    <n v="2.5"/>
    <n v="3"/>
    <n v="4"/>
    <n v="4"/>
    <n v="3.5"/>
    <n v="3"/>
    <n v="2.5"/>
    <n v="3.4"/>
    <n v="3"/>
    <n v="3"/>
    <n v="3"/>
    <n v="3"/>
    <n v="3"/>
    <n v="3"/>
    <n v="2.5"/>
    <n v="3.3083333333333336"/>
    <n v="9.3224564569357167"/>
    <n v="0.80833333333333357"/>
  </r>
  <r>
    <x v="10"/>
    <x v="14"/>
    <s v="B2"/>
    <s v="B2"/>
    <s v="B2"/>
    <s v="B2"/>
    <s v="A"/>
    <s v="A"/>
    <s v="A"/>
    <s v="A"/>
    <s v="A"/>
    <s v="A"/>
    <x v="3"/>
    <n v="3"/>
    <n v="3"/>
    <n v="1.5"/>
    <n v="2.5"/>
    <n v="3.5"/>
    <n v="1"/>
    <n v="2"/>
    <n v="2.1666666666666665"/>
    <n v="3"/>
    <n v="3"/>
    <n v="3.5"/>
    <n v="3.5"/>
    <n v="1.5"/>
    <n v="2.9"/>
    <n v="2.5"/>
    <n v="3.5"/>
    <n v="3"/>
    <n v="2.5"/>
    <n v="2.5"/>
    <n v="2.8"/>
    <n v="2.5"/>
    <n v="2.5916666666666668"/>
    <n v="7.0434977040375575"/>
    <n v="9.1666666666666785E-2"/>
  </r>
  <r>
    <x v="10"/>
    <x v="15"/>
    <s v="A"/>
    <s v="A"/>
    <s v="A"/>
    <s v="A"/>
    <s v="A"/>
    <s v="A"/>
    <s v="A"/>
    <s v="A"/>
    <s v="A"/>
    <s v="A"/>
    <x v="1"/>
    <n v="4.5"/>
    <n v="3.5"/>
    <n v="4"/>
    <n v="4"/>
    <n v="4"/>
    <n v="4"/>
    <n v="4"/>
    <n v="4"/>
    <n v="4"/>
    <n v="4"/>
    <n v="4.5"/>
    <n v="4"/>
    <n v="3.5"/>
    <n v="4"/>
    <n v="3.5"/>
    <n v="4"/>
    <n v="5"/>
    <n v="3.5"/>
    <n v="3.5"/>
    <n v="3.9"/>
    <n v="4.5"/>
    <n v="3.9750000000000001"/>
    <n v="16.161079069274155"/>
    <n v="-2.4999999999999911E-2"/>
  </r>
  <r>
    <x v="10"/>
    <x v="16"/>
    <s v="B1"/>
    <s v="B1"/>
    <s v="B1"/>
    <s v="B1"/>
    <s v="B"/>
    <s v="B"/>
    <s v="B"/>
    <s v="B"/>
    <s v="B"/>
    <s v="B"/>
    <x v="0"/>
    <n v="4"/>
    <n v="3.5"/>
    <n v="4.5"/>
    <n v="4"/>
    <n v="4"/>
    <n v="4"/>
    <n v="4"/>
    <n v="4"/>
    <n v="2.5"/>
    <n v="4"/>
    <n v="3.5"/>
    <n v="3.5"/>
    <n v="3.5"/>
    <n v="3.4"/>
    <n v="3"/>
    <n v="4.5"/>
    <n v="3.5"/>
    <n v="3.5"/>
    <n v="3.5"/>
    <n v="3.6"/>
    <n v="3.5"/>
    <n v="3.75"/>
    <n v="13.346624183552239"/>
    <n v="0.25"/>
  </r>
  <r>
    <x v="10"/>
    <x v="17"/>
    <s v="—"/>
    <s v="B2"/>
    <s v="B2"/>
    <s v="B2"/>
    <s v="B"/>
    <s v="B"/>
    <s v="B"/>
    <s v="B"/>
    <s v="B"/>
    <s v="B"/>
    <x v="3"/>
    <n v="3.5"/>
    <n v="2.5"/>
    <n v="3.5"/>
    <n v="3.1666666666666665"/>
    <n v="4"/>
    <n v="3.5"/>
    <n v="2.5"/>
    <n v="3.3333333333333335"/>
    <n v="3"/>
    <n v="2.5"/>
    <n v="4.5"/>
    <n v="3.5"/>
    <n v="4"/>
    <n v="3.5"/>
    <n v="4"/>
    <n v="3.5"/>
    <n v="3.5"/>
    <n v="3"/>
    <n v="2.5"/>
    <n v="3.3"/>
    <n v="4.5"/>
    <n v="3.3250000000000002"/>
    <n v="12.036294786501548"/>
    <n v="-0.67499999999999982"/>
  </r>
  <r>
    <x v="10"/>
    <x v="18"/>
    <s v="B2"/>
    <s v="B2"/>
    <s v="B2"/>
    <s v="B2"/>
    <s v="B"/>
    <s v="B"/>
    <s v="B"/>
    <s v="B"/>
    <s v="B"/>
    <s v="B"/>
    <x v="3"/>
    <n v="2.5"/>
    <n v="2.5"/>
    <n v="4"/>
    <n v="3"/>
    <n v="4"/>
    <n v="3.5"/>
    <n v="2.5"/>
    <n v="3.3333333333333335"/>
    <n v="2"/>
    <n v="3"/>
    <n v="3"/>
    <n v="2.5"/>
    <n v="2"/>
    <n v="2.5"/>
    <n v="2"/>
    <n v="3"/>
    <n v="3.5"/>
    <n v="2"/>
    <n v="2.5"/>
    <n v="2.6"/>
    <n v="3.5"/>
    <n v="2.8583333333333334"/>
    <n v="8.0629899118414006"/>
    <n v="0.35833333333333339"/>
  </r>
  <r>
    <x v="10"/>
    <x v="19"/>
    <s v="A"/>
    <s v="A"/>
    <s v="A"/>
    <s v="A"/>
    <s v="A"/>
    <s v="A"/>
    <s v="A"/>
    <s v="A"/>
    <s v="A"/>
    <s v="A"/>
    <x v="3"/>
    <n v="3.5"/>
    <n v="4"/>
    <n v="3.5"/>
    <n v="3.6666666666666665"/>
    <n v="4.5"/>
    <n v="3.5"/>
    <n v="3.5"/>
    <n v="3.8333333333333335"/>
    <n v="3.5"/>
    <n v="4.5"/>
    <n v="4"/>
    <n v="3.5"/>
    <n v="3.5"/>
    <n v="3.8"/>
    <n v="4"/>
    <n v="3.5"/>
    <n v="4"/>
    <n v="4"/>
    <n v="3.5"/>
    <n v="3.8"/>
    <n v="4.5"/>
    <n v="3.7750000000000004"/>
    <n v="15.097929144994369"/>
    <n v="0.27500000000000036"/>
  </r>
  <r>
    <x v="10"/>
    <x v="20"/>
    <s v="A"/>
    <s v="A"/>
    <s v="A"/>
    <s v="A"/>
    <s v="A"/>
    <s v="A"/>
    <s v="A"/>
    <s v="A"/>
    <s v="A"/>
    <s v="A"/>
    <x v="3"/>
    <n v="3.5"/>
    <n v="3"/>
    <n v="4"/>
    <n v="3.5"/>
    <n v="3.5"/>
    <n v="3.5"/>
    <n v="3.5"/>
    <n v="3.5"/>
    <n v="3"/>
    <n v="3"/>
    <n v="3"/>
    <n v="2.5"/>
    <n v="2.5"/>
    <n v="2.8"/>
    <n v="3.5"/>
    <n v="3.5"/>
    <n v="3"/>
    <n v="2.5"/>
    <n v="3"/>
    <n v="3.1"/>
    <n v="4.5"/>
    <n v="3.2250000000000001"/>
    <n v="11.148047811758332"/>
    <n v="0.72500000000000009"/>
  </r>
  <r>
    <x v="10"/>
    <x v="21"/>
    <s v="B1"/>
    <s v="B1"/>
    <s v="B1"/>
    <s v="B1"/>
    <s v="B"/>
    <s v="B"/>
    <s v="B"/>
    <s v="B"/>
    <s v="C2"/>
    <s v="C1"/>
    <x v="1"/>
    <n v="4"/>
    <n v="3"/>
    <n v="3.5"/>
    <n v="3.5"/>
    <n v="4.5"/>
    <n v="4"/>
    <n v="4"/>
    <n v="4.166666666666667"/>
    <n v="4"/>
    <n v="4.5"/>
    <n v="5"/>
    <n v="4"/>
    <n v="4"/>
    <n v="4.3"/>
    <n v="4"/>
    <n v="4"/>
    <n v="4"/>
    <n v="4"/>
    <n v="4"/>
    <n v="4"/>
    <n v="4"/>
    <n v="3.9916666666666667"/>
    <n v="15.96887591029739"/>
    <n v="-8.3333333333333037E-3"/>
  </r>
  <r>
    <x v="10"/>
    <x v="22"/>
    <s v="A"/>
    <s v="A"/>
    <s v="A"/>
    <s v="A"/>
    <s v="A"/>
    <s v="A"/>
    <s v="A"/>
    <s v="A"/>
    <s v="A"/>
    <s v="A"/>
    <x v="0"/>
    <n v="3.5"/>
    <n v="4"/>
    <n v="4"/>
    <n v="3.8333333333333335"/>
    <n v="4"/>
    <n v="3.5"/>
    <n v="4"/>
    <n v="3.8333333333333335"/>
    <n v="4"/>
    <n v="3.5"/>
    <n v="3.5"/>
    <n v="4"/>
    <n v="3"/>
    <n v="3.6"/>
    <n v="3.5"/>
    <n v="4"/>
    <n v="4"/>
    <n v="3.5"/>
    <n v="2.5"/>
    <n v="3.5"/>
    <n v="4.5"/>
    <n v="3.6916666666666669"/>
    <n v="13.877260220423253"/>
    <n v="0.69166666666666687"/>
  </r>
  <r>
    <x v="10"/>
    <x v="23"/>
    <s v="A"/>
    <s v="A"/>
    <s v="A"/>
    <s v="A"/>
    <s v="A"/>
    <s v="B"/>
    <s v="B"/>
    <s v="B"/>
    <s v="B"/>
    <s v="B"/>
    <x v="3"/>
    <n v="4"/>
    <n v="4"/>
    <n v="4"/>
    <n v="4"/>
    <n v="4.5"/>
    <n v="3"/>
    <n v="2.5"/>
    <n v="3.3333333333333335"/>
    <n v="3"/>
    <n v="3.5"/>
    <n v="3"/>
    <n v="3.5"/>
    <n v="3"/>
    <n v="3.2"/>
    <n v="3"/>
    <n v="3.5"/>
    <n v="4"/>
    <n v="3"/>
    <n v="3"/>
    <n v="3.3"/>
    <n v="4"/>
    <n v="3.4583333333333339"/>
    <n v="12.04878177225844"/>
    <n v="0.95833333333333393"/>
  </r>
  <r>
    <x v="10"/>
    <x v="24"/>
    <s v="B1"/>
    <s v="B1"/>
    <s v="B1"/>
    <s v="B1"/>
    <s v="A"/>
    <s v="A"/>
    <s v="A"/>
    <s v="A"/>
    <s v="A"/>
    <s v="A"/>
    <x v="3"/>
    <n v="3.5"/>
    <n v="3.5"/>
    <n v="3"/>
    <n v="3.3333333333333335"/>
    <n v="4.5"/>
    <n v="3.5"/>
    <n v="3"/>
    <n v="3.6666666666666665"/>
    <n v="3"/>
    <n v="4"/>
    <n v="4"/>
    <n v="3"/>
    <n v="4"/>
    <n v="3.6"/>
    <n v="3.5"/>
    <n v="4"/>
    <n v="4.5"/>
    <n v="3.5"/>
    <n v="3.5"/>
    <n v="3.8"/>
    <n v="4.5"/>
    <n v="3.5999999999999996"/>
    <n v="14.436987422960033"/>
    <n v="-0.40000000000000036"/>
  </r>
  <r>
    <x v="10"/>
    <x v="25"/>
    <s v="A"/>
    <s v="A"/>
    <s v="A"/>
    <s v="A"/>
    <s v="A"/>
    <s v="A"/>
    <s v="A"/>
    <s v="A"/>
    <s v="A"/>
    <s v="A"/>
    <x v="3"/>
    <n v="3.5"/>
    <n v="3"/>
    <n v="2"/>
    <n v="2.8333333333333335"/>
    <n v="3.5"/>
    <n v="2.5"/>
    <n v="2.5"/>
    <n v="2.8333333333333335"/>
    <n v="3"/>
    <n v="3"/>
    <n v="4"/>
    <n v="3"/>
    <n v="3"/>
    <n v="3.2"/>
    <n v="4"/>
    <n v="3.5"/>
    <n v="3"/>
    <n v="2.5"/>
    <n v="3"/>
    <n v="3.2"/>
    <n v="4"/>
    <n v="3.0166666666666666"/>
    <n v="10.356556164945319"/>
    <n v="1.6666666666666607E-2"/>
  </r>
  <r>
    <x v="10"/>
    <x v="26"/>
    <s v="B2"/>
    <s v="B2"/>
    <s v="B2"/>
    <s v="B2"/>
    <s v="B"/>
    <s v="B"/>
    <s v="B"/>
    <s v="B"/>
    <s v="B"/>
    <s v="B"/>
    <x v="0"/>
    <n v="5"/>
    <n v="5"/>
    <n v="5"/>
    <n v="5"/>
    <n v="3"/>
    <n v="4"/>
    <n v="4"/>
    <n v="3.6666666666666665"/>
    <n v="4"/>
    <n v="4.5"/>
    <n v="5"/>
    <n v="4.5"/>
    <n v="4"/>
    <n v="4.4000000000000004"/>
    <n v="4"/>
    <n v="5"/>
    <n v="4"/>
    <n v="3"/>
    <n v="3"/>
    <n v="3.8"/>
    <n v="4.5"/>
    <n v="4.2166666666666668"/>
    <n v="16.713901601764498"/>
    <n v="0.21666666666666679"/>
  </r>
  <r>
    <x v="10"/>
    <x v="27"/>
    <s v="A"/>
    <s v="A"/>
    <s v="A"/>
    <s v="A"/>
    <s v="A"/>
    <s v="A"/>
    <s v="A"/>
    <s v="A"/>
    <s v="A"/>
    <s v="A"/>
    <x v="3"/>
    <n v="3.5"/>
    <n v="3"/>
    <n v="4"/>
    <n v="3.5"/>
    <n v="3.5"/>
    <n v="3.5"/>
    <n v="3"/>
    <n v="3.3333333333333335"/>
    <n v="3"/>
    <n v="3"/>
    <n v="3"/>
    <n v="3"/>
    <n v="2.5"/>
    <n v="2.9"/>
    <n v="3"/>
    <n v="3.5"/>
    <n v="3"/>
    <n v="3.5"/>
    <n v="2.5"/>
    <n v="3.1"/>
    <n v="2.5"/>
    <n v="3.2083333333333335"/>
    <n v="9.3012632420188393"/>
    <n v="0.70833333333333348"/>
  </r>
  <r>
    <x v="10"/>
    <x v="28"/>
    <s v="B1"/>
    <s v="B1"/>
    <s v="B1"/>
    <s v="B1"/>
    <s v="B"/>
    <s v="B"/>
    <s v="B"/>
    <s v="B"/>
    <s v="C1"/>
    <s v="C1"/>
    <x v="2"/>
    <n v="5"/>
    <n v="4.5"/>
    <n v="4"/>
    <n v="4.5"/>
    <n v="4.5"/>
    <n v="4.5"/>
    <n v="4"/>
    <n v="4.333333333333333"/>
    <n v="4.5"/>
    <n v="5.5"/>
    <n v="5"/>
    <n v="4.5"/>
    <n v="4"/>
    <n v="4.7"/>
    <n v="4.5"/>
    <n v="4.5"/>
    <n v="4.5"/>
    <n v="4.5"/>
    <n v="4"/>
    <n v="4.4000000000000004"/>
    <n v="4"/>
    <n v="4.4833333333333325"/>
    <n v="19.145607036710675"/>
    <n v="0.4833333333333325"/>
  </r>
  <r>
    <x v="10"/>
    <x v="29"/>
    <s v="not applicable"/>
    <s v="not applicable"/>
    <s v="not applicable"/>
    <s v="not applicable"/>
    <s v="not applicable"/>
    <s v="not applicable"/>
    <s v="not applicable"/>
    <s v="not applicable"/>
    <s v="not applicable"/>
    <s v="not applicable"/>
    <x v="5"/>
    <n v="3.5277777777777777"/>
    <n v="3.4000000000000004"/>
    <n v="3.4000000000000004"/>
    <n v="3.4000000000000004"/>
    <n v="3.9000000000000004"/>
    <n v="3.2"/>
    <n v="3.2"/>
    <n v="3.4000000000000004"/>
    <n v="3.5"/>
    <n v="3.6"/>
    <n v="3.9000000000000004"/>
    <n v="3.4000000000000004"/>
    <n v="3.2"/>
    <n v="3.5"/>
    <n v="3.5"/>
    <n v="3.6"/>
    <n v="3.7"/>
    <n v="3.4000000000000004"/>
    <n v="3"/>
    <n v="3.4000000000000004"/>
    <n v="3.8055555555555554"/>
    <n v="3.4592592592592601"/>
    <n v="12.4"/>
    <n v="0.15925925925925988"/>
  </r>
  <r>
    <x v="10"/>
    <x v="30"/>
    <s v="not applicable"/>
    <s v="not applicable"/>
    <s v="not applicable"/>
    <s v="not applicable"/>
    <s v="not applicable"/>
    <s v="not applicable"/>
    <s v="not applicable"/>
    <s v="not applicable"/>
    <s v="not applicable"/>
    <s v="not applicable"/>
    <x v="6"/>
    <n v="3.7857142857142856"/>
    <n v="3.4000000000000004"/>
    <n v="4.1000000000000005"/>
    <n v="3.8000000000000003"/>
    <n v="3.9000000000000004"/>
    <n v="3.6"/>
    <n v="3.3000000000000003"/>
    <n v="3.6"/>
    <n v="3.4000000000000004"/>
    <n v="3.7"/>
    <n v="4.1000000000000005"/>
    <n v="3.7"/>
    <n v="3.4000000000000004"/>
    <n v="3.6"/>
    <n v="3.4000000000000004"/>
    <n v="3.9000000000000004"/>
    <n v="3.9000000000000004"/>
    <n v="3.1"/>
    <n v="3.1"/>
    <n v="3.5"/>
    <n v="4.0714285714285712"/>
    <n v="3.6297619047619056"/>
    <n v="13.3"/>
    <n v="0.22976190476190528"/>
  </r>
  <r>
    <x v="10"/>
    <x v="31"/>
    <s v="not applicable"/>
    <s v="not applicable"/>
    <s v="not applicable"/>
    <s v="not applicable"/>
    <s v="not applicable"/>
    <s v="not applicable"/>
    <s v="not applicable"/>
    <s v="not applicable"/>
    <s v="not applicable"/>
    <s v="not applicable"/>
    <x v="7"/>
    <n v="3.6666666666666665"/>
    <n v="3.4444444444444446"/>
    <n v="3.6111111111111112"/>
    <n v="3.5740740740740735"/>
    <n v="3.9444444444444446"/>
    <n v="3.4074074074074074"/>
    <n v="3.2592592592592591"/>
    <n v="3.5370370370370376"/>
    <n v="3.5185185185185186"/>
    <n v="3.7592592592592591"/>
    <n v="4.0185185185185182"/>
    <n v="3.574074074074074"/>
    <n v="3.3148148148148149"/>
    <n v="3.6370370370370373"/>
    <n v="3.5185185185185186"/>
    <n v="3.7037037037037037"/>
    <n v="3.7962962962962963"/>
    <n v="3.3703703703703702"/>
    <n v="3.0925925925925926"/>
    <n v="3.4962962962962969"/>
    <n v="3.8888888888888888"/>
    <n v="3.5611111111111113"/>
    <n v="13.03922609545544"/>
    <n v="0.21628352490421499"/>
  </r>
  <r>
    <x v="10"/>
    <x v="32"/>
    <s v="not applicable"/>
    <s v="not applicable"/>
    <s v="not applicable"/>
    <s v="not applicable"/>
    <s v="not applicable"/>
    <s v="not applicable"/>
    <s v="not applicable"/>
    <s v="not applicable"/>
    <s v="not applicable"/>
    <s v="not applicable"/>
    <x v="3"/>
    <n v="3.2916666666666665"/>
    <n v="3.0833333333333335"/>
    <n v="3.0833333333333335"/>
    <n v="3.1527777777777781"/>
    <n v="3.8333333333333335"/>
    <n v="3.0416666666666665"/>
    <n v="2.625"/>
    <n v="3.1666666666666665"/>
    <n v="2.9583333333333335"/>
    <n v="3.125"/>
    <n v="3.4583333333333335"/>
    <n v="3.125"/>
    <n v="2.9583333333333335"/>
    <n v="3.125"/>
    <n v="3.3333333333333335"/>
    <n v="3.3333333333333335"/>
    <n v="3.375"/>
    <n v="2.875"/>
    <n v="2.7916666666666665"/>
    <n v="3.1416666666666675"/>
    <n v="3.7916666666666665"/>
    <n v="3.146527777777778"/>
    <n v="10.539098475676479"/>
    <n v="0.10486111111111152"/>
  </r>
  <r>
    <x v="10"/>
    <x v="33"/>
    <s v="not applicable"/>
    <s v="not applicable"/>
    <s v="not applicable"/>
    <s v="not applicable"/>
    <s v="not applicable"/>
    <s v="not applicable"/>
    <s v="not applicable"/>
    <s v="not applicable"/>
    <s v="not applicable"/>
    <s v="not applicable"/>
    <x v="8"/>
    <n v="3.7777777777777777"/>
    <n v="3.7222222222222223"/>
    <n v="3.9444444444444446"/>
    <n v="3.8148148148148149"/>
    <n v="4.0555555555555554"/>
    <n v="3.5"/>
    <n v="3.6666666666666665"/>
    <n v="3.7407407407407405"/>
    <n v="3.9444444444444446"/>
    <n v="4.1111111111111107"/>
    <n v="4.333333333333333"/>
    <n v="3.7777777777777777"/>
    <n v="3.5"/>
    <n v="3.9333333333333331"/>
    <n v="3.5"/>
    <n v="3.8333333333333335"/>
    <n v="4.166666666666667"/>
    <n v="3.7777777777777777"/>
    <n v="3.1666666666666665"/>
    <n v="3.6888888888888891"/>
    <n v="3.8888888888888888"/>
    <n v="3.7944444444444443"/>
    <n v="14.392522912978709"/>
    <n v="0.29444444444444429"/>
  </r>
  <r>
    <x v="10"/>
    <x v="34"/>
    <s v="not applicable"/>
    <s v="not applicable"/>
    <s v="not applicable"/>
    <s v="not applicable"/>
    <s v="not applicable"/>
    <s v="not applicable"/>
    <s v="not applicable"/>
    <s v="not applicable"/>
    <s v="not applicable"/>
    <s v="not applicable"/>
    <x v="8"/>
    <n v="4.25"/>
    <n v="3.75"/>
    <n v="4.166666666666667"/>
    <n v="4.0555555555555562"/>
    <n v="4"/>
    <n v="4"/>
    <n v="3.9166666666666665"/>
    <n v="3.9722222222222219"/>
    <n v="4"/>
    <n v="4.5"/>
    <n v="4.666666666666667"/>
    <n v="4.166666666666667"/>
    <n v="3.75"/>
    <n v="4.2166666666666668"/>
    <n v="3.9166666666666665"/>
    <n v="4.25"/>
    <n v="4.083333333333333"/>
    <n v="3.75"/>
    <n v="3.5833333333333335"/>
    <n v="3.9166666666666665"/>
    <n v="4.083333333333333"/>
    <n v="4.0402777777777779"/>
    <n v="16.00953610872844"/>
    <n v="0.41527777777777786"/>
  </r>
  <r>
    <x v="10"/>
    <x v="35"/>
    <s v="not applicable"/>
    <s v="not applicable"/>
    <s v="not applicable"/>
    <s v="not applicable"/>
    <s v="not applicable"/>
    <s v="not applicable"/>
    <s v="not applicable"/>
    <s v="not applicable"/>
    <s v="not applicable"/>
    <s v="not applicable"/>
    <x v="8"/>
    <n v="3.9666666666666668"/>
    <n v="3.7333333333333334"/>
    <n v="4.0333333333333332"/>
    <n v="3.9111111111111114"/>
    <n v="4.0333333333333332"/>
    <n v="3.7"/>
    <n v="3.7666666666666666"/>
    <n v="3.833333333333333"/>
    <n v="3.9666666666666668"/>
    <n v="4.2666666666666666"/>
    <n v="4.4666666666666668"/>
    <n v="3.9333333333333331"/>
    <n v="3.6"/>
    <n v="4.046666666666666"/>
    <n v="3.6666666666666665"/>
    <n v="4"/>
    <n v="4.1333333333333337"/>
    <n v="3.7666666666666666"/>
    <n v="3.3333333333333335"/>
    <n v="3.78"/>
    <n v="3.9666666666666668"/>
    <n v="3.8927777777777774"/>
    <n v="15.039328191278601"/>
    <n v="0.33395424836601295"/>
  </r>
  <r>
    <x v="11"/>
    <x v="37"/>
    <s v="A"/>
    <s v="A"/>
    <s v="A"/>
    <s v="A"/>
    <s v="A"/>
    <s v="A"/>
    <s v="A"/>
    <s v="A"/>
    <s v="A"/>
    <s v="A"/>
    <x v="0"/>
    <n v="3"/>
    <n v="3"/>
    <n v="3"/>
    <n v="3"/>
    <n v="3.5"/>
    <n v="2"/>
    <n v="3"/>
    <n v="2.8333333333333335"/>
    <n v="2.5"/>
    <n v="3"/>
    <n v="3"/>
    <n v="2.5"/>
    <n v="2"/>
    <n v="2.6"/>
    <n v="1.5"/>
    <n v="4"/>
    <n v="3.5"/>
    <n v="2.5"/>
    <n v="2"/>
    <n v="2.7"/>
    <n v="3"/>
    <n v="2.7833333333333332"/>
    <n v="7.7395328655237314"/>
    <n v="0.28333333333333321"/>
  </r>
  <r>
    <x v="11"/>
    <x v="2"/>
    <s v="B1"/>
    <s v="B1"/>
    <s v="B1"/>
    <s v="B1"/>
    <s v="B"/>
    <s v="B"/>
    <s v="B"/>
    <s v="B"/>
    <s v="B"/>
    <s v="B"/>
    <x v="1"/>
    <n v="4.5"/>
    <n v="4"/>
    <n v="5"/>
    <n v="4.5"/>
    <n v="4"/>
    <n v="3.5"/>
    <n v="3"/>
    <n v="3.5"/>
    <n v="4.5"/>
    <n v="4.5"/>
    <n v="4.5"/>
    <n v="4"/>
    <n v="3.5"/>
    <n v="4.2"/>
    <n v="3.5"/>
    <n v="4"/>
    <n v="4"/>
    <n v="4"/>
    <n v="3.5"/>
    <n v="3.8"/>
    <n v="4.5"/>
    <n v="4"/>
    <n v="15.929947845154436"/>
    <n v="0"/>
  </r>
  <r>
    <x v="11"/>
    <x v="3"/>
    <s v="A"/>
    <s v="A"/>
    <s v="A"/>
    <s v="A"/>
    <s v="A"/>
    <s v="A"/>
    <s v="A"/>
    <s v="A"/>
    <s v="A"/>
    <s v="A"/>
    <x v="1"/>
    <n v="4"/>
    <n v="4"/>
    <n v="4.5"/>
    <n v="4.166666666666667"/>
    <n v="4.5"/>
    <n v="4"/>
    <n v="4"/>
    <n v="4.166666666666667"/>
    <n v="4.5"/>
    <n v="5"/>
    <n v="5.5"/>
    <n v="4"/>
    <n v="5"/>
    <n v="4.8"/>
    <n v="5"/>
    <n v="4.5"/>
    <n v="5"/>
    <n v="5.5"/>
    <n v="5"/>
    <n v="5"/>
    <n v="3.5"/>
    <n v="4.5333333333333332"/>
    <n v="20.467651623629944"/>
    <n v="-0.46666666666666679"/>
  </r>
  <r>
    <x v="11"/>
    <x v="4"/>
    <s v="A"/>
    <s v="A"/>
    <s v="A"/>
    <s v="A"/>
    <s v="A"/>
    <s v="A"/>
    <s v="A"/>
    <s v="A"/>
    <s v="A"/>
    <s v="A"/>
    <x v="2"/>
    <n v="4.5"/>
    <n v="4"/>
    <n v="5"/>
    <n v="4.5"/>
    <n v="4.5"/>
    <n v="4"/>
    <n v="4"/>
    <n v="4.166666666666667"/>
    <n v="4.5"/>
    <n v="4"/>
    <n v="4.5"/>
    <n v="3.5"/>
    <n v="3"/>
    <n v="3.9"/>
    <n v="4"/>
    <n v="4.5"/>
    <n v="4"/>
    <n v="4"/>
    <n v="3"/>
    <n v="3.9"/>
    <n v="3.5"/>
    <n v="4.1166666666666671"/>
    <n v="15.479403064087949"/>
    <n v="0.61666666666666714"/>
  </r>
  <r>
    <x v="11"/>
    <x v="7"/>
    <s v="A"/>
    <s v="A"/>
    <s v="A"/>
    <s v="A"/>
    <s v="A"/>
    <s v="A"/>
    <s v="A"/>
    <s v="A"/>
    <s v="A"/>
    <s v="A"/>
    <x v="3"/>
    <n v="4"/>
    <n v="3.5"/>
    <n v="2.5"/>
    <n v="3.3333333333333335"/>
    <n v="3"/>
    <n v="2.5"/>
    <n v="2"/>
    <n v="2.5"/>
    <n v="3"/>
    <n v="3"/>
    <n v="3.5"/>
    <n v="3.5"/>
    <n v="2.5"/>
    <n v="3.1"/>
    <n v="3.5"/>
    <n v="2.5"/>
    <n v="3"/>
    <n v="3"/>
    <n v="2.5"/>
    <n v="2.9"/>
    <n v="4.5"/>
    <n v="2.9583333333333335"/>
    <n v="9.7743154541354702"/>
    <n v="-4.1666666666666519E-2"/>
  </r>
  <r>
    <x v="11"/>
    <x v="8"/>
    <s v="A"/>
    <s v="A"/>
    <s v="A"/>
    <s v="A"/>
    <s v="A"/>
    <s v="A"/>
    <s v="A"/>
    <s v="A"/>
    <s v="A"/>
    <s v="A"/>
    <x v="0"/>
    <n v="4"/>
    <n v="4"/>
    <n v="4"/>
    <n v="4"/>
    <n v="4.5"/>
    <n v="4"/>
    <n v="4"/>
    <n v="4.166666666666667"/>
    <n v="5"/>
    <n v="4"/>
    <n v="5"/>
    <n v="5"/>
    <n v="3"/>
    <n v="4.4000000000000004"/>
    <n v="3.5"/>
    <n v="3.5"/>
    <n v="4"/>
    <n v="4"/>
    <n v="3.5"/>
    <n v="3.7"/>
    <n v="3.5"/>
    <n v="4.0666666666666673"/>
    <n v="14.685587522339848"/>
    <n v="0.56666666666666732"/>
  </r>
  <r>
    <x v="11"/>
    <x v="9"/>
    <s v="A"/>
    <s v="A"/>
    <s v="A"/>
    <s v="A"/>
    <s v="A"/>
    <s v="A"/>
    <s v="A"/>
    <s v="A"/>
    <s v="A"/>
    <s v="A"/>
    <x v="2"/>
    <n v="3.5"/>
    <n v="4"/>
    <n v="3"/>
    <n v="3.5"/>
    <n v="4.5"/>
    <n v="3.5"/>
    <n v="3.5"/>
    <n v="3.8333333333333335"/>
    <n v="4"/>
    <n v="4.5"/>
    <n v="4.5"/>
    <n v="3.5"/>
    <n v="3.5"/>
    <n v="4"/>
    <n v="3.5"/>
    <n v="4"/>
    <n v="4"/>
    <n v="4"/>
    <n v="3"/>
    <n v="3.7"/>
    <n v="3.5"/>
    <n v="3.7583333333333337"/>
    <n v="13.661161410988139"/>
    <n v="-0.24166666666666625"/>
  </r>
  <r>
    <x v="11"/>
    <x v="10"/>
    <s v="A"/>
    <s v="A"/>
    <s v="A"/>
    <s v="A"/>
    <s v="A"/>
    <s v="A"/>
    <s v="A"/>
    <s v="A"/>
    <s v="A"/>
    <s v="A"/>
    <x v="1"/>
    <n v="3.5"/>
    <n v="3.5"/>
    <n v="3"/>
    <n v="3.3333333333333335"/>
    <n v="4"/>
    <n v="3.5"/>
    <n v="4"/>
    <n v="3.8333333333333335"/>
    <n v="4"/>
    <n v="5"/>
    <n v="5"/>
    <n v="4.5"/>
    <n v="4"/>
    <n v="4.5"/>
    <n v="4"/>
    <n v="3"/>
    <n v="5"/>
    <n v="4"/>
    <n v="2"/>
    <n v="3.6"/>
    <n v="4.5"/>
    <n v="3.8166666666666669"/>
    <n v="14.626625078187118"/>
    <n v="-0.18333333333333313"/>
  </r>
  <r>
    <x v="11"/>
    <x v="11"/>
    <s v="B1"/>
    <s v="B1"/>
    <s v="B1"/>
    <s v="B1"/>
    <s v="B"/>
    <s v="B"/>
    <s v="A"/>
    <s v="A"/>
    <s v="A"/>
    <s v="A"/>
    <x v="3"/>
    <n v="3"/>
    <n v="2.5"/>
    <n v="2"/>
    <n v="2.5"/>
    <n v="3.5"/>
    <n v="3"/>
    <n v="2.5"/>
    <n v="3"/>
    <n v="3"/>
    <n v="2.5"/>
    <n v="3"/>
    <n v="3"/>
    <n v="3"/>
    <n v="2.9"/>
    <n v="4"/>
    <n v="3"/>
    <n v="2.5"/>
    <n v="2.5"/>
    <n v="2.5"/>
    <n v="2.9"/>
    <n v="2.5"/>
    <n v="2.8250000000000002"/>
    <n v="7.8485715617591065"/>
    <n v="-0.67499999999999982"/>
  </r>
  <r>
    <x v="11"/>
    <x v="12"/>
    <s v="B1"/>
    <s v="B1"/>
    <s v="B1"/>
    <s v="B1"/>
    <s v="B"/>
    <s v="B"/>
    <s v="B"/>
    <s v="A"/>
    <s v="A"/>
    <s v="A"/>
    <x v="3"/>
    <n v="3.5"/>
    <n v="2.5"/>
    <n v="2.5"/>
    <n v="2.8333333333333335"/>
    <n v="4"/>
    <n v="3"/>
    <n v="2"/>
    <n v="3"/>
    <n v="3"/>
    <n v="2.5"/>
    <n v="3"/>
    <n v="3"/>
    <n v="2.5"/>
    <n v="2.8"/>
    <n v="3"/>
    <n v="3"/>
    <n v="3"/>
    <n v="2.5"/>
    <n v="2.5"/>
    <n v="2.8"/>
    <n v="4.5"/>
    <n v="2.8583333333333334"/>
    <n v="9.2142897264272463"/>
    <n v="-0.14166666666666661"/>
  </r>
  <r>
    <x v="11"/>
    <x v="13"/>
    <s v="A"/>
    <s v="A"/>
    <s v="A"/>
    <s v="A"/>
    <s v="A"/>
    <s v="B"/>
    <s v="B"/>
    <s v="B"/>
    <s v="B"/>
    <s v="B"/>
    <x v="4"/>
    <n v="4"/>
    <n v="3.5"/>
    <n v="3.5"/>
    <n v="3.6666666666666665"/>
    <n v="4.5"/>
    <n v="3.5"/>
    <n v="4"/>
    <n v="4"/>
    <n v="4.5"/>
    <n v="4"/>
    <n v="5"/>
    <n v="4.5"/>
    <n v="3"/>
    <n v="4.2"/>
    <n v="4"/>
    <n v="3.5"/>
    <n v="4.5"/>
    <n v="4"/>
    <n v="3.5"/>
    <n v="3.9"/>
    <n v="3"/>
    <n v="3.9416666666666669"/>
    <n v="14.198622915193216"/>
    <n v="0.94166666666666687"/>
  </r>
  <r>
    <x v="11"/>
    <x v="38"/>
    <s v="A"/>
    <s v="A"/>
    <s v="A"/>
    <s v="A"/>
    <s v="A"/>
    <s v="A"/>
    <s v="A"/>
    <s v="A"/>
    <s v="A"/>
    <s v="A"/>
    <x v="2"/>
    <n v="3"/>
    <n v="3.5"/>
    <n v="4.5"/>
    <n v="3.6666666666666665"/>
    <n v="4"/>
    <n v="3"/>
    <n v="3"/>
    <n v="3.3333333333333335"/>
    <n v="4"/>
    <n v="4"/>
    <n v="4"/>
    <n v="3"/>
    <n v="2.5"/>
    <n v="3.5"/>
    <n v="3"/>
    <n v="3"/>
    <n v="3"/>
    <n v="3"/>
    <n v="3"/>
    <n v="3"/>
    <n v="4"/>
    <n v="3.375"/>
    <n v="10.929162496381096"/>
    <n v="0.875"/>
  </r>
  <r>
    <x v="11"/>
    <x v="14"/>
    <s v="B2"/>
    <s v="B2"/>
    <s v="B2"/>
    <s v="B2"/>
    <s v="A"/>
    <s v="A"/>
    <s v="A"/>
    <s v="A"/>
    <s v="A"/>
    <s v="A"/>
    <x v="3"/>
    <n v="3"/>
    <n v="3"/>
    <n v="1.5"/>
    <n v="2.5"/>
    <n v="3.5"/>
    <n v="1"/>
    <n v="2"/>
    <n v="2.1666666666666665"/>
    <n v="3"/>
    <n v="3"/>
    <n v="3"/>
    <n v="3.5"/>
    <n v="1.5"/>
    <n v="2.8"/>
    <n v="2.5"/>
    <n v="3.5"/>
    <n v="3"/>
    <n v="2.5"/>
    <n v="2.5"/>
    <n v="2.8"/>
    <n v="4.5"/>
    <n v="2.5666666666666664"/>
    <n v="8.3238767620112419"/>
    <n v="1.0666666666666664"/>
  </r>
  <r>
    <x v="11"/>
    <x v="15"/>
    <s v="A"/>
    <s v="A"/>
    <s v="A"/>
    <s v="A"/>
    <s v="A"/>
    <s v="A"/>
    <s v="A"/>
    <s v="A"/>
    <s v="A"/>
    <s v="A"/>
    <x v="1"/>
    <n v="4.5"/>
    <n v="3.5"/>
    <n v="4.5"/>
    <n v="4.166666666666667"/>
    <n v="4"/>
    <n v="4"/>
    <n v="4"/>
    <n v="4"/>
    <n v="4"/>
    <n v="4"/>
    <n v="4.5"/>
    <n v="4"/>
    <n v="3.5"/>
    <n v="4"/>
    <n v="3.5"/>
    <n v="4"/>
    <n v="5"/>
    <n v="3.5"/>
    <n v="3.5"/>
    <n v="3.9"/>
    <n v="4.5"/>
    <n v="4.0166666666666666"/>
    <n v="16.317875289156909"/>
    <n v="0.51666666666666661"/>
  </r>
  <r>
    <x v="11"/>
    <x v="16"/>
    <s v="B1"/>
    <s v="B1"/>
    <s v="B1"/>
    <s v="B1"/>
    <s v="B"/>
    <s v="B"/>
    <s v="B"/>
    <s v="B"/>
    <s v="B"/>
    <s v="B"/>
    <x v="0"/>
    <n v="3"/>
    <n v="2.5"/>
    <n v="4.5"/>
    <n v="3.3333333333333335"/>
    <n v="4"/>
    <n v="4"/>
    <n v="4"/>
    <n v="4"/>
    <n v="3"/>
    <n v="4"/>
    <n v="3.5"/>
    <n v="3.5"/>
    <n v="3"/>
    <n v="3.4"/>
    <n v="3.5"/>
    <n v="4.5"/>
    <n v="3.5"/>
    <n v="3"/>
    <n v="3.5"/>
    <n v="3.6"/>
    <n v="3"/>
    <n v="3.5833333333333335"/>
    <n v="12.217102871121831"/>
    <n v="8.3333333333333481E-2"/>
  </r>
  <r>
    <x v="11"/>
    <x v="17"/>
    <s v="—"/>
    <s v="B2"/>
    <s v="B2"/>
    <s v="B2"/>
    <s v="B"/>
    <s v="B"/>
    <s v="B"/>
    <s v="B"/>
    <s v="B"/>
    <s v="B"/>
    <x v="3"/>
    <n v="3.5"/>
    <n v="2.5"/>
    <n v="3.5"/>
    <n v="3.1666666666666665"/>
    <n v="4"/>
    <n v="3.5"/>
    <n v="2.5"/>
    <n v="3.3333333333333335"/>
    <n v="3"/>
    <n v="2.5"/>
    <n v="4.5"/>
    <n v="3.5"/>
    <n v="3.5"/>
    <n v="3.4"/>
    <n v="4"/>
    <n v="3.5"/>
    <n v="3.5"/>
    <n v="3"/>
    <n v="2.5"/>
    <n v="3.3"/>
    <n v="4.5"/>
    <n v="3.3"/>
    <n v="11.951913791079438"/>
    <n v="-0.70000000000000018"/>
  </r>
  <r>
    <x v="11"/>
    <x v="18"/>
    <s v="B2"/>
    <s v="B2"/>
    <s v="B2"/>
    <s v="B2"/>
    <s v="B"/>
    <s v="B"/>
    <s v="B"/>
    <s v="B"/>
    <s v="B"/>
    <s v="B"/>
    <x v="3"/>
    <n v="2"/>
    <n v="2.5"/>
    <n v="3.5"/>
    <n v="2.6666666666666665"/>
    <n v="4"/>
    <n v="3.5"/>
    <n v="2.5"/>
    <n v="3.3333333333333335"/>
    <n v="2"/>
    <n v="3"/>
    <n v="3"/>
    <n v="2.5"/>
    <n v="2"/>
    <n v="2.5"/>
    <n v="2"/>
    <n v="3"/>
    <n v="3.5"/>
    <n v="2"/>
    <n v="2"/>
    <n v="2.5"/>
    <n v="3"/>
    <n v="2.75"/>
    <n v="7.2058423238407441"/>
    <n v="0.75"/>
  </r>
  <r>
    <x v="11"/>
    <x v="19"/>
    <s v="A"/>
    <s v="A"/>
    <s v="A"/>
    <s v="A"/>
    <s v="A"/>
    <s v="A"/>
    <s v="A"/>
    <s v="A"/>
    <s v="A"/>
    <s v="A"/>
    <x v="3"/>
    <n v="3.5"/>
    <n v="4"/>
    <n v="3.5"/>
    <n v="3.6666666666666665"/>
    <n v="4.5"/>
    <n v="3.5"/>
    <n v="3.5"/>
    <n v="3.8333333333333335"/>
    <n v="3.5"/>
    <n v="4.5"/>
    <n v="4"/>
    <n v="3.5"/>
    <n v="3.5"/>
    <n v="3.8"/>
    <n v="4"/>
    <n v="3.5"/>
    <n v="4"/>
    <n v="4"/>
    <n v="3.5"/>
    <n v="3.8"/>
    <n v="3.5"/>
    <n v="3.7750000000000004"/>
    <n v="14.001483148967768"/>
    <n v="0.27500000000000036"/>
  </r>
  <r>
    <x v="11"/>
    <x v="20"/>
    <s v="A"/>
    <s v="A"/>
    <s v="A"/>
    <s v="A"/>
    <s v="A"/>
    <s v="A"/>
    <s v="A"/>
    <s v="A"/>
    <s v="A"/>
    <s v="A"/>
    <x v="3"/>
    <n v="3.5"/>
    <n v="3"/>
    <n v="4"/>
    <n v="3.5"/>
    <n v="3.5"/>
    <n v="3.5"/>
    <n v="3.5"/>
    <n v="3.5"/>
    <n v="3"/>
    <n v="3"/>
    <n v="3.5"/>
    <n v="2.5"/>
    <n v="2"/>
    <n v="2.8"/>
    <n v="3.5"/>
    <n v="3"/>
    <n v="3"/>
    <n v="2.5"/>
    <n v="3"/>
    <n v="3"/>
    <n v="3"/>
    <n v="3.2"/>
    <n v="9.5528070493709603"/>
    <n v="0.70000000000000018"/>
  </r>
  <r>
    <x v="11"/>
    <x v="22"/>
    <s v="A"/>
    <s v="A"/>
    <s v="A"/>
    <s v="A"/>
    <s v="A"/>
    <s v="A"/>
    <s v="A"/>
    <s v="A"/>
    <s v="A"/>
    <s v="A"/>
    <x v="0"/>
    <n v="4"/>
    <n v="3.5"/>
    <n v="3.5"/>
    <n v="3.6666666666666665"/>
    <n v="4"/>
    <n v="2.5"/>
    <n v="4"/>
    <n v="3.5"/>
    <n v="4"/>
    <n v="3.5"/>
    <n v="4"/>
    <n v="4"/>
    <n v="3"/>
    <n v="3.7"/>
    <n v="3.5"/>
    <n v="4"/>
    <n v="4"/>
    <n v="3.5"/>
    <n v="2.5"/>
    <n v="3.5"/>
    <n v="4.5"/>
    <n v="3.5916666666666668"/>
    <n v="13.530516085593968"/>
    <n v="0.59166666666666679"/>
  </r>
  <r>
    <x v="11"/>
    <x v="23"/>
    <s v="A"/>
    <s v="A"/>
    <s v="A"/>
    <s v="A"/>
    <s v="A"/>
    <s v="B"/>
    <s v="B"/>
    <s v="B"/>
    <s v="B"/>
    <s v="B"/>
    <x v="2"/>
    <n v="3.5"/>
    <n v="3.5"/>
    <n v="3.5"/>
    <n v="3.5"/>
    <n v="4.5"/>
    <n v="3"/>
    <n v="2.5"/>
    <n v="3.3333333333333335"/>
    <n v="3.5"/>
    <n v="3.5"/>
    <n v="3.5"/>
    <n v="3.5"/>
    <n v="2.5"/>
    <n v="3.3"/>
    <n v="2.5"/>
    <n v="3.5"/>
    <n v="3.5"/>
    <n v="3"/>
    <n v="3"/>
    <n v="3.1"/>
    <n v="4"/>
    <n v="3.3083333333333331"/>
    <n v="11.015936990355385"/>
    <n v="0.30833333333333313"/>
  </r>
  <r>
    <x v="11"/>
    <x v="24"/>
    <s v="B1"/>
    <s v="B1"/>
    <s v="B1"/>
    <s v="B1"/>
    <s v="A"/>
    <s v="A"/>
    <s v="A"/>
    <s v="A"/>
    <s v="A"/>
    <s v="A"/>
    <x v="3"/>
    <n v="4"/>
    <n v="3.5"/>
    <n v="3"/>
    <n v="3.5"/>
    <n v="4.5"/>
    <n v="3.5"/>
    <n v="3"/>
    <n v="3.6666666666666665"/>
    <n v="2.5"/>
    <n v="4"/>
    <n v="4"/>
    <n v="3"/>
    <n v="3.5"/>
    <n v="3.4"/>
    <n v="3.5"/>
    <n v="3.5"/>
    <n v="4.5"/>
    <n v="3"/>
    <n v="3.5"/>
    <n v="3.6"/>
    <n v="4"/>
    <n v="3.5416666666666665"/>
    <n v="13.173228501277821"/>
    <n v="-0.45833333333333348"/>
  </r>
  <r>
    <x v="11"/>
    <x v="25"/>
    <s v="A"/>
    <s v="A"/>
    <s v="A"/>
    <s v="A"/>
    <s v="A"/>
    <s v="A"/>
    <s v="A"/>
    <s v="A"/>
    <s v="A"/>
    <s v="A"/>
    <x v="3"/>
    <n v="3.5"/>
    <n v="3"/>
    <n v="2"/>
    <n v="2.8333333333333335"/>
    <n v="3.5"/>
    <n v="2.5"/>
    <n v="2.5"/>
    <n v="2.8333333333333335"/>
    <n v="3"/>
    <n v="3"/>
    <n v="4"/>
    <n v="3"/>
    <n v="3"/>
    <n v="3.2"/>
    <n v="4"/>
    <n v="3.5"/>
    <n v="3"/>
    <n v="2.5"/>
    <n v="3"/>
    <n v="3.2"/>
    <n v="4.5"/>
    <n v="3.0166666666666666"/>
    <n v="10.729046350452567"/>
    <n v="1.6666666666666607E-2"/>
  </r>
  <r>
    <x v="11"/>
    <x v="26"/>
    <s v="B2"/>
    <s v="B2"/>
    <s v="B2"/>
    <s v="B2"/>
    <s v="B"/>
    <s v="B"/>
    <s v="B"/>
    <s v="B"/>
    <s v="B"/>
    <s v="B"/>
    <x v="0"/>
    <n v="4.5"/>
    <n v="5"/>
    <n v="5"/>
    <n v="4.833333333333333"/>
    <n v="3.5"/>
    <n v="4"/>
    <n v="4.5"/>
    <n v="4"/>
    <n v="4"/>
    <n v="4.5"/>
    <n v="5"/>
    <n v="4.5"/>
    <n v="3.5"/>
    <n v="4.3"/>
    <n v="4"/>
    <n v="4.5"/>
    <n v="4"/>
    <n v="3"/>
    <n v="3"/>
    <n v="3.7"/>
    <n v="3"/>
    <n v="4.208333333333333"/>
    <n v="14.461578493439918"/>
    <n v="0.20833333333333304"/>
  </r>
  <r>
    <x v="11"/>
    <x v="27"/>
    <s v="A"/>
    <s v="A"/>
    <s v="A"/>
    <s v="A"/>
    <s v="A"/>
    <s v="A"/>
    <s v="A"/>
    <s v="A"/>
    <s v="A"/>
    <s v="A"/>
    <x v="3"/>
    <n v="3"/>
    <n v="3"/>
    <n v="4"/>
    <n v="3.3333333333333335"/>
    <n v="3.5"/>
    <n v="3.5"/>
    <n v="3"/>
    <n v="3.3333333333333335"/>
    <n v="3"/>
    <n v="3"/>
    <n v="3"/>
    <n v="3"/>
    <n v="2.5"/>
    <n v="2.9"/>
    <n v="3"/>
    <n v="3.5"/>
    <n v="3"/>
    <n v="3.5"/>
    <n v="3"/>
    <n v="3.2"/>
    <n v="3.5"/>
    <n v="3.1916666666666664"/>
    <n v="10.493441911287601"/>
    <n v="0.69166666666666643"/>
  </r>
  <r>
    <x v="11"/>
    <x v="29"/>
    <s v="not applicable"/>
    <s v="not applicable"/>
    <s v="not applicable"/>
    <s v="not applicable"/>
    <s v="not applicable"/>
    <s v="not applicable"/>
    <s v="not applicable"/>
    <s v="not applicable"/>
    <s v="not applicable"/>
    <s v="not applicable"/>
    <x v="5"/>
    <n v="3.6111111111111112"/>
    <n v="3.4000000000000004"/>
    <n v="3.3000000000000003"/>
    <n v="3.4000000000000004"/>
    <n v="3.9000000000000004"/>
    <n v="3.1"/>
    <n v="3.2"/>
    <n v="3.4000000000000004"/>
    <n v="3.5"/>
    <n v="3.6"/>
    <n v="3.9000000000000004"/>
    <n v="3.4000000000000004"/>
    <n v="3"/>
    <n v="3.5"/>
    <n v="3.5"/>
    <n v="3.5"/>
    <n v="3.7"/>
    <n v="3.3000000000000003"/>
    <n v="3"/>
    <n v="3.4000000000000004"/>
    <n v="3.8333333333333335"/>
    <n v="3.4439814814814813"/>
    <n v="12.3"/>
    <n v="0.24398148148148113"/>
  </r>
  <r>
    <x v="11"/>
    <x v="30"/>
    <s v="not applicable"/>
    <s v="not applicable"/>
    <s v="not applicable"/>
    <s v="not applicable"/>
    <s v="not applicable"/>
    <s v="not applicable"/>
    <s v="not applicable"/>
    <s v="not applicable"/>
    <s v="not applicable"/>
    <s v="not applicable"/>
    <x v="6"/>
    <n v="3.5714285714285716"/>
    <n v="3.4000000000000004"/>
    <n v="4.1000000000000005"/>
    <n v="3.7"/>
    <n v="4.1000000000000005"/>
    <n v="3.6"/>
    <n v="3.3000000000000003"/>
    <n v="3.6"/>
    <n v="3.4000000000000004"/>
    <n v="3.6"/>
    <n v="4"/>
    <n v="3.6"/>
    <n v="2.9000000000000004"/>
    <n v="3.5"/>
    <n v="3.3000000000000003"/>
    <n v="3.7"/>
    <n v="3.8000000000000003"/>
    <n v="3.2"/>
    <n v="3"/>
    <n v="3.4000000000000004"/>
    <n v="3.5714285714285716"/>
    <n v="3.5845238095238092"/>
    <n v="12.100000000000001"/>
    <n v="0.18452380952380887"/>
  </r>
  <r>
    <x v="11"/>
    <x v="31"/>
    <s v="not applicable"/>
    <s v="not applicable"/>
    <s v="not applicable"/>
    <s v="not applicable"/>
    <s v="not applicable"/>
    <s v="not applicable"/>
    <s v="not applicable"/>
    <s v="not applicable"/>
    <s v="not applicable"/>
    <s v="not applicable"/>
    <x v="7"/>
    <n v="3.6"/>
    <n v="3.38"/>
    <n v="3.54"/>
    <n v="3.5066666666666668"/>
    <n v="3.98"/>
    <n v="3.26"/>
    <n v="3.22"/>
    <n v="3.4866666666666668"/>
    <n v="3.52"/>
    <n v="3.66"/>
    <n v="4"/>
    <n v="3.52"/>
    <n v="2.98"/>
    <n v="3.536"/>
    <n v="3.44"/>
    <n v="3.6"/>
    <n v="3.72"/>
    <n v="3.28"/>
    <n v="2.98"/>
    <n v="3.4040000000000008"/>
    <n v="3.76"/>
    <n v="3.4833333333333334"/>
    <n v="12.301180845270537"/>
    <n v="0.16851851851851851"/>
  </r>
  <r>
    <x v="11"/>
    <x v="32"/>
    <s v="not applicable"/>
    <s v="not applicable"/>
    <s v="not applicable"/>
    <s v="not applicable"/>
    <s v="not applicable"/>
    <s v="not applicable"/>
    <s v="not applicable"/>
    <s v="not applicable"/>
    <s v="not applicable"/>
    <s v="not applicable"/>
    <x v="3"/>
    <n v="3.3333333333333299"/>
    <n v="3.0416666666666665"/>
    <n v="2.9583333333333335"/>
    <n v="3.1111111111111112"/>
    <n v="3.8333333333333335"/>
    <n v="3"/>
    <n v="2.625"/>
    <n v="3.1527777777777781"/>
    <n v="2.9583333333333335"/>
    <n v="3.125"/>
    <n v="3.5"/>
    <n v="3.125"/>
    <n v="2.6666666666666665"/>
    <n v="3.0749999999999997"/>
    <n v="3.2916666666666665"/>
    <n v="3.25"/>
    <n v="3.2916666666666665"/>
    <n v="2.8333333333333335"/>
    <n v="2.7916666666666665"/>
    <n v="3.0916666666666672"/>
    <n v="3.8333333333333335"/>
    <n v="3.1076388888888888"/>
    <n v="10.273729464247111"/>
    <n v="0.14930555555555536"/>
  </r>
  <r>
    <x v="11"/>
    <x v="33"/>
    <s v="not applicable"/>
    <s v="not applicable"/>
    <s v="not applicable"/>
    <s v="not applicable"/>
    <s v="not applicable"/>
    <s v="not applicable"/>
    <s v="not applicable"/>
    <s v="not applicable"/>
    <s v="not applicable"/>
    <s v="not applicable"/>
    <x v="8"/>
    <n v="3.7777777777777777"/>
    <n v="3.6666666666666665"/>
    <n v="3.8888888888888888"/>
    <n v="3.7777777777777777"/>
    <n v="4.166666666666667"/>
    <n v="3.3888888888888888"/>
    <n v="3.7222222222222223"/>
    <n v="3.7592592592592586"/>
    <n v="4.0555555555555554"/>
    <n v="4.1111111111111107"/>
    <n v="4.4444444444444446"/>
    <n v="3.7777777777777777"/>
    <n v="3.2777777777777777"/>
    <n v="3.933333333333334"/>
    <n v="3.5"/>
    <n v="3.8333333333333335"/>
    <n v="4.166666666666667"/>
    <n v="3.7777777777777777"/>
    <n v="3.0555555555555554"/>
    <n v="3.6666666666666665"/>
    <n v="3.8333333333333335"/>
    <n v="3.784259259259259"/>
    <n v="14.159723937320969"/>
    <n v="0.28425925925925899"/>
  </r>
  <r>
    <x v="11"/>
    <x v="34"/>
    <s v="not applicable"/>
    <s v="not applicable"/>
    <s v="not applicable"/>
    <s v="not applicable"/>
    <s v="not applicable"/>
    <s v="not applicable"/>
    <s v="not applicable"/>
    <s v="not applicable"/>
    <s v="not applicable"/>
    <s v="not applicable"/>
    <x v="8"/>
    <n v="4"/>
    <n v="3.75"/>
    <n v="4.5"/>
    <n v="4.083333333333333"/>
    <n v="4"/>
    <n v="3.75"/>
    <n v="3.875"/>
    <n v="3.875"/>
    <n v="4"/>
    <n v="4.25"/>
    <n v="4.5"/>
    <n v="4.125"/>
    <n v="3.25"/>
    <n v="4.0250000000000004"/>
    <n v="3.75"/>
    <n v="4.125"/>
    <n v="4"/>
    <n v="3.5"/>
    <n v="3.375"/>
    <n v="3.75"/>
    <n v="3.375"/>
    <n v="3.9333333333333336"/>
    <n v="14.201813031227349"/>
    <n v="0.18333333333333357"/>
  </r>
  <r>
    <x v="11"/>
    <x v="35"/>
    <s v="not applicable"/>
    <s v="not applicable"/>
    <s v="not applicable"/>
    <s v="not applicable"/>
    <s v="not applicable"/>
    <s v="not applicable"/>
    <s v="not applicable"/>
    <s v="not applicable"/>
    <s v="not applicable"/>
    <s v="not applicable"/>
    <x v="8"/>
    <n v="3.8461538461538463"/>
    <n v="3.6923076923076925"/>
    <n v="4.0769230769230766"/>
    <n v="3.8717948717948718"/>
    <n v="4.115384615384615"/>
    <n v="3.5"/>
    <n v="3.7692307692307692"/>
    <n v="3.7948717948717947"/>
    <n v="4.0384615384615383"/>
    <n v="4.1538461538461542"/>
    <n v="4.4615384615384617"/>
    <n v="3.8846153846153846"/>
    <n v="3.2692307692307692"/>
    <n v="3.9615384615384621"/>
    <n v="3.5769230769230771"/>
    <n v="3.9230769230769229"/>
    <n v="4.115384615384615"/>
    <n v="3.6923076923076925"/>
    <n v="3.1538461538461537"/>
    <n v="3.6923076923076925"/>
    <n v="3.6923076923076925"/>
    <n v="3.8301282051282053"/>
    <n v="14.172674427753702"/>
    <n v="0.2301282051282052"/>
  </r>
  <r>
    <x v="12"/>
    <x v="37"/>
    <s v="A"/>
    <s v="A"/>
    <s v="A"/>
    <s v="A"/>
    <s v="A"/>
    <s v="A"/>
    <s v="A"/>
    <s v="A"/>
    <s v="A"/>
    <s v="A"/>
    <x v="0"/>
    <n v="3.5"/>
    <n v="3"/>
    <n v="3"/>
    <n v="3.1666666666666665"/>
    <n v="3.5"/>
    <n v="2"/>
    <n v="3"/>
    <n v="2.8333333333333335"/>
    <n v="2.5"/>
    <n v="3.5"/>
    <n v="3"/>
    <n v="2.5"/>
    <n v="3"/>
    <n v="2.9"/>
    <n v="1.5"/>
    <n v="4"/>
    <n v="4"/>
    <n v="2.5"/>
    <n v="2"/>
    <n v="2.8"/>
    <n v="3"/>
    <n v="2.9249999999999998"/>
    <n v="8.3345572501236145"/>
    <n v="0.92499999999999982"/>
  </r>
  <r>
    <x v="12"/>
    <x v="2"/>
    <s v="B1"/>
    <s v="B1"/>
    <s v="B1"/>
    <s v="B1"/>
    <s v="B"/>
    <s v="B"/>
    <s v="B"/>
    <s v="B"/>
    <s v="B"/>
    <s v="B"/>
    <x v="1"/>
    <n v="5"/>
    <n v="4.5"/>
    <n v="5.5"/>
    <n v="5"/>
    <n v="4"/>
    <n v="4"/>
    <n v="3"/>
    <n v="3.6666666666666665"/>
    <n v="4.5"/>
    <n v="4.5"/>
    <n v="4.5"/>
    <n v="4"/>
    <n v="4"/>
    <n v="4.3"/>
    <n v="4"/>
    <n v="4"/>
    <n v="4"/>
    <n v="4"/>
    <n v="3.5"/>
    <n v="3.9"/>
    <n v="4"/>
    <n v="4.2166666666666659"/>
    <n v="16.469392080193948"/>
    <n v="0.7166666666666659"/>
  </r>
  <r>
    <x v="12"/>
    <x v="3"/>
    <s v="A"/>
    <s v="A"/>
    <s v="A"/>
    <s v="A"/>
    <s v="A"/>
    <s v="A"/>
    <s v="A"/>
    <s v="A"/>
    <s v="A"/>
    <s v="A"/>
    <x v="1"/>
    <n v="4.5"/>
    <n v="4.5"/>
    <n v="4.5"/>
    <n v="4.5"/>
    <n v="4.5"/>
    <n v="4"/>
    <n v="4"/>
    <n v="4.166666666666667"/>
    <n v="4.5"/>
    <n v="5"/>
    <n v="5.5"/>
    <n v="4.5"/>
    <n v="5"/>
    <n v="4.9000000000000004"/>
    <n v="5"/>
    <n v="4.5"/>
    <n v="5"/>
    <n v="5.5"/>
    <n v="5"/>
    <n v="5"/>
    <n v="4"/>
    <n v="4.6416666666666675"/>
    <n v="21.793868774231591"/>
    <n v="-0.3583333333333325"/>
  </r>
  <r>
    <x v="12"/>
    <x v="4"/>
    <s v="A"/>
    <s v="A"/>
    <s v="A"/>
    <s v="A"/>
    <s v="A"/>
    <s v="A"/>
    <s v="A"/>
    <s v="A"/>
    <s v="A"/>
    <s v="A"/>
    <x v="2"/>
    <n v="4.5"/>
    <n v="4.5"/>
    <n v="5"/>
    <n v="4.666666666666667"/>
    <n v="5"/>
    <n v="4"/>
    <n v="4"/>
    <n v="4.333333333333333"/>
    <n v="4.5"/>
    <n v="4"/>
    <n v="4.5"/>
    <n v="4"/>
    <n v="3.5"/>
    <n v="4.0999999999999996"/>
    <n v="3.5"/>
    <n v="4.5"/>
    <n v="4"/>
    <n v="4"/>
    <n v="3"/>
    <n v="3.8"/>
    <n v="3"/>
    <n v="4.2249999999999996"/>
    <n v="14.826034339658358"/>
    <n v="1.2249999999999996"/>
  </r>
  <r>
    <x v="12"/>
    <x v="7"/>
    <s v="A"/>
    <s v="A"/>
    <s v="A"/>
    <s v="A"/>
    <s v="A"/>
    <s v="A"/>
    <s v="A"/>
    <s v="A"/>
    <s v="A"/>
    <s v="A"/>
    <x v="3"/>
    <n v="4"/>
    <n v="3"/>
    <n v="2.5"/>
    <n v="3.1666666666666665"/>
    <n v="3.5"/>
    <n v="2.5"/>
    <n v="2"/>
    <n v="2.6666666666666665"/>
    <n v="3"/>
    <n v="3"/>
    <n v="4"/>
    <n v="3.5"/>
    <n v="3.5"/>
    <n v="3.4"/>
    <n v="4"/>
    <n v="2.5"/>
    <n v="3.5"/>
    <n v="3"/>
    <n v="2.5"/>
    <n v="3.1"/>
    <n v="4.5"/>
    <n v="3.083333333333333"/>
    <n v="10.692802115562834"/>
    <n v="0.58333333333333304"/>
  </r>
  <r>
    <x v="12"/>
    <x v="8"/>
    <s v="A"/>
    <s v="A"/>
    <s v="A"/>
    <s v="A"/>
    <s v="A"/>
    <s v="A"/>
    <s v="A"/>
    <s v="A"/>
    <s v="A"/>
    <s v="A"/>
    <x v="0"/>
    <n v="4"/>
    <n v="4"/>
    <n v="4"/>
    <n v="4"/>
    <n v="5"/>
    <n v="3.5"/>
    <n v="4"/>
    <n v="4.166666666666667"/>
    <n v="5"/>
    <n v="4"/>
    <n v="5"/>
    <n v="4.5"/>
    <n v="3.5"/>
    <n v="4.4000000000000004"/>
    <n v="3.5"/>
    <n v="3.5"/>
    <n v="4"/>
    <n v="4"/>
    <n v="3.5"/>
    <n v="3.7"/>
    <n v="3.5"/>
    <n v="4.0666666666666673"/>
    <n v="14.685587522339848"/>
    <n v="1.0666666666666673"/>
  </r>
  <r>
    <x v="12"/>
    <x v="9"/>
    <s v="A"/>
    <s v="A"/>
    <s v="A"/>
    <s v="A"/>
    <s v="A"/>
    <s v="A"/>
    <s v="A"/>
    <s v="A"/>
    <s v="A"/>
    <s v="A"/>
    <x v="2"/>
    <n v="3.5"/>
    <n v="3"/>
    <n v="2.5"/>
    <n v="3"/>
    <n v="4.5"/>
    <n v="3"/>
    <n v="3.5"/>
    <n v="3.6666666666666665"/>
    <n v="4"/>
    <n v="4"/>
    <n v="4.5"/>
    <n v="3.5"/>
    <n v="4"/>
    <n v="4"/>
    <n v="3.5"/>
    <n v="3.5"/>
    <n v="3"/>
    <n v="3"/>
    <n v="2.5"/>
    <n v="3.1"/>
    <n v="3"/>
    <n v="3.4416666666666664"/>
    <n v="10.47449993656565"/>
    <n v="-5.833333333333357E-2"/>
  </r>
  <r>
    <x v="12"/>
    <x v="10"/>
    <s v="A"/>
    <s v="A"/>
    <s v="A"/>
    <s v="A"/>
    <s v="A"/>
    <s v="A"/>
    <s v="A"/>
    <s v="A"/>
    <s v="A"/>
    <s v="A"/>
    <x v="1"/>
    <n v="3.5"/>
    <n v="3.5"/>
    <n v="3"/>
    <n v="3.3333333333333335"/>
    <n v="4.5"/>
    <n v="3.5"/>
    <n v="4.5"/>
    <n v="4.166666666666667"/>
    <n v="4"/>
    <n v="5"/>
    <n v="5"/>
    <n v="4.5"/>
    <n v="4"/>
    <n v="4.5"/>
    <n v="3.5"/>
    <n v="4"/>
    <n v="5"/>
    <n v="4"/>
    <n v="2.5"/>
    <n v="3.8"/>
    <n v="3.5"/>
    <n v="3.95"/>
    <n v="14.603131763558945"/>
    <n v="-4.9999999999999822E-2"/>
  </r>
  <r>
    <x v="12"/>
    <x v="11"/>
    <s v="B1"/>
    <s v="B1"/>
    <s v="B1"/>
    <s v="B1"/>
    <s v="B"/>
    <s v="B"/>
    <s v="A"/>
    <s v="A"/>
    <s v="A"/>
    <s v="A"/>
    <x v="3"/>
    <n v="3"/>
    <n v="2.5"/>
    <n v="2"/>
    <n v="2.5"/>
    <n v="3.5"/>
    <n v="3"/>
    <n v="2.5"/>
    <n v="3"/>
    <n v="3"/>
    <n v="2"/>
    <n v="3"/>
    <n v="3"/>
    <n v="3.5"/>
    <n v="2.9"/>
    <n v="4"/>
    <n v="3"/>
    <n v="2.5"/>
    <n v="2"/>
    <n v="2.5"/>
    <n v="2.8"/>
    <n v="3.5"/>
    <n v="2.8"/>
    <n v="8.382799263930913"/>
    <n v="-0.20000000000000018"/>
  </r>
  <r>
    <x v="12"/>
    <x v="12"/>
    <s v="B1"/>
    <s v="B1"/>
    <s v="B1"/>
    <s v="B1"/>
    <s v="B"/>
    <s v="B"/>
    <s v="B"/>
    <s v="A"/>
    <s v="A"/>
    <s v="A"/>
    <x v="3"/>
    <n v="3.5"/>
    <n v="2.5"/>
    <n v="2.5"/>
    <n v="2.8333333333333335"/>
    <n v="4"/>
    <n v="3"/>
    <n v="2"/>
    <n v="3"/>
    <n v="3"/>
    <n v="2.5"/>
    <n v="3"/>
    <n v="2.5"/>
    <n v="3"/>
    <n v="2.8"/>
    <n v="3"/>
    <n v="3"/>
    <n v="3"/>
    <n v="2.5"/>
    <n v="2.5"/>
    <n v="2.8"/>
    <n v="3.5"/>
    <n v="2.8583333333333334"/>
    <n v="8.5451270234005339"/>
    <n v="0.35833333333333339"/>
  </r>
  <r>
    <x v="12"/>
    <x v="13"/>
    <s v="A"/>
    <s v="A"/>
    <s v="A"/>
    <s v="A"/>
    <s v="A"/>
    <s v="B"/>
    <s v="B"/>
    <s v="B"/>
    <s v="B"/>
    <s v="B"/>
    <x v="4"/>
    <n v="4"/>
    <n v="4"/>
    <n v="4"/>
    <n v="4"/>
    <n v="4.5"/>
    <n v="3.5"/>
    <n v="4.5"/>
    <n v="4.166666666666667"/>
    <n v="4.5"/>
    <n v="4.5"/>
    <n v="5"/>
    <n v="4.5"/>
    <n v="3.5"/>
    <n v="4.4000000000000004"/>
    <n v="4"/>
    <n v="3.5"/>
    <n v="4.5"/>
    <n v="4"/>
    <n v="3.5"/>
    <n v="3.9"/>
    <n v="3.5"/>
    <n v="4.1166666666666671"/>
    <n v="15.479403064087949"/>
    <n v="1.1166666666666671"/>
  </r>
  <r>
    <x v="12"/>
    <x v="38"/>
    <s v="A"/>
    <s v="A"/>
    <s v="A"/>
    <s v="A"/>
    <s v="A"/>
    <s v="A"/>
    <s v="A"/>
    <s v="A"/>
    <s v="A"/>
    <s v="A"/>
    <x v="2"/>
    <n v="3.5"/>
    <n v="3.5"/>
    <n v="4.5"/>
    <n v="3.8333333333333335"/>
    <n v="4"/>
    <n v="3"/>
    <n v="3"/>
    <n v="3.3333333333333335"/>
    <n v="4"/>
    <n v="4"/>
    <n v="4"/>
    <n v="3.5"/>
    <n v="2.5"/>
    <n v="3.6"/>
    <n v="3"/>
    <n v="3"/>
    <n v="3"/>
    <n v="3"/>
    <n v="3"/>
    <n v="3"/>
    <n v="2.5"/>
    <n v="3.4416666666666669"/>
    <n v="9.6599586266042312"/>
    <n v="0.94166666666666687"/>
  </r>
  <r>
    <x v="12"/>
    <x v="14"/>
    <s v="B2"/>
    <s v="B2"/>
    <s v="B2"/>
    <s v="B2"/>
    <s v="A"/>
    <s v="A"/>
    <s v="A"/>
    <s v="A"/>
    <s v="A"/>
    <s v="A"/>
    <x v="3"/>
    <n v="3"/>
    <n v="3"/>
    <n v="1.5"/>
    <n v="2.5"/>
    <n v="3.5"/>
    <n v="1.5"/>
    <n v="2"/>
    <n v="2.3333333333333335"/>
    <n v="3"/>
    <n v="3"/>
    <n v="3"/>
    <n v="3.5"/>
    <n v="2"/>
    <n v="2.9"/>
    <n v="2.5"/>
    <n v="3.5"/>
    <n v="3"/>
    <n v="2.5"/>
    <n v="2.5"/>
    <n v="2.8"/>
    <n v="4.5"/>
    <n v="2.6333333333333337"/>
    <n v="8.5308757829133235"/>
    <n v="1.1333333333333337"/>
  </r>
  <r>
    <x v="12"/>
    <x v="15"/>
    <s v="A"/>
    <s v="A"/>
    <s v="A"/>
    <s v="A"/>
    <s v="A"/>
    <s v="A"/>
    <s v="A"/>
    <s v="A"/>
    <s v="A"/>
    <s v="A"/>
    <x v="1"/>
    <n v="4.5"/>
    <n v="3.5"/>
    <n v="4.5"/>
    <n v="4.166666666666667"/>
    <n v="4.5"/>
    <n v="4"/>
    <n v="4"/>
    <n v="4.166666666666667"/>
    <n v="4"/>
    <n v="4"/>
    <n v="4.5"/>
    <n v="4"/>
    <n v="4"/>
    <n v="4.0999999999999996"/>
    <n v="3.5"/>
    <n v="4"/>
    <n v="5"/>
    <n v="3.5"/>
    <n v="3.5"/>
    <n v="3.9"/>
    <n v="4"/>
    <n v="4.083333333333333"/>
    <n v="15.992230107232404"/>
    <n v="0.58333333333333304"/>
  </r>
  <r>
    <x v="12"/>
    <x v="16"/>
    <s v="B1"/>
    <s v="B1"/>
    <s v="B1"/>
    <s v="B1"/>
    <s v="B"/>
    <s v="B"/>
    <s v="B"/>
    <s v="B"/>
    <s v="B"/>
    <s v="B"/>
    <x v="0"/>
    <n v="3.5"/>
    <n v="3"/>
    <n v="4"/>
    <n v="3.5"/>
    <n v="4.5"/>
    <n v="4"/>
    <n v="4"/>
    <n v="4.166666666666667"/>
    <n v="3.5"/>
    <n v="4"/>
    <n v="4"/>
    <n v="3.5"/>
    <n v="3.5"/>
    <n v="3.7"/>
    <n v="3.5"/>
    <n v="4"/>
    <n v="3.5"/>
    <n v="3.5"/>
    <n v="3.5"/>
    <n v="3.6"/>
    <n v="3"/>
    <n v="3.7416666666666667"/>
    <n v="12.717366456967794"/>
    <n v="0.7416666666666667"/>
  </r>
  <r>
    <x v="12"/>
    <x v="17"/>
    <s v="—"/>
    <s v="B2"/>
    <s v="B2"/>
    <s v="B2"/>
    <s v="B"/>
    <s v="B"/>
    <s v="B"/>
    <s v="B"/>
    <s v="B"/>
    <s v="B"/>
    <x v="3"/>
    <n v="3.5"/>
    <n v="2"/>
    <n v="3"/>
    <n v="2.8333333333333335"/>
    <n v="4"/>
    <n v="3.5"/>
    <n v="2.5"/>
    <n v="3.3333333333333335"/>
    <n v="3"/>
    <n v="2.5"/>
    <n v="4.5"/>
    <n v="3.5"/>
    <n v="4"/>
    <n v="3.5"/>
    <n v="4"/>
    <n v="3.5"/>
    <n v="3.5"/>
    <n v="2.5"/>
    <n v="2.5"/>
    <n v="3.2"/>
    <n v="4.5"/>
    <n v="3.2166666666666668"/>
    <n v="11.397840477910396"/>
    <n v="-0.28333333333333321"/>
  </r>
  <r>
    <x v="12"/>
    <x v="18"/>
    <s v="B2"/>
    <s v="B2"/>
    <s v="B2"/>
    <s v="B2"/>
    <s v="B"/>
    <s v="B"/>
    <s v="B"/>
    <s v="B"/>
    <s v="B"/>
    <s v="B"/>
    <x v="3"/>
    <n v="2"/>
    <n v="2.5"/>
    <n v="3"/>
    <n v="2.5"/>
    <n v="4"/>
    <n v="3.5"/>
    <n v="2.5"/>
    <n v="3.3333333333333335"/>
    <n v="2"/>
    <n v="3"/>
    <n v="3"/>
    <n v="2.5"/>
    <n v="2.5"/>
    <n v="2.6"/>
    <n v="2"/>
    <n v="3"/>
    <n v="3.5"/>
    <n v="2.5"/>
    <n v="2.5"/>
    <n v="2.7"/>
    <n v="3"/>
    <n v="2.7833333333333332"/>
    <n v="7.7395328655237314"/>
    <n v="0.78333333333333321"/>
  </r>
  <r>
    <x v="12"/>
    <x v="19"/>
    <s v="A"/>
    <s v="A"/>
    <s v="A"/>
    <s v="A"/>
    <s v="A"/>
    <s v="A"/>
    <s v="A"/>
    <s v="A"/>
    <s v="A"/>
    <s v="A"/>
    <x v="3"/>
    <n v="3.5"/>
    <n v="4"/>
    <n v="3.5"/>
    <n v="3.6666666666666665"/>
    <n v="4.5"/>
    <n v="3.5"/>
    <n v="3.5"/>
    <n v="3.8333333333333335"/>
    <n v="3.5"/>
    <n v="4.5"/>
    <n v="4"/>
    <n v="3.5"/>
    <n v="4"/>
    <n v="3.9"/>
    <n v="4"/>
    <n v="3.5"/>
    <n v="4"/>
    <n v="4"/>
    <n v="3.5"/>
    <n v="3.8"/>
    <n v="3.5"/>
    <n v="3.8"/>
    <n v="14.088103304860695"/>
    <n v="0.29999999999999982"/>
  </r>
  <r>
    <x v="12"/>
    <x v="20"/>
    <s v="A"/>
    <s v="A"/>
    <s v="A"/>
    <s v="A"/>
    <s v="A"/>
    <s v="A"/>
    <s v="A"/>
    <s v="A"/>
    <s v="A"/>
    <s v="A"/>
    <x v="3"/>
    <n v="3.5"/>
    <n v="3"/>
    <n v="4"/>
    <n v="3.5"/>
    <n v="3.5"/>
    <n v="3.5"/>
    <n v="3.5"/>
    <n v="3.5"/>
    <n v="3"/>
    <n v="3"/>
    <n v="3.5"/>
    <n v="2.5"/>
    <n v="2"/>
    <n v="2.8"/>
    <n v="3.5"/>
    <n v="3"/>
    <n v="3"/>
    <n v="2.5"/>
    <n v="3"/>
    <n v="3"/>
    <n v="3.5"/>
    <n v="3.2"/>
    <n v="10.004952767376073"/>
    <n v="1.2000000000000002"/>
  </r>
  <r>
    <x v="12"/>
    <x v="22"/>
    <s v="A"/>
    <s v="A"/>
    <s v="A"/>
    <s v="A"/>
    <s v="A"/>
    <s v="A"/>
    <s v="A"/>
    <s v="A"/>
    <s v="A"/>
    <s v="A"/>
    <x v="0"/>
    <n v="4"/>
    <n v="3.5"/>
    <n v="3.5"/>
    <n v="3.6666666666666665"/>
    <n v="4.5"/>
    <n v="2.5"/>
    <n v="4"/>
    <n v="3.6666666666666665"/>
    <n v="4"/>
    <n v="3.5"/>
    <n v="4"/>
    <n v="4"/>
    <n v="3"/>
    <n v="3.7"/>
    <n v="3.5"/>
    <n v="4"/>
    <n v="4.5"/>
    <n v="3.5"/>
    <n v="2.5"/>
    <n v="3.6"/>
    <n v="4.5"/>
    <n v="3.6583333333333332"/>
    <n v="14.0661775160358"/>
    <n v="0.65833333333333321"/>
  </r>
  <r>
    <x v="12"/>
    <x v="23"/>
    <s v="A"/>
    <s v="A"/>
    <s v="A"/>
    <s v="A"/>
    <s v="A"/>
    <s v="B"/>
    <s v="B"/>
    <s v="B"/>
    <s v="B"/>
    <s v="B"/>
    <x v="2"/>
    <n v="3.5"/>
    <n v="3"/>
    <n v="3.5"/>
    <n v="3.3333333333333335"/>
    <n v="4.5"/>
    <n v="3"/>
    <n v="2.5"/>
    <n v="3.3333333333333335"/>
    <n v="3.5"/>
    <n v="3.5"/>
    <n v="3.5"/>
    <n v="3.5"/>
    <n v="2.5"/>
    <n v="3.3"/>
    <n v="2.5"/>
    <n v="3.5"/>
    <n v="3.5"/>
    <n v="3"/>
    <n v="3"/>
    <n v="3.1"/>
    <n v="3.5"/>
    <n v="3.2666666666666666"/>
    <n v="10.461216312915449"/>
    <n v="0.76666666666666661"/>
  </r>
  <r>
    <x v="12"/>
    <x v="24"/>
    <s v="B1"/>
    <s v="B1"/>
    <s v="B1"/>
    <s v="B1"/>
    <s v="A"/>
    <s v="A"/>
    <s v="A"/>
    <s v="A"/>
    <s v="A"/>
    <s v="A"/>
    <x v="3"/>
    <n v="4"/>
    <n v="3.5"/>
    <n v="3.5"/>
    <n v="3.6666666666666665"/>
    <n v="4.5"/>
    <n v="3.5"/>
    <n v="3.5"/>
    <n v="3.8333333333333335"/>
    <n v="2.5"/>
    <n v="4"/>
    <n v="4"/>
    <n v="3.5"/>
    <n v="4"/>
    <n v="3.6"/>
    <n v="3.5"/>
    <n v="3"/>
    <n v="4.5"/>
    <n v="3"/>
    <n v="3.5"/>
    <n v="3.5"/>
    <n v="4"/>
    <n v="3.65"/>
    <n v="13.256450320095649"/>
    <n v="0.14999999999999991"/>
  </r>
  <r>
    <x v="12"/>
    <x v="25"/>
    <s v="A"/>
    <s v="A"/>
    <s v="A"/>
    <s v="A"/>
    <s v="A"/>
    <s v="A"/>
    <s v="A"/>
    <s v="A"/>
    <s v="A"/>
    <s v="A"/>
    <x v="3"/>
    <n v="3.5"/>
    <n v="3"/>
    <n v="2"/>
    <n v="2.8333333333333335"/>
    <n v="3.5"/>
    <n v="2.5"/>
    <n v="2.5"/>
    <n v="2.8333333333333335"/>
    <n v="3"/>
    <n v="3"/>
    <n v="4"/>
    <n v="3"/>
    <n v="3"/>
    <n v="3.2"/>
    <n v="3.5"/>
    <n v="3.5"/>
    <n v="3"/>
    <n v="2.5"/>
    <n v="3"/>
    <n v="3.1"/>
    <n v="3"/>
    <n v="2.9916666666666667"/>
    <n v="9.203339846843722"/>
    <n v="-8.3333333333333037E-3"/>
  </r>
  <r>
    <x v="12"/>
    <x v="26"/>
    <s v="B2"/>
    <s v="B2"/>
    <s v="B2"/>
    <s v="B2"/>
    <s v="B"/>
    <s v="B"/>
    <s v="B"/>
    <s v="B"/>
    <s v="B"/>
    <s v="B"/>
    <x v="0"/>
    <n v="5"/>
    <n v="5"/>
    <n v="5"/>
    <n v="5"/>
    <n v="3.5"/>
    <n v="4"/>
    <n v="4.5"/>
    <n v="4"/>
    <n v="4"/>
    <n v="4.5"/>
    <n v="4.5"/>
    <n v="4.5"/>
    <n v="4"/>
    <n v="4.3"/>
    <n v="4"/>
    <n v="5"/>
    <n v="4"/>
    <n v="3"/>
    <n v="3"/>
    <n v="3.8"/>
    <n v="3"/>
    <n v="4.2750000000000004"/>
    <n v="14.984120034048823"/>
    <n v="0.77500000000000036"/>
  </r>
  <r>
    <x v="12"/>
    <x v="27"/>
    <s v="A"/>
    <s v="A"/>
    <s v="A"/>
    <s v="A"/>
    <s v="A"/>
    <s v="A"/>
    <s v="A"/>
    <s v="A"/>
    <s v="A"/>
    <s v="A"/>
    <x v="3"/>
    <n v="3"/>
    <n v="3"/>
    <n v="4"/>
    <n v="3.3333333333333335"/>
    <n v="3.5"/>
    <n v="3.5"/>
    <n v="3"/>
    <n v="3.3333333333333335"/>
    <n v="3"/>
    <n v="3"/>
    <n v="3"/>
    <n v="3"/>
    <n v="2.5"/>
    <n v="2.9"/>
    <n v="3"/>
    <n v="3.5"/>
    <n v="3.5"/>
    <n v="3"/>
    <n v="3"/>
    <n v="3.2"/>
    <n v="2.5"/>
    <n v="3.1916666666666664"/>
    <n v="9.4859220606225261"/>
    <n v="0.69166666666666643"/>
  </r>
  <r>
    <x v="12"/>
    <x v="29"/>
    <s v="not applicable"/>
    <s v="not applicable"/>
    <s v="not applicable"/>
    <s v="not applicable"/>
    <s v="not applicable"/>
    <s v="not applicable"/>
    <s v="not applicable"/>
    <s v="not applicable"/>
    <s v="not applicable"/>
    <s v="not applicable"/>
    <x v="5"/>
    <n v="3.6944444444444446"/>
    <n v="3.4000000000000004"/>
    <n v="3.3000000000000003"/>
    <n v="3.5"/>
    <n v="4.1000000000000005"/>
    <n v="3.1"/>
    <n v="3.3000000000000003"/>
    <n v="3.5"/>
    <n v="3.5"/>
    <n v="3.6"/>
    <n v="4"/>
    <n v="3.5"/>
    <n v="3.3000000000000003"/>
    <n v="3.6"/>
    <n v="3.4000000000000004"/>
    <n v="3.5"/>
    <n v="3.8000000000000003"/>
    <n v="3.2"/>
    <n v="3"/>
    <n v="3.4000000000000004"/>
    <n v="3.5277777777777777"/>
    <n v="3.4800925925925927"/>
    <n v="12"/>
    <n v="0.48009259259259274"/>
  </r>
  <r>
    <x v="12"/>
    <x v="30"/>
    <s v="not applicable"/>
    <s v="not applicable"/>
    <s v="not applicable"/>
    <s v="not applicable"/>
    <s v="not applicable"/>
    <s v="not applicable"/>
    <s v="not applicable"/>
    <s v="not applicable"/>
    <s v="not applicable"/>
    <s v="not applicable"/>
    <x v="6"/>
    <n v="3.7857142857142856"/>
    <n v="3.4000000000000004"/>
    <n v="4"/>
    <n v="3.7"/>
    <n v="4.1000000000000005"/>
    <n v="3.6"/>
    <n v="3.4000000000000004"/>
    <n v="3.7"/>
    <n v="3.5"/>
    <n v="3.7"/>
    <n v="4.1000000000000005"/>
    <n v="3.6"/>
    <n v="3.3000000000000003"/>
    <n v="3.6"/>
    <n v="3.3000000000000003"/>
    <n v="3.6"/>
    <n v="3.8000000000000003"/>
    <n v="3.3000000000000003"/>
    <n v="3.1"/>
    <n v="3.4000000000000004"/>
    <n v="3.5"/>
    <n v="3.6595238095238094"/>
    <n v="12.4"/>
    <n v="0.75952380952380905"/>
  </r>
  <r>
    <x v="12"/>
    <x v="31"/>
    <s v="not applicable"/>
    <s v="not applicable"/>
    <s v="not applicable"/>
    <s v="not applicable"/>
    <s v="not applicable"/>
    <s v="not applicable"/>
    <s v="not applicable"/>
    <s v="not applicable"/>
    <s v="not applicable"/>
    <s v="not applicable"/>
    <x v="7"/>
    <n v="3.72"/>
    <n v="3.38"/>
    <n v="3.52"/>
    <n v="3.5400000000000005"/>
    <n v="4.12"/>
    <n v="3.26"/>
    <n v="3.28"/>
    <n v="3.5533333333333341"/>
    <n v="3.54"/>
    <n v="3.66"/>
    <n v="4.0199999999999996"/>
    <n v="3.56"/>
    <n v="3.36"/>
    <n v="3.6280000000000001"/>
    <n v="3.42"/>
    <n v="3.6"/>
    <n v="3.76"/>
    <n v="3.22"/>
    <n v="3"/>
    <n v="3.4"/>
    <n v="3.52"/>
    <n v="3.5303333333333335"/>
    <n v="12.235011584544191"/>
    <n v="0.55033333333333356"/>
  </r>
  <r>
    <x v="12"/>
    <x v="32"/>
    <s v="not applicable"/>
    <s v="not applicable"/>
    <s v="not applicable"/>
    <s v="not applicable"/>
    <s v="not applicable"/>
    <s v="not applicable"/>
    <s v="not applicable"/>
    <s v="not applicable"/>
    <s v="not applicable"/>
    <s v="not applicable"/>
    <x v="3"/>
    <n v="3.3333333333333335"/>
    <n v="2.9166666666666665"/>
    <n v="2.9166666666666665"/>
    <n v="3.0555555555555558"/>
    <n v="3.875"/>
    <n v="3.0416666666666665"/>
    <n v="2.6666666666666665"/>
    <n v="3.1944444444444446"/>
    <n v="2.9583333333333335"/>
    <n v="3.0833333333333335"/>
    <n v="3.5416666666666665"/>
    <n v="3.125"/>
    <n v="3.0416666666666665"/>
    <n v="3.1500000000000004"/>
    <n v="3.2916666666666665"/>
    <n v="3.2083333333333335"/>
    <n v="3.375"/>
    <n v="2.75"/>
    <n v="2.8333333333333335"/>
    <n v="3.0916666666666668"/>
    <n v="3.625"/>
    <n v="3.1229166666666668"/>
    <n v="10.14908017849632"/>
    <n v="0.45625000000000027"/>
  </r>
  <r>
    <x v="12"/>
    <x v="33"/>
    <s v="not applicable"/>
    <s v="not applicable"/>
    <s v="not applicable"/>
    <s v="not applicable"/>
    <s v="not applicable"/>
    <s v="not applicable"/>
    <s v="not applicable"/>
    <s v="not applicable"/>
    <s v="not applicable"/>
    <s v="not applicable"/>
    <x v="8"/>
    <n v="3.9444444444444446"/>
    <n v="3.6666666666666665"/>
    <n v="3.8333333333333335"/>
    <n v="3.8148148148148144"/>
    <n v="4.4444444444444446"/>
    <n v="3.2777777777777777"/>
    <n v="3.7777777777777777"/>
    <n v="3.8333333333333335"/>
    <n v="4.0555555555555554"/>
    <n v="4.1111111111111107"/>
    <n v="4.4444444444444446"/>
    <n v="3.8888888888888888"/>
    <n v="3.6111111111111112"/>
    <n v="4.0222222222222221"/>
    <n v="3.3888888888888888"/>
    <n v="3.8888888888888888"/>
    <n v="4.166666666666667"/>
    <n v="3.6666666666666665"/>
    <n v="3.0555555555555554"/>
    <n v="3.6333333333333337"/>
    <n v="3.4444444444444446"/>
    <n v="3.825925925925926"/>
    <n v="13.826227315150049"/>
    <n v="0.54814814814814827"/>
  </r>
  <r>
    <x v="12"/>
    <x v="34"/>
    <s v="not applicable"/>
    <s v="not applicable"/>
    <s v="not applicable"/>
    <s v="not applicable"/>
    <s v="not applicable"/>
    <s v="not applicable"/>
    <s v="not applicable"/>
    <s v="not applicable"/>
    <s v="not applicable"/>
    <s v="not applicable"/>
    <x v="8"/>
    <n v="4.375"/>
    <n v="4.125"/>
    <n v="4.625"/>
    <n v="4.375"/>
    <n v="4.125"/>
    <n v="3.875"/>
    <n v="4"/>
    <n v="4"/>
    <n v="4.125"/>
    <n v="4.375"/>
    <n v="4.5"/>
    <n v="4.125"/>
    <n v="3.75"/>
    <n v="4.1749999999999998"/>
    <n v="3.875"/>
    <n v="4.125"/>
    <n v="4"/>
    <n v="3.625"/>
    <n v="3.375"/>
    <n v="3.8"/>
    <n v="3.375"/>
    <n v="4.0875000000000004"/>
    <n v="14.912570408824628"/>
    <n v="0.83750000000000036"/>
  </r>
  <r>
    <x v="12"/>
    <x v="35"/>
    <s v="not applicable"/>
    <s v="not applicable"/>
    <s v="not applicable"/>
    <s v="not applicable"/>
    <s v="not applicable"/>
    <s v="not applicable"/>
    <s v="not applicable"/>
    <s v="not applicable"/>
    <s v="not applicable"/>
    <s v="not applicable"/>
    <x v="8"/>
    <n v="4.0769230769230766"/>
    <n v="3.8076923076923075"/>
    <n v="4.0769230769230766"/>
    <n v="3.9871794871794868"/>
    <n v="4.3461538461538458"/>
    <n v="3.4615384615384617"/>
    <n v="3.8461538461538463"/>
    <n v="3.8846153846153841"/>
    <n v="4.0769230769230766"/>
    <n v="4.1923076923076925"/>
    <n v="4.4615384615384617"/>
    <n v="3.9615384615384617"/>
    <n v="3.6538461538461537"/>
    <n v="4.069230769230769"/>
    <n v="3.5384615384615383"/>
    <n v="3.9615384615384617"/>
    <n v="4.115384615384615"/>
    <n v="3.6538461538461537"/>
    <n v="3.1538461538461537"/>
    <n v="3.6846153846153844"/>
    <n v="3.4230769230769229"/>
    <n v="3.9064102564102559"/>
    <n v="14.160486728588383"/>
    <n v="0.63717948717948669"/>
  </r>
  <r>
    <x v="13"/>
    <x v="2"/>
    <s v="B1"/>
    <s v="B1"/>
    <s v="B1"/>
    <s v="B1"/>
    <s v="B"/>
    <s v="B"/>
    <s v="B"/>
    <s v="B"/>
    <s v="B"/>
    <s v="B"/>
    <x v="1"/>
    <n v="5"/>
    <n v="4.5"/>
    <n v="5.5"/>
    <n v="5"/>
    <n v="4"/>
    <n v="4"/>
    <n v="4"/>
    <n v="4"/>
    <n v="4.5"/>
    <n v="4.5"/>
    <n v="4.5"/>
    <n v="4.5"/>
    <n v="4"/>
    <n v="4.4000000000000004"/>
    <n v="4"/>
    <n v="4"/>
    <n v="4"/>
    <n v="4"/>
    <n v="4"/>
    <n v="4"/>
    <n v="3.5"/>
    <n v="4.3499999999999996"/>
    <n v="16.606147273135978"/>
    <n v="0.34999999999999964"/>
  </r>
  <r>
    <x v="13"/>
    <x v="3"/>
    <s v="A"/>
    <s v="A"/>
    <s v="A"/>
    <s v="A"/>
    <s v="A"/>
    <s v="A"/>
    <s v="A"/>
    <s v="A"/>
    <s v="A"/>
    <s v="A"/>
    <x v="1"/>
    <n v="5"/>
    <n v="4.5"/>
    <n v="4.5"/>
    <n v="4.666666666666667"/>
    <n v="4.5"/>
    <n v="4"/>
    <n v="4"/>
    <n v="4.2"/>
    <n v="4.5"/>
    <n v="5"/>
    <n v="5.5"/>
    <n v="4.5"/>
    <n v="5.5"/>
    <n v="5"/>
    <n v="5"/>
    <n v="4.5"/>
    <n v="5.5"/>
    <n v="5.5"/>
    <n v="5"/>
    <n v="5.1000000000000005"/>
    <n v="4.5"/>
    <n v="4.7416666666666671"/>
    <n v="23.384576280196818"/>
    <n v="-0.25833333333333286"/>
  </r>
  <r>
    <x v="13"/>
    <x v="4"/>
    <s v="A"/>
    <s v="A"/>
    <s v="A"/>
    <s v="A"/>
    <s v="A"/>
    <s v="A"/>
    <s v="A"/>
    <s v="A"/>
    <s v="A"/>
    <s v="A"/>
    <x v="2"/>
    <n v="4.5"/>
    <n v="5"/>
    <n v="5"/>
    <n v="4.833333333333333"/>
    <n v="5"/>
    <n v="4"/>
    <n v="4.5"/>
    <n v="4.5"/>
    <n v="4.5"/>
    <n v="4.5"/>
    <n v="5"/>
    <n v="4"/>
    <n v="3.5"/>
    <n v="4.3"/>
    <n v="3.5"/>
    <n v="4.5"/>
    <n v="4"/>
    <n v="4"/>
    <n v="3"/>
    <n v="3.8000000000000003"/>
    <n v="3"/>
    <n v="4.3583333333333334"/>
    <n v="15.24602164575967"/>
    <n v="0.85833333333333339"/>
  </r>
  <r>
    <x v="13"/>
    <x v="5"/>
    <s v="not applicable"/>
    <s v="not applicable"/>
    <s v="not applicable"/>
    <s v="not applicable"/>
    <s v="not applicable"/>
    <s v="not applicable"/>
    <s v="not applicable"/>
    <s v="not applicable"/>
    <s v="not applicable"/>
    <s v=" C1"/>
    <x v="3"/>
    <n v="3.5"/>
    <n v="4"/>
    <n v="3.5"/>
    <n v="3.6666666666666665"/>
    <n v="4"/>
    <n v="3"/>
    <n v="3"/>
    <n v="3.3000000000000003"/>
    <n v="3.5"/>
    <n v="3.5"/>
    <n v="3.5"/>
    <n v="4"/>
    <n v="3.5"/>
    <n v="3.6"/>
    <n v="2.5"/>
    <n v="3.5"/>
    <n v="4"/>
    <n v="3.5"/>
    <n v="3.5"/>
    <n v="3.4000000000000004"/>
    <n v="4.5"/>
    <n v="3.5"/>
    <n v="12.917304536332663"/>
    <m/>
  </r>
  <r>
    <x v="13"/>
    <x v="39"/>
    <s v="not applicable"/>
    <s v="not applicable"/>
    <s v="not applicable"/>
    <s v="not applicable"/>
    <s v="not applicable"/>
    <s v="not applicable"/>
    <s v="not applicable"/>
    <s v="not applicable"/>
    <s v="not applicable"/>
    <s v="B"/>
    <x v="3"/>
    <n v="3.5"/>
    <n v="3.5"/>
    <n v="3.5"/>
    <n v="3.5"/>
    <n v="4.5"/>
    <n v="3.5"/>
    <n v="3"/>
    <n v="3.7"/>
    <n v="4"/>
    <n v="4"/>
    <n v="4.5"/>
    <n v="4"/>
    <n v="4"/>
    <n v="4.1000000000000005"/>
    <n v="3"/>
    <n v="2.5"/>
    <n v="3.5"/>
    <n v="3.5"/>
    <n v="3.5"/>
    <n v="3.2"/>
    <n v="4.5"/>
    <n v="3.6166666666666667"/>
    <n v="12.687780772958403"/>
    <m/>
  </r>
  <r>
    <x v="13"/>
    <x v="7"/>
    <s v="A"/>
    <s v="A"/>
    <s v="A"/>
    <s v="A"/>
    <s v="A"/>
    <s v="A"/>
    <s v="A"/>
    <s v="A"/>
    <s v="A"/>
    <s v="A"/>
    <x v="3"/>
    <n v="3"/>
    <n v="3"/>
    <n v="2.5"/>
    <n v="2.8333333333333335"/>
    <n v="4"/>
    <n v="2.5"/>
    <n v="2"/>
    <n v="2.8000000000000003"/>
    <n v="3"/>
    <n v="3"/>
    <n v="4"/>
    <n v="3.5"/>
    <n v="4"/>
    <n v="3.5"/>
    <n v="3"/>
    <n v="2.5"/>
    <n v="3.5"/>
    <n v="3"/>
    <n v="2.5"/>
    <n v="2.9000000000000004"/>
    <n v="3.5"/>
    <n v="3.0083333333333337"/>
    <n v="9.2060652467108977"/>
    <n v="-0.49166666666666625"/>
  </r>
  <r>
    <x v="13"/>
    <x v="8"/>
    <s v="A"/>
    <s v="A"/>
    <s v="A"/>
    <s v="A"/>
    <s v="A"/>
    <s v="A"/>
    <s v="A"/>
    <s v="A"/>
    <s v="A"/>
    <s v="A"/>
    <x v="0"/>
    <n v="4"/>
    <n v="4"/>
    <n v="4"/>
    <n v="4"/>
    <n v="4.5"/>
    <n v="3.5"/>
    <n v="4"/>
    <n v="4"/>
    <n v="4.5"/>
    <n v="4"/>
    <n v="5"/>
    <n v="4.5"/>
    <n v="4.5"/>
    <n v="4.5"/>
    <n v="2.5"/>
    <n v="3.5"/>
    <n v="4"/>
    <n v="4"/>
    <n v="3.5"/>
    <n v="3.5"/>
    <n v="3.5"/>
    <n v="4"/>
    <n v="13.840143352729799"/>
    <n v="0.5"/>
  </r>
  <r>
    <x v="13"/>
    <x v="9"/>
    <s v="A"/>
    <s v="A"/>
    <s v="A"/>
    <s v="A"/>
    <s v="A"/>
    <s v="A"/>
    <s v="A"/>
    <s v="A"/>
    <s v="A"/>
    <s v="A"/>
    <x v="2"/>
    <n v="3"/>
    <n v="3"/>
    <n v="2.5"/>
    <n v="2.8333333333333335"/>
    <n v="4.5"/>
    <n v="3"/>
    <n v="3.5"/>
    <n v="3.7"/>
    <n v="4"/>
    <n v="4"/>
    <n v="4.5"/>
    <n v="3.5"/>
    <n v="4"/>
    <n v="4"/>
    <n v="3"/>
    <n v="3.5"/>
    <n v="3"/>
    <n v="3"/>
    <n v="2.5"/>
    <n v="3"/>
    <n v="3"/>
    <n v="3.3833333333333333"/>
    <n v="10.04775026832645"/>
    <n v="-0.6166666666666667"/>
  </r>
  <r>
    <x v="13"/>
    <x v="10"/>
    <s v="A"/>
    <s v="A"/>
    <s v="A"/>
    <s v="A"/>
    <s v="A"/>
    <s v="A"/>
    <s v="A"/>
    <s v="A"/>
    <s v="A"/>
    <s v="A"/>
    <x v="1"/>
    <n v="3"/>
    <n v="3.5"/>
    <n v="3"/>
    <n v="3.1666666666666665"/>
    <n v="4.5"/>
    <n v="4"/>
    <n v="4.5"/>
    <n v="4.3"/>
    <n v="4"/>
    <n v="5"/>
    <n v="5"/>
    <n v="4.5"/>
    <n v="4.5"/>
    <n v="4.6000000000000005"/>
    <n v="3.5"/>
    <n v="4"/>
    <n v="5"/>
    <n v="4"/>
    <n v="3"/>
    <n v="3.9000000000000004"/>
    <n v="3"/>
    <n v="3.9916666666666667"/>
    <n v="14.365714336801769"/>
    <n v="-8.3333333333333037E-3"/>
  </r>
  <r>
    <x v="13"/>
    <x v="11"/>
    <s v="B1"/>
    <s v="B1"/>
    <s v="B1"/>
    <s v="B1"/>
    <s v="B"/>
    <s v="B"/>
    <s v="A"/>
    <s v="A"/>
    <s v="A"/>
    <s v="A"/>
    <x v="3"/>
    <n v="3"/>
    <n v="2.5"/>
    <n v="2.5"/>
    <n v="2.6666666666666665"/>
    <n v="3"/>
    <n v="3"/>
    <n v="2.5"/>
    <n v="2.8000000000000003"/>
    <n v="3"/>
    <n v="2"/>
    <n v="3"/>
    <n v="3"/>
    <n v="3.5"/>
    <n v="2.9000000000000004"/>
    <n v="4"/>
    <n v="2"/>
    <n v="2.5"/>
    <n v="2"/>
    <n v="2.5"/>
    <n v="2.6"/>
    <n v="3"/>
    <n v="2.7416666666666667"/>
    <n v="7.4115931766085428"/>
    <n v="-0.7583333333333333"/>
  </r>
  <r>
    <x v="13"/>
    <x v="12"/>
    <s v="B1"/>
    <s v="B1"/>
    <s v="B1"/>
    <s v="B1"/>
    <s v="B"/>
    <s v="B"/>
    <s v="B"/>
    <s v="A"/>
    <s v="A"/>
    <s v="A"/>
    <x v="3"/>
    <n v="3"/>
    <n v="2.5"/>
    <n v="2.5"/>
    <n v="2.6666666666666665"/>
    <n v="4"/>
    <n v="3"/>
    <n v="2"/>
    <n v="3"/>
    <n v="3"/>
    <n v="2.5"/>
    <n v="3"/>
    <n v="3"/>
    <n v="3.5"/>
    <n v="3"/>
    <n v="4"/>
    <n v="3"/>
    <n v="3"/>
    <n v="2.5"/>
    <n v="2.5"/>
    <n v="3"/>
    <n v="3"/>
    <n v="2.9166666666666665"/>
    <n v="8.7653491114245234"/>
    <n v="-8.3333333333333481E-2"/>
  </r>
  <r>
    <x v="13"/>
    <x v="13"/>
    <s v="A"/>
    <s v="A"/>
    <s v="A"/>
    <s v="A"/>
    <s v="A"/>
    <s v="B"/>
    <s v="B"/>
    <s v="B"/>
    <s v="B"/>
    <s v="B"/>
    <x v="4"/>
    <n v="3.5"/>
    <n v="4"/>
    <n v="4"/>
    <n v="3.8333333333333335"/>
    <n v="4.5"/>
    <n v="3"/>
    <n v="4"/>
    <n v="3.8000000000000003"/>
    <n v="4.5"/>
    <n v="4.5"/>
    <n v="5"/>
    <n v="4.5"/>
    <n v="3.5"/>
    <n v="4.4000000000000004"/>
    <n v="4"/>
    <n v="3.5"/>
    <n v="4.5"/>
    <n v="4"/>
    <n v="3.5"/>
    <n v="3.9000000000000004"/>
    <n v="3.5"/>
    <n v="3.9916666666666671"/>
    <n v="15.045660680311064"/>
    <n v="0.49166666666666714"/>
  </r>
  <r>
    <x v="13"/>
    <x v="38"/>
    <s v="A"/>
    <s v="A"/>
    <s v="A"/>
    <s v="A"/>
    <s v="A"/>
    <s v="A"/>
    <s v="A"/>
    <s v="A"/>
    <s v="A"/>
    <s v="A"/>
    <x v="2"/>
    <m/>
    <m/>
    <m/>
    <m/>
    <m/>
    <m/>
    <m/>
    <m/>
    <m/>
    <m/>
    <m/>
    <m/>
    <m/>
    <m/>
    <m/>
    <m/>
    <m/>
    <m/>
    <m/>
    <m/>
    <m/>
    <m/>
    <m/>
    <n v="-2.5"/>
  </r>
  <r>
    <x v="13"/>
    <x v="14"/>
    <s v="B2"/>
    <s v="B2"/>
    <s v="B2"/>
    <s v="B2"/>
    <s v="A"/>
    <s v="A"/>
    <s v="A"/>
    <s v="A"/>
    <s v="A"/>
    <s v="A"/>
    <x v="3"/>
    <n v="3"/>
    <n v="3"/>
    <n v="2.5"/>
    <n v="2.8333333333333335"/>
    <n v="3.5"/>
    <n v="1.5"/>
    <n v="2"/>
    <n v="2.3000000000000003"/>
    <n v="3.5"/>
    <n v="3"/>
    <n v="3.5"/>
    <n v="3.5"/>
    <n v="2.5"/>
    <n v="3.2"/>
    <n v="2"/>
    <n v="3.5"/>
    <n v="3"/>
    <n v="2.5"/>
    <n v="2.5"/>
    <n v="2.7"/>
    <n v="3"/>
    <n v="2.7583333333333337"/>
    <n v="7.6751768295075564"/>
    <n v="0.75833333333333375"/>
  </r>
  <r>
    <x v="13"/>
    <x v="15"/>
    <s v="A"/>
    <s v="A"/>
    <s v="A"/>
    <s v="A"/>
    <s v="A"/>
    <s v="A"/>
    <s v="A"/>
    <s v="A"/>
    <s v="A"/>
    <s v="A"/>
    <x v="1"/>
    <n v="4.5"/>
    <n v="3.5"/>
    <n v="4.5"/>
    <n v="4.166666666666667"/>
    <n v="4.5"/>
    <n v="4"/>
    <n v="4"/>
    <n v="4.2"/>
    <n v="4"/>
    <n v="4"/>
    <n v="4.5"/>
    <n v="4"/>
    <n v="4"/>
    <n v="4.1000000000000005"/>
    <n v="3.5"/>
    <n v="4"/>
    <n v="5"/>
    <n v="3.5"/>
    <n v="3.5"/>
    <n v="3.9000000000000004"/>
    <n v="4"/>
    <n v="4.0916666666666668"/>
    <n v="16.022230280054966"/>
    <n v="9.1666666666666785E-2"/>
  </r>
  <r>
    <x v="13"/>
    <x v="40"/>
    <s v="not applicable"/>
    <s v="not applicable"/>
    <s v="not applicable"/>
    <s v="not applicable"/>
    <s v="not applicable"/>
    <s v="not applicable"/>
    <s v="not applicable"/>
    <s v="not applicable"/>
    <s v="not applicable"/>
    <s v="B"/>
    <x v="3"/>
    <n v="3"/>
    <n v="2.5"/>
    <n v="3"/>
    <n v="2.8333333333333335"/>
    <n v="3.5"/>
    <n v="2.5"/>
    <n v="3"/>
    <n v="3"/>
    <n v="2"/>
    <n v="3"/>
    <n v="3"/>
    <n v="3.5"/>
    <n v="2.5"/>
    <n v="2.8000000000000003"/>
    <n v="2.5"/>
    <n v="2"/>
    <n v="2"/>
    <n v="1.5"/>
    <n v="2.5"/>
    <n v="2.1"/>
    <n v="3.5"/>
    <n v="2.6833333333333336"/>
    <n v="6.4088452675504008"/>
    <m/>
  </r>
  <r>
    <x v="13"/>
    <x v="16"/>
    <s v="B1"/>
    <s v="B1"/>
    <s v="B1"/>
    <s v="B1"/>
    <s v="B"/>
    <s v="B"/>
    <s v="B"/>
    <s v="B"/>
    <s v="B"/>
    <s v="B"/>
    <x v="0"/>
    <n v="3.5"/>
    <n v="3"/>
    <n v="4"/>
    <n v="3.5"/>
    <n v="4.5"/>
    <n v="4"/>
    <n v="4"/>
    <n v="4.2"/>
    <n v="3.5"/>
    <n v="4.5"/>
    <n v="4"/>
    <n v="3.5"/>
    <n v="4"/>
    <n v="3.9000000000000004"/>
    <n v="3.5"/>
    <n v="4"/>
    <n v="3.5"/>
    <n v="3.5"/>
    <n v="3.5"/>
    <n v="3.6"/>
    <n v="3.5"/>
    <n v="3.791666666666667"/>
    <n v="13.482914788927493"/>
    <n v="0.29166666666666696"/>
  </r>
  <r>
    <x v="13"/>
    <x v="17"/>
    <s v="—"/>
    <s v="B2"/>
    <s v="B2"/>
    <s v="B2"/>
    <s v="B"/>
    <s v="B"/>
    <s v="B"/>
    <s v="B"/>
    <s v="B"/>
    <s v="B"/>
    <x v="3"/>
    <n v="3"/>
    <n v="2"/>
    <n v="3"/>
    <n v="2.6666666666666665"/>
    <n v="4"/>
    <n v="3.5"/>
    <n v="2.5"/>
    <n v="3.3000000000000003"/>
    <n v="3"/>
    <n v="2.5"/>
    <n v="4.5"/>
    <n v="3.5"/>
    <n v="4.5"/>
    <n v="3.6"/>
    <n v="4"/>
    <n v="3"/>
    <n v="3.5"/>
    <n v="2.5"/>
    <n v="2.5"/>
    <n v="3.1"/>
    <n v="3.5"/>
    <n v="3.1749999999999998"/>
    <n v="10.190302868308514"/>
    <n v="-0.82500000000000018"/>
  </r>
  <r>
    <x v="13"/>
    <x v="18"/>
    <s v="B2"/>
    <s v="B2"/>
    <s v="B2"/>
    <s v="B2"/>
    <s v="B"/>
    <s v="B"/>
    <s v="B"/>
    <s v="B"/>
    <s v="B"/>
    <s v="B"/>
    <x v="3"/>
    <n v="2.5"/>
    <n v="2.5"/>
    <n v="3"/>
    <n v="2.6666666666666665"/>
    <n v="4"/>
    <n v="3.5"/>
    <n v="2.5"/>
    <n v="3.3000000000000003"/>
    <n v="2.5"/>
    <n v="3"/>
    <n v="3"/>
    <n v="2.5"/>
    <n v="2.5"/>
    <n v="2.7"/>
    <n v="2"/>
    <n v="3"/>
    <n v="3.5"/>
    <n v="2"/>
    <n v="2"/>
    <n v="2.5"/>
    <n v="3.5"/>
    <n v="2.8"/>
    <n v="7.6707710496902051"/>
    <n v="0.29999999999999982"/>
  </r>
  <r>
    <x v="13"/>
    <x v="19"/>
    <s v="A"/>
    <s v="A"/>
    <s v="A"/>
    <s v="A"/>
    <s v="A"/>
    <s v="A"/>
    <s v="A"/>
    <s v="A"/>
    <s v="A"/>
    <s v="A"/>
    <x v="3"/>
    <n v="4"/>
    <n v="4.5"/>
    <n v="3.5"/>
    <n v="4"/>
    <n v="4.5"/>
    <n v="3.5"/>
    <n v="3.5"/>
    <n v="3.8000000000000003"/>
    <n v="3.5"/>
    <n v="4.5"/>
    <n v="4"/>
    <n v="3"/>
    <n v="4"/>
    <n v="3.8000000000000003"/>
    <n v="4"/>
    <n v="3.5"/>
    <n v="4"/>
    <n v="4"/>
    <n v="3.5"/>
    <n v="3.8000000000000003"/>
    <n v="3.5"/>
    <n v="3.85"/>
    <n v="14.260663232418942"/>
    <n v="-0.14999999999999991"/>
  </r>
  <r>
    <x v="13"/>
    <x v="20"/>
    <s v="A"/>
    <s v="A"/>
    <s v="A"/>
    <s v="A"/>
    <s v="A"/>
    <s v="A"/>
    <s v="A"/>
    <s v="A"/>
    <s v="A"/>
    <s v="A"/>
    <x v="3"/>
    <n v="3.5"/>
    <n v="3"/>
    <n v="4"/>
    <n v="3.5"/>
    <n v="3.5"/>
    <n v="3.5"/>
    <n v="3.5"/>
    <n v="3.5"/>
    <n v="3"/>
    <n v="3"/>
    <n v="3.5"/>
    <n v="2.5"/>
    <n v="2"/>
    <n v="2.8000000000000003"/>
    <n v="3"/>
    <n v="3"/>
    <n v="3"/>
    <n v="2.5"/>
    <n v="3"/>
    <n v="2.9000000000000004"/>
    <n v="3"/>
    <n v="3.1750000000000003"/>
    <n v="9.2343801477252629"/>
    <n v="1.1750000000000003"/>
  </r>
  <r>
    <x v="13"/>
    <x v="22"/>
    <s v="A"/>
    <s v="A"/>
    <s v="A"/>
    <s v="A"/>
    <s v="A"/>
    <s v="A"/>
    <s v="A"/>
    <s v="A"/>
    <s v="A"/>
    <s v="A"/>
    <x v="0"/>
    <n v="4"/>
    <n v="3.5"/>
    <n v="3.5"/>
    <n v="3.6666666666666665"/>
    <n v="4.5"/>
    <n v="3.5"/>
    <n v="4"/>
    <n v="4"/>
    <n v="4"/>
    <n v="4"/>
    <n v="4"/>
    <n v="4"/>
    <n v="3.5"/>
    <n v="3.9000000000000004"/>
    <n v="3.5"/>
    <n v="4"/>
    <n v="4.5"/>
    <n v="3.5"/>
    <n v="2.5"/>
    <n v="3.6"/>
    <n v="3.5"/>
    <n v="3.7916666666666665"/>
    <n v="13.482914788927493"/>
    <n v="0.79166666666666652"/>
  </r>
  <r>
    <x v="13"/>
    <x v="23"/>
    <s v="A"/>
    <s v="A"/>
    <s v="A"/>
    <s v="A"/>
    <s v="A"/>
    <s v="B"/>
    <s v="B"/>
    <s v="B"/>
    <s v="B"/>
    <s v="B"/>
    <x v="2"/>
    <n v="3.5"/>
    <n v="3.5"/>
    <n v="3"/>
    <n v="3.3333333333333335"/>
    <n v="4.5"/>
    <n v="3"/>
    <n v="2.5"/>
    <n v="3.3000000000000003"/>
    <n v="3.5"/>
    <n v="3"/>
    <n v="3"/>
    <n v="3.5"/>
    <n v="3"/>
    <n v="3.2"/>
    <n v="2.5"/>
    <n v="3"/>
    <n v="3.5"/>
    <n v="3"/>
    <n v="3.5"/>
    <n v="3.1"/>
    <n v="2.5"/>
    <n v="3.2416666666666671"/>
    <n v="9.3902712493624563"/>
    <n v="0.74166666666666714"/>
  </r>
  <r>
    <x v="13"/>
    <x v="24"/>
    <s v="B1"/>
    <s v="B1"/>
    <s v="B1"/>
    <s v="B1"/>
    <s v="A"/>
    <s v="A"/>
    <s v="A"/>
    <s v="A"/>
    <s v="A"/>
    <s v="A"/>
    <x v="3"/>
    <n v="4"/>
    <n v="3.5"/>
    <n v="3"/>
    <n v="3.5"/>
    <n v="5"/>
    <n v="3.5"/>
    <n v="3.5"/>
    <n v="4"/>
    <n v="2.5"/>
    <n v="4.5"/>
    <n v="4"/>
    <n v="3.5"/>
    <n v="4"/>
    <n v="3.7"/>
    <n v="3.5"/>
    <n v="3"/>
    <n v="4.5"/>
    <n v="3"/>
    <n v="3.5"/>
    <n v="3.5"/>
    <n v="4"/>
    <n v="3.6749999999999998"/>
    <n v="13.339937023168098"/>
    <n v="-0.32500000000000018"/>
  </r>
  <r>
    <x v="13"/>
    <x v="25"/>
    <s v="A"/>
    <s v="A"/>
    <s v="A"/>
    <s v="A"/>
    <s v="A"/>
    <s v="A"/>
    <s v="A"/>
    <s v="A"/>
    <s v="A"/>
    <s v="A"/>
    <x v="3"/>
    <n v="3"/>
    <n v="3"/>
    <n v="2.5"/>
    <n v="2.8333333333333335"/>
    <n v="3.5"/>
    <n v="2.5"/>
    <n v="2.5"/>
    <n v="2.8000000000000003"/>
    <n v="3"/>
    <n v="3"/>
    <n v="3"/>
    <n v="2.5"/>
    <n v="3.5"/>
    <n v="3"/>
    <n v="3.5"/>
    <n v="3"/>
    <n v="3.5"/>
    <n v="3"/>
    <n v="3.5"/>
    <n v="3.3000000000000003"/>
    <n v="2.5"/>
    <n v="2.9833333333333338"/>
    <n v="9.1040790650254539"/>
    <n v="-1.6666666666666163E-2"/>
  </r>
  <r>
    <x v="13"/>
    <x v="26"/>
    <s v="B2"/>
    <s v="B2"/>
    <s v="B2"/>
    <s v="B2"/>
    <s v="B"/>
    <s v="B"/>
    <s v="B"/>
    <s v="B"/>
    <s v="B"/>
    <s v="B"/>
    <x v="0"/>
    <n v="5"/>
    <n v="4"/>
    <n v="5"/>
    <n v="4.666666666666667"/>
    <n v="3.5"/>
    <n v="4"/>
    <n v="4.5"/>
    <n v="4"/>
    <n v="4"/>
    <n v="4"/>
    <n v="4.5"/>
    <n v="4"/>
    <n v="4"/>
    <n v="4.1000000000000005"/>
    <n v="4"/>
    <n v="4.5"/>
    <n v="4"/>
    <n v="3"/>
    <n v="3"/>
    <n v="3.7"/>
    <n v="2.5"/>
    <n v="4.1166666666666671"/>
    <n v="13.423108846235447"/>
    <n v="0.11666666666666714"/>
  </r>
  <r>
    <x v="13"/>
    <x v="27"/>
    <s v="A"/>
    <s v="A"/>
    <s v="A"/>
    <s v="A"/>
    <s v="A"/>
    <s v="A"/>
    <s v="A"/>
    <s v="A"/>
    <s v="A"/>
    <s v="A"/>
    <x v="3"/>
    <n v="3"/>
    <n v="3"/>
    <n v="4"/>
    <n v="3.3333333333333335"/>
    <n v="4"/>
    <n v="3.5"/>
    <n v="3"/>
    <n v="3.5"/>
    <n v="3"/>
    <n v="3.5"/>
    <n v="3"/>
    <n v="3"/>
    <n v="3"/>
    <n v="3.1"/>
    <n v="3"/>
    <n v="3.5"/>
    <n v="3.5"/>
    <n v="3"/>
    <n v="3"/>
    <n v="3.2"/>
    <n v="3.5"/>
    <n v="3.2833333333333337"/>
    <n v="10.773381023668486"/>
    <n v="0.78333333333333366"/>
  </r>
  <r>
    <x v="13"/>
    <x v="29"/>
    <s v="not applicable"/>
    <s v="not applicable"/>
    <s v="not applicable"/>
    <s v="not applicable"/>
    <s v="not applicable"/>
    <s v="not applicable"/>
    <s v="not applicable"/>
    <s v="not applicable"/>
    <s v="not applicable"/>
    <s v="not applicable"/>
    <x v="5"/>
    <n v="3.59375"/>
    <n v="3.4000000000000004"/>
    <n v="3.4000000000000004"/>
    <n v="3.5"/>
    <n v="4.2"/>
    <n v="3.3000000000000003"/>
    <n v="3.3000000000000003"/>
    <n v="3.6"/>
    <n v="3.6"/>
    <n v="3.7"/>
    <n v="4"/>
    <n v="3.5"/>
    <n v="3.7"/>
    <n v="3.7"/>
    <n v="3.4000000000000004"/>
    <n v="3.4000000000000004"/>
    <n v="3.8000000000000003"/>
    <n v="3.3000000000000003"/>
    <n v="3.1"/>
    <n v="3.4000000000000004"/>
    <n v="3.34375"/>
    <n v="3.5468749999999996"/>
    <n v="12.3"/>
    <n v="0.24687499999999929"/>
  </r>
  <r>
    <x v="13"/>
    <x v="30"/>
    <s v="not applicable"/>
    <s v="not applicable"/>
    <s v="not applicable"/>
    <s v="not applicable"/>
    <s v="not applicable"/>
    <s v="not applicable"/>
    <s v="not applicable"/>
    <s v="not applicable"/>
    <s v="not applicable"/>
    <s v="not applicable"/>
    <x v="6"/>
    <n v="3.6"/>
    <n v="3.4000000000000004"/>
    <n v="3.8000000000000003"/>
    <n v="3.6"/>
    <n v="4.1000000000000005"/>
    <n v="3.4000000000000004"/>
    <n v="3.3000000000000003"/>
    <n v="3.6"/>
    <n v="3.5"/>
    <n v="3.7"/>
    <n v="4"/>
    <n v="3.8000000000000003"/>
    <n v="3.5"/>
    <n v="3.7"/>
    <n v="3.2"/>
    <n v="3.3000000000000003"/>
    <n v="3.6"/>
    <n v="3.1"/>
    <n v="3.2"/>
    <n v="3.3000000000000003"/>
    <n v="3.5"/>
    <n v="3.5266666666666664"/>
    <n v="11.78231073328126"/>
    <n v="0.22666666666666613"/>
  </r>
  <r>
    <x v="13"/>
    <x v="31"/>
    <s v="not applicable"/>
    <s v="not applicable"/>
    <s v="not applicable"/>
    <s v="not applicable"/>
    <s v="not applicable"/>
    <s v="not applicable"/>
    <s v="not applicable"/>
    <s v="not applicable"/>
    <s v="not applicable"/>
    <s v="not applicable"/>
    <x v="7"/>
    <n v="3.5961538461538463"/>
    <n v="3.4000000000000004"/>
    <n v="3.5"/>
    <n v="3.5"/>
    <n v="4.2"/>
    <n v="3.3000000000000003"/>
    <n v="3.3000000000000003"/>
    <n v="3.6"/>
    <n v="3.5"/>
    <n v="3.7"/>
    <n v="4"/>
    <n v="3.6"/>
    <n v="3.7"/>
    <n v="3.7"/>
    <n v="3.3000000000000003"/>
    <n v="3.4000000000000004"/>
    <n v="3.8000000000000003"/>
    <n v="3.2"/>
    <n v="3.1"/>
    <n v="3.4000000000000004"/>
    <n v="3.4038461538461537"/>
    <n v="3.5391025641025635"/>
    <n v="12.076272428533361"/>
    <n v="0.17910256410256364"/>
  </r>
  <r>
    <x v="13"/>
    <x v="32"/>
    <s v="not applicable"/>
    <s v="not applicable"/>
    <s v="not applicable"/>
    <s v="not applicable"/>
    <s v="not applicable"/>
    <s v="not applicable"/>
    <s v="not applicable"/>
    <s v="not applicable"/>
    <s v="not applicable"/>
    <s v="not applicable"/>
    <x v="3"/>
    <n v="3.1923076923076925"/>
    <n v="2.9615384615384617"/>
    <n v="3.0384615384615383"/>
    <n v="3.0641025641025648"/>
    <n v="3.9230769230769229"/>
    <n v="3.0384615384615383"/>
    <n v="2.7307692307692308"/>
    <n v="3.2153846153846151"/>
    <n v="3"/>
    <n v="3.1923076923076925"/>
    <n v="3.5384615384615383"/>
    <n v="3.1538461538461537"/>
    <n v="3.3461538461538463"/>
    <n v="3.2461538461538462"/>
    <n v="3.1923076923076925"/>
    <n v="2.8846153846153846"/>
    <n v="3.3076923076923075"/>
    <n v="2.6923076923076925"/>
    <n v="2.8461538461538463"/>
    <n v="2.9846153846153851"/>
    <n v="3.3846153846153846"/>
    <n v="3.1282051282051286"/>
    <n v="9.748332678058869"/>
    <n v="8.6538461538462119E-2"/>
  </r>
  <r>
    <x v="13"/>
    <x v="33"/>
    <s v="not applicable"/>
    <s v="not applicable"/>
    <s v="not applicable"/>
    <s v="not applicable"/>
    <s v="not applicable"/>
    <s v="not applicable"/>
    <s v="not applicable"/>
    <s v="not applicable"/>
    <s v="not applicable"/>
    <s v="not applicable"/>
    <x v="8"/>
    <n v="3.7"/>
    <n v="3.5"/>
    <n v="3.5"/>
    <n v="3.5666666666666673"/>
    <n v="4.5"/>
    <n v="3.6"/>
    <n v="4"/>
    <n v="4.04"/>
    <n v="4.0999999999999996"/>
    <n v="4.2"/>
    <n v="4.5999999999999996"/>
    <n v="4.0999999999999996"/>
    <n v="4.0999999999999996"/>
    <n v="4.2200000000000006"/>
    <n v="3.2"/>
    <n v="3.8"/>
    <n v="4.3"/>
    <n v="3.6"/>
    <n v="3"/>
    <n v="3.5800000000000005"/>
    <n v="3.4"/>
    <n v="3.8516666666666666"/>
    <n v="13.551750605368095"/>
    <n v="0.24055555555555541"/>
  </r>
  <r>
    <x v="13"/>
    <x v="34"/>
    <s v="not applicable"/>
    <s v="not applicable"/>
    <s v="not applicable"/>
    <s v="not applicable"/>
    <s v="not applicable"/>
    <s v="not applicable"/>
    <s v="not applicable"/>
    <s v="not applicable"/>
    <s v="not applicable"/>
    <s v="not applicable"/>
    <x v="8"/>
    <n v="3.875"/>
    <n v="3.625"/>
    <n v="4"/>
    <n v="3.8333333333333339"/>
    <n v="4.25"/>
    <n v="3.5"/>
    <n v="3.75"/>
    <n v="3.8250000000000002"/>
    <n v="3.875"/>
    <n v="4"/>
    <n v="4.125"/>
    <n v="3.875"/>
    <n v="3.625"/>
    <n v="3.9000000000000004"/>
    <n v="3.5"/>
    <n v="3.75"/>
    <n v="3.875"/>
    <n v="3.375"/>
    <n v="3.375"/>
    <n v="3.5750000000000002"/>
    <n v="3"/>
    <n v="3.7854166666666673"/>
    <n v="12.835488891209117"/>
    <n v="3.5416666666667318E-2"/>
  </r>
  <r>
    <x v="13"/>
    <x v="35"/>
    <s v="not applicable"/>
    <s v="not applicable"/>
    <s v="not applicable"/>
    <s v="not applicable"/>
    <s v="not applicable"/>
    <s v="not applicable"/>
    <s v="not applicable"/>
    <s v="not applicable"/>
    <s v="not applicable"/>
    <s v="not applicable"/>
    <x v="8"/>
    <n v="4"/>
    <n v="3.8461538461538463"/>
    <n v="4"/>
    <n v="3.9487179487179485"/>
    <n v="4.384615384615385"/>
    <n v="3.6153846153846154"/>
    <n v="3.8846153846153846"/>
    <n v="3.9615384615384617"/>
    <n v="4.0769230769230766"/>
    <n v="4.1923076923076925"/>
    <n v="4.4615384615384617"/>
    <n v="4.0769230769230766"/>
    <n v="3.9615384615384617"/>
    <n v="4.1538461538461542"/>
    <n v="3.4615384615384617"/>
    <n v="3.8846153846153846"/>
    <n v="4.1923076923076925"/>
    <n v="3.7307692307692308"/>
    <n v="3.3846153846153846"/>
    <n v="3.7307692307692313"/>
    <n v="3.4230769230769229"/>
    <n v="3.9499999999999997"/>
    <n v="14.404212179007853"/>
    <n v="0.296153846153845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2">
  <r>
    <x v="0"/>
    <x v="0"/>
    <s v="—"/>
    <s v="—"/>
    <s v="B1"/>
    <s v="B1"/>
    <s v="B"/>
    <s v="B"/>
    <s v="B"/>
    <s v="C"/>
    <s v="C1"/>
    <s v="C2"/>
    <x v="0"/>
    <x v="0"/>
    <x v="0"/>
    <n v="5"/>
    <n v="5.5"/>
    <n v="5.2"/>
    <n v="4.5"/>
    <n v="4"/>
    <n v="4"/>
    <n v="4.2"/>
    <n v="4.5"/>
    <n v="4.5"/>
    <n v="4"/>
    <n v="4.5"/>
    <n v="4"/>
    <n v="4.3"/>
    <n v="3.5"/>
    <n v="4"/>
    <n v="4"/>
    <n v="4"/>
    <n v="3.5"/>
    <n v="3.8"/>
    <n v="4.5"/>
    <n v="4.375"/>
    <n v="17.2"/>
    <x v="0"/>
  </r>
  <r>
    <x v="0"/>
    <x v="1"/>
    <s v="B1"/>
    <s v="B1"/>
    <s v="B1"/>
    <s v="B1"/>
    <s v="B"/>
    <s v="B"/>
    <s v="C"/>
    <s v="C"/>
    <s v="C2"/>
    <s v="C2"/>
    <x v="0"/>
    <x v="0"/>
    <x v="1"/>
    <n v="4"/>
    <n v="5"/>
    <n v="4.3"/>
    <n v="4"/>
    <n v="3"/>
    <n v="3"/>
    <n v="3.3"/>
    <n v="3.5"/>
    <n v="3.5"/>
    <n v="3"/>
    <n v="3"/>
    <n v="3"/>
    <n v="3.2"/>
    <n v="3"/>
    <n v="3.5"/>
    <n v="3.5"/>
    <n v="2.5"/>
    <n v="2.5"/>
    <n v="3"/>
    <n v="1"/>
    <n v="3.45"/>
    <n v="7.4"/>
    <x v="0"/>
  </r>
  <r>
    <x v="0"/>
    <x v="2"/>
    <s v="B1"/>
    <s v="B1"/>
    <s v="B1"/>
    <s v="B1"/>
    <s v="B"/>
    <s v="B"/>
    <s v="B"/>
    <s v="B"/>
    <s v="B"/>
    <s v="B"/>
    <x v="1"/>
    <x v="1"/>
    <x v="2"/>
    <n v="3.5"/>
    <n v="4.5"/>
    <n v="4.2"/>
    <n v="3"/>
    <n v="3.5"/>
    <n v="3.5"/>
    <n v="3.3"/>
    <n v="3.5"/>
    <n v="4"/>
    <n v="4"/>
    <n v="4"/>
    <n v="3"/>
    <n v="3.7"/>
    <n v="3"/>
    <n v="4"/>
    <n v="3"/>
    <n v="3"/>
    <n v="3"/>
    <n v="3.2"/>
    <n v="5"/>
    <n v="3.5999999999999996"/>
    <n v="13"/>
    <x v="0"/>
  </r>
  <r>
    <x v="0"/>
    <x v="3"/>
    <s v="A"/>
    <s v="A"/>
    <s v="A"/>
    <s v="A"/>
    <s v="A"/>
    <s v="A"/>
    <s v="A"/>
    <s v="A"/>
    <s v="A"/>
    <s v="A"/>
    <x v="2"/>
    <x v="1"/>
    <x v="2"/>
    <n v="3.5"/>
    <n v="4"/>
    <n v="4"/>
    <n v="3.5"/>
    <n v="3.5"/>
    <n v="3.5"/>
    <n v="3.5"/>
    <n v="4.5"/>
    <n v="4.5"/>
    <n v="4"/>
    <n v="3.5"/>
    <n v="4.5"/>
    <n v="4.2"/>
    <n v="4"/>
    <n v="4"/>
    <n v="3.5"/>
    <n v="4"/>
    <n v="4"/>
    <n v="3.9"/>
    <n v="6"/>
    <n v="3.9"/>
    <n v="17.3"/>
    <x v="0"/>
  </r>
  <r>
    <x v="0"/>
    <x v="4"/>
    <s v="A"/>
    <s v="A"/>
    <s v="A"/>
    <s v="A"/>
    <s v="A"/>
    <s v="A"/>
    <s v="A"/>
    <s v="A"/>
    <s v="A"/>
    <s v="A"/>
    <x v="2"/>
    <x v="2"/>
    <x v="2"/>
    <n v="3.5"/>
    <n v="3.5"/>
    <n v="3.8"/>
    <n v="4"/>
    <n v="3"/>
    <n v="3"/>
    <n v="3.3"/>
    <n v="4"/>
    <n v="3.5"/>
    <n v="4"/>
    <n v="2.5"/>
    <n v="2.5"/>
    <n v="3.3"/>
    <n v="2.5"/>
    <n v="3"/>
    <n v="3.5"/>
    <n v="2.5"/>
    <n v="2.5"/>
    <n v="2.8"/>
    <n v="5.5"/>
    <n v="3.3"/>
    <n v="11.2"/>
    <x v="0"/>
  </r>
  <r>
    <x v="0"/>
    <x v="5"/>
    <s v="B1"/>
    <s v="B1"/>
    <s v="B1"/>
    <s v="B1"/>
    <s v="C"/>
    <s v="C"/>
    <s v="C"/>
    <s v="C"/>
    <s v="C1"/>
    <s v="C1"/>
    <x v="1"/>
    <x v="3"/>
    <x v="0"/>
    <n v="5"/>
    <n v="4.5"/>
    <n v="4.8"/>
    <n v="4.5"/>
    <n v="4.5"/>
    <n v="4"/>
    <n v="4.3"/>
    <n v="4.5"/>
    <n v="4.5"/>
    <n v="5"/>
    <n v="4"/>
    <n v="3.5"/>
    <n v="4.3"/>
    <n v="4.5"/>
    <n v="4"/>
    <n v="5"/>
    <n v="4"/>
    <n v="4"/>
    <n v="4.3"/>
    <n v="4.5"/>
    <n v="4.4249999999999998"/>
    <n v="19.3"/>
    <x v="0"/>
  </r>
  <r>
    <x v="0"/>
    <x v="6"/>
    <s v="B2"/>
    <s v="B3"/>
    <s v="B4"/>
    <s v="B5"/>
    <s v="B6"/>
    <s v="C"/>
    <s v="C"/>
    <s v="C"/>
    <s v="C1"/>
    <s v="C1"/>
    <x v="3"/>
    <x v="2"/>
    <x v="1"/>
    <n v="4.5"/>
    <n v="4"/>
    <n v="4.2"/>
    <n v="4"/>
    <n v="4"/>
    <n v="3"/>
    <n v="3.7"/>
    <n v="4"/>
    <n v="3.5"/>
    <n v="3.5"/>
    <n v="3.5"/>
    <n v="3"/>
    <n v="3.5"/>
    <n v="2.5"/>
    <n v="4"/>
    <n v="3"/>
    <n v="3"/>
    <n v="3"/>
    <n v="3.1"/>
    <n v="5.5"/>
    <n v="3.625"/>
    <n v="13.1"/>
    <x v="0"/>
  </r>
  <r>
    <x v="0"/>
    <x v="7"/>
    <s v="A"/>
    <s v="A"/>
    <s v="A"/>
    <s v="A"/>
    <s v="A"/>
    <s v="A"/>
    <s v="A"/>
    <s v="A"/>
    <s v="A"/>
    <s v="A"/>
    <x v="2"/>
    <x v="3"/>
    <x v="3"/>
    <n v="3"/>
    <n v="3"/>
    <n v="2.7"/>
    <n v="2.5"/>
    <n v="4"/>
    <n v="3.5"/>
    <n v="3.3"/>
    <n v="2.5"/>
    <n v="2"/>
    <n v="2.5"/>
    <n v="2.5"/>
    <n v="2.5"/>
    <n v="2.4"/>
    <n v="4"/>
    <n v="3.5"/>
    <n v="3"/>
    <n v="3.5"/>
    <n v="2.5"/>
    <n v="3.3"/>
    <n v="4.5"/>
    <n v="2.9249999999999998"/>
    <n v="10.7"/>
    <x v="0"/>
  </r>
  <r>
    <x v="0"/>
    <x v="8"/>
    <s v="A"/>
    <s v="A"/>
    <s v="A"/>
    <s v="A"/>
    <s v="A"/>
    <s v="A"/>
    <s v="A"/>
    <s v="A"/>
    <s v="A"/>
    <s v="A"/>
    <x v="2"/>
    <x v="0"/>
    <x v="1"/>
    <n v="3.5"/>
    <n v="3.5"/>
    <n v="3.7"/>
    <n v="5"/>
    <n v="3.5"/>
    <n v="3"/>
    <n v="3.8"/>
    <n v="4.5"/>
    <n v="3.5"/>
    <n v="3.5"/>
    <n v="3.5"/>
    <n v="3.5"/>
    <n v="3.7"/>
    <n v="2.5"/>
    <n v="3.5"/>
    <n v="3.5"/>
    <n v="2.5"/>
    <n v="2.5"/>
    <n v="2.9"/>
    <n v="4.5"/>
    <n v="3.5249999999999999"/>
    <n v="11.5"/>
    <x v="0"/>
  </r>
  <r>
    <x v="0"/>
    <x v="9"/>
    <s v="A"/>
    <s v="A"/>
    <s v="A"/>
    <s v="A"/>
    <s v="A"/>
    <s v="A"/>
    <s v="A"/>
    <s v="A"/>
    <s v="A"/>
    <s v="A"/>
    <x v="2"/>
    <x v="2"/>
    <x v="1"/>
    <n v="3.5"/>
    <n v="3.5"/>
    <n v="3.7"/>
    <n v="4"/>
    <n v="1.5"/>
    <n v="3"/>
    <n v="2.8"/>
    <n v="4"/>
    <n v="4"/>
    <n v="4"/>
    <n v="3.5"/>
    <n v="3"/>
    <n v="3.7"/>
    <n v="3"/>
    <n v="2.5"/>
    <n v="3"/>
    <n v="2.5"/>
    <n v="2"/>
    <n v="2.6"/>
    <n v="5.5"/>
    <n v="3.1999999999999997"/>
    <n v="10.199999999999999"/>
    <x v="0"/>
  </r>
  <r>
    <x v="0"/>
    <x v="10"/>
    <s v="A"/>
    <s v="A"/>
    <s v="A"/>
    <s v="A"/>
    <s v="A"/>
    <s v="A"/>
    <s v="A"/>
    <s v="A"/>
    <s v="A"/>
    <s v="A"/>
    <x v="2"/>
    <x v="1"/>
    <x v="2"/>
    <n v="3.5"/>
    <n v="4.5"/>
    <n v="4.2"/>
    <n v="4"/>
    <n v="4"/>
    <n v="4"/>
    <n v="4"/>
    <n v="4"/>
    <n v="4"/>
    <n v="4"/>
    <n v="3.5"/>
    <n v="4"/>
    <n v="3.9"/>
    <n v="4"/>
    <n v="3.5"/>
    <n v="4"/>
    <n v="4"/>
    <n v="3"/>
    <n v="3.7"/>
    <n v="4.5"/>
    <n v="3.95"/>
    <n v="15.4"/>
    <x v="0"/>
  </r>
  <r>
    <x v="0"/>
    <x v="11"/>
    <s v="B1"/>
    <s v="B1"/>
    <s v="B1"/>
    <s v="B1"/>
    <s v="B"/>
    <s v="B"/>
    <s v="A"/>
    <s v="A"/>
    <s v="A"/>
    <s v="A"/>
    <x v="2"/>
    <x v="3"/>
    <x v="4"/>
    <n v="2.5"/>
    <n v="3"/>
    <n v="2.7"/>
    <n v="3"/>
    <n v="3.5"/>
    <n v="2.5"/>
    <n v="3"/>
    <n v="2.5"/>
    <n v="2.5"/>
    <n v="3"/>
    <n v="3"/>
    <n v="2.5"/>
    <n v="2.7"/>
    <n v="3"/>
    <n v="3"/>
    <n v="3"/>
    <n v="2"/>
    <n v="2.5"/>
    <n v="2.7"/>
    <n v="4.5"/>
    <n v="2.7750000000000004"/>
    <n v="8.6999999999999993"/>
    <x v="0"/>
  </r>
  <r>
    <x v="0"/>
    <x v="12"/>
    <s v="B1"/>
    <s v="B1"/>
    <s v="B1"/>
    <s v="B1"/>
    <s v="B"/>
    <s v="B"/>
    <s v="B"/>
    <s v="A"/>
    <s v="A"/>
    <s v="A"/>
    <x v="2"/>
    <x v="3"/>
    <x v="5"/>
    <n v="3.5"/>
    <n v="4"/>
    <n v="3.7"/>
    <n v="5"/>
    <n v="4"/>
    <n v="3"/>
    <n v="4"/>
    <n v="3"/>
    <n v="3"/>
    <n v="2.5"/>
    <n v="2.5"/>
    <n v="3"/>
    <n v="2.8"/>
    <n v="4"/>
    <n v="3.5"/>
    <n v="3.5"/>
    <n v="3"/>
    <n v="3.5"/>
    <n v="3.5"/>
    <n v="3"/>
    <n v="3.5"/>
    <n v="11.7"/>
    <x v="0"/>
  </r>
  <r>
    <x v="0"/>
    <x v="13"/>
    <s v="A"/>
    <s v="A"/>
    <s v="A"/>
    <s v="A"/>
    <s v="A"/>
    <s v="B"/>
    <s v="B"/>
    <s v="B"/>
    <s v="B"/>
    <s v="B"/>
    <x v="1"/>
    <x v="4"/>
    <x v="1"/>
    <n v="4"/>
    <n v="3.5"/>
    <n v="3.8"/>
    <n v="4.5"/>
    <n v="3.5"/>
    <n v="4"/>
    <n v="4"/>
    <n v="3.5"/>
    <n v="3.5"/>
    <n v="3.5"/>
    <n v="3.5"/>
    <n v="2.5"/>
    <n v="3.3"/>
    <n v="3.5"/>
    <n v="3.5"/>
    <n v="4"/>
    <n v="3.5"/>
    <n v="3.5"/>
    <n v="3.6"/>
    <n v="6"/>
    <n v="3.6749999999999998"/>
    <n v="15.4"/>
    <x v="0"/>
  </r>
  <r>
    <x v="0"/>
    <x v="14"/>
    <s v="B2"/>
    <s v="B2"/>
    <s v="B2"/>
    <s v="B2"/>
    <s v="A"/>
    <s v="A"/>
    <s v="A"/>
    <s v="A"/>
    <s v="A"/>
    <s v="A"/>
    <x v="2"/>
    <x v="3"/>
    <x v="6"/>
    <n v="0"/>
    <n v="0"/>
    <n v="0"/>
    <n v="0"/>
    <n v="0"/>
    <n v="0"/>
    <n v="0"/>
    <n v="0"/>
    <n v="0"/>
    <n v="0"/>
    <n v="0"/>
    <n v="0"/>
    <n v="0"/>
    <n v="0"/>
    <n v="0"/>
    <n v="0"/>
    <n v="0"/>
    <n v="0"/>
    <n v="0"/>
    <n v="0"/>
    <n v="0"/>
    <n v="0"/>
    <x v="0"/>
  </r>
  <r>
    <x v="0"/>
    <x v="15"/>
    <s v="A"/>
    <s v="A"/>
    <s v="A"/>
    <s v="A"/>
    <s v="A"/>
    <s v="A"/>
    <s v="A"/>
    <s v="A"/>
    <s v="A"/>
    <s v="A"/>
    <x v="2"/>
    <x v="1"/>
    <x v="1"/>
    <n v="3.5"/>
    <n v="3.5"/>
    <n v="3.7"/>
    <n v="4"/>
    <n v="3"/>
    <n v="3.5"/>
    <n v="3.5"/>
    <n v="3.5"/>
    <n v="4"/>
    <n v="3"/>
    <n v="3.5"/>
    <n v="3"/>
    <n v="3.4"/>
    <n v="3"/>
    <n v="3.5"/>
    <n v="4"/>
    <n v="3"/>
    <n v="3"/>
    <n v="3.3"/>
    <n v="3"/>
    <n v="3.4749999999999996"/>
    <n v="11.1"/>
    <x v="0"/>
  </r>
  <r>
    <x v="0"/>
    <x v="16"/>
    <s v="B1"/>
    <s v="B1"/>
    <s v="B1"/>
    <s v="B1"/>
    <s v="B"/>
    <s v="B"/>
    <s v="B"/>
    <s v="B"/>
    <s v="B"/>
    <s v="B"/>
    <x v="1"/>
    <x v="0"/>
    <x v="1"/>
    <n v="3.5"/>
    <n v="4.5"/>
    <n v="4"/>
    <n v="4"/>
    <n v="4.5"/>
    <n v="4"/>
    <n v="4.2"/>
    <n v="2.5"/>
    <n v="3.5"/>
    <n v="3.5"/>
    <n v="3"/>
    <n v="3.5"/>
    <n v="3.2"/>
    <n v="3"/>
    <n v="4"/>
    <n v="4"/>
    <n v="3.5"/>
    <n v="2.5"/>
    <n v="3.4"/>
    <n v="4.5"/>
    <n v="3.6999999999999997"/>
    <n v="13.6"/>
    <x v="0"/>
  </r>
  <r>
    <x v="0"/>
    <x v="17"/>
    <s v="—"/>
    <s v="B2"/>
    <s v="B2"/>
    <s v="B2"/>
    <s v="B"/>
    <s v="B"/>
    <s v="B"/>
    <s v="B"/>
    <s v="B"/>
    <s v="B"/>
    <x v="1"/>
    <x v="3"/>
    <x v="6"/>
    <n v="0"/>
    <n v="0"/>
    <n v="0"/>
    <n v="0"/>
    <n v="0"/>
    <n v="0"/>
    <n v="0"/>
    <n v="0"/>
    <n v="0"/>
    <n v="0"/>
    <n v="0"/>
    <n v="0"/>
    <n v="0"/>
    <n v="0"/>
    <n v="0"/>
    <n v="0"/>
    <n v="0"/>
    <n v="0"/>
    <n v="0"/>
    <n v="0"/>
    <n v="0"/>
    <n v="0"/>
    <x v="0"/>
  </r>
  <r>
    <x v="0"/>
    <x v="18"/>
    <s v="B2"/>
    <s v="B2"/>
    <s v="B2"/>
    <s v="B2"/>
    <s v="B"/>
    <s v="B"/>
    <s v="B"/>
    <s v="B"/>
    <s v="B"/>
    <s v="B"/>
    <x v="1"/>
    <x v="3"/>
    <x v="7"/>
    <n v="3.5"/>
    <n v="4.5"/>
    <n v="3.7"/>
    <n v="3.5"/>
    <n v="2.5"/>
    <n v="2.5"/>
    <n v="2.8"/>
    <n v="2"/>
    <n v="3"/>
    <n v="2"/>
    <n v="2.5"/>
    <n v="2.5"/>
    <n v="2.4"/>
    <n v="1.5"/>
    <n v="3"/>
    <n v="3.5"/>
    <n v="2.5"/>
    <n v="3"/>
    <n v="2.7"/>
    <n v="4.5"/>
    <n v="2.9000000000000004"/>
    <n v="9.1"/>
    <x v="0"/>
  </r>
  <r>
    <x v="0"/>
    <x v="19"/>
    <s v="A"/>
    <s v="A"/>
    <s v="A"/>
    <s v="A"/>
    <s v="A"/>
    <s v="A"/>
    <s v="A"/>
    <s v="A"/>
    <s v="A"/>
    <s v="A"/>
    <x v="2"/>
    <x v="3"/>
    <x v="2"/>
    <n v="4.5"/>
    <n v="4.5"/>
    <n v="4.5"/>
    <n v="4.5"/>
    <n v="4.5"/>
    <n v="3.5"/>
    <n v="4.2"/>
    <n v="4.5"/>
    <n v="4.5"/>
    <n v="5"/>
    <n v="4"/>
    <n v="4"/>
    <n v="4.4000000000000004"/>
    <n v="4.5"/>
    <n v="4.5"/>
    <n v="4.5"/>
    <n v="4.5"/>
    <n v="4.5"/>
    <n v="4.5"/>
    <n v="3.5"/>
    <n v="4.4000000000000004"/>
    <n v="18.399999999999999"/>
    <x v="0"/>
  </r>
  <r>
    <x v="0"/>
    <x v="20"/>
    <s v="A"/>
    <s v="A"/>
    <s v="A"/>
    <s v="A"/>
    <s v="A"/>
    <s v="A"/>
    <s v="A"/>
    <s v="A"/>
    <s v="A"/>
    <s v="A"/>
    <x v="2"/>
    <x v="3"/>
    <x v="1"/>
    <n v="3.5"/>
    <n v="3"/>
    <n v="3.5"/>
    <n v="3.5"/>
    <n v="3"/>
    <n v="2"/>
    <n v="2.8"/>
    <n v="2.5"/>
    <n v="3"/>
    <n v="2.5"/>
    <n v="2"/>
    <n v="2.5"/>
    <n v="2.5"/>
    <n v="2.5"/>
    <n v="3"/>
    <n v="3"/>
    <n v="2.5"/>
    <n v="3"/>
    <n v="2.8"/>
    <n v="4.5"/>
    <n v="2.9000000000000004"/>
    <n v="9.4"/>
    <x v="0"/>
  </r>
  <r>
    <x v="0"/>
    <x v="21"/>
    <s v="B1"/>
    <s v="B1"/>
    <s v="B1"/>
    <s v="B1"/>
    <s v="B"/>
    <s v="B"/>
    <s v="B"/>
    <s v="B"/>
    <s v="C2"/>
    <s v="C1"/>
    <x v="1"/>
    <x v="1"/>
    <x v="5"/>
    <n v="2.5"/>
    <n v="3.5"/>
    <n v="3.2"/>
    <n v="3.5"/>
    <n v="4"/>
    <n v="3.5"/>
    <n v="3.7"/>
    <n v="3.5"/>
    <n v="3.5"/>
    <n v="4"/>
    <n v="3.5"/>
    <n v="4"/>
    <n v="3.7"/>
    <n v="3"/>
    <n v="4"/>
    <n v="3"/>
    <n v="3"/>
    <n v="3.5"/>
    <n v="3.3"/>
    <n v="5"/>
    <n v="3.4750000000000005"/>
    <n v="12.9"/>
    <x v="0"/>
  </r>
  <r>
    <x v="0"/>
    <x v="22"/>
    <s v="A"/>
    <s v="A"/>
    <s v="A"/>
    <s v="A"/>
    <s v="A"/>
    <s v="A"/>
    <s v="A"/>
    <s v="A"/>
    <s v="A"/>
    <s v="A"/>
    <x v="2"/>
    <x v="0"/>
    <x v="2"/>
    <n v="4"/>
    <n v="4.5"/>
    <n v="4.3"/>
    <n v="4"/>
    <n v="3"/>
    <n v="3"/>
    <n v="3.3"/>
    <n v="3.5"/>
    <n v="3.5"/>
    <n v="3"/>
    <n v="3.5"/>
    <n v="3"/>
    <n v="3.3"/>
    <n v="3"/>
    <n v="3"/>
    <n v="3.5"/>
    <n v="3"/>
    <n v="2"/>
    <n v="2.9"/>
    <n v="5"/>
    <n v="3.4499999999999997"/>
    <n v="11.6"/>
    <x v="0"/>
  </r>
  <r>
    <x v="0"/>
    <x v="23"/>
    <s v="A"/>
    <s v="A"/>
    <s v="A"/>
    <s v="A"/>
    <s v="A"/>
    <s v="B"/>
    <s v="B"/>
    <s v="B"/>
    <s v="B"/>
    <s v="B"/>
    <x v="1"/>
    <x v="3"/>
    <x v="6"/>
    <n v="0"/>
    <n v="0"/>
    <n v="0"/>
    <n v="0"/>
    <n v="0"/>
    <n v="0"/>
    <n v="0"/>
    <n v="0"/>
    <n v="0"/>
    <n v="0"/>
    <n v="0"/>
    <n v="0"/>
    <n v="0"/>
    <n v="0"/>
    <n v="0"/>
    <n v="0"/>
    <n v="0"/>
    <n v="0"/>
    <n v="0"/>
    <n v="0"/>
    <n v="0"/>
    <n v="0"/>
    <x v="0"/>
  </r>
  <r>
    <x v="0"/>
    <x v="24"/>
    <s v="B1"/>
    <s v="B1"/>
    <s v="B1"/>
    <s v="B1"/>
    <s v="A"/>
    <s v="A"/>
    <s v="A"/>
    <s v="A"/>
    <s v="A"/>
    <s v="A"/>
    <x v="2"/>
    <x v="3"/>
    <x v="7"/>
    <n v="3"/>
    <n v="4"/>
    <n v="3.3"/>
    <n v="2"/>
    <n v="4.5"/>
    <n v="3"/>
    <n v="3.2"/>
    <n v="3.5"/>
    <n v="4"/>
    <n v="4.5"/>
    <n v="2.5"/>
    <n v="3.5"/>
    <n v="3.6"/>
    <n v="4"/>
    <n v="3"/>
    <n v="3"/>
    <n v="3.5"/>
    <n v="2"/>
    <n v="3.1"/>
    <n v="4.5"/>
    <n v="3.3"/>
    <n v="11.4"/>
    <x v="0"/>
  </r>
  <r>
    <x v="0"/>
    <x v="25"/>
    <s v="A"/>
    <s v="A"/>
    <s v="A"/>
    <s v="A"/>
    <s v="A"/>
    <s v="A"/>
    <s v="A"/>
    <s v="A"/>
    <s v="A"/>
    <s v="A"/>
    <x v="2"/>
    <x v="3"/>
    <x v="5"/>
    <n v="3"/>
    <n v="3.5"/>
    <n v="3.3"/>
    <n v="3"/>
    <n v="2.5"/>
    <n v="2.5"/>
    <n v="2.7"/>
    <n v="3.5"/>
    <n v="4"/>
    <n v="4"/>
    <n v="3.5"/>
    <n v="3"/>
    <n v="3.6"/>
    <n v="4.5"/>
    <n v="3"/>
    <n v="3"/>
    <n v="3"/>
    <n v="3.5"/>
    <n v="3.4"/>
    <n v="4"/>
    <n v="3.25"/>
    <n v="11.6"/>
    <x v="0"/>
  </r>
  <r>
    <x v="0"/>
    <x v="26"/>
    <s v="B2"/>
    <s v="B2"/>
    <s v="B2"/>
    <s v="B2"/>
    <s v="B"/>
    <s v="B"/>
    <s v="B"/>
    <s v="B"/>
    <s v="B"/>
    <s v="B"/>
    <x v="1"/>
    <x v="0"/>
    <x v="5"/>
    <n v="3.5"/>
    <n v="4"/>
    <n v="3.7"/>
    <n v="2.5"/>
    <n v="2.5"/>
    <n v="2.5"/>
    <n v="2.5"/>
    <n v="3.5"/>
    <n v="3.5"/>
    <n v="4"/>
    <n v="3"/>
    <n v="3.5"/>
    <n v="3.5"/>
    <n v="2.5"/>
    <n v="3"/>
    <n v="3"/>
    <n v="2.5"/>
    <n v="1.5"/>
    <n v="2.5"/>
    <n v="2.5"/>
    <n v="3.05"/>
    <n v="7.5"/>
    <x v="0"/>
  </r>
  <r>
    <x v="0"/>
    <x v="27"/>
    <s v="A"/>
    <s v="A"/>
    <s v="A"/>
    <s v="A"/>
    <s v="A"/>
    <s v="A"/>
    <s v="A"/>
    <s v="A"/>
    <s v="A"/>
    <s v="A"/>
    <x v="2"/>
    <x v="3"/>
    <x v="1"/>
    <n v="3.5"/>
    <n v="3.5"/>
    <n v="3.7"/>
    <n v="3"/>
    <n v="3"/>
    <n v="3"/>
    <n v="3"/>
    <n v="2.5"/>
    <n v="3"/>
    <n v="2.5"/>
    <n v="2.5"/>
    <n v="3"/>
    <n v="2.7"/>
    <n v="2.5"/>
    <n v="3"/>
    <n v="3"/>
    <n v="3"/>
    <n v="2.5"/>
    <n v="2.8"/>
    <n v="4.5"/>
    <n v="3.05"/>
    <n v="9.8000000000000007"/>
    <x v="0"/>
  </r>
  <r>
    <x v="0"/>
    <x v="28"/>
    <s v="B1"/>
    <s v="B1"/>
    <s v="B1"/>
    <s v="B1"/>
    <s v="B"/>
    <s v="B"/>
    <s v="B"/>
    <s v="B"/>
    <s v="C1"/>
    <s v="C1"/>
    <x v="3"/>
    <x v="2"/>
    <x v="0"/>
    <n v="4"/>
    <n v="4.5"/>
    <n v="4.5"/>
    <n v="3.5"/>
    <n v="4"/>
    <n v="4"/>
    <n v="3.8"/>
    <n v="5"/>
    <n v="4.5"/>
    <n v="4.5"/>
    <n v="4"/>
    <n v="4"/>
    <n v="4.4000000000000004"/>
    <n v="4"/>
    <n v="4"/>
    <n v="4"/>
    <n v="4"/>
    <n v="3.5"/>
    <n v="3.9"/>
    <n v="4.5"/>
    <n v="4.1500000000000004"/>
    <n v="16.8"/>
    <x v="0"/>
  </r>
  <r>
    <x v="0"/>
    <x v="29"/>
    <s v="not applicable"/>
    <s v="not applicable"/>
    <s v="not applicable"/>
    <s v="not applicable"/>
    <s v="not applicable"/>
    <s v="not applicable"/>
    <s v="not applicable"/>
    <s v="not applicable"/>
    <s v="not applicable"/>
    <s v="not applicable"/>
    <x v="4"/>
    <x v="5"/>
    <x v="8"/>
    <n v="3.3000000000000003"/>
    <n v="3.4000000000000004"/>
    <n v="3.5"/>
    <n v="3.5"/>
    <n v="3"/>
    <n v="3"/>
    <n v="3.2"/>
    <n v="3.4000000000000004"/>
    <n v="3.4000000000000004"/>
    <n v="3.3000000000000003"/>
    <n v="3"/>
    <n v="2.9000000000000004"/>
    <n v="3.2"/>
    <n v="3.1"/>
    <n v="3.1"/>
    <n v="3.3000000000000003"/>
    <n v="3"/>
    <n v="2.8000000000000003"/>
    <n v="3"/>
    <n v="4.3571428571428568"/>
    <n v="3.2142857142857144"/>
    <n v="11.700000000000001"/>
    <x v="0"/>
  </r>
  <r>
    <x v="0"/>
    <x v="30"/>
    <s v="not applicable"/>
    <s v="not applicable"/>
    <s v="not applicable"/>
    <s v="not applicable"/>
    <s v="not applicable"/>
    <s v="not applicable"/>
    <s v="not applicable"/>
    <s v="not applicable"/>
    <s v="not applicable"/>
    <s v="not applicable"/>
    <x v="4"/>
    <x v="6"/>
    <x v="9"/>
    <n v="3.1"/>
    <n v="3.6"/>
    <n v="3.3000000000000003"/>
    <n v="3"/>
    <n v="3.2"/>
    <n v="2.8000000000000003"/>
    <n v="3"/>
    <n v="2.9000000000000004"/>
    <n v="3.1"/>
    <n v="3.1"/>
    <n v="2.8000000000000003"/>
    <n v="2.8000000000000003"/>
    <n v="2.9000000000000004"/>
    <n v="2.7"/>
    <n v="3.1"/>
    <n v="3"/>
    <n v="2.6"/>
    <n v="2.5"/>
    <n v="2.8000000000000003"/>
    <n v="3.5"/>
    <n v="2.996428571428571"/>
    <n v="10.3"/>
    <x v="0"/>
  </r>
  <r>
    <x v="0"/>
    <x v="31"/>
    <s v="not applicable"/>
    <s v="not applicable"/>
    <s v="not applicable"/>
    <s v="not applicable"/>
    <s v="not applicable"/>
    <s v="not applicable"/>
    <s v="not applicable"/>
    <s v="not applicable"/>
    <s v="not applicable"/>
    <s v="not applicable"/>
    <x v="4"/>
    <x v="7"/>
    <x v="10"/>
    <n v="3.6346153846153846"/>
    <n v="3.9807692307692308"/>
    <n v="3.8615384615384625"/>
    <n v="3.7115384615384617"/>
    <n v="3.4807692307692308"/>
    <n v="3.2307692307692308"/>
    <n v="3.4692307692307693"/>
    <n v="3.5576923076923075"/>
    <n v="3.6346153846153846"/>
    <n v="3.5769230769230771"/>
    <n v="3.25"/>
    <n v="3.2307692307692308"/>
    <n v="3.45"/>
    <n v="3.2692307692307692"/>
    <n v="3.4807692307692308"/>
    <n v="3.5"/>
    <n v="3.1538461538461537"/>
    <n v="2.9423076923076925"/>
    <n v="3.2692307692307696"/>
    <n v="4.4038461538461542"/>
    <n v="3.5125000000000002"/>
    <n v="12.511538461538462"/>
    <x v="0"/>
  </r>
  <r>
    <x v="0"/>
    <x v="32"/>
    <s v="not applicable"/>
    <s v="not applicable"/>
    <s v="not applicable"/>
    <s v="not applicable"/>
    <s v="not applicable"/>
    <s v="not applicable"/>
    <s v="not applicable"/>
    <s v="not applicable"/>
    <s v="not applicable"/>
    <s v="not applicable"/>
    <x v="4"/>
    <x v="3"/>
    <x v="5"/>
    <n v="3.5"/>
    <n v="3.75"/>
    <n v="3.59"/>
    <n v="3.45"/>
    <n v="3.6"/>
    <n v="2.95"/>
    <n v="3.3299999999999996"/>
    <n v="3.1"/>
    <n v="3.35"/>
    <n v="3.35"/>
    <n v="2.9"/>
    <n v="3"/>
    <n v="3.14"/>
    <n v="3.5"/>
    <n v="3.35"/>
    <n v="3.45"/>
    <n v="3.15"/>
    <n v="3.1"/>
    <n v="3.31"/>
    <n v="4.2"/>
    <n v="3.3424999999999998"/>
    <n v="12.010000000000002"/>
    <x v="0"/>
  </r>
  <r>
    <x v="0"/>
    <x v="33"/>
    <s v="not applicable"/>
    <s v="not applicable"/>
    <s v="not applicable"/>
    <s v="not applicable"/>
    <s v="not applicable"/>
    <s v="not applicable"/>
    <s v="not applicable"/>
    <s v="not applicable"/>
    <s v="not applicable"/>
    <s v="not applicable"/>
    <x v="4"/>
    <x v="8"/>
    <x v="11"/>
    <n v="3.625"/>
    <n v="3.8125"/>
    <n v="3.9"/>
    <n v="4.125"/>
    <n v="3.125"/>
    <n v="3.375"/>
    <n v="3.5249999999999999"/>
    <n v="3.9375"/>
    <n v="3.8125"/>
    <n v="3.625"/>
    <n v="3.375"/>
    <n v="3.25"/>
    <n v="3.5999999999999996"/>
    <n v="3.1875"/>
    <n v="3.3125"/>
    <n v="3.625"/>
    <n v="3.125"/>
    <n v="2.8125"/>
    <n v="3.2124999999999999"/>
    <n v="5"/>
    <n v="3.5593749999999997"/>
    <n v="12.9625"/>
    <x v="0"/>
  </r>
  <r>
    <x v="0"/>
    <x v="34"/>
    <s v="not applicable"/>
    <s v="not applicable"/>
    <s v="not applicable"/>
    <s v="not applicable"/>
    <s v="not applicable"/>
    <s v="not applicable"/>
    <s v="not applicable"/>
    <s v="not applicable"/>
    <s v="not applicable"/>
    <s v="not applicable"/>
    <x v="4"/>
    <x v="8"/>
    <x v="12"/>
    <n v="3.6428571428571428"/>
    <n v="4.2857142857142856"/>
    <n v="4.0142857142857142"/>
    <n v="3.5"/>
    <n v="3.6428571428571428"/>
    <n v="3.3571428571428572"/>
    <n v="3.5"/>
    <n v="3.6428571428571428"/>
    <n v="3.7142857142857144"/>
    <n v="3.7857142857142856"/>
    <n v="3.4285714285714284"/>
    <n v="3.4285714285714284"/>
    <n v="3.6000000000000005"/>
    <n v="3"/>
    <n v="3.7857142857142856"/>
    <n v="3.3571428571428572"/>
    <n v="3.0714285714285716"/>
    <n v="2.7857142857142856"/>
    <n v="3.1999999999999997"/>
    <n v="4"/>
    <n v="3.5785714285714292"/>
    <n v="12.042857142857143"/>
    <x v="0"/>
  </r>
  <r>
    <x v="0"/>
    <x v="35"/>
    <s v="not applicable"/>
    <s v="not applicable"/>
    <s v="not applicable"/>
    <s v="not applicable"/>
    <s v="not applicable"/>
    <s v="not applicable"/>
    <s v="not applicable"/>
    <s v="not applicable"/>
    <s v="not applicable"/>
    <s v="not applicable"/>
    <x v="4"/>
    <x v="8"/>
    <x v="13"/>
    <n v="3.71875"/>
    <n v="4.125"/>
    <n v="4.03125"/>
    <n v="3.875"/>
    <n v="3.40625"/>
    <n v="3.40625"/>
    <n v="3.5562500000000004"/>
    <n v="3.84375"/>
    <n v="3.8125"/>
    <n v="3.71875"/>
    <n v="3.46875"/>
    <n v="3.375"/>
    <n v="3.6437499999999998"/>
    <n v="3.125"/>
    <n v="3.5625"/>
    <n v="3.53125"/>
    <n v="3.15625"/>
    <n v="2.84375"/>
    <n v="3.2437499999999995"/>
    <n v="4.53125"/>
    <n v="3.6187499999999999"/>
    <n v="12.825000000000001"/>
    <x v="0"/>
  </r>
  <r>
    <x v="1"/>
    <x v="0"/>
    <s v="—"/>
    <s v="—"/>
    <s v="B1"/>
    <s v="B1"/>
    <s v="B"/>
    <s v="B"/>
    <s v="B"/>
    <s v="C"/>
    <s v="C1"/>
    <s v="C2"/>
    <x v="0"/>
    <x v="0"/>
    <x v="14"/>
    <n v="5.5"/>
    <n v="5.5"/>
    <n v="5.5"/>
    <n v="5"/>
    <n v="4"/>
    <n v="4"/>
    <n v="4.3"/>
    <n v="4.5"/>
    <n v="4.5"/>
    <n v="4"/>
    <n v="4.5"/>
    <n v="4"/>
    <n v="4.3"/>
    <n v="4"/>
    <n v="4"/>
    <n v="4"/>
    <n v="4"/>
    <n v="3.5"/>
    <n v="3.9"/>
    <n v="4"/>
    <n v="4.5"/>
    <n v="17.5"/>
    <x v="1"/>
  </r>
  <r>
    <x v="1"/>
    <x v="1"/>
    <s v="B1"/>
    <s v="B1"/>
    <s v="B1"/>
    <s v="B1"/>
    <s v="B"/>
    <s v="B"/>
    <s v="C"/>
    <s v="C"/>
    <s v="C2"/>
    <s v="C2"/>
    <x v="0"/>
    <x v="0"/>
    <x v="1"/>
    <n v="3"/>
    <n v="5"/>
    <n v="4"/>
    <n v="3"/>
    <n v="3.5"/>
    <n v="3"/>
    <n v="3.2"/>
    <n v="4"/>
    <n v="3.5"/>
    <n v="3"/>
    <n v="3.5"/>
    <n v="3"/>
    <n v="3.4"/>
    <n v="3"/>
    <n v="3"/>
    <n v="4"/>
    <n v="2.5"/>
    <n v="2.5"/>
    <n v="3"/>
    <n v="2.5"/>
    <n v="3.4"/>
    <n v="9.5"/>
    <x v="2"/>
  </r>
  <r>
    <x v="1"/>
    <x v="2"/>
    <s v="B1"/>
    <s v="B1"/>
    <s v="B1"/>
    <s v="B1"/>
    <s v="B"/>
    <s v="B"/>
    <s v="B"/>
    <s v="B"/>
    <s v="B"/>
    <s v="B"/>
    <x v="1"/>
    <x v="1"/>
    <x v="2"/>
    <n v="3.5"/>
    <n v="4.5"/>
    <n v="4.2"/>
    <n v="3"/>
    <n v="3.5"/>
    <n v="3.5"/>
    <n v="3.3"/>
    <n v="4"/>
    <n v="3.5"/>
    <n v="4"/>
    <n v="4"/>
    <n v="3"/>
    <n v="3.7"/>
    <n v="3.5"/>
    <n v="3.5"/>
    <n v="3"/>
    <n v="3"/>
    <n v="3"/>
    <n v="3.2"/>
    <n v="5"/>
    <n v="3.5999999999999996"/>
    <n v="13"/>
    <x v="3"/>
  </r>
  <r>
    <x v="1"/>
    <x v="3"/>
    <s v="A"/>
    <s v="A"/>
    <s v="A"/>
    <s v="A"/>
    <s v="A"/>
    <s v="A"/>
    <s v="A"/>
    <s v="A"/>
    <s v="A"/>
    <s v="A"/>
    <x v="2"/>
    <x v="1"/>
    <x v="2"/>
    <n v="3.5"/>
    <n v="4"/>
    <n v="4"/>
    <n v="3.5"/>
    <n v="3.5"/>
    <n v="3.5"/>
    <n v="3.5"/>
    <n v="4.5"/>
    <n v="4.5"/>
    <n v="4"/>
    <n v="3.5"/>
    <n v="4.5"/>
    <n v="4.2"/>
    <n v="4"/>
    <n v="4"/>
    <n v="4"/>
    <n v="4"/>
    <n v="4"/>
    <n v="4"/>
    <n v="5"/>
    <n v="3.9249999999999998"/>
    <n v="16.8"/>
    <x v="4"/>
  </r>
  <r>
    <x v="1"/>
    <x v="4"/>
    <s v="A"/>
    <s v="A"/>
    <s v="A"/>
    <s v="A"/>
    <s v="A"/>
    <s v="A"/>
    <s v="A"/>
    <s v="A"/>
    <s v="A"/>
    <s v="A"/>
    <x v="2"/>
    <x v="2"/>
    <x v="2"/>
    <n v="4"/>
    <n v="4"/>
    <n v="4.2"/>
    <n v="4"/>
    <n v="3.5"/>
    <n v="3"/>
    <n v="3.5"/>
    <n v="4"/>
    <n v="4"/>
    <n v="4"/>
    <n v="3"/>
    <n v="3"/>
    <n v="3.6"/>
    <n v="2.5"/>
    <n v="3.5"/>
    <n v="4"/>
    <n v="2.5"/>
    <n v="2.5"/>
    <n v="3"/>
    <n v="4.5"/>
    <n v="3.5750000000000002"/>
    <n v="11.9"/>
    <x v="5"/>
  </r>
  <r>
    <x v="1"/>
    <x v="5"/>
    <s v="B1"/>
    <s v="B1"/>
    <s v="B1"/>
    <s v="B1"/>
    <s v="C"/>
    <s v="C"/>
    <s v="C"/>
    <s v="C"/>
    <s v="C1"/>
    <s v="C1"/>
    <x v="1"/>
    <x v="3"/>
    <x v="0"/>
    <n v="4.5"/>
    <n v="5"/>
    <n v="4.8"/>
    <n v="4"/>
    <n v="4.5"/>
    <n v="4"/>
    <n v="4.2"/>
    <n v="4.5"/>
    <n v="4.5"/>
    <n v="4"/>
    <n v="4.5"/>
    <n v="4"/>
    <n v="4.3"/>
    <n v="4"/>
    <n v="4.5"/>
    <n v="5"/>
    <n v="4"/>
    <n v="4.5"/>
    <n v="4.4000000000000004"/>
    <n v="4"/>
    <n v="4.4250000000000007"/>
    <n v="18.899999999999999"/>
    <x v="3"/>
  </r>
  <r>
    <x v="1"/>
    <x v="36"/>
    <s v="—"/>
    <s v="—"/>
    <s v="—"/>
    <s v="B1"/>
    <s v="B"/>
    <s v="B"/>
    <s v="B"/>
    <s v="C"/>
    <s v="C1"/>
    <s v="C2"/>
    <x v="0"/>
    <x v="0"/>
    <x v="2"/>
    <n v="4.5"/>
    <n v="5"/>
    <n v="4.7"/>
    <n v="4.5"/>
    <n v="3.5"/>
    <n v="5"/>
    <n v="4.3"/>
    <n v="4.5"/>
    <n v="5"/>
    <n v="4.5"/>
    <n v="4"/>
    <n v="4"/>
    <n v="4.4000000000000004"/>
    <n v="3.5"/>
    <n v="4"/>
    <n v="4.5"/>
    <n v="4"/>
    <n v="4"/>
    <n v="4"/>
    <n v="4"/>
    <n v="4.3499999999999996"/>
    <n v="17.3"/>
    <x v="6"/>
  </r>
  <r>
    <x v="1"/>
    <x v="6"/>
    <s v="B2"/>
    <s v="B2"/>
    <s v="B2"/>
    <s v="B2"/>
    <s v="B2"/>
    <s v="C"/>
    <s v="C"/>
    <s v="C"/>
    <s v="C1"/>
    <s v="C1"/>
    <x v="3"/>
    <x v="2"/>
    <x v="2"/>
    <n v="4.5"/>
    <n v="4.5"/>
    <n v="4.5"/>
    <n v="4"/>
    <n v="4"/>
    <n v="3.5"/>
    <n v="3.8"/>
    <n v="4"/>
    <n v="3.5"/>
    <n v="3.5"/>
    <n v="3.5"/>
    <n v="3.5"/>
    <n v="3.6"/>
    <n v="2.5"/>
    <n v="4.5"/>
    <n v="3"/>
    <n v="2.5"/>
    <n v="3"/>
    <n v="3.1"/>
    <n v="5.5"/>
    <n v="3.75"/>
    <n v="13.6"/>
    <x v="1"/>
  </r>
  <r>
    <x v="1"/>
    <x v="7"/>
    <s v="A"/>
    <s v="A"/>
    <s v="A"/>
    <s v="A"/>
    <s v="A"/>
    <s v="A"/>
    <s v="A"/>
    <s v="A"/>
    <s v="A"/>
    <s v="A"/>
    <x v="2"/>
    <x v="3"/>
    <x v="4"/>
    <n v="2.5"/>
    <n v="3.5"/>
    <n v="2.8"/>
    <n v="2.5"/>
    <n v="3"/>
    <n v="2.5"/>
    <n v="2.7"/>
    <n v="3"/>
    <n v="3"/>
    <n v="3"/>
    <n v="3"/>
    <n v="3"/>
    <n v="3"/>
    <n v="3"/>
    <n v="3"/>
    <n v="3"/>
    <n v="3"/>
    <n v="3"/>
    <n v="3"/>
    <n v="4"/>
    <n v="2.875"/>
    <n v="9.4"/>
    <x v="7"/>
  </r>
  <r>
    <x v="1"/>
    <x v="8"/>
    <s v="A"/>
    <s v="A"/>
    <s v="A"/>
    <s v="A"/>
    <s v="A"/>
    <s v="A"/>
    <s v="A"/>
    <s v="A"/>
    <s v="A"/>
    <s v="A"/>
    <x v="2"/>
    <x v="0"/>
    <x v="2"/>
    <n v="4"/>
    <n v="4"/>
    <n v="4.2"/>
    <n v="5"/>
    <n v="3.5"/>
    <n v="3.5"/>
    <n v="4"/>
    <n v="4.5"/>
    <n v="3.5"/>
    <n v="4"/>
    <n v="3.5"/>
    <n v="3.5"/>
    <n v="3.8"/>
    <n v="3"/>
    <n v="3.5"/>
    <n v="3.5"/>
    <n v="2.5"/>
    <n v="2.5"/>
    <n v="3"/>
    <n v="5"/>
    <n v="3.75"/>
    <n v="12.8"/>
    <x v="8"/>
  </r>
  <r>
    <x v="1"/>
    <x v="9"/>
    <s v="A"/>
    <s v="A"/>
    <s v="A"/>
    <s v="A"/>
    <s v="A"/>
    <s v="A"/>
    <s v="A"/>
    <s v="A"/>
    <s v="A"/>
    <s v="A"/>
    <x v="2"/>
    <x v="2"/>
    <x v="1"/>
    <n v="4"/>
    <n v="4"/>
    <n v="4"/>
    <n v="3.5"/>
    <n v="2"/>
    <n v="3.5"/>
    <n v="3"/>
    <n v="4"/>
    <n v="4"/>
    <n v="4"/>
    <n v="4"/>
    <n v="3"/>
    <n v="3.8"/>
    <n v="3"/>
    <n v="3"/>
    <n v="3.5"/>
    <n v="3.5"/>
    <n v="3"/>
    <n v="3.2"/>
    <n v="5"/>
    <n v="3.5"/>
    <n v="12.7"/>
    <x v="9"/>
  </r>
  <r>
    <x v="1"/>
    <x v="10"/>
    <s v="A"/>
    <s v="A"/>
    <s v="A"/>
    <s v="A"/>
    <s v="A"/>
    <s v="A"/>
    <s v="A"/>
    <s v="A"/>
    <s v="A"/>
    <s v="A"/>
    <x v="2"/>
    <x v="1"/>
    <x v="5"/>
    <n v="2.5"/>
    <n v="3.5"/>
    <n v="3.2"/>
    <n v="3.5"/>
    <n v="3"/>
    <n v="4"/>
    <n v="3.5"/>
    <n v="4"/>
    <n v="4"/>
    <n v="4"/>
    <n v="3.5"/>
    <n v="4"/>
    <n v="3.9"/>
    <n v="4"/>
    <n v="3.5"/>
    <n v="4"/>
    <n v="4"/>
    <n v="2.5"/>
    <n v="3.6"/>
    <n v="4"/>
    <n v="3.55"/>
    <n v="13.2"/>
    <x v="10"/>
  </r>
  <r>
    <x v="1"/>
    <x v="11"/>
    <s v="B1"/>
    <s v="B1"/>
    <s v="B1"/>
    <s v="B1"/>
    <s v="B"/>
    <s v="B"/>
    <s v="A"/>
    <s v="A"/>
    <s v="A"/>
    <s v="A"/>
    <x v="2"/>
    <x v="3"/>
    <x v="4"/>
    <n v="2.5"/>
    <n v="2"/>
    <n v="2.2999999999999998"/>
    <n v="3"/>
    <n v="3"/>
    <n v="2.5"/>
    <n v="2.8"/>
    <n v="3"/>
    <n v="2"/>
    <n v="3"/>
    <n v="2.5"/>
    <n v="2.5"/>
    <n v="2.6"/>
    <n v="3.5"/>
    <n v="2.5"/>
    <n v="3"/>
    <n v="2"/>
    <n v="2.5"/>
    <n v="2.7"/>
    <n v="4"/>
    <n v="2.5999999999999996"/>
    <n v="8"/>
    <x v="11"/>
  </r>
  <r>
    <x v="1"/>
    <x v="12"/>
    <s v="B1"/>
    <s v="B1"/>
    <s v="B1"/>
    <s v="B1"/>
    <s v="B"/>
    <s v="B"/>
    <s v="B"/>
    <s v="A"/>
    <s v="A"/>
    <s v="A"/>
    <x v="2"/>
    <x v="3"/>
    <x v="4"/>
    <n v="2.5"/>
    <n v="2"/>
    <n v="2.2999999999999998"/>
    <n v="4"/>
    <n v="3.5"/>
    <n v="2.5"/>
    <n v="3.3"/>
    <n v="2.5"/>
    <n v="2"/>
    <n v="3"/>
    <n v="2"/>
    <n v="3"/>
    <n v="2.5"/>
    <n v="3.5"/>
    <n v="3"/>
    <n v="3"/>
    <n v="2"/>
    <n v="3"/>
    <n v="2.9"/>
    <n v="2"/>
    <n v="2.75"/>
    <n v="7.2"/>
    <x v="12"/>
  </r>
  <r>
    <x v="1"/>
    <x v="13"/>
    <s v="A"/>
    <s v="A"/>
    <s v="A"/>
    <s v="A"/>
    <s v="A"/>
    <s v="B"/>
    <s v="B"/>
    <s v="B"/>
    <s v="B"/>
    <s v="B"/>
    <x v="1"/>
    <x v="4"/>
    <x v="2"/>
    <n v="4.5"/>
    <n v="4"/>
    <n v="4.3"/>
    <n v="4.5"/>
    <n v="3.5"/>
    <n v="4"/>
    <n v="4"/>
    <n v="3.5"/>
    <n v="4"/>
    <n v="4"/>
    <n v="3.5"/>
    <n v="3"/>
    <n v="3.6"/>
    <n v="3.5"/>
    <n v="4"/>
    <n v="4"/>
    <n v="3.5"/>
    <n v="3.5"/>
    <n v="3.7"/>
    <n v="5.5"/>
    <n v="3.9000000000000004"/>
    <n v="16.2"/>
    <x v="13"/>
  </r>
  <r>
    <x v="1"/>
    <x v="14"/>
    <s v="B2"/>
    <s v="B2"/>
    <s v="B2"/>
    <s v="B2"/>
    <s v="A"/>
    <s v="A"/>
    <s v="A"/>
    <s v="A"/>
    <s v="A"/>
    <s v="A"/>
    <x v="2"/>
    <x v="3"/>
    <x v="7"/>
    <n v="2"/>
    <n v="1"/>
    <n v="2"/>
    <n v="4"/>
    <n v="1"/>
    <n v="2"/>
    <n v="2.2999999999999998"/>
    <n v="3"/>
    <n v="2.5"/>
    <n v="2.5"/>
    <n v="2.5"/>
    <n v="1"/>
    <n v="2.2999999999999998"/>
    <n v="2.5"/>
    <n v="3.5"/>
    <n v="3"/>
    <n v="3"/>
    <n v="3"/>
    <n v="3"/>
    <n v="4"/>
    <n v="2.4"/>
    <n v="7.9"/>
    <x v="14"/>
  </r>
  <r>
    <x v="1"/>
    <x v="15"/>
    <s v="A"/>
    <s v="A"/>
    <s v="A"/>
    <s v="A"/>
    <s v="A"/>
    <s v="A"/>
    <s v="A"/>
    <s v="A"/>
    <s v="A"/>
    <s v="A"/>
    <x v="2"/>
    <x v="1"/>
    <x v="1"/>
    <n v="3.5"/>
    <n v="3.5"/>
    <n v="3.7"/>
    <n v="4.5"/>
    <n v="3"/>
    <n v="3.5"/>
    <n v="3.7"/>
    <n v="3.5"/>
    <n v="4"/>
    <n v="3.5"/>
    <n v="3.5"/>
    <n v="3.5"/>
    <n v="3.6"/>
    <n v="3.5"/>
    <n v="4"/>
    <n v="4"/>
    <n v="3.5"/>
    <n v="3.5"/>
    <n v="3.7"/>
    <n v="4"/>
    <n v="3.6749999999999998"/>
    <n v="13.9"/>
    <x v="15"/>
  </r>
  <r>
    <x v="1"/>
    <x v="16"/>
    <s v="B1"/>
    <s v="B1"/>
    <s v="B1"/>
    <s v="B1"/>
    <s v="B"/>
    <s v="B"/>
    <s v="B"/>
    <s v="B"/>
    <s v="B"/>
    <s v="B"/>
    <x v="1"/>
    <x v="0"/>
    <x v="1"/>
    <n v="3.5"/>
    <n v="4.5"/>
    <n v="4"/>
    <n v="4"/>
    <n v="4.5"/>
    <n v="4"/>
    <n v="4.2"/>
    <n v="3"/>
    <n v="3.5"/>
    <n v="3.5"/>
    <n v="3"/>
    <n v="3.5"/>
    <n v="3.3"/>
    <n v="3"/>
    <n v="4"/>
    <n v="3.5"/>
    <n v="3.5"/>
    <n v="3"/>
    <n v="3.4"/>
    <n v="5"/>
    <n v="3.7250000000000001"/>
    <n v="14.1"/>
    <x v="16"/>
  </r>
  <r>
    <x v="1"/>
    <x v="17"/>
    <s v="—"/>
    <s v="B2"/>
    <s v="B2"/>
    <s v="B2"/>
    <s v="B"/>
    <s v="B"/>
    <s v="B"/>
    <s v="B"/>
    <s v="B"/>
    <s v="B"/>
    <x v="1"/>
    <x v="3"/>
    <x v="6"/>
    <n v="0"/>
    <n v="0"/>
    <n v="0"/>
    <n v="0"/>
    <n v="0"/>
    <n v="0"/>
    <n v="0"/>
    <n v="0"/>
    <n v="0"/>
    <n v="0"/>
    <n v="0"/>
    <n v="0"/>
    <n v="0"/>
    <n v="0"/>
    <n v="0"/>
    <n v="0"/>
    <n v="0"/>
    <n v="0"/>
    <n v="0"/>
    <n v="0"/>
    <n v="0"/>
    <m/>
    <x v="3"/>
  </r>
  <r>
    <x v="1"/>
    <x v="18"/>
    <s v="B2"/>
    <s v="B2"/>
    <s v="B2"/>
    <s v="B2"/>
    <s v="B"/>
    <s v="B"/>
    <s v="B"/>
    <s v="B"/>
    <s v="B"/>
    <s v="B"/>
    <x v="1"/>
    <x v="3"/>
    <x v="1"/>
    <n v="3.5"/>
    <n v="4.5"/>
    <n v="4"/>
    <n v="3.5"/>
    <n v="3"/>
    <n v="2.5"/>
    <n v="3"/>
    <n v="2.5"/>
    <n v="3"/>
    <n v="2.5"/>
    <n v="3"/>
    <n v="1.5"/>
    <n v="2.5"/>
    <n v="3"/>
    <n v="3.5"/>
    <n v="4"/>
    <n v="2.5"/>
    <n v="3"/>
    <n v="3.2"/>
    <n v="4"/>
    <n v="3.1749999999999998"/>
    <n v="10.9"/>
    <x v="17"/>
  </r>
  <r>
    <x v="1"/>
    <x v="19"/>
    <s v="A"/>
    <s v="A"/>
    <s v="A"/>
    <s v="A"/>
    <s v="A"/>
    <s v="A"/>
    <s v="A"/>
    <s v="A"/>
    <s v="A"/>
    <s v="A"/>
    <x v="2"/>
    <x v="3"/>
    <x v="2"/>
    <n v="4"/>
    <n v="4"/>
    <n v="4.2"/>
    <n v="4.5"/>
    <n v="4.5"/>
    <n v="3.5"/>
    <n v="4.2"/>
    <n v="4.5"/>
    <n v="4"/>
    <n v="4.5"/>
    <n v="3.5"/>
    <n v="3.5"/>
    <n v="4"/>
    <n v="4.5"/>
    <n v="4"/>
    <n v="4.5"/>
    <n v="4.5"/>
    <n v="4.5"/>
    <n v="4.4000000000000004"/>
    <n v="4"/>
    <n v="4.2"/>
    <n v="17.899999999999999"/>
    <x v="18"/>
  </r>
  <r>
    <x v="1"/>
    <x v="20"/>
    <s v="A"/>
    <s v="A"/>
    <s v="A"/>
    <s v="A"/>
    <s v="A"/>
    <s v="A"/>
    <s v="A"/>
    <s v="A"/>
    <s v="A"/>
    <s v="A"/>
    <x v="2"/>
    <x v="3"/>
    <x v="1"/>
    <n v="3.5"/>
    <n v="3"/>
    <n v="3.5"/>
    <n v="4"/>
    <n v="3.5"/>
    <n v="2.5"/>
    <n v="3.3"/>
    <n v="2.5"/>
    <n v="3"/>
    <n v="2.5"/>
    <n v="2.5"/>
    <n v="2.5"/>
    <n v="2.6"/>
    <n v="2.5"/>
    <n v="3.5"/>
    <n v="3"/>
    <n v="2.5"/>
    <n v="3"/>
    <n v="2.9"/>
    <n v="4"/>
    <n v="3.0750000000000002"/>
    <n v="9.8000000000000007"/>
    <x v="19"/>
  </r>
  <r>
    <x v="1"/>
    <x v="21"/>
    <s v="B1"/>
    <s v="B1"/>
    <s v="B1"/>
    <s v="B1"/>
    <s v="B"/>
    <s v="B"/>
    <s v="B"/>
    <s v="B"/>
    <s v="C2"/>
    <s v="C1"/>
    <x v="1"/>
    <x v="1"/>
    <x v="5"/>
    <n v="2.5"/>
    <n v="3.5"/>
    <n v="3.2"/>
    <n v="3.5"/>
    <n v="4"/>
    <n v="3.5"/>
    <n v="3.7"/>
    <n v="3.5"/>
    <n v="4"/>
    <n v="4"/>
    <n v="3.5"/>
    <n v="4"/>
    <n v="3.8"/>
    <n v="3"/>
    <n v="4"/>
    <n v="3.5"/>
    <n v="3"/>
    <n v="3"/>
    <n v="3.3"/>
    <n v="4.5"/>
    <n v="3.5"/>
    <n v="12.6"/>
    <x v="20"/>
  </r>
  <r>
    <x v="1"/>
    <x v="22"/>
    <s v="A"/>
    <s v="A"/>
    <s v="A"/>
    <s v="A"/>
    <s v="A"/>
    <s v="A"/>
    <s v="A"/>
    <s v="A"/>
    <s v="A"/>
    <s v="A"/>
    <x v="2"/>
    <x v="0"/>
    <x v="1"/>
    <n v="4.5"/>
    <n v="4"/>
    <n v="4.2"/>
    <n v="4"/>
    <n v="3"/>
    <n v="3"/>
    <n v="3.3"/>
    <n v="3.5"/>
    <n v="3.5"/>
    <n v="3"/>
    <n v="3.5"/>
    <n v="3.5"/>
    <n v="3.4"/>
    <n v="3"/>
    <n v="4"/>
    <n v="3"/>
    <n v="3"/>
    <n v="2.5"/>
    <n v="3.1"/>
    <n v="5"/>
    <n v="3.5"/>
    <n v="12.4"/>
    <x v="21"/>
  </r>
  <r>
    <x v="1"/>
    <x v="23"/>
    <s v="A"/>
    <s v="A"/>
    <s v="A"/>
    <s v="A"/>
    <s v="A"/>
    <s v="B"/>
    <s v="B"/>
    <s v="B"/>
    <s v="B"/>
    <s v="B"/>
    <x v="1"/>
    <x v="3"/>
    <x v="1"/>
    <n v="3.5"/>
    <n v="5.5"/>
    <n v="4.3"/>
    <n v="3.5"/>
    <n v="2.5"/>
    <n v="1.5"/>
    <n v="2.5"/>
    <n v="2.5"/>
    <n v="4"/>
    <n v="2.5"/>
    <n v="1.5"/>
    <n v="2"/>
    <n v="2.5"/>
    <n v="2"/>
    <n v="3"/>
    <n v="3"/>
    <n v="3"/>
    <n v="3"/>
    <n v="2.8"/>
    <n v="4"/>
    <n v="3.0250000000000004"/>
    <n v="9.4"/>
    <x v="22"/>
  </r>
  <r>
    <x v="1"/>
    <x v="24"/>
    <s v="B1"/>
    <s v="B1"/>
    <s v="B1"/>
    <s v="B1"/>
    <s v="A"/>
    <s v="A"/>
    <s v="A"/>
    <s v="A"/>
    <s v="A"/>
    <s v="A"/>
    <x v="2"/>
    <x v="3"/>
    <x v="7"/>
    <n v="4"/>
    <n v="3"/>
    <n v="3.3"/>
    <n v="2"/>
    <n v="4"/>
    <n v="3"/>
    <n v="3"/>
    <n v="3.5"/>
    <n v="3"/>
    <n v="4"/>
    <n v="3"/>
    <n v="3"/>
    <n v="3.3"/>
    <n v="3"/>
    <n v="4"/>
    <n v="4"/>
    <n v="3.5"/>
    <n v="3"/>
    <n v="3.5"/>
    <n v="4"/>
    <n v="3.2749999999999999"/>
    <n v="12"/>
    <x v="23"/>
  </r>
  <r>
    <x v="1"/>
    <x v="25"/>
    <s v="A"/>
    <s v="A"/>
    <s v="A"/>
    <s v="A"/>
    <s v="A"/>
    <s v="A"/>
    <s v="A"/>
    <s v="A"/>
    <s v="A"/>
    <s v="A"/>
    <x v="2"/>
    <x v="3"/>
    <x v="5"/>
    <n v="3.5"/>
    <n v="3"/>
    <n v="3.3"/>
    <n v="2.5"/>
    <n v="2.5"/>
    <n v="2.5"/>
    <n v="2.5"/>
    <n v="3.5"/>
    <n v="3.5"/>
    <n v="4"/>
    <n v="3"/>
    <n v="3"/>
    <n v="3.4"/>
    <n v="4"/>
    <n v="3"/>
    <n v="2.5"/>
    <n v="3"/>
    <n v="3"/>
    <n v="3.1"/>
    <n v="5.5"/>
    <n v="3.0749999999999997"/>
    <n v="11.4"/>
    <x v="24"/>
  </r>
  <r>
    <x v="1"/>
    <x v="26"/>
    <s v="B2"/>
    <s v="B2"/>
    <s v="B2"/>
    <s v="B2"/>
    <s v="B"/>
    <s v="B"/>
    <s v="B"/>
    <s v="B"/>
    <s v="B"/>
    <s v="B"/>
    <x v="1"/>
    <x v="0"/>
    <x v="1"/>
    <n v="4"/>
    <n v="4.5"/>
    <n v="4.2"/>
    <n v="2.5"/>
    <n v="3"/>
    <n v="3"/>
    <n v="2.8"/>
    <n v="3.5"/>
    <n v="4"/>
    <n v="4"/>
    <n v="3.5"/>
    <n v="3.5"/>
    <n v="3.7"/>
    <n v="2.5"/>
    <n v="3"/>
    <n v="3"/>
    <n v="2.5"/>
    <n v="1.5"/>
    <n v="2.5"/>
    <n v="1"/>
    <n v="3.3"/>
    <n v="6.1"/>
    <x v="25"/>
  </r>
  <r>
    <x v="1"/>
    <x v="27"/>
    <s v="A"/>
    <s v="A"/>
    <s v="A"/>
    <s v="A"/>
    <s v="A"/>
    <s v="A"/>
    <s v="A"/>
    <s v="A"/>
    <s v="A"/>
    <s v="A"/>
    <x v="2"/>
    <x v="3"/>
    <x v="1"/>
    <n v="3.5"/>
    <n v="4"/>
    <n v="3.8"/>
    <n v="2.5"/>
    <n v="3"/>
    <n v="3"/>
    <n v="2.8"/>
    <n v="2.5"/>
    <n v="3"/>
    <n v="2.5"/>
    <n v="3"/>
    <n v="3"/>
    <n v="2.8"/>
    <n v="3"/>
    <n v="3.5"/>
    <n v="3"/>
    <n v="3"/>
    <n v="3"/>
    <n v="3.1"/>
    <n v="4"/>
    <n v="3.1249999999999996"/>
    <n v="10.5"/>
    <x v="26"/>
  </r>
  <r>
    <x v="1"/>
    <x v="28"/>
    <s v="B1"/>
    <s v="B1"/>
    <s v="B1"/>
    <s v="B1"/>
    <s v="B"/>
    <s v="B"/>
    <s v="B"/>
    <s v="B"/>
    <s v="C1"/>
    <s v="C1"/>
    <x v="3"/>
    <x v="2"/>
    <x v="0"/>
    <n v="4.5"/>
    <n v="4.5"/>
    <n v="4.7"/>
    <n v="3.5"/>
    <n v="4"/>
    <n v="4"/>
    <n v="3.8"/>
    <n v="5"/>
    <n v="4.5"/>
    <n v="4.5"/>
    <n v="4"/>
    <n v="4"/>
    <n v="4.4000000000000004"/>
    <n v="4"/>
    <n v="4"/>
    <n v="4"/>
    <n v="4"/>
    <n v="4"/>
    <n v="4"/>
    <n v="4.5"/>
    <n v="4.2249999999999996"/>
    <n v="17.399999999999999"/>
    <x v="27"/>
  </r>
  <r>
    <x v="1"/>
    <x v="29"/>
    <s v="not applicable"/>
    <s v="not applicable"/>
    <s v="not applicable"/>
    <s v="not applicable"/>
    <s v="not applicable"/>
    <s v="not applicable"/>
    <s v="not applicable"/>
    <s v="not applicable"/>
    <s v="not applicable"/>
    <s v="not applicable"/>
    <x v="4"/>
    <x v="5"/>
    <x v="1"/>
    <n v="3.6"/>
    <n v="3.9000000000000004"/>
    <n v="3.8000000000000003"/>
    <n v="3.7"/>
    <n v="3.1"/>
    <n v="3.1"/>
    <n v="3.3000000000000003"/>
    <n v="3.6"/>
    <n v="3.7"/>
    <n v="3.5"/>
    <n v="3.2"/>
    <n v="3.2"/>
    <n v="3.4000000000000004"/>
    <n v="3.3000000000000003"/>
    <n v="3.5"/>
    <n v="3.5"/>
    <n v="3.3000000000000003"/>
    <n v="3.1"/>
    <n v="3.3000000000000003"/>
    <n v="4.5357142857142856"/>
    <n v="3.4821428571428577"/>
    <n v="12.700000000000001"/>
    <x v="28"/>
  </r>
  <r>
    <x v="1"/>
    <x v="30"/>
    <s v="not applicable"/>
    <s v="not applicable"/>
    <s v="not applicable"/>
    <s v="not applicable"/>
    <s v="not applicable"/>
    <s v="not applicable"/>
    <s v="not applicable"/>
    <s v="not applicable"/>
    <s v="not applicable"/>
    <s v="not applicable"/>
    <x v="4"/>
    <x v="6"/>
    <x v="15"/>
    <n v="3.3000000000000003"/>
    <n v="3.6"/>
    <n v="3.5"/>
    <n v="3.3000000000000003"/>
    <n v="3.3000000000000003"/>
    <n v="3"/>
    <n v="3.2"/>
    <n v="3.4000000000000004"/>
    <n v="3.2"/>
    <n v="3.3000000000000003"/>
    <n v="3.1"/>
    <n v="2.9000000000000004"/>
    <n v="3.2"/>
    <n v="3"/>
    <n v="3.4000000000000004"/>
    <n v="3.3000000000000003"/>
    <n v="2.8000000000000003"/>
    <n v="2.8000000000000003"/>
    <n v="3.1"/>
    <n v="3.6"/>
    <n v="3.2416666666666663"/>
    <n v="12.100000000000001"/>
    <x v="29"/>
  </r>
  <r>
    <x v="1"/>
    <x v="31"/>
    <s v="not applicable"/>
    <s v="not applicable"/>
    <s v="not applicable"/>
    <s v="not applicable"/>
    <s v="not applicable"/>
    <s v="not applicable"/>
    <s v="not applicable"/>
    <s v="not applicable"/>
    <s v="not applicable"/>
    <s v="not applicable"/>
    <x v="4"/>
    <x v="7"/>
    <x v="16"/>
    <n v="3.6379310344827585"/>
    <n v="3.896551724137931"/>
    <n v="3.8413793103448275"/>
    <n v="3.6379310344827585"/>
    <n v="3.3448275862068964"/>
    <n v="3.2241379310344827"/>
    <n v="3.3965517241379306"/>
    <n v="3.6206896551724137"/>
    <n v="3.6206896551724137"/>
    <n v="3.5689655172413794"/>
    <n v="3.2931034482758621"/>
    <n v="3.1896551724137931"/>
    <n v="3.4586206896551723"/>
    <n v="3.2413793103448274"/>
    <n v="3.603448275862069"/>
    <n v="3.5689655172413794"/>
    <n v="3.1551724137931036"/>
    <n v="3.103448275862069"/>
    <n v="3.3344827586206898"/>
    <n v="4.1896551724137927"/>
    <n v="3.5077586206896552"/>
    <n v="12.562068965517238"/>
    <x v="30"/>
  </r>
  <r>
    <x v="1"/>
    <x v="32"/>
    <s v="not applicable"/>
    <s v="not applicable"/>
    <s v="not applicable"/>
    <s v="not applicable"/>
    <s v="not applicable"/>
    <s v="not applicable"/>
    <s v="not applicable"/>
    <s v="not applicable"/>
    <s v="not applicable"/>
    <s v="not applicable"/>
    <x v="4"/>
    <x v="3"/>
    <x v="17"/>
    <n v="3.2916666666666665"/>
    <n v="3.375"/>
    <n v="3.3833333333333329"/>
    <n v="3.3333333333333335"/>
    <n v="3.1666666666666665"/>
    <n v="2.6666666666666665"/>
    <n v="3.0499999999999994"/>
    <n v="3.125"/>
    <n v="3.125"/>
    <n v="3.1666666666666665"/>
    <n v="2.8333333333333335"/>
    <n v="2.6666666666666665"/>
    <n v="2.9833333333333329"/>
    <n v="3.2083333333333335"/>
    <n v="3.4166666666666665"/>
    <n v="3.4166666666666665"/>
    <n v="3"/>
    <n v="3.2083333333333335"/>
    <n v="3.25"/>
    <n v="3.9583333333333335"/>
    <n v="3.1666666666666665"/>
    <n v="11.108333333333334"/>
    <x v="31"/>
  </r>
  <r>
    <x v="1"/>
    <x v="33"/>
    <s v="not applicable"/>
    <s v="not applicable"/>
    <s v="not applicable"/>
    <s v="not applicable"/>
    <s v="not applicable"/>
    <s v="not applicable"/>
    <s v="not applicable"/>
    <s v="not applicable"/>
    <s v="not applicable"/>
    <s v="not applicable"/>
    <x v="4"/>
    <x v="8"/>
    <x v="18"/>
    <n v="3.8125"/>
    <n v="3.875"/>
    <n v="3.9749999999999996"/>
    <n v="4.0625"/>
    <n v="3.125"/>
    <n v="3.5"/>
    <n v="3.5625"/>
    <n v="3.9375"/>
    <n v="3.9375"/>
    <n v="3.8125"/>
    <n v="3.5"/>
    <n v="3.5"/>
    <n v="3.7375000000000003"/>
    <n v="3.3125"/>
    <n v="3.6875"/>
    <n v="3.75"/>
    <n v="3.3125"/>
    <n v="3"/>
    <n v="3.4125000000000001"/>
    <n v="4.75"/>
    <n v="3.6718750000000004"/>
    <n v="13.737500000000002"/>
    <x v="32"/>
  </r>
  <r>
    <x v="1"/>
    <x v="34"/>
    <s v="not applicable"/>
    <s v="not applicable"/>
    <s v="not applicable"/>
    <s v="not applicable"/>
    <s v="not applicable"/>
    <s v="not applicable"/>
    <s v="not applicable"/>
    <s v="not applicable"/>
    <s v="not applicable"/>
    <s v="not applicable"/>
    <x v="4"/>
    <x v="8"/>
    <x v="19"/>
    <n v="3.6428571428571428"/>
    <n v="4.4285714285714288"/>
    <n v="4.1142857142857139"/>
    <n v="3.3571428571428572"/>
    <n v="3.7857142857142856"/>
    <n v="3.5"/>
    <n v="3.5428571428571431"/>
    <n v="3.8571428571428572"/>
    <n v="3.7857142857142856"/>
    <n v="3.7857142857142856"/>
    <n v="3.5714285714285716"/>
    <n v="3.5"/>
    <n v="3.6999999999999997"/>
    <n v="3.0714285714285716"/>
    <n v="3.7142857142857144"/>
    <n v="3.4285714285714284"/>
    <n v="3"/>
    <n v="2.8571428571428572"/>
    <n v="3.2142857142857144"/>
    <n v="4"/>
    <n v="3.6428571428571428"/>
    <n v="12.328571428571431"/>
    <x v="33"/>
  </r>
  <r>
    <x v="1"/>
    <x v="35"/>
    <s v="not applicable"/>
    <s v="not applicable"/>
    <s v="not applicable"/>
    <s v="not applicable"/>
    <s v="not applicable"/>
    <s v="not applicable"/>
    <s v="not applicable"/>
    <s v="not applicable"/>
    <s v="not applicable"/>
    <s v="not applicable"/>
    <x v="4"/>
    <x v="8"/>
    <x v="20"/>
    <n v="3.6666666666666665"/>
    <n v="4.0277777777777777"/>
    <n v="3.933333333333334"/>
    <n v="3.6388888888888888"/>
    <n v="3.2777777777777777"/>
    <n v="3.4166666666666665"/>
    <n v="3.4388888888888891"/>
    <n v="3.75"/>
    <n v="3.75"/>
    <n v="3.6388888888888888"/>
    <n v="3.4166666666666665"/>
    <n v="3.3611111111111112"/>
    <n v="3.5833333333333335"/>
    <n v="3.0833333333333335"/>
    <n v="3.5277777777777777"/>
    <n v="3.4722222222222223"/>
    <n v="3.0833333333333335"/>
    <n v="2.8611111111111112"/>
    <n v="3.2055555555555557"/>
    <n v="4.1111111111111107"/>
    <n v="3.5402777777777774"/>
    <n v="12.833333333333332"/>
    <x v="34"/>
  </r>
  <r>
    <x v="2"/>
    <x v="37"/>
    <s v="A"/>
    <s v="A"/>
    <s v="A"/>
    <s v="A"/>
    <s v="A"/>
    <s v="A"/>
    <s v="A"/>
    <s v="A"/>
    <s v="A"/>
    <s v="A"/>
    <x v="2"/>
    <x v="0"/>
    <x v="5"/>
    <n v="3.5"/>
    <n v="3.5"/>
    <n v="3.5"/>
    <n v="2.5"/>
    <n v="2"/>
    <n v="2.5"/>
    <n v="2.2999999999999998"/>
    <n v="2"/>
    <n v="2.5"/>
    <n v="2.5"/>
    <n v="2.5"/>
    <n v="1.5"/>
    <n v="2.2000000000000002"/>
    <n v="1.5"/>
    <n v="3.5"/>
    <n v="2.5"/>
    <n v="2"/>
    <n v="2"/>
    <n v="2.2999999999999998"/>
    <n v="3.5"/>
    <n v="2.5750000000000002"/>
    <n v="6.67"/>
    <x v="0"/>
  </r>
  <r>
    <x v="2"/>
    <x v="0"/>
    <s v="—"/>
    <s v="—"/>
    <s v="B1"/>
    <s v="B1"/>
    <s v="B"/>
    <s v="B"/>
    <s v="B"/>
    <s v="C"/>
    <s v="C1"/>
    <s v="C2"/>
    <x v="0"/>
    <x v="0"/>
    <x v="0"/>
    <n v="5"/>
    <n v="5.5"/>
    <n v="5.2"/>
    <n v="4.5"/>
    <n v="3.5"/>
    <n v="4"/>
    <n v="4"/>
    <n v="4.5"/>
    <n v="4.5"/>
    <n v="4"/>
    <n v="4.5"/>
    <n v="4"/>
    <n v="4.3"/>
    <n v="4"/>
    <n v="4.5"/>
    <n v="3.5"/>
    <n v="4"/>
    <n v="3.5"/>
    <n v="3.9"/>
    <n v="3"/>
    <n v="4.3499999999999996"/>
    <n v="15.51"/>
    <x v="35"/>
  </r>
  <r>
    <x v="2"/>
    <x v="2"/>
    <s v="B1"/>
    <s v="B1"/>
    <s v="B1"/>
    <s v="B1"/>
    <s v="B"/>
    <s v="B"/>
    <s v="B"/>
    <s v="B"/>
    <s v="B"/>
    <s v="B"/>
    <x v="1"/>
    <x v="1"/>
    <x v="1"/>
    <n v="3.5"/>
    <n v="4.5"/>
    <n v="4"/>
    <n v="3"/>
    <n v="3.5"/>
    <n v="3.5"/>
    <n v="3.3"/>
    <n v="4"/>
    <n v="4"/>
    <n v="4"/>
    <n v="4"/>
    <n v="3.5"/>
    <n v="3.9"/>
    <n v="3.5"/>
    <n v="4"/>
    <n v="3.5"/>
    <n v="3"/>
    <n v="3"/>
    <n v="3.4"/>
    <n v="4"/>
    <n v="3.65"/>
    <n v="12.99"/>
    <x v="21"/>
  </r>
  <r>
    <x v="2"/>
    <x v="3"/>
    <s v="A"/>
    <s v="A"/>
    <s v="A"/>
    <s v="A"/>
    <s v="A"/>
    <s v="A"/>
    <s v="A"/>
    <s v="A"/>
    <s v="A"/>
    <s v="A"/>
    <x v="2"/>
    <x v="1"/>
    <x v="2"/>
    <n v="3.5"/>
    <n v="4"/>
    <n v="4"/>
    <n v="3.5"/>
    <n v="3.5"/>
    <n v="3.5"/>
    <n v="3.5"/>
    <n v="4.5"/>
    <n v="4.5"/>
    <n v="4"/>
    <n v="3.5"/>
    <n v="4.5"/>
    <n v="4.2"/>
    <n v="4"/>
    <n v="4"/>
    <n v="4"/>
    <n v="4"/>
    <n v="4"/>
    <n v="4"/>
    <n v="3"/>
    <n v="3.9249999999999998"/>
    <n v="14.42"/>
    <x v="3"/>
  </r>
  <r>
    <x v="2"/>
    <x v="4"/>
    <s v="A"/>
    <s v="A"/>
    <s v="A"/>
    <s v="A"/>
    <s v="A"/>
    <s v="A"/>
    <s v="A"/>
    <s v="A"/>
    <s v="A"/>
    <s v="A"/>
    <x v="2"/>
    <x v="2"/>
    <x v="1"/>
    <n v="4"/>
    <n v="4"/>
    <n v="4"/>
    <n v="4"/>
    <n v="3.5"/>
    <n v="3"/>
    <n v="3.5"/>
    <n v="4"/>
    <n v="3.5"/>
    <n v="4"/>
    <n v="3.5"/>
    <n v="3"/>
    <n v="3.6"/>
    <n v="2.5"/>
    <n v="4"/>
    <n v="4"/>
    <n v="3"/>
    <n v="3"/>
    <n v="3.3"/>
    <n v="3.5"/>
    <n v="3.5999999999999996"/>
    <n v="12.01"/>
    <x v="20"/>
  </r>
  <r>
    <x v="2"/>
    <x v="36"/>
    <s v="—"/>
    <s v="—"/>
    <s v="—"/>
    <s v="B1"/>
    <s v="B"/>
    <s v="B"/>
    <s v="B"/>
    <s v="C"/>
    <s v="C1"/>
    <s v="C2"/>
    <x v="0"/>
    <x v="0"/>
    <x v="2"/>
    <n v="4.5"/>
    <n v="5"/>
    <n v="4.7"/>
    <n v="5.5"/>
    <n v="3.5"/>
    <n v="5"/>
    <n v="4.7"/>
    <n v="4.5"/>
    <n v="5.5"/>
    <n v="4.5"/>
    <n v="4"/>
    <n v="3.5"/>
    <n v="4.4000000000000004"/>
    <n v="3.5"/>
    <n v="4"/>
    <n v="4.5"/>
    <n v="4"/>
    <n v="4"/>
    <n v="4"/>
    <n v="3.5"/>
    <n v="4.45"/>
    <n v="16.89"/>
    <x v="36"/>
  </r>
  <r>
    <x v="2"/>
    <x v="7"/>
    <s v="A"/>
    <s v="A"/>
    <s v="A"/>
    <s v="A"/>
    <s v="A"/>
    <s v="A"/>
    <s v="A"/>
    <s v="A"/>
    <s v="A"/>
    <s v="A"/>
    <x v="2"/>
    <x v="3"/>
    <x v="3"/>
    <n v="2"/>
    <n v="3.5"/>
    <n v="2.5"/>
    <n v="2"/>
    <n v="3"/>
    <n v="2.5"/>
    <n v="2.5"/>
    <n v="3"/>
    <n v="2.5"/>
    <n v="3"/>
    <n v="2.5"/>
    <n v="3"/>
    <n v="2.8"/>
    <n v="3"/>
    <n v="2.5"/>
    <n v="3"/>
    <n v="3"/>
    <n v="3"/>
    <n v="2.9"/>
    <n v="3.5"/>
    <n v="2.6749999999999998"/>
    <n v="8.24"/>
    <x v="18"/>
  </r>
  <r>
    <x v="2"/>
    <x v="8"/>
    <s v="A"/>
    <s v="A"/>
    <s v="A"/>
    <s v="A"/>
    <s v="A"/>
    <s v="A"/>
    <s v="A"/>
    <s v="A"/>
    <s v="A"/>
    <s v="A"/>
    <x v="2"/>
    <x v="0"/>
    <x v="2"/>
    <n v="4"/>
    <n v="4.5"/>
    <n v="4.3"/>
    <n v="5"/>
    <n v="3.5"/>
    <n v="3.5"/>
    <n v="4"/>
    <n v="4.5"/>
    <n v="3.5"/>
    <n v="4"/>
    <n v="4"/>
    <n v="3.5"/>
    <n v="3.9"/>
    <n v="2.5"/>
    <n v="3.5"/>
    <n v="3.5"/>
    <n v="3"/>
    <n v="3"/>
    <n v="3.1"/>
    <n v="4.5"/>
    <n v="3.8250000000000002"/>
    <n v="13.02"/>
    <x v="37"/>
  </r>
  <r>
    <x v="2"/>
    <x v="9"/>
    <s v="A"/>
    <s v="A"/>
    <s v="A"/>
    <s v="A"/>
    <s v="A"/>
    <s v="A"/>
    <s v="A"/>
    <s v="A"/>
    <s v="A"/>
    <s v="A"/>
    <x v="2"/>
    <x v="2"/>
    <x v="2"/>
    <n v="4"/>
    <n v="4"/>
    <n v="4.2"/>
    <n v="3.5"/>
    <n v="3"/>
    <n v="3.5"/>
    <n v="3.3"/>
    <n v="4"/>
    <n v="4.5"/>
    <n v="4"/>
    <n v="4"/>
    <n v="3.5"/>
    <n v="4"/>
    <n v="3.5"/>
    <n v="3.5"/>
    <n v="3.5"/>
    <n v="3.5"/>
    <n v="3.5"/>
    <n v="3.5"/>
    <n v="3.5"/>
    <n v="3.75"/>
    <n v="13.06"/>
    <x v="25"/>
  </r>
  <r>
    <x v="2"/>
    <x v="10"/>
    <s v="A"/>
    <s v="A"/>
    <s v="A"/>
    <s v="A"/>
    <s v="A"/>
    <s v="A"/>
    <s v="A"/>
    <s v="A"/>
    <s v="A"/>
    <s v="A"/>
    <x v="2"/>
    <x v="1"/>
    <x v="5"/>
    <n v="2.5"/>
    <n v="3.5"/>
    <n v="3.2"/>
    <n v="3.5"/>
    <n v="3"/>
    <n v="4"/>
    <n v="3.5"/>
    <n v="4"/>
    <n v="4"/>
    <n v="4"/>
    <n v="3.5"/>
    <n v="4"/>
    <n v="3.9"/>
    <n v="4"/>
    <n v="3.5"/>
    <n v="4"/>
    <n v="4"/>
    <n v="2.5"/>
    <n v="3.6"/>
    <n v="2.5"/>
    <n v="3.55"/>
    <n v="11.44"/>
    <x v="3"/>
  </r>
  <r>
    <x v="2"/>
    <x v="11"/>
    <s v="B1"/>
    <s v="B1"/>
    <s v="B1"/>
    <s v="B1"/>
    <s v="B"/>
    <s v="B"/>
    <s v="A"/>
    <s v="A"/>
    <s v="A"/>
    <s v="A"/>
    <x v="2"/>
    <x v="3"/>
    <x v="4"/>
    <n v="2"/>
    <n v="2"/>
    <n v="2.2000000000000002"/>
    <n v="3"/>
    <n v="3"/>
    <n v="2.5"/>
    <n v="2.8"/>
    <n v="3"/>
    <n v="2"/>
    <n v="3"/>
    <n v="2.5"/>
    <n v="3"/>
    <n v="2.7"/>
    <n v="3.5"/>
    <n v="2.5"/>
    <n v="3"/>
    <n v="2"/>
    <n v="2.5"/>
    <n v="2.7"/>
    <n v="3.5"/>
    <n v="2.6"/>
    <n v="7.6057633215960072"/>
    <x v="3"/>
  </r>
  <r>
    <x v="2"/>
    <x v="12"/>
    <s v="B1"/>
    <s v="B1"/>
    <s v="B1"/>
    <s v="B1"/>
    <s v="B"/>
    <s v="B"/>
    <s v="B"/>
    <s v="A"/>
    <s v="A"/>
    <s v="A"/>
    <x v="2"/>
    <x v="3"/>
    <x v="4"/>
    <n v="2"/>
    <n v="2.5"/>
    <n v="2.2999999999999998"/>
    <n v="4"/>
    <n v="3.5"/>
    <n v="2.5"/>
    <n v="3.3"/>
    <n v="2.5"/>
    <n v="2.5"/>
    <n v="2.5"/>
    <n v="2.5"/>
    <n v="3"/>
    <n v="2.6"/>
    <n v="3.5"/>
    <n v="2.5"/>
    <n v="3"/>
    <n v="2"/>
    <n v="3"/>
    <n v="2.8"/>
    <n v="3.5"/>
    <n v="2.75"/>
    <n v="8.2894337432585736"/>
    <x v="3"/>
  </r>
  <r>
    <x v="2"/>
    <x v="13"/>
    <s v="A"/>
    <s v="A"/>
    <s v="A"/>
    <s v="A"/>
    <s v="A"/>
    <s v="B"/>
    <s v="B"/>
    <s v="B"/>
    <s v="B"/>
    <s v="B"/>
    <x v="1"/>
    <x v="4"/>
    <x v="2"/>
    <n v="4"/>
    <n v="4"/>
    <n v="4.2"/>
    <n v="4.5"/>
    <n v="3.5"/>
    <n v="4"/>
    <n v="4"/>
    <n v="3.5"/>
    <n v="4.5"/>
    <n v="4"/>
    <n v="4"/>
    <n v="3"/>
    <n v="3.8"/>
    <n v="3.5"/>
    <n v="4"/>
    <n v="4.5"/>
    <n v="3.5"/>
    <n v="3.5"/>
    <n v="3.8"/>
    <n v="4"/>
    <n v="3.95"/>
    <n v="15.17"/>
    <x v="38"/>
  </r>
  <r>
    <x v="2"/>
    <x v="14"/>
    <s v="B2"/>
    <s v="B2"/>
    <s v="B2"/>
    <s v="B2"/>
    <s v="A"/>
    <s v="A"/>
    <s v="A"/>
    <s v="A"/>
    <s v="A"/>
    <s v="A"/>
    <x v="2"/>
    <x v="3"/>
    <x v="7"/>
    <n v="2.5"/>
    <n v="1.5"/>
    <n v="2.2999999999999998"/>
    <n v="4"/>
    <n v="1"/>
    <n v="2"/>
    <n v="2.2999999999999998"/>
    <n v="3"/>
    <n v="3"/>
    <n v="2.5"/>
    <n v="3.5"/>
    <n v="2"/>
    <n v="2.8"/>
    <n v="2.5"/>
    <n v="4"/>
    <n v="3"/>
    <n v="3"/>
    <n v="3"/>
    <n v="3.1"/>
    <n v="3.5"/>
    <n v="2.625"/>
    <n v="8.546454077153971"/>
    <x v="8"/>
  </r>
  <r>
    <x v="2"/>
    <x v="15"/>
    <s v="A"/>
    <s v="A"/>
    <s v="A"/>
    <s v="A"/>
    <s v="A"/>
    <s v="A"/>
    <s v="A"/>
    <s v="A"/>
    <s v="A"/>
    <s v="A"/>
    <x v="2"/>
    <x v="1"/>
    <x v="1"/>
    <n v="4"/>
    <n v="3.5"/>
    <n v="3.8"/>
    <n v="4.5"/>
    <n v="3.5"/>
    <n v="3.5"/>
    <n v="3.8"/>
    <n v="4"/>
    <n v="4"/>
    <n v="3.5"/>
    <n v="3"/>
    <n v="4"/>
    <n v="3.7"/>
    <n v="3.5"/>
    <n v="4"/>
    <n v="4"/>
    <n v="3.5"/>
    <n v="3.5"/>
    <n v="3.7"/>
    <n v="3.5"/>
    <n v="3.75"/>
    <n v="13.69"/>
    <x v="37"/>
  </r>
  <r>
    <x v="2"/>
    <x v="16"/>
    <s v="B1"/>
    <s v="B1"/>
    <s v="B1"/>
    <s v="B1"/>
    <s v="B"/>
    <s v="B"/>
    <s v="B"/>
    <s v="B"/>
    <s v="B"/>
    <s v="B"/>
    <x v="1"/>
    <x v="0"/>
    <x v="2"/>
    <n v="3.5"/>
    <n v="4.5"/>
    <n v="4.2"/>
    <n v="4"/>
    <n v="4.5"/>
    <n v="4"/>
    <n v="4.2"/>
    <n v="3"/>
    <n v="3.5"/>
    <n v="3"/>
    <n v="3"/>
    <n v="4"/>
    <n v="3.3"/>
    <n v="3"/>
    <n v="4"/>
    <n v="3.5"/>
    <n v="3.5"/>
    <n v="3"/>
    <n v="3.4"/>
    <n v="3.5"/>
    <n v="3.7749999999999999"/>
    <n v="12.79"/>
    <x v="38"/>
  </r>
  <r>
    <x v="2"/>
    <x v="17"/>
    <s v="—"/>
    <s v="B2"/>
    <s v="B2"/>
    <s v="B2"/>
    <s v="B"/>
    <s v="B"/>
    <s v="B"/>
    <s v="B"/>
    <s v="B"/>
    <s v="B"/>
    <x v="1"/>
    <x v="3"/>
    <x v="7"/>
    <n v="2"/>
    <n v="3.5"/>
    <n v="2.8"/>
    <n v="4"/>
    <n v="3"/>
    <n v="2.5"/>
    <n v="3.2"/>
    <n v="3.5"/>
    <n v="3.5"/>
    <n v="4"/>
    <n v="3.5"/>
    <n v="3"/>
    <n v="3.5"/>
    <n v="3.5"/>
    <n v="4"/>
    <n v="2.5"/>
    <n v="3"/>
    <n v="3"/>
    <n v="3.2"/>
    <n v="3.5"/>
    <n v="3.1749999999999998"/>
    <n v="10.442200721423839"/>
    <x v="39"/>
  </r>
  <r>
    <x v="2"/>
    <x v="18"/>
    <s v="B2"/>
    <s v="B2"/>
    <s v="B2"/>
    <s v="B2"/>
    <s v="B"/>
    <s v="B"/>
    <s v="B"/>
    <s v="B"/>
    <s v="B"/>
    <s v="B"/>
    <x v="1"/>
    <x v="3"/>
    <x v="1"/>
    <n v="3.5"/>
    <n v="4"/>
    <n v="3.8"/>
    <n v="3.5"/>
    <n v="3"/>
    <n v="2.5"/>
    <n v="3"/>
    <n v="2.5"/>
    <n v="3"/>
    <n v="2.5"/>
    <n v="2.5"/>
    <n v="1.5"/>
    <n v="2.4"/>
    <n v="3"/>
    <n v="3.5"/>
    <n v="4"/>
    <n v="2.5"/>
    <n v="3"/>
    <n v="3.2"/>
    <n v="3.5"/>
    <n v="3.0999999999999996"/>
    <n v="10.236146039657767"/>
    <x v="40"/>
  </r>
  <r>
    <x v="2"/>
    <x v="19"/>
    <s v="A"/>
    <s v="A"/>
    <s v="A"/>
    <s v="A"/>
    <s v="A"/>
    <s v="A"/>
    <s v="A"/>
    <s v="A"/>
    <s v="A"/>
    <s v="A"/>
    <x v="2"/>
    <x v="3"/>
    <x v="2"/>
    <n v="4"/>
    <n v="4"/>
    <n v="4.2"/>
    <n v="4.5"/>
    <n v="4.5"/>
    <n v="3.5"/>
    <n v="4.2"/>
    <n v="4.5"/>
    <n v="4"/>
    <n v="4.5"/>
    <n v="3.5"/>
    <n v="3.5"/>
    <n v="4"/>
    <n v="4.5"/>
    <n v="4"/>
    <n v="4.5"/>
    <n v="4.5"/>
    <n v="4.5"/>
    <n v="4.4000000000000004"/>
    <n v="3"/>
    <n v="4.2"/>
    <n v="16.457372650388706"/>
    <x v="3"/>
  </r>
  <r>
    <x v="2"/>
    <x v="20"/>
    <s v="A"/>
    <s v="A"/>
    <s v="A"/>
    <s v="A"/>
    <s v="A"/>
    <s v="A"/>
    <s v="A"/>
    <s v="A"/>
    <s v="A"/>
    <s v="A"/>
    <x v="2"/>
    <x v="3"/>
    <x v="5"/>
    <n v="3.5"/>
    <n v="3"/>
    <n v="3.3"/>
    <n v="4"/>
    <n v="3.5"/>
    <n v="2.5"/>
    <n v="3.3"/>
    <n v="2.5"/>
    <n v="3"/>
    <n v="2.5"/>
    <n v="2.5"/>
    <n v="2.5"/>
    <n v="2.6"/>
    <n v="3"/>
    <n v="3.5"/>
    <n v="3"/>
    <n v="2.5"/>
    <n v="3"/>
    <n v="3"/>
    <n v="3.5"/>
    <n v="3.05"/>
    <n v="9.6206245977306857"/>
    <x v="41"/>
  </r>
  <r>
    <x v="2"/>
    <x v="21"/>
    <s v="B1"/>
    <s v="B1"/>
    <s v="B1"/>
    <s v="B1"/>
    <s v="B"/>
    <s v="B"/>
    <s v="B"/>
    <s v="B"/>
    <s v="C2"/>
    <s v="C1"/>
    <x v="1"/>
    <x v="1"/>
    <x v="5"/>
    <n v="2.5"/>
    <n v="3"/>
    <n v="3"/>
    <n v="3.5"/>
    <n v="4"/>
    <n v="3.5"/>
    <n v="3.7"/>
    <n v="4"/>
    <n v="4"/>
    <n v="4"/>
    <n v="3.5"/>
    <n v="3.5"/>
    <n v="3.8"/>
    <n v="3"/>
    <n v="4"/>
    <n v="3.5"/>
    <n v="3"/>
    <n v="3"/>
    <n v="3.3"/>
    <n v="3.5"/>
    <n v="3.45"/>
    <n v="11.52"/>
    <x v="7"/>
  </r>
  <r>
    <x v="2"/>
    <x v="22"/>
    <s v="A"/>
    <s v="A"/>
    <s v="A"/>
    <s v="A"/>
    <s v="A"/>
    <s v="A"/>
    <s v="A"/>
    <s v="A"/>
    <s v="A"/>
    <s v="A"/>
    <x v="2"/>
    <x v="0"/>
    <x v="1"/>
    <n v="4"/>
    <n v="3.5"/>
    <n v="3.8"/>
    <n v="4"/>
    <n v="3.5"/>
    <n v="3"/>
    <n v="3.5"/>
    <n v="3.5"/>
    <n v="3.5"/>
    <n v="3.5"/>
    <n v="3.5"/>
    <n v="3"/>
    <n v="3.4"/>
    <n v="3"/>
    <n v="4"/>
    <n v="3"/>
    <n v="3"/>
    <n v="2.5"/>
    <n v="3.1"/>
    <n v="4"/>
    <n v="3.4499999999999997"/>
    <n v="11.47"/>
    <x v="2"/>
  </r>
  <r>
    <x v="2"/>
    <x v="23"/>
    <s v="A"/>
    <s v="A"/>
    <s v="A"/>
    <s v="A"/>
    <s v="A"/>
    <s v="B"/>
    <s v="B"/>
    <s v="B"/>
    <s v="B"/>
    <s v="B"/>
    <x v="1"/>
    <x v="3"/>
    <x v="5"/>
    <n v="3"/>
    <n v="4"/>
    <n v="3.5"/>
    <n v="3.5"/>
    <n v="2"/>
    <n v="1.5"/>
    <n v="2.2999999999999998"/>
    <n v="2.5"/>
    <n v="3.5"/>
    <n v="2.5"/>
    <n v="3"/>
    <n v="2"/>
    <n v="2.7"/>
    <n v="1.5"/>
    <n v="3"/>
    <n v="3"/>
    <n v="2.5"/>
    <n v="2"/>
    <n v="2.4"/>
    <n v="3.5"/>
    <n v="2.7250000000000001"/>
    <n v="7.2649039049169071"/>
    <x v="42"/>
  </r>
  <r>
    <x v="2"/>
    <x v="24"/>
    <s v="B1"/>
    <s v="B1"/>
    <s v="B1"/>
    <s v="B1"/>
    <s v="A"/>
    <s v="A"/>
    <s v="A"/>
    <s v="A"/>
    <s v="A"/>
    <s v="A"/>
    <x v="2"/>
    <x v="3"/>
    <x v="7"/>
    <n v="3.5"/>
    <n v="3"/>
    <n v="3.2"/>
    <n v="3"/>
    <n v="4"/>
    <n v="3"/>
    <n v="3.3"/>
    <n v="3"/>
    <n v="3"/>
    <n v="4"/>
    <n v="2.5"/>
    <n v="3"/>
    <n v="3.1"/>
    <n v="3.5"/>
    <n v="3.5"/>
    <n v="3.5"/>
    <n v="3.5"/>
    <n v="3.5"/>
    <n v="3.5"/>
    <n v="3.5"/>
    <n v="3.2749999999999999"/>
    <n v="11.505180657767678"/>
    <x v="3"/>
  </r>
  <r>
    <x v="2"/>
    <x v="25"/>
    <s v="A"/>
    <s v="A"/>
    <s v="A"/>
    <s v="A"/>
    <s v="A"/>
    <s v="A"/>
    <s v="A"/>
    <s v="A"/>
    <s v="A"/>
    <s v="A"/>
    <x v="2"/>
    <x v="3"/>
    <x v="5"/>
    <n v="3.5"/>
    <n v="3"/>
    <n v="3.3"/>
    <n v="2.5"/>
    <n v="2.5"/>
    <n v="2.5"/>
    <n v="2.5"/>
    <n v="3.5"/>
    <n v="3.5"/>
    <n v="4"/>
    <n v="3"/>
    <n v="3"/>
    <n v="3.4"/>
    <n v="4"/>
    <n v="3"/>
    <n v="2.5"/>
    <n v="3"/>
    <n v="3"/>
    <n v="3.1"/>
    <n v="3.5"/>
    <n v="3.0749999999999997"/>
    <n v="9.9162664759184604"/>
    <x v="3"/>
  </r>
  <r>
    <x v="2"/>
    <x v="26"/>
    <s v="B2"/>
    <s v="B2"/>
    <s v="B2"/>
    <s v="B2"/>
    <s v="B"/>
    <s v="B"/>
    <s v="B"/>
    <s v="B"/>
    <s v="B"/>
    <s v="B"/>
    <x v="1"/>
    <x v="0"/>
    <x v="2"/>
    <n v="4.5"/>
    <n v="4.5"/>
    <n v="4.5"/>
    <n v="3.5"/>
    <n v="3"/>
    <n v="3.5"/>
    <n v="3.3"/>
    <n v="4"/>
    <n v="4"/>
    <n v="4"/>
    <n v="4"/>
    <n v="4.5"/>
    <n v="4.0999999999999996"/>
    <n v="3.5"/>
    <n v="4"/>
    <n v="4"/>
    <n v="2.5"/>
    <n v="2.5"/>
    <n v="3.3"/>
    <n v="3"/>
    <n v="3.8"/>
    <n v="12.06"/>
    <x v="43"/>
  </r>
  <r>
    <x v="2"/>
    <x v="27"/>
    <s v="A"/>
    <s v="A"/>
    <s v="A"/>
    <s v="A"/>
    <s v="A"/>
    <s v="A"/>
    <s v="A"/>
    <s v="A"/>
    <s v="A"/>
    <s v="A"/>
    <x v="2"/>
    <x v="3"/>
    <x v="1"/>
    <n v="3.5"/>
    <n v="4"/>
    <n v="3.8"/>
    <n v="2.5"/>
    <n v="3.5"/>
    <n v="3"/>
    <n v="3"/>
    <n v="3"/>
    <n v="3"/>
    <n v="2.5"/>
    <n v="2.5"/>
    <n v="3"/>
    <n v="2.8"/>
    <n v="3"/>
    <n v="3.5"/>
    <n v="3"/>
    <n v="3.5"/>
    <n v="3"/>
    <n v="3.2"/>
    <n v="3.5"/>
    <n v="3.2"/>
    <n v="10.54457608761637"/>
    <x v="44"/>
  </r>
  <r>
    <x v="2"/>
    <x v="28"/>
    <s v="B1"/>
    <s v="B1"/>
    <s v="B1"/>
    <s v="B1"/>
    <s v="B"/>
    <s v="B"/>
    <s v="B"/>
    <s v="B"/>
    <s v="C1"/>
    <s v="C1"/>
    <x v="3"/>
    <x v="2"/>
    <x v="2"/>
    <n v="4.5"/>
    <n v="4.5"/>
    <n v="4.5"/>
    <n v="3.5"/>
    <n v="4"/>
    <n v="4"/>
    <n v="3.8"/>
    <n v="4.5"/>
    <n v="5"/>
    <n v="4"/>
    <n v="4"/>
    <n v="4"/>
    <n v="4.3"/>
    <n v="4"/>
    <n v="4"/>
    <n v="4"/>
    <n v="4"/>
    <n v="4"/>
    <n v="4"/>
    <n v="3.5"/>
    <n v="4.1500000000000004"/>
    <n v="15.94"/>
    <x v="45"/>
  </r>
  <r>
    <x v="2"/>
    <x v="29"/>
    <s v="not applicable"/>
    <s v="not applicable"/>
    <s v="not applicable"/>
    <s v="not applicable"/>
    <s v="not applicable"/>
    <s v="not applicable"/>
    <s v="not applicable"/>
    <s v="not applicable"/>
    <s v="not applicable"/>
    <s v="not applicable"/>
    <x v="4"/>
    <x v="5"/>
    <x v="21"/>
    <n v="3.5"/>
    <n v="3.7"/>
    <n v="3.7"/>
    <n v="3.6"/>
    <n v="3.2"/>
    <n v="3.1"/>
    <n v="3.3000000000000003"/>
    <n v="3.5"/>
    <n v="3.6"/>
    <n v="3.5"/>
    <n v="3.2"/>
    <n v="3.1"/>
    <n v="3.4000000000000004"/>
    <n v="3.1"/>
    <n v="3.6"/>
    <n v="3.5"/>
    <n v="3.2"/>
    <n v="3.1"/>
    <n v="3.3000000000000003"/>
    <n v="3.5"/>
    <n v="3.4200000000000004"/>
    <n v="11.5"/>
    <x v="46"/>
  </r>
  <r>
    <x v="2"/>
    <x v="30"/>
    <s v="not applicable"/>
    <s v="not applicable"/>
    <s v="not applicable"/>
    <s v="not applicable"/>
    <s v="not applicable"/>
    <s v="not applicable"/>
    <s v="not applicable"/>
    <s v="not applicable"/>
    <s v="not applicable"/>
    <s v="not applicable"/>
    <x v="4"/>
    <x v="6"/>
    <x v="22"/>
    <n v="3.3000000000000003"/>
    <n v="3.7"/>
    <n v="3.6"/>
    <n v="3.8000000000000003"/>
    <n v="3.3000000000000003"/>
    <n v="3.3000000000000003"/>
    <n v="3.5"/>
    <n v="3.5"/>
    <n v="3.7"/>
    <n v="3.5"/>
    <n v="3.4000000000000004"/>
    <n v="3.3000000000000003"/>
    <n v="3.5"/>
    <n v="3.4000000000000004"/>
    <n v="3.7"/>
    <n v="3.5"/>
    <n v="3.1"/>
    <n v="3.2"/>
    <n v="3.4000000000000004"/>
    <n v="3.4615384615384617"/>
    <n v="3.4730769230769223"/>
    <n v="11.9"/>
    <x v="47"/>
  </r>
  <r>
    <x v="2"/>
    <x v="31"/>
    <s v="not applicable"/>
    <s v="not applicable"/>
    <s v="not applicable"/>
    <s v="not applicable"/>
    <s v="not applicable"/>
    <s v="not applicable"/>
    <s v="not applicable"/>
    <s v="not applicable"/>
    <s v="not applicable"/>
    <s v="not applicable"/>
    <x v="4"/>
    <x v="7"/>
    <x v="23"/>
    <n v="3.4464285714285716"/>
    <n v="3.7142857142857144"/>
    <n v="3.6535714285714285"/>
    <n v="3.6785714285714284"/>
    <n v="3.2678571428571428"/>
    <n v="3.1607142857142856"/>
    <n v="3.3607142857142849"/>
    <n v="3.5357142857142856"/>
    <n v="3.625"/>
    <n v="3.5178571428571428"/>
    <n v="3.3035714285714284"/>
    <n v="3.1964285714285716"/>
    <n v="3.4357142857142855"/>
    <n v="3.25"/>
    <n v="3.6428571428571428"/>
    <n v="3.4821428571428572"/>
    <n v="3.1607142857142856"/>
    <n v="3.1071428571428572"/>
    <n v="3.3285714285714287"/>
    <n v="3.4821428571428572"/>
    <n v="3.4446428571428571"/>
    <n v="11.689961509908176"/>
    <x v="48"/>
  </r>
  <r>
    <x v="2"/>
    <x v="32"/>
    <s v="not applicable"/>
    <s v="not applicable"/>
    <s v="not applicable"/>
    <s v="not applicable"/>
    <s v="not applicable"/>
    <s v="not applicable"/>
    <s v="not applicable"/>
    <s v="not applicable"/>
    <s v="not applicable"/>
    <s v="not applicable"/>
    <x v="4"/>
    <x v="3"/>
    <x v="9"/>
    <n v="2.9166666666666665"/>
    <n v="3.1666666666666665"/>
    <n v="3.0999999999999996"/>
    <n v="3.375"/>
    <n v="3.0416666666666665"/>
    <n v="2.5416666666666665"/>
    <n v="2.9750000000000001"/>
    <n v="3.0416666666666665"/>
    <n v="3.0416666666666665"/>
    <n v="3.125"/>
    <n v="2.8333333333333335"/>
    <n v="2.7083333333333335"/>
    <n v="2.9499999999999997"/>
    <n v="3.2083333333333335"/>
    <n v="3.2916666666666665"/>
    <n v="3.1666666666666665"/>
    <n v="2.9166666666666665"/>
    <n v="3.0416666666666665"/>
    <n v="3.125"/>
    <n v="3.4583333333333335"/>
    <n v="3.0375000000000001"/>
    <n v="9.8890768564524141"/>
    <x v="49"/>
  </r>
  <r>
    <x v="2"/>
    <x v="33"/>
    <s v="not applicable"/>
    <s v="not applicable"/>
    <s v="not applicable"/>
    <s v="not applicable"/>
    <s v="not applicable"/>
    <s v="not applicable"/>
    <s v="not applicable"/>
    <s v="not applicable"/>
    <s v="not applicable"/>
    <s v="not applicable"/>
    <x v="4"/>
    <x v="8"/>
    <x v="24"/>
    <n v="3.7222222222222223"/>
    <n v="3.8333333333333335"/>
    <n v="3.8888888888888888"/>
    <n v="3.8888888888888888"/>
    <n v="3.2222222222222223"/>
    <n v="3.3888888888888888"/>
    <n v="3.4888888888888889"/>
    <n v="3.7777777777777777"/>
    <n v="3.8333333333333335"/>
    <n v="3.7222222222222223"/>
    <n v="3.5"/>
    <n v="3.3333333333333335"/>
    <n v="3.6333333333333329"/>
    <n v="3.1111111111111112"/>
    <n v="3.7777777777777777"/>
    <n v="3.6666666666666665"/>
    <n v="3.2777777777777777"/>
    <n v="3.0555555555555554"/>
    <n v="3.3777777777777782"/>
    <n v="3.5555555555555554"/>
    <n v="3.5972222222222223"/>
    <n v="12.327777777777778"/>
    <x v="50"/>
  </r>
  <r>
    <x v="2"/>
    <x v="34"/>
    <s v="not applicable"/>
    <s v="not applicable"/>
    <s v="not applicable"/>
    <s v="not applicable"/>
    <s v="not applicable"/>
    <s v="not applicable"/>
    <s v="not applicable"/>
    <s v="not applicable"/>
    <s v="not applicable"/>
    <s v="not applicable"/>
    <x v="4"/>
    <x v="8"/>
    <x v="25"/>
    <n v="4"/>
    <n v="4.5"/>
    <n v="4.3"/>
    <n v="3.9285714285714284"/>
    <n v="3.7142857142857144"/>
    <n v="3.9285714285714284"/>
    <n v="3.8571428571428572"/>
    <n v="4.0714285714285712"/>
    <n v="4.3571428571428568"/>
    <n v="3.9285714285714284"/>
    <n v="3.8571428571428572"/>
    <n v="3.8571428571428572"/>
    <n v="4.0142857142857142"/>
    <n v="3.5"/>
    <n v="4.0714285714285712"/>
    <n v="3.7857142857142856"/>
    <n v="3.4285714285714284"/>
    <n v="3.2857142857142856"/>
    <n v="3.6142857142857143"/>
    <n v="3.4285714285714284"/>
    <n v="3.9464285714285716"/>
    <n v="13.957142857142857"/>
    <x v="51"/>
  </r>
  <r>
    <x v="2"/>
    <x v="35"/>
    <s v="not applicable"/>
    <s v="not applicable"/>
    <s v="not applicable"/>
    <s v="not applicable"/>
    <s v="not applicable"/>
    <s v="not applicable"/>
    <s v="not applicable"/>
    <s v="not applicable"/>
    <s v="not applicable"/>
    <s v="not applicable"/>
    <x v="4"/>
    <x v="8"/>
    <x v="13"/>
    <n v="3.84375"/>
    <n v="4.125"/>
    <n v="4.0687499999999996"/>
    <n v="3.90625"/>
    <n v="3.4375"/>
    <n v="3.625"/>
    <n v="3.65"/>
    <n v="3.90625"/>
    <n v="4.0625"/>
    <n v="3.8125"/>
    <n v="3.65625"/>
    <n v="3.5625"/>
    <n v="3.7999999999999994"/>
    <n v="3.28125"/>
    <n v="3.90625"/>
    <n v="3.71875"/>
    <n v="3.34375"/>
    <n v="3.15625"/>
    <n v="3.4812499999999997"/>
    <n v="3.5"/>
    <n v="3.75"/>
    <n v="13.040625"/>
    <x v="52"/>
  </r>
  <r>
    <x v="3"/>
    <x v="37"/>
    <s v="A"/>
    <s v="A"/>
    <s v="A"/>
    <s v="A"/>
    <s v="A"/>
    <s v="A"/>
    <s v="A"/>
    <s v="A"/>
    <s v="A"/>
    <s v="A"/>
    <x v="2"/>
    <x v="0"/>
    <x v="5"/>
    <n v="3.5"/>
    <n v="3.5"/>
    <n v="3.5"/>
    <n v="2.5"/>
    <n v="2.5"/>
    <n v="2.5"/>
    <n v="2.5"/>
    <n v="2"/>
    <n v="3"/>
    <n v="3"/>
    <n v="2.5"/>
    <n v="2.5"/>
    <n v="2.6"/>
    <n v="1.5"/>
    <n v="3"/>
    <n v="2.5"/>
    <n v="2.5"/>
    <n v="2"/>
    <n v="2.2999999999999998"/>
    <n v="3"/>
    <n v="2.7249999999999996"/>
    <n v="6.6838739343740547"/>
    <x v="53"/>
  </r>
  <r>
    <x v="3"/>
    <x v="0"/>
    <s v="—"/>
    <s v="—"/>
    <s v="B1"/>
    <s v="B1"/>
    <s v="B"/>
    <s v="B"/>
    <s v="B"/>
    <s v="C"/>
    <s v="C1"/>
    <s v="C2"/>
    <x v="0"/>
    <x v="0"/>
    <x v="2"/>
    <n v="5"/>
    <n v="5.5"/>
    <n v="5"/>
    <n v="4.5"/>
    <n v="3.5"/>
    <n v="4"/>
    <n v="4"/>
    <n v="4.5"/>
    <n v="4.5"/>
    <n v="4"/>
    <n v="4.5"/>
    <n v="3.5"/>
    <n v="4.2"/>
    <n v="3.5"/>
    <n v="4.5"/>
    <n v="4"/>
    <n v="4"/>
    <n v="3"/>
    <n v="3.8"/>
    <n v="3"/>
    <n v="4.25"/>
    <n v="14.905167009220264"/>
    <x v="54"/>
  </r>
  <r>
    <x v="3"/>
    <x v="2"/>
    <s v="B1"/>
    <s v="B1"/>
    <s v="B1"/>
    <s v="B1"/>
    <s v="B"/>
    <s v="B"/>
    <s v="B"/>
    <s v="B"/>
    <s v="B"/>
    <s v="B"/>
    <x v="1"/>
    <x v="1"/>
    <x v="2"/>
    <n v="4"/>
    <n v="4.5"/>
    <n v="4.3"/>
    <n v="3"/>
    <n v="3.5"/>
    <n v="3"/>
    <n v="3.2"/>
    <n v="4"/>
    <n v="4.5"/>
    <n v="4"/>
    <n v="4"/>
    <n v="3.5"/>
    <n v="4"/>
    <n v="4"/>
    <n v="4"/>
    <n v="3.5"/>
    <n v="3.5"/>
    <n v="4"/>
    <n v="3.8"/>
    <n v="4"/>
    <n v="3.8250000000000002"/>
    <n v="14.753844571810088"/>
    <x v="55"/>
  </r>
  <r>
    <x v="3"/>
    <x v="3"/>
    <s v="A"/>
    <s v="A"/>
    <s v="A"/>
    <s v="A"/>
    <s v="A"/>
    <s v="A"/>
    <s v="A"/>
    <s v="A"/>
    <s v="A"/>
    <s v="A"/>
    <x v="2"/>
    <x v="1"/>
    <x v="2"/>
    <n v="4.5"/>
    <n v="4.5"/>
    <n v="4.5"/>
    <n v="4"/>
    <n v="3"/>
    <n v="3.5"/>
    <n v="3.5"/>
    <n v="4.5"/>
    <n v="4"/>
    <n v="4.5"/>
    <n v="4"/>
    <n v="5"/>
    <n v="4.4000000000000004"/>
    <n v="4.5"/>
    <n v="4.5"/>
    <n v="5"/>
    <n v="5"/>
    <n v="4.5"/>
    <n v="4.7"/>
    <n v="3"/>
    <n v="4.2750000000000004"/>
    <n v="17.6459293327915"/>
    <x v="56"/>
  </r>
  <r>
    <x v="3"/>
    <x v="4"/>
    <s v="A"/>
    <s v="A"/>
    <s v="A"/>
    <s v="A"/>
    <s v="A"/>
    <s v="A"/>
    <s v="A"/>
    <s v="A"/>
    <s v="A"/>
    <s v="A"/>
    <x v="2"/>
    <x v="2"/>
    <x v="2"/>
    <n v="4"/>
    <n v="4"/>
    <n v="4.2"/>
    <n v="4"/>
    <n v="4"/>
    <n v="3.5"/>
    <n v="3.8"/>
    <n v="4"/>
    <n v="4.5"/>
    <n v="4.5"/>
    <n v="3.5"/>
    <n v="3.5"/>
    <n v="4"/>
    <n v="3"/>
    <n v="4"/>
    <n v="4"/>
    <n v="3.5"/>
    <n v="3"/>
    <n v="3.5"/>
    <n v="3.5"/>
    <n v="3.875"/>
    <n v="13.45025294012008"/>
    <x v="5"/>
  </r>
  <r>
    <x v="3"/>
    <x v="36"/>
    <s v="—"/>
    <s v="—"/>
    <s v="—"/>
    <s v="B1"/>
    <s v="B"/>
    <s v="B"/>
    <s v="B"/>
    <s v="C"/>
    <s v="C1"/>
    <s v="C2"/>
    <x v="0"/>
    <x v="0"/>
    <x v="2"/>
    <n v="4.5"/>
    <n v="4.5"/>
    <n v="4.5"/>
    <n v="5.5"/>
    <n v="3.5"/>
    <n v="5.5"/>
    <n v="4.8"/>
    <n v="4.5"/>
    <n v="5"/>
    <n v="5"/>
    <n v="4"/>
    <n v="3.5"/>
    <n v="4.4000000000000004"/>
    <n v="3.5"/>
    <n v="4.5"/>
    <n v="5"/>
    <n v="4"/>
    <n v="3.5"/>
    <n v="4.0999999999999996"/>
    <n v="3.5"/>
    <n v="4.45"/>
    <n v="17.316597585343498"/>
    <x v="3"/>
  </r>
  <r>
    <x v="3"/>
    <x v="7"/>
    <s v="A"/>
    <s v="A"/>
    <s v="A"/>
    <s v="A"/>
    <s v="A"/>
    <s v="A"/>
    <s v="A"/>
    <s v="A"/>
    <s v="A"/>
    <s v="A"/>
    <x v="2"/>
    <x v="3"/>
    <x v="3"/>
    <n v="2"/>
    <n v="3.5"/>
    <n v="2.5"/>
    <n v="2.5"/>
    <n v="3"/>
    <n v="2.5"/>
    <n v="2.7"/>
    <n v="3"/>
    <n v="3"/>
    <n v="3"/>
    <n v="3"/>
    <n v="3"/>
    <n v="3"/>
    <n v="3"/>
    <n v="2.5"/>
    <n v="3"/>
    <n v="3"/>
    <n v="3"/>
    <n v="2.9"/>
    <n v="3.5"/>
    <n v="2.7749999999999999"/>
    <n v="8.5126526663786812"/>
    <x v="57"/>
  </r>
  <r>
    <x v="3"/>
    <x v="8"/>
    <s v="A"/>
    <s v="A"/>
    <s v="A"/>
    <s v="A"/>
    <s v="A"/>
    <s v="A"/>
    <s v="A"/>
    <s v="A"/>
    <s v="A"/>
    <s v="A"/>
    <x v="2"/>
    <x v="0"/>
    <x v="2"/>
    <n v="4"/>
    <n v="4.5"/>
    <n v="4.3"/>
    <n v="5"/>
    <n v="4"/>
    <n v="4"/>
    <n v="4.3"/>
    <n v="4.5"/>
    <n v="3.5"/>
    <n v="4"/>
    <n v="4"/>
    <n v="4"/>
    <n v="4"/>
    <n v="3"/>
    <n v="3.5"/>
    <n v="3.5"/>
    <n v="3"/>
    <n v="3"/>
    <n v="3.2"/>
    <n v="3.5"/>
    <n v="3.95"/>
    <n v="12.771713056932825"/>
    <x v="1"/>
  </r>
  <r>
    <x v="3"/>
    <x v="9"/>
    <s v="A"/>
    <s v="A"/>
    <s v="A"/>
    <s v="A"/>
    <s v="A"/>
    <s v="A"/>
    <s v="A"/>
    <s v="A"/>
    <s v="A"/>
    <s v="A"/>
    <x v="2"/>
    <x v="2"/>
    <x v="2"/>
    <n v="4"/>
    <n v="4"/>
    <n v="4.2"/>
    <n v="4"/>
    <n v="3.5"/>
    <n v="3.5"/>
    <n v="3.7"/>
    <n v="4"/>
    <n v="4.5"/>
    <n v="4"/>
    <n v="3.5"/>
    <n v="4"/>
    <n v="4"/>
    <n v="3.5"/>
    <n v="3.5"/>
    <n v="3.5"/>
    <n v="3.5"/>
    <n v="3.5"/>
    <n v="3.5"/>
    <n v="3.5"/>
    <n v="3.85"/>
    <n v="13.319212509359602"/>
    <x v="57"/>
  </r>
  <r>
    <x v="3"/>
    <x v="10"/>
    <s v="A"/>
    <s v="A"/>
    <s v="A"/>
    <s v="A"/>
    <s v="A"/>
    <s v="A"/>
    <s v="A"/>
    <s v="A"/>
    <s v="A"/>
    <s v="A"/>
    <x v="2"/>
    <x v="1"/>
    <x v="4"/>
    <n v="2"/>
    <n v="3"/>
    <n v="2.5"/>
    <n v="3"/>
    <n v="3"/>
    <n v="4"/>
    <n v="3.3"/>
    <n v="3.5"/>
    <n v="4"/>
    <n v="4"/>
    <n v="3.5"/>
    <n v="3.5"/>
    <n v="3.7"/>
    <n v="3"/>
    <n v="3"/>
    <n v="3"/>
    <n v="3"/>
    <n v="2.5"/>
    <n v="2.9"/>
    <n v="2.5"/>
    <n v="3.1"/>
    <n v="8.5756385340970738"/>
    <x v="58"/>
  </r>
  <r>
    <x v="3"/>
    <x v="11"/>
    <s v="B1"/>
    <s v="B1"/>
    <s v="B1"/>
    <s v="B1"/>
    <s v="B"/>
    <s v="B"/>
    <s v="A"/>
    <s v="A"/>
    <s v="A"/>
    <s v="A"/>
    <x v="2"/>
    <x v="3"/>
    <x v="3"/>
    <n v="2"/>
    <n v="2"/>
    <n v="2"/>
    <n v="3"/>
    <n v="3"/>
    <n v="2.5"/>
    <n v="2.8"/>
    <n v="3"/>
    <n v="2.5"/>
    <n v="3"/>
    <n v="3"/>
    <n v="3"/>
    <n v="2.9"/>
    <n v="3.5"/>
    <n v="2.5"/>
    <n v="3"/>
    <n v="2"/>
    <n v="2.5"/>
    <n v="2.7"/>
    <n v="3.5"/>
    <n v="2.5999999999999996"/>
    <n v="7.6287961511595412"/>
    <x v="3"/>
  </r>
  <r>
    <x v="3"/>
    <x v="12"/>
    <s v="B1"/>
    <s v="B1"/>
    <s v="B1"/>
    <s v="B1"/>
    <s v="B"/>
    <s v="B"/>
    <s v="B"/>
    <s v="A"/>
    <s v="A"/>
    <s v="A"/>
    <x v="2"/>
    <x v="3"/>
    <x v="4"/>
    <n v="2"/>
    <n v="2.5"/>
    <n v="2.2999999999999998"/>
    <n v="4"/>
    <n v="3.5"/>
    <n v="2.5"/>
    <n v="3.3"/>
    <n v="3"/>
    <n v="2"/>
    <n v="2.5"/>
    <n v="2.5"/>
    <n v="2.5"/>
    <n v="2.5"/>
    <n v="3.5"/>
    <n v="2.5"/>
    <n v="3"/>
    <n v="2"/>
    <n v="3"/>
    <n v="2.8"/>
    <n v="3.5"/>
    <n v="2.7249999999999996"/>
    <n v="8.2191129192621766"/>
    <x v="41"/>
  </r>
  <r>
    <x v="3"/>
    <x v="13"/>
    <s v="A"/>
    <s v="A"/>
    <s v="A"/>
    <s v="A"/>
    <s v="A"/>
    <s v="B"/>
    <s v="B"/>
    <s v="B"/>
    <s v="B"/>
    <s v="B"/>
    <x v="1"/>
    <x v="4"/>
    <x v="5"/>
    <n v="3.5"/>
    <n v="4"/>
    <n v="3.7"/>
    <n v="4.5"/>
    <n v="3"/>
    <n v="4"/>
    <n v="3.8"/>
    <n v="3.5"/>
    <n v="4"/>
    <n v="4"/>
    <n v="4"/>
    <n v="3"/>
    <n v="3.7"/>
    <n v="3.5"/>
    <n v="4"/>
    <n v="4.5"/>
    <n v="3.5"/>
    <n v="3.5"/>
    <n v="3.8"/>
    <n v="4.5"/>
    <n v="3.75"/>
    <n v="15.004277520881278"/>
    <x v="18"/>
  </r>
  <r>
    <x v="3"/>
    <x v="14"/>
    <s v="B2"/>
    <s v="B2"/>
    <s v="B2"/>
    <s v="B2"/>
    <s v="A"/>
    <s v="A"/>
    <s v="A"/>
    <s v="A"/>
    <s v="A"/>
    <s v="A"/>
    <x v="2"/>
    <x v="3"/>
    <x v="7"/>
    <n v="2.5"/>
    <n v="1.5"/>
    <n v="2.2999999999999998"/>
    <n v="4"/>
    <n v="1"/>
    <n v="2"/>
    <n v="2.2999999999999998"/>
    <n v="3"/>
    <n v="3.5"/>
    <n v="2.5"/>
    <n v="3"/>
    <n v="3"/>
    <n v="3"/>
    <n v="2.5"/>
    <n v="4"/>
    <n v="3"/>
    <n v="3"/>
    <n v="3"/>
    <n v="3.1"/>
    <n v="3.5"/>
    <n v="2.6749999999999998"/>
    <n v="8.7060636056124086"/>
    <x v="38"/>
  </r>
  <r>
    <x v="3"/>
    <x v="15"/>
    <s v="A"/>
    <s v="A"/>
    <s v="A"/>
    <s v="A"/>
    <s v="A"/>
    <s v="A"/>
    <s v="A"/>
    <s v="A"/>
    <s v="A"/>
    <s v="A"/>
    <x v="2"/>
    <x v="1"/>
    <x v="2"/>
    <n v="4.5"/>
    <n v="4"/>
    <n v="4.3"/>
    <n v="4.5"/>
    <n v="4"/>
    <n v="3.5"/>
    <n v="4"/>
    <n v="4"/>
    <n v="4"/>
    <n v="4"/>
    <n v="3.5"/>
    <n v="4.5"/>
    <n v="4"/>
    <n v="3.5"/>
    <n v="4"/>
    <n v="4.5"/>
    <n v="3.5"/>
    <n v="3.5"/>
    <n v="3.8"/>
    <n v="3.5"/>
    <n v="4.0250000000000004"/>
    <n v="14.885912441681322"/>
    <x v="5"/>
  </r>
  <r>
    <x v="3"/>
    <x v="16"/>
    <s v="B1"/>
    <s v="B1"/>
    <s v="B1"/>
    <s v="B1"/>
    <s v="B"/>
    <s v="B"/>
    <s v="B"/>
    <s v="B"/>
    <s v="B"/>
    <s v="B"/>
    <x v="1"/>
    <x v="0"/>
    <x v="2"/>
    <n v="3.5"/>
    <n v="4.5"/>
    <n v="4.2"/>
    <n v="4"/>
    <n v="4"/>
    <n v="4"/>
    <n v="4"/>
    <n v="3"/>
    <n v="4"/>
    <n v="3"/>
    <n v="3"/>
    <n v="4"/>
    <n v="3.4"/>
    <n v="3"/>
    <n v="4"/>
    <n v="3.5"/>
    <n v="3.5"/>
    <n v="3"/>
    <n v="3.4"/>
    <n v="3"/>
    <n v="3.75"/>
    <n v="12.15839277816521"/>
    <x v="23"/>
  </r>
  <r>
    <x v="3"/>
    <x v="17"/>
    <s v="—"/>
    <s v="B2"/>
    <s v="B2"/>
    <s v="B2"/>
    <s v="B"/>
    <s v="B"/>
    <s v="B"/>
    <s v="B"/>
    <s v="B"/>
    <s v="B"/>
    <x v="1"/>
    <x v="3"/>
    <x v="7"/>
    <n v="2"/>
    <n v="3.5"/>
    <n v="2.8"/>
    <n v="4"/>
    <n v="2.5"/>
    <n v="2.5"/>
    <n v="3"/>
    <n v="3"/>
    <n v="3"/>
    <n v="4"/>
    <n v="3.5"/>
    <n v="3"/>
    <n v="3.3"/>
    <n v="3.5"/>
    <n v="4"/>
    <n v="2.5"/>
    <n v="3"/>
    <n v="3"/>
    <n v="3.2"/>
    <n v="3.5"/>
    <n v="3.0750000000000002"/>
    <n v="10.15841682395685"/>
    <x v="54"/>
  </r>
  <r>
    <x v="3"/>
    <x v="18"/>
    <s v="B2"/>
    <s v="B2"/>
    <s v="B2"/>
    <s v="B2"/>
    <s v="B"/>
    <s v="B"/>
    <s v="B"/>
    <s v="B"/>
    <s v="B"/>
    <s v="B"/>
    <x v="1"/>
    <x v="3"/>
    <x v="1"/>
    <n v="3.5"/>
    <n v="4"/>
    <n v="3.8"/>
    <n v="4"/>
    <n v="3"/>
    <n v="3"/>
    <n v="3.3"/>
    <n v="2.5"/>
    <n v="3.5"/>
    <n v="2.5"/>
    <n v="3"/>
    <n v="2"/>
    <n v="2.7"/>
    <n v="3"/>
    <n v="3.5"/>
    <n v="4"/>
    <n v="2.5"/>
    <n v="3"/>
    <n v="3.2"/>
    <n v="4"/>
    <n v="3.25"/>
    <n v="11.160982234645594"/>
    <x v="59"/>
  </r>
  <r>
    <x v="3"/>
    <x v="19"/>
    <s v="A"/>
    <s v="A"/>
    <s v="A"/>
    <s v="A"/>
    <s v="A"/>
    <s v="A"/>
    <s v="A"/>
    <s v="A"/>
    <s v="A"/>
    <s v="A"/>
    <x v="2"/>
    <x v="3"/>
    <x v="7"/>
    <n v="3"/>
    <n v="3.5"/>
    <n v="3.2"/>
    <n v="4.5"/>
    <n v="4"/>
    <n v="3.5"/>
    <n v="4"/>
    <n v="3.5"/>
    <n v="4"/>
    <n v="4"/>
    <n v="3"/>
    <n v="3"/>
    <n v="3.5"/>
    <n v="4"/>
    <n v="3.5"/>
    <n v="4.5"/>
    <n v="4"/>
    <n v="4"/>
    <n v="4"/>
    <n v="3.5"/>
    <n v="3.6749999999999998"/>
    <n v="14.155187709695911"/>
    <x v="60"/>
  </r>
  <r>
    <x v="3"/>
    <x v="20"/>
    <s v="A"/>
    <s v="A"/>
    <s v="A"/>
    <s v="A"/>
    <s v="A"/>
    <s v="A"/>
    <s v="A"/>
    <s v="A"/>
    <s v="A"/>
    <s v="A"/>
    <x v="2"/>
    <x v="3"/>
    <x v="5"/>
    <n v="3"/>
    <n v="4"/>
    <n v="3.5"/>
    <n v="4"/>
    <n v="3.5"/>
    <n v="2.5"/>
    <n v="3.3"/>
    <n v="3"/>
    <n v="3.5"/>
    <n v="2.5"/>
    <n v="2.5"/>
    <n v="3"/>
    <n v="2.9"/>
    <n v="3"/>
    <n v="3.5"/>
    <n v="3"/>
    <n v="2.5"/>
    <n v="3"/>
    <n v="3"/>
    <n v="3.5"/>
    <n v="3.1749999999999998"/>
    <n v="9.9572613763472173"/>
    <x v="1"/>
  </r>
  <r>
    <x v="3"/>
    <x v="21"/>
    <s v="B1"/>
    <s v="B1"/>
    <s v="B1"/>
    <s v="B1"/>
    <s v="B"/>
    <s v="B"/>
    <s v="B"/>
    <s v="B"/>
    <s v="C2"/>
    <s v="C1"/>
    <x v="1"/>
    <x v="1"/>
    <x v="7"/>
    <n v="2.5"/>
    <n v="3"/>
    <n v="2.8"/>
    <n v="3.5"/>
    <n v="4"/>
    <n v="3.5"/>
    <n v="3.7"/>
    <n v="4"/>
    <n v="4"/>
    <n v="4"/>
    <n v="3.5"/>
    <n v="3.5"/>
    <n v="3.8"/>
    <n v="3"/>
    <n v="4"/>
    <n v="3.5"/>
    <n v="3"/>
    <n v="3"/>
    <n v="3.3"/>
    <n v="3.5"/>
    <n v="3.4000000000000004"/>
    <n v="11.395556327970731"/>
    <x v="7"/>
  </r>
  <r>
    <x v="3"/>
    <x v="22"/>
    <s v="A"/>
    <s v="A"/>
    <s v="A"/>
    <s v="A"/>
    <s v="A"/>
    <s v="A"/>
    <s v="A"/>
    <s v="A"/>
    <s v="A"/>
    <s v="A"/>
    <x v="2"/>
    <x v="0"/>
    <x v="1"/>
    <n v="4"/>
    <n v="3.5"/>
    <n v="3.8"/>
    <n v="4"/>
    <n v="3.5"/>
    <n v="3"/>
    <n v="3.5"/>
    <n v="3.5"/>
    <n v="3.5"/>
    <n v="3.5"/>
    <n v="3.5"/>
    <n v="2.5"/>
    <n v="3.3"/>
    <n v="3"/>
    <n v="4"/>
    <n v="3"/>
    <n v="3"/>
    <n v="2.5"/>
    <n v="3.1"/>
    <n v="3.5"/>
    <n v="3.4249999999999998"/>
    <n v="10.946261744277546"/>
    <x v="23"/>
  </r>
  <r>
    <x v="3"/>
    <x v="23"/>
    <s v="A"/>
    <s v="A"/>
    <s v="A"/>
    <s v="A"/>
    <s v="A"/>
    <s v="B"/>
    <s v="B"/>
    <s v="B"/>
    <s v="B"/>
    <s v="B"/>
    <x v="1"/>
    <x v="3"/>
    <x v="5"/>
    <n v="3"/>
    <n v="4"/>
    <n v="3.5"/>
    <n v="4.5"/>
    <n v="2.5"/>
    <n v="1.5"/>
    <n v="2.8"/>
    <n v="3"/>
    <n v="4"/>
    <n v="3"/>
    <n v="2.5"/>
    <n v="2.5"/>
    <n v="3"/>
    <n v="1.5"/>
    <n v="3"/>
    <n v="3"/>
    <n v="2.5"/>
    <n v="2.5"/>
    <n v="2.5"/>
    <n v="3.5"/>
    <n v="2.95"/>
    <n v="8.0575180544814149"/>
    <x v="8"/>
  </r>
  <r>
    <x v="3"/>
    <x v="24"/>
    <s v="B1"/>
    <s v="B1"/>
    <s v="B1"/>
    <s v="B1"/>
    <s v="A"/>
    <s v="A"/>
    <s v="A"/>
    <s v="A"/>
    <s v="A"/>
    <s v="A"/>
    <x v="2"/>
    <x v="3"/>
    <x v="7"/>
    <n v="3.5"/>
    <n v="3"/>
    <n v="3.2"/>
    <n v="4"/>
    <n v="4"/>
    <n v="3.5"/>
    <n v="3.8"/>
    <n v="3"/>
    <n v="3.5"/>
    <n v="3.5"/>
    <n v="2.5"/>
    <n v="3"/>
    <n v="3.1"/>
    <n v="4"/>
    <n v="3.5"/>
    <n v="4.5"/>
    <n v="4"/>
    <n v="3.5"/>
    <n v="3.9"/>
    <n v="3.5"/>
    <n v="3.5"/>
    <n v="13.283884891916609"/>
    <x v="8"/>
  </r>
  <r>
    <x v="3"/>
    <x v="25"/>
    <s v="A"/>
    <s v="A"/>
    <s v="A"/>
    <s v="A"/>
    <s v="A"/>
    <s v="A"/>
    <s v="A"/>
    <s v="A"/>
    <s v="A"/>
    <s v="A"/>
    <x v="2"/>
    <x v="3"/>
    <x v="5"/>
    <n v="3"/>
    <n v="3"/>
    <n v="3.2"/>
    <n v="3.5"/>
    <n v="2.5"/>
    <n v="2.5"/>
    <n v="2.8"/>
    <n v="3"/>
    <n v="3.5"/>
    <n v="3.5"/>
    <n v="3"/>
    <n v="3"/>
    <n v="3.2"/>
    <n v="4"/>
    <n v="3"/>
    <n v="3"/>
    <n v="3"/>
    <n v="3"/>
    <n v="3.2"/>
    <n v="4.5"/>
    <n v="3.0999999999999996"/>
    <n v="11.009822904195788"/>
    <x v="4"/>
  </r>
  <r>
    <x v="3"/>
    <x v="26"/>
    <s v="B2"/>
    <s v="B2"/>
    <s v="B2"/>
    <s v="B2"/>
    <s v="B"/>
    <s v="B"/>
    <s v="B"/>
    <s v="B"/>
    <s v="B"/>
    <s v="B"/>
    <x v="1"/>
    <x v="0"/>
    <x v="2"/>
    <n v="4.5"/>
    <n v="4.5"/>
    <n v="4.5"/>
    <n v="3.5"/>
    <n v="3"/>
    <n v="3.5"/>
    <n v="3.3"/>
    <n v="4"/>
    <n v="4"/>
    <n v="4"/>
    <n v="4"/>
    <n v="4"/>
    <n v="4"/>
    <n v="3.5"/>
    <n v="4"/>
    <n v="4"/>
    <n v="2.5"/>
    <n v="2.5"/>
    <n v="3.3"/>
    <n v="3"/>
    <n v="3.7750000000000004"/>
    <n v="11.990585958843871"/>
    <x v="61"/>
  </r>
  <r>
    <x v="3"/>
    <x v="27"/>
    <s v="A"/>
    <s v="A"/>
    <s v="A"/>
    <s v="A"/>
    <s v="A"/>
    <s v="A"/>
    <s v="A"/>
    <s v="A"/>
    <s v="A"/>
    <s v="A"/>
    <x v="2"/>
    <x v="3"/>
    <x v="1"/>
    <n v="3.5"/>
    <n v="4"/>
    <n v="3.8"/>
    <n v="3"/>
    <n v="4"/>
    <n v="3"/>
    <n v="3.3"/>
    <n v="3"/>
    <n v="3"/>
    <n v="2.5"/>
    <n v="3"/>
    <n v="2.5"/>
    <n v="2.8"/>
    <n v="3.5"/>
    <n v="3"/>
    <n v="3"/>
    <n v="3"/>
    <n v="3"/>
    <n v="3.1"/>
    <n v="3.5"/>
    <n v="3.2499999999999996"/>
    <n v="10.461216312915449"/>
    <x v="62"/>
  </r>
  <r>
    <x v="3"/>
    <x v="28"/>
    <s v="B1"/>
    <s v="B1"/>
    <s v="B1"/>
    <s v="B1"/>
    <s v="B"/>
    <s v="B"/>
    <s v="B"/>
    <s v="B"/>
    <s v="C1"/>
    <s v="C1"/>
    <x v="3"/>
    <x v="2"/>
    <x v="2"/>
    <n v="4.5"/>
    <n v="4.5"/>
    <n v="4.5"/>
    <n v="3.5"/>
    <n v="4.5"/>
    <n v="3.5"/>
    <n v="3.8"/>
    <n v="4.5"/>
    <n v="5"/>
    <n v="4.5"/>
    <n v="4.5"/>
    <n v="4.5"/>
    <n v="4.5999999999999996"/>
    <n v="4.5"/>
    <n v="4"/>
    <n v="4"/>
    <n v="4"/>
    <n v="4"/>
    <n v="4.0999999999999996"/>
    <n v="3.5"/>
    <n v="4.25"/>
    <n v="16.604152800228253"/>
    <x v="63"/>
  </r>
  <r>
    <x v="3"/>
    <x v="29"/>
    <s v="not applicable"/>
    <s v="not applicable"/>
    <s v="not applicable"/>
    <s v="not applicable"/>
    <s v="not applicable"/>
    <s v="not applicable"/>
    <s v="not applicable"/>
    <s v="not applicable"/>
    <s v="not applicable"/>
    <s v="not applicable"/>
    <x v="4"/>
    <x v="5"/>
    <x v="26"/>
    <n v="3.4000000000000004"/>
    <n v="3.8000000000000003"/>
    <n v="3.6"/>
    <n v="3.8000000000000003"/>
    <n v="3.3000000000000003"/>
    <n v="3.1"/>
    <n v="3.4000000000000004"/>
    <n v="3.5"/>
    <n v="3.7"/>
    <n v="3.6"/>
    <n v="3.3000000000000003"/>
    <n v="3.3000000000000003"/>
    <n v="3.5"/>
    <n v="3.2"/>
    <n v="3.5"/>
    <n v="3.5"/>
    <n v="3.2"/>
    <n v="3.1"/>
    <n v="3.3000000000000003"/>
    <n v="3.5"/>
    <n v="3.46"/>
    <n v="11.700000000000001"/>
    <x v="64"/>
  </r>
  <r>
    <x v="3"/>
    <x v="30"/>
    <s v="not applicable"/>
    <s v="not applicable"/>
    <s v="not applicable"/>
    <s v="not applicable"/>
    <s v="not applicable"/>
    <s v="not applicable"/>
    <s v="not applicable"/>
    <s v="not applicable"/>
    <s v="not applicable"/>
    <s v="not applicable"/>
    <x v="4"/>
    <x v="6"/>
    <x v="27"/>
    <n v="3.4000000000000004"/>
    <n v="3.7"/>
    <n v="3.6"/>
    <n v="3.9000000000000004"/>
    <n v="3.3000000000000003"/>
    <n v="3.3000000000000003"/>
    <n v="3.5"/>
    <n v="3.5"/>
    <n v="3.8000000000000003"/>
    <n v="3.6"/>
    <n v="3.5"/>
    <n v="3.3000000000000003"/>
    <n v="3.5"/>
    <n v="3.5"/>
    <n v="3.8000000000000003"/>
    <n v="3.7"/>
    <n v="3.2"/>
    <n v="3.2"/>
    <n v="3.4000000000000004"/>
    <n v="3.4615384615384617"/>
    <n v="3.5019230769230765"/>
    <n v="12.200000000000001"/>
    <x v="65"/>
  </r>
  <r>
    <x v="3"/>
    <x v="31"/>
    <s v="not applicable"/>
    <s v="not applicable"/>
    <s v="not applicable"/>
    <s v="not applicable"/>
    <s v="not applicable"/>
    <s v="not applicable"/>
    <s v="not applicable"/>
    <s v="not applicable"/>
    <s v="not applicable"/>
    <s v="not applicable"/>
    <x v="4"/>
    <x v="7"/>
    <x v="28"/>
    <n v="3.4107142857142856"/>
    <n v="3.7321428571428572"/>
    <n v="3.6035714285714282"/>
    <n v="3.8571428571428572"/>
    <n v="3.3214285714285716"/>
    <n v="3.2142857142857144"/>
    <n v="3.4499999999999988"/>
    <n v="3.5"/>
    <n v="3.75"/>
    <n v="3.5892857142857144"/>
    <n v="3.3571428571428572"/>
    <n v="3.3035714285714284"/>
    <n v="3.5"/>
    <n v="3.3035714285714284"/>
    <n v="3.6071428571428572"/>
    <n v="3.5892857142857144"/>
    <n v="3.1964285714285716"/>
    <n v="3.125"/>
    <n v="3.3642857142857134"/>
    <n v="3.4821428571428572"/>
    <n v="3.4794642857142861"/>
    <n v="11.918510167738033"/>
    <x v="66"/>
  </r>
  <r>
    <x v="3"/>
    <x v="32"/>
    <s v="not applicable"/>
    <s v="not applicable"/>
    <s v="not applicable"/>
    <s v="not applicable"/>
    <s v="not applicable"/>
    <s v="not applicable"/>
    <s v="not applicable"/>
    <s v="not applicable"/>
    <s v="not applicable"/>
    <s v="not applicable"/>
    <x v="4"/>
    <x v="3"/>
    <x v="29"/>
    <n v="2.75"/>
    <n v="3.2083333333333335"/>
    <n v="3.0083333333333329"/>
    <n v="3.75"/>
    <n v="3.0416666666666665"/>
    <n v="2.625"/>
    <n v="3.1166666666666667"/>
    <n v="3"/>
    <n v="3.25"/>
    <n v="3.0416666666666665"/>
    <n v="2.875"/>
    <n v="2.7916666666666665"/>
    <n v="2.9916666666666667"/>
    <n v="3.25"/>
    <n v="3.2083333333333335"/>
    <n v="3.2916666666666665"/>
    <n v="2.875"/>
    <n v="3.0416666666666665"/>
    <n v="3.1333333333333333"/>
    <n v="3.625"/>
    <n v="3.0625"/>
    <n v="10.109242970880638"/>
    <x v="4"/>
  </r>
  <r>
    <x v="3"/>
    <x v="33"/>
    <s v="not applicable"/>
    <s v="not applicable"/>
    <s v="not applicable"/>
    <s v="not applicable"/>
    <s v="not applicable"/>
    <s v="not applicable"/>
    <s v="not applicable"/>
    <s v="not applicable"/>
    <s v="not applicable"/>
    <s v="not applicable"/>
    <x v="4"/>
    <x v="8"/>
    <x v="1"/>
    <n v="3.7777777777777777"/>
    <n v="3.8888888888888888"/>
    <n v="3.8888888888888888"/>
    <n v="3.9444444444444446"/>
    <n v="3.3888888888888888"/>
    <n v="3.5"/>
    <n v="3.6000000000000005"/>
    <n v="3.7222222222222223"/>
    <n v="3.8888888888888888"/>
    <n v="3.9444444444444446"/>
    <n v="3.5555555555555554"/>
    <n v="3.6111111111111112"/>
    <n v="3.744444444444444"/>
    <n v="3.1666666666666665"/>
    <n v="3.7222222222222223"/>
    <n v="3.7222222222222223"/>
    <n v="3.3888888888888888"/>
    <n v="3.1111111111111112"/>
    <n v="3.4222222222222225"/>
    <n v="3.3888888888888888"/>
    <n v="3.6638888888888892"/>
    <n v="12.587008001612809"/>
    <x v="67"/>
  </r>
  <r>
    <x v="3"/>
    <x v="34"/>
    <s v="not applicable"/>
    <s v="not applicable"/>
    <s v="not applicable"/>
    <s v="not applicable"/>
    <s v="not applicable"/>
    <s v="not applicable"/>
    <s v="not applicable"/>
    <s v="not applicable"/>
    <s v="not applicable"/>
    <s v="not applicable"/>
    <x v="4"/>
    <x v="8"/>
    <x v="30"/>
    <n v="4.0714285714285712"/>
    <n v="4.4285714285714288"/>
    <n v="4.2571428571428571"/>
    <n v="3.9285714285714284"/>
    <n v="3.7142857142857144"/>
    <n v="3.8571428571428572"/>
    <n v="3.8285714285714287"/>
    <n v="4.0714285714285712"/>
    <n v="4.4285714285714288"/>
    <n v="4.0714285714285712"/>
    <n v="3.9285714285714284"/>
    <n v="3.7857142857142856"/>
    <n v="4.0571428571428569"/>
    <n v="3.5714285714285716"/>
    <n v="4.1428571428571432"/>
    <n v="3.9285714285714284"/>
    <n v="3.5"/>
    <n v="3.2857142857142856"/>
    <n v="3.6857142857142855"/>
    <n v="3.3571428571428572"/>
    <n v="3.9571428571428564"/>
    <n v="14.160613861654557"/>
    <x v="68"/>
  </r>
  <r>
    <x v="3"/>
    <x v="35"/>
    <s v="not applicable"/>
    <s v="not applicable"/>
    <s v="not applicable"/>
    <s v="not applicable"/>
    <s v="not applicable"/>
    <s v="not applicable"/>
    <s v="not applicable"/>
    <s v="not applicable"/>
    <s v="not applicable"/>
    <s v="not applicable"/>
    <x v="4"/>
    <x v="8"/>
    <x v="31"/>
    <n v="3.90625"/>
    <n v="4.125"/>
    <n v="4.05"/>
    <n v="3.9375"/>
    <n v="3.53125"/>
    <n v="3.65625"/>
    <n v="3.6999999999999997"/>
    <n v="3.875"/>
    <n v="4.125"/>
    <n v="4"/>
    <n v="3.71875"/>
    <n v="3.6875"/>
    <n v="3.8812500000000001"/>
    <n v="3.34375"/>
    <n v="3.90625"/>
    <n v="3.8125"/>
    <n v="3.4375"/>
    <n v="3.1875"/>
    <n v="3.5374999999999992"/>
    <n v="3.375"/>
    <n v="3.7921874999999998"/>
    <n v="13.275460565381074"/>
    <x v="69"/>
  </r>
  <r>
    <x v="4"/>
    <x v="37"/>
    <s v="A"/>
    <s v="A"/>
    <s v="A"/>
    <s v="A"/>
    <s v="A"/>
    <s v="A"/>
    <s v="A"/>
    <s v="A"/>
    <s v="A"/>
    <s v="A"/>
    <x v="2"/>
    <x v="0"/>
    <x v="5"/>
    <n v="3.5"/>
    <n v="3.5"/>
    <n v="3.5"/>
    <n v="3"/>
    <n v="2.5"/>
    <n v="2.5"/>
    <n v="2.7"/>
    <n v="2"/>
    <n v="3"/>
    <n v="3"/>
    <n v="2.5"/>
    <n v="2.5"/>
    <n v="2.6"/>
    <n v="1.5"/>
    <n v="3.5"/>
    <n v="3"/>
    <n v="2.5"/>
    <n v="2.5"/>
    <n v="2.6"/>
    <n v="3"/>
    <n v="2.85"/>
    <n v="7.6578876722537723"/>
    <x v="70"/>
  </r>
  <r>
    <x v="4"/>
    <x v="0"/>
    <s v="—"/>
    <s v="—"/>
    <s v="B1"/>
    <s v="B1"/>
    <s v="B"/>
    <s v="B"/>
    <s v="B"/>
    <s v="C"/>
    <s v="C1"/>
    <s v="C2"/>
    <x v="0"/>
    <x v="0"/>
    <x v="2"/>
    <n v="5"/>
    <n v="5"/>
    <n v="4.8"/>
    <n v="5"/>
    <n v="4.5"/>
    <n v="4.5"/>
    <n v="4.7"/>
    <n v="4.5"/>
    <n v="5"/>
    <n v="4.5"/>
    <n v="5"/>
    <n v="4"/>
    <n v="4.5999999999999996"/>
    <n v="3.5"/>
    <n v="4.5"/>
    <n v="4.5"/>
    <n v="4.5"/>
    <n v="3"/>
    <n v="4"/>
    <n v="3.5"/>
    <n v="4.5250000000000004"/>
    <n v="17.2"/>
    <x v="5"/>
  </r>
  <r>
    <x v="4"/>
    <x v="2"/>
    <s v="B1"/>
    <s v="B1"/>
    <s v="B1"/>
    <s v="B1"/>
    <s v="B"/>
    <s v="B"/>
    <s v="B"/>
    <s v="B"/>
    <s v="B"/>
    <s v="B"/>
    <x v="1"/>
    <x v="1"/>
    <x v="2"/>
    <n v="4"/>
    <n v="4.5"/>
    <n v="4.3"/>
    <n v="3"/>
    <n v="4"/>
    <n v="3"/>
    <n v="3.3"/>
    <n v="4"/>
    <n v="4.5"/>
    <n v="4"/>
    <n v="4"/>
    <n v="4"/>
    <n v="4.0999999999999996"/>
    <n v="4"/>
    <n v="4"/>
    <n v="3.5"/>
    <n v="3.5"/>
    <n v="4"/>
    <n v="3.8"/>
    <n v="4.5"/>
    <n v="3.875"/>
    <n v="15.5"/>
    <x v="38"/>
  </r>
  <r>
    <x v="4"/>
    <x v="3"/>
    <s v="A"/>
    <s v="A"/>
    <s v="A"/>
    <s v="A"/>
    <s v="A"/>
    <s v="A"/>
    <s v="A"/>
    <s v="A"/>
    <s v="A"/>
    <s v="A"/>
    <x v="2"/>
    <x v="1"/>
    <x v="2"/>
    <n v="4.5"/>
    <n v="4.5"/>
    <n v="4.5"/>
    <n v="4"/>
    <n v="3"/>
    <n v="3.5"/>
    <n v="3.5"/>
    <n v="4.5"/>
    <n v="4"/>
    <n v="4.5"/>
    <n v="4"/>
    <n v="5"/>
    <n v="4.4000000000000004"/>
    <n v="4.5"/>
    <n v="4.5"/>
    <n v="5"/>
    <n v="5"/>
    <n v="4.5"/>
    <n v="4.7"/>
    <n v="3"/>
    <n v="4.2750000000000004"/>
    <n v="17.6459293327915"/>
    <x v="3"/>
  </r>
  <r>
    <x v="4"/>
    <x v="4"/>
    <s v="A"/>
    <s v="A"/>
    <s v="A"/>
    <s v="A"/>
    <s v="A"/>
    <s v="A"/>
    <s v="A"/>
    <s v="A"/>
    <s v="A"/>
    <s v="A"/>
    <x v="2"/>
    <x v="2"/>
    <x v="2"/>
    <n v="4"/>
    <n v="4"/>
    <n v="4.2"/>
    <n v="4"/>
    <n v="4.5"/>
    <n v="3.5"/>
    <n v="4"/>
    <n v="4"/>
    <n v="4.5"/>
    <n v="4.5"/>
    <n v="3.5"/>
    <n v="3.5"/>
    <n v="4"/>
    <n v="3.5"/>
    <n v="4"/>
    <n v="4"/>
    <n v="3.5"/>
    <n v="3.5"/>
    <n v="3.7"/>
    <n v="3.5"/>
    <n v="3.9749999999999996"/>
    <n v="14.356791255472352"/>
    <x v="63"/>
  </r>
  <r>
    <x v="4"/>
    <x v="36"/>
    <s v="—"/>
    <s v="—"/>
    <s v="—"/>
    <s v="B1"/>
    <s v="B"/>
    <s v="B"/>
    <s v="B"/>
    <s v="C"/>
    <s v="C1"/>
    <s v="C2"/>
    <x v="0"/>
    <x v="0"/>
    <x v="2"/>
    <n v="4.5"/>
    <n v="4.5"/>
    <n v="4.5"/>
    <n v="5.5"/>
    <n v="3.5"/>
    <n v="5.5"/>
    <n v="4.8"/>
    <n v="4.5"/>
    <n v="5"/>
    <n v="5"/>
    <n v="4.5"/>
    <n v="3.5"/>
    <n v="4.5"/>
    <n v="4"/>
    <n v="4.5"/>
    <n v="5"/>
    <n v="4"/>
    <n v="4"/>
    <n v="4.3"/>
    <n v="3"/>
    <n v="4.5250000000000004"/>
    <n v="17.399999999999999"/>
    <x v="37"/>
  </r>
  <r>
    <x v="4"/>
    <x v="7"/>
    <s v="A"/>
    <s v="A"/>
    <s v="A"/>
    <s v="A"/>
    <s v="A"/>
    <s v="A"/>
    <s v="A"/>
    <s v="A"/>
    <s v="A"/>
    <s v="A"/>
    <x v="2"/>
    <x v="3"/>
    <x v="3"/>
    <n v="2"/>
    <n v="3.5"/>
    <n v="2.5"/>
    <n v="2.5"/>
    <n v="3"/>
    <n v="2.5"/>
    <n v="2.7"/>
    <n v="3"/>
    <n v="3"/>
    <n v="3"/>
    <n v="3"/>
    <n v="3"/>
    <n v="3"/>
    <n v="3"/>
    <n v="2.5"/>
    <n v="3"/>
    <n v="2.5"/>
    <n v="3"/>
    <n v="2.8"/>
    <n v="3.5"/>
    <n v="2.75"/>
    <n v="8.1999999999999993"/>
    <x v="23"/>
  </r>
  <r>
    <x v="4"/>
    <x v="8"/>
    <s v="A"/>
    <s v="A"/>
    <s v="A"/>
    <s v="A"/>
    <s v="A"/>
    <s v="A"/>
    <s v="A"/>
    <s v="A"/>
    <s v="A"/>
    <s v="A"/>
    <x v="2"/>
    <x v="0"/>
    <x v="2"/>
    <n v="3.5"/>
    <n v="4.5"/>
    <n v="4.2"/>
    <n v="5"/>
    <n v="3.5"/>
    <n v="4"/>
    <n v="4.2"/>
    <n v="4.5"/>
    <n v="3.5"/>
    <n v="4"/>
    <n v="4"/>
    <n v="4"/>
    <n v="4"/>
    <n v="2.5"/>
    <n v="3.5"/>
    <n v="3.5"/>
    <n v="3"/>
    <n v="3"/>
    <n v="3.1"/>
    <n v="3.5"/>
    <n v="3.875"/>
    <n v="12.143770676108451"/>
    <x v="40"/>
  </r>
  <r>
    <x v="4"/>
    <x v="9"/>
    <s v="A"/>
    <s v="A"/>
    <s v="A"/>
    <s v="A"/>
    <s v="A"/>
    <s v="A"/>
    <s v="A"/>
    <s v="A"/>
    <s v="A"/>
    <s v="A"/>
    <x v="2"/>
    <x v="2"/>
    <x v="2"/>
    <n v="4"/>
    <n v="4"/>
    <n v="4.2"/>
    <n v="4"/>
    <n v="3.5"/>
    <n v="3.5"/>
    <n v="3.7"/>
    <n v="4"/>
    <n v="4.5"/>
    <n v="4.5"/>
    <n v="3.5"/>
    <n v="4"/>
    <n v="4.0999999999999996"/>
    <n v="4"/>
    <n v="4"/>
    <n v="3.5"/>
    <n v="4"/>
    <n v="3.5"/>
    <n v="3.8"/>
    <n v="4"/>
    <n v="3.95"/>
    <n v="15.140839510662307"/>
    <x v="57"/>
  </r>
  <r>
    <x v="4"/>
    <x v="10"/>
    <s v="A"/>
    <s v="A"/>
    <s v="A"/>
    <s v="A"/>
    <s v="A"/>
    <s v="A"/>
    <s v="A"/>
    <s v="A"/>
    <s v="A"/>
    <s v="A"/>
    <x v="2"/>
    <x v="1"/>
    <x v="1"/>
    <n v="3.5"/>
    <n v="3"/>
    <n v="3.5"/>
    <n v="3.5"/>
    <n v="3"/>
    <n v="4"/>
    <n v="3.5"/>
    <n v="3.5"/>
    <n v="4"/>
    <n v="4"/>
    <n v="3.5"/>
    <n v="3.5"/>
    <n v="3.7"/>
    <n v="4"/>
    <n v="3"/>
    <n v="4"/>
    <n v="4"/>
    <n v="3"/>
    <n v="3.6"/>
    <n v="2.5"/>
    <n v="3.5749999999999997"/>
    <n v="11.541659812589284"/>
    <x v="71"/>
  </r>
  <r>
    <x v="4"/>
    <x v="11"/>
    <s v="B1"/>
    <s v="B1"/>
    <s v="B1"/>
    <s v="B1"/>
    <s v="B"/>
    <s v="B"/>
    <s v="A"/>
    <s v="A"/>
    <s v="A"/>
    <s v="A"/>
    <x v="2"/>
    <x v="3"/>
    <x v="4"/>
    <n v="2.5"/>
    <n v="3"/>
    <n v="2.7"/>
    <n v="3"/>
    <n v="3"/>
    <n v="2.5"/>
    <n v="2.8"/>
    <n v="3"/>
    <n v="2"/>
    <n v="3"/>
    <n v="3"/>
    <n v="2.5"/>
    <n v="2.7"/>
    <n v="3.5"/>
    <n v="2.5"/>
    <n v="3"/>
    <n v="2"/>
    <n v="2.5"/>
    <n v="2.7"/>
    <n v="3.5"/>
    <n v="2.7249999999999996"/>
    <n v="7.9"/>
    <x v="1"/>
  </r>
  <r>
    <x v="4"/>
    <x v="12"/>
    <s v="B1"/>
    <s v="B1"/>
    <s v="B1"/>
    <s v="B1"/>
    <s v="B"/>
    <s v="B"/>
    <s v="B"/>
    <s v="A"/>
    <s v="A"/>
    <s v="A"/>
    <x v="2"/>
    <x v="3"/>
    <x v="4"/>
    <n v="2"/>
    <n v="2.5"/>
    <n v="2.2999999999999998"/>
    <n v="4"/>
    <n v="3.5"/>
    <n v="2.5"/>
    <n v="3.3"/>
    <n v="3"/>
    <n v="2"/>
    <n v="2.5"/>
    <n v="2"/>
    <n v="3"/>
    <n v="2.5"/>
    <n v="3"/>
    <n v="3"/>
    <n v="3"/>
    <n v="2"/>
    <n v="3"/>
    <n v="2.8"/>
    <n v="3.5"/>
    <n v="2.7249999999999996"/>
    <n v="8.1999999999999993"/>
    <x v="3"/>
  </r>
  <r>
    <x v="4"/>
    <x v="13"/>
    <s v="A"/>
    <s v="A"/>
    <s v="A"/>
    <s v="A"/>
    <s v="A"/>
    <s v="B"/>
    <s v="B"/>
    <s v="B"/>
    <s v="B"/>
    <s v="B"/>
    <x v="1"/>
    <x v="4"/>
    <x v="1"/>
    <n v="3.5"/>
    <n v="4"/>
    <n v="3.8"/>
    <n v="4.5"/>
    <n v="3.5"/>
    <n v="4.5"/>
    <n v="4.2"/>
    <n v="4"/>
    <n v="4"/>
    <n v="4"/>
    <n v="4"/>
    <n v="3"/>
    <n v="3.8"/>
    <n v="4"/>
    <n v="4"/>
    <n v="4.5"/>
    <n v="3.5"/>
    <n v="3.5"/>
    <n v="3.9"/>
    <n v="3"/>
    <n v="3.9250000000000003"/>
    <n v="14.142738465255382"/>
    <x v="55"/>
  </r>
  <r>
    <x v="4"/>
    <x v="14"/>
    <s v="B2"/>
    <s v="B2"/>
    <s v="B2"/>
    <s v="B2"/>
    <s v="A"/>
    <s v="A"/>
    <s v="A"/>
    <s v="A"/>
    <s v="A"/>
    <s v="A"/>
    <x v="2"/>
    <x v="3"/>
    <x v="7"/>
    <n v="2.5"/>
    <n v="1.5"/>
    <n v="2.2999999999999998"/>
    <n v="4"/>
    <n v="1"/>
    <n v="2"/>
    <n v="2.2999999999999998"/>
    <n v="3"/>
    <n v="3.5"/>
    <n v="3"/>
    <n v="3.5"/>
    <n v="2.5"/>
    <n v="3.1"/>
    <n v="2.5"/>
    <n v="4"/>
    <n v="3"/>
    <n v="3"/>
    <n v="3.5"/>
    <n v="3.2"/>
    <n v="3.5"/>
    <n v="2.7249999999999996"/>
    <n v="9.1"/>
    <x v="38"/>
  </r>
  <r>
    <x v="4"/>
    <x v="15"/>
    <s v="A"/>
    <s v="A"/>
    <s v="A"/>
    <s v="A"/>
    <s v="A"/>
    <s v="A"/>
    <s v="A"/>
    <s v="A"/>
    <s v="A"/>
    <s v="A"/>
    <x v="2"/>
    <x v="1"/>
    <x v="1"/>
    <n v="4"/>
    <n v="4"/>
    <n v="4"/>
    <n v="4.5"/>
    <n v="4"/>
    <n v="3.5"/>
    <n v="4"/>
    <n v="4"/>
    <n v="4.5"/>
    <n v="4"/>
    <n v="4"/>
    <n v="4.5"/>
    <n v="4.2"/>
    <n v="3"/>
    <n v="4"/>
    <n v="5"/>
    <n v="3.5"/>
    <n v="3.5"/>
    <n v="3.8"/>
    <n v="3.5"/>
    <n v="4"/>
    <n v="14.773078756420963"/>
    <x v="41"/>
  </r>
  <r>
    <x v="4"/>
    <x v="16"/>
    <s v="B1"/>
    <s v="B1"/>
    <s v="B1"/>
    <s v="B1"/>
    <s v="B"/>
    <s v="B"/>
    <s v="B"/>
    <s v="B"/>
    <s v="B"/>
    <s v="B"/>
    <x v="1"/>
    <x v="0"/>
    <x v="2"/>
    <n v="3.5"/>
    <n v="4.5"/>
    <n v="4.2"/>
    <n v="3.5"/>
    <n v="4.5"/>
    <n v="4"/>
    <n v="4"/>
    <n v="2.5"/>
    <n v="4"/>
    <n v="3"/>
    <n v="3"/>
    <n v="4"/>
    <n v="3.3"/>
    <n v="3"/>
    <n v="4.5"/>
    <n v="3.5"/>
    <n v="3.5"/>
    <n v="3.5"/>
    <n v="3.6"/>
    <n v="3"/>
    <n v="3.7749999999999999"/>
    <n v="12.8"/>
    <x v="4"/>
  </r>
  <r>
    <x v="4"/>
    <x v="17"/>
    <s v="—"/>
    <s v="B2"/>
    <s v="B2"/>
    <s v="B2"/>
    <s v="B"/>
    <s v="B"/>
    <s v="B"/>
    <s v="B"/>
    <s v="B"/>
    <s v="B"/>
    <x v="1"/>
    <x v="3"/>
    <x v="7"/>
    <n v="2"/>
    <n v="3.5"/>
    <n v="2.8"/>
    <n v="4"/>
    <n v="2.5"/>
    <n v="2.5"/>
    <n v="3"/>
    <n v="3"/>
    <n v="3"/>
    <n v="4"/>
    <n v="3.5"/>
    <n v="3"/>
    <n v="3.3"/>
    <n v="3.5"/>
    <n v="3.5"/>
    <n v="2.5"/>
    <n v="3"/>
    <n v="3"/>
    <n v="3.1"/>
    <n v="3.5"/>
    <n v="3.05"/>
    <n v="9.8000000000000007"/>
    <x v="41"/>
  </r>
  <r>
    <x v="4"/>
    <x v="18"/>
    <s v="B2"/>
    <s v="B2"/>
    <s v="B2"/>
    <s v="B2"/>
    <s v="B"/>
    <s v="B"/>
    <s v="B"/>
    <s v="B"/>
    <s v="B"/>
    <s v="B"/>
    <x v="1"/>
    <x v="3"/>
    <x v="1"/>
    <n v="3"/>
    <n v="4"/>
    <n v="3.7"/>
    <n v="4"/>
    <n v="3"/>
    <n v="3"/>
    <n v="3.3"/>
    <n v="2.5"/>
    <n v="3.5"/>
    <n v="2.5"/>
    <n v="3"/>
    <n v="2"/>
    <n v="2.7"/>
    <n v="3"/>
    <n v="3.5"/>
    <n v="4"/>
    <n v="2.5"/>
    <n v="3"/>
    <n v="3.2"/>
    <n v="4"/>
    <n v="3.2249999999999996"/>
    <n v="11"/>
    <x v="41"/>
  </r>
  <r>
    <x v="4"/>
    <x v="19"/>
    <s v="A"/>
    <s v="A"/>
    <s v="A"/>
    <s v="A"/>
    <s v="A"/>
    <s v="A"/>
    <s v="A"/>
    <s v="A"/>
    <s v="A"/>
    <s v="A"/>
    <x v="2"/>
    <x v="3"/>
    <x v="5"/>
    <n v="3"/>
    <n v="3.5"/>
    <n v="3.3"/>
    <n v="5"/>
    <n v="4"/>
    <n v="3.5"/>
    <n v="4.2"/>
    <n v="3.5"/>
    <n v="4"/>
    <n v="4"/>
    <n v="3.5"/>
    <n v="4"/>
    <n v="3.8"/>
    <n v="4"/>
    <n v="3.5"/>
    <n v="4.5"/>
    <n v="4"/>
    <n v="4"/>
    <n v="4"/>
    <n v="3.5"/>
    <n v="3.8250000000000002"/>
    <n v="14.7"/>
    <x v="59"/>
  </r>
  <r>
    <x v="4"/>
    <x v="20"/>
    <s v="A"/>
    <s v="A"/>
    <s v="A"/>
    <s v="A"/>
    <s v="A"/>
    <s v="A"/>
    <s v="A"/>
    <s v="A"/>
    <s v="A"/>
    <s v="A"/>
    <x v="2"/>
    <x v="3"/>
    <x v="5"/>
    <n v="3"/>
    <n v="4"/>
    <n v="3.5"/>
    <n v="4"/>
    <n v="3.5"/>
    <n v="3"/>
    <n v="3.5"/>
    <n v="3"/>
    <n v="3.5"/>
    <n v="3"/>
    <n v="2.5"/>
    <n v="2.5"/>
    <n v="2.9"/>
    <n v="3.5"/>
    <n v="3.5"/>
    <n v="3"/>
    <n v="2.5"/>
    <n v="3"/>
    <n v="3.1"/>
    <n v="3"/>
    <n v="3.25"/>
    <n v="9.9"/>
    <x v="37"/>
  </r>
  <r>
    <x v="4"/>
    <x v="21"/>
    <s v="B1"/>
    <s v="B1"/>
    <s v="B1"/>
    <s v="B1"/>
    <s v="B"/>
    <s v="B"/>
    <s v="B"/>
    <s v="B"/>
    <s v="C2"/>
    <s v="C1"/>
    <x v="1"/>
    <x v="1"/>
    <x v="1"/>
    <n v="3"/>
    <n v="3"/>
    <n v="3.3"/>
    <n v="3.5"/>
    <n v="4"/>
    <n v="3.5"/>
    <n v="3.7"/>
    <n v="4"/>
    <n v="4"/>
    <n v="4"/>
    <n v="3.5"/>
    <n v="3.5"/>
    <n v="3.8"/>
    <n v="3.5"/>
    <n v="4"/>
    <n v="3.5"/>
    <n v="3.5"/>
    <n v="3"/>
    <n v="3.5"/>
    <n v="3.5"/>
    <n v="3.5750000000000002"/>
    <n v="12.5"/>
    <x v="19"/>
  </r>
  <r>
    <x v="4"/>
    <x v="22"/>
    <s v="A"/>
    <s v="A"/>
    <s v="A"/>
    <s v="A"/>
    <s v="A"/>
    <s v="A"/>
    <s v="A"/>
    <s v="A"/>
    <s v="A"/>
    <s v="A"/>
    <x v="2"/>
    <x v="0"/>
    <x v="1"/>
    <n v="4"/>
    <n v="4"/>
    <n v="4"/>
    <n v="4"/>
    <n v="3.5"/>
    <n v="3.5"/>
    <n v="3.7"/>
    <n v="3.5"/>
    <n v="3.5"/>
    <n v="3.5"/>
    <n v="3.5"/>
    <n v="3"/>
    <n v="3.4"/>
    <n v="3.5"/>
    <n v="4"/>
    <n v="3.5"/>
    <n v="3.5"/>
    <n v="3"/>
    <n v="3.5"/>
    <n v="4.5"/>
    <n v="3.65"/>
    <n v="13.704358165802464"/>
    <x v="8"/>
  </r>
  <r>
    <x v="4"/>
    <x v="23"/>
    <s v="A"/>
    <s v="A"/>
    <s v="A"/>
    <s v="A"/>
    <s v="A"/>
    <s v="B"/>
    <s v="B"/>
    <s v="B"/>
    <s v="B"/>
    <s v="B"/>
    <x v="1"/>
    <x v="3"/>
    <x v="7"/>
    <n v="3.5"/>
    <n v="3.5"/>
    <n v="3.3"/>
    <n v="4.5"/>
    <n v="2.5"/>
    <n v="2"/>
    <n v="3"/>
    <n v="3"/>
    <n v="3"/>
    <n v="2.5"/>
    <n v="3"/>
    <n v="2.5"/>
    <n v="2.8"/>
    <n v="2"/>
    <n v="3"/>
    <n v="3"/>
    <n v="2.5"/>
    <n v="2.5"/>
    <n v="2.6"/>
    <n v="3.5"/>
    <n v="2.9249999999999998"/>
    <n v="8.3000000000000007"/>
    <x v="41"/>
  </r>
  <r>
    <x v="4"/>
    <x v="24"/>
    <s v="B1"/>
    <s v="B1"/>
    <s v="B1"/>
    <s v="B1"/>
    <s v="A"/>
    <s v="A"/>
    <s v="A"/>
    <s v="A"/>
    <s v="A"/>
    <s v="A"/>
    <x v="2"/>
    <x v="3"/>
    <x v="7"/>
    <n v="3"/>
    <n v="3"/>
    <n v="3"/>
    <n v="4"/>
    <n v="3"/>
    <n v="3.5"/>
    <n v="3.5"/>
    <n v="3.5"/>
    <n v="4"/>
    <n v="3.5"/>
    <n v="2.5"/>
    <n v="3"/>
    <n v="3.3"/>
    <n v="3.5"/>
    <n v="4"/>
    <n v="4.5"/>
    <n v="4"/>
    <n v="3.5"/>
    <n v="3.9"/>
    <n v="3"/>
    <n v="3.4250000000000003"/>
    <n v="12.4"/>
    <x v="72"/>
  </r>
  <r>
    <x v="4"/>
    <x v="25"/>
    <s v="A"/>
    <s v="A"/>
    <s v="A"/>
    <s v="A"/>
    <s v="A"/>
    <s v="A"/>
    <s v="A"/>
    <s v="A"/>
    <s v="A"/>
    <s v="A"/>
    <x v="2"/>
    <x v="3"/>
    <x v="5"/>
    <n v="3"/>
    <n v="1.5"/>
    <n v="2.7"/>
    <n v="3"/>
    <n v="2"/>
    <n v="2.5"/>
    <n v="2.5"/>
    <n v="3"/>
    <n v="3.5"/>
    <n v="4"/>
    <n v="3"/>
    <n v="3"/>
    <n v="3.3"/>
    <n v="4"/>
    <n v="3"/>
    <n v="3"/>
    <n v="3.5"/>
    <n v="3"/>
    <n v="3.3"/>
    <n v="2.5"/>
    <n v="2.95"/>
    <n v="9"/>
    <x v="73"/>
  </r>
  <r>
    <x v="4"/>
    <x v="26"/>
    <s v="B2"/>
    <s v="B2"/>
    <s v="B2"/>
    <s v="B2"/>
    <s v="B"/>
    <s v="B"/>
    <s v="B"/>
    <s v="B"/>
    <s v="B"/>
    <s v="B"/>
    <x v="1"/>
    <x v="0"/>
    <x v="2"/>
    <n v="4.5"/>
    <n v="4.5"/>
    <n v="4.5"/>
    <n v="3.5"/>
    <n v="3.5"/>
    <n v="3.5"/>
    <n v="3.5"/>
    <n v="4"/>
    <n v="4"/>
    <n v="4"/>
    <n v="4"/>
    <n v="4"/>
    <n v="4"/>
    <n v="3.5"/>
    <n v="4"/>
    <n v="4"/>
    <n v="3"/>
    <n v="2.5"/>
    <n v="3.4"/>
    <n v="3.5"/>
    <n v="3.85"/>
    <n v="13.1"/>
    <x v="26"/>
  </r>
  <r>
    <x v="4"/>
    <x v="27"/>
    <s v="A"/>
    <s v="A"/>
    <s v="A"/>
    <s v="A"/>
    <s v="A"/>
    <s v="A"/>
    <s v="A"/>
    <s v="A"/>
    <s v="A"/>
    <s v="A"/>
    <x v="2"/>
    <x v="3"/>
    <x v="1"/>
    <n v="3.5"/>
    <n v="4"/>
    <n v="3.8"/>
    <n v="3"/>
    <n v="4"/>
    <n v="3"/>
    <n v="3.3"/>
    <n v="3"/>
    <n v="3"/>
    <n v="2.5"/>
    <n v="3"/>
    <n v="2.5"/>
    <n v="2.8"/>
    <n v="3.5"/>
    <n v="3.5"/>
    <n v="3"/>
    <n v="3.5"/>
    <n v="3"/>
    <n v="3.3"/>
    <n v="3.5"/>
    <n v="3.3"/>
    <n v="11.1"/>
    <x v="21"/>
  </r>
  <r>
    <x v="4"/>
    <x v="28"/>
    <s v="B1"/>
    <s v="B1"/>
    <s v="B1"/>
    <s v="B1"/>
    <s v="B"/>
    <s v="B"/>
    <s v="B"/>
    <s v="B"/>
    <s v="C1"/>
    <s v="C1"/>
    <x v="3"/>
    <x v="2"/>
    <x v="2"/>
    <n v="4.5"/>
    <n v="4.5"/>
    <n v="4.5"/>
    <n v="4"/>
    <n v="4.5"/>
    <n v="4"/>
    <n v="4.2"/>
    <n v="4.5"/>
    <n v="5"/>
    <n v="4.5"/>
    <n v="4.5"/>
    <n v="4.5"/>
    <n v="4.5999999999999996"/>
    <n v="4.5"/>
    <n v="4.5"/>
    <n v="4"/>
    <n v="4"/>
    <n v="4"/>
    <n v="4.2"/>
    <n v="3.5"/>
    <n v="4.375"/>
    <n v="17.3"/>
    <x v="1"/>
  </r>
  <r>
    <x v="4"/>
    <x v="29"/>
    <s v="not applicable"/>
    <s v="not applicable"/>
    <s v="not applicable"/>
    <s v="not applicable"/>
    <s v="not applicable"/>
    <s v="not applicable"/>
    <s v="not applicable"/>
    <s v="not applicable"/>
    <s v="not applicable"/>
    <s v="not applicable"/>
    <x v="4"/>
    <x v="5"/>
    <x v="32"/>
    <n v="3.4000000000000004"/>
    <n v="3.5"/>
    <n v="3.5"/>
    <n v="3.9000000000000004"/>
    <n v="3.2"/>
    <n v="3.2"/>
    <n v="3.4000000000000004"/>
    <n v="3.5"/>
    <n v="3.7"/>
    <n v="3.6"/>
    <n v="3.3000000000000003"/>
    <n v="3.3000000000000003"/>
    <n v="3.5"/>
    <n v="3.3000000000000003"/>
    <n v="3.6"/>
    <n v="3.7"/>
    <n v="3.4000000000000004"/>
    <n v="3.3000000000000003"/>
    <n v="3.5"/>
    <n v="3.3235294117647061"/>
    <n v="3.4838235294117643"/>
    <n v="12"/>
    <x v="74"/>
  </r>
  <r>
    <x v="4"/>
    <x v="30"/>
    <s v="not applicable"/>
    <s v="not applicable"/>
    <s v="not applicable"/>
    <s v="not applicable"/>
    <s v="not applicable"/>
    <s v="not applicable"/>
    <s v="not applicable"/>
    <s v="not applicable"/>
    <s v="not applicable"/>
    <s v="not applicable"/>
    <x v="4"/>
    <x v="6"/>
    <x v="33"/>
    <n v="3.5"/>
    <n v="4"/>
    <n v="3.8000000000000003"/>
    <n v="3.9000000000000004"/>
    <n v="3.7"/>
    <n v="3.5"/>
    <n v="3.7"/>
    <n v="3.6"/>
    <n v="3.8000000000000003"/>
    <n v="3.7"/>
    <n v="3.6"/>
    <n v="3.5"/>
    <n v="3.6"/>
    <n v="3.5"/>
    <n v="3.9000000000000004"/>
    <n v="3.7"/>
    <n v="3.2"/>
    <n v="3.2"/>
    <n v="3.5"/>
    <n v="3.5454545454545454"/>
    <n v="3.6568181818181813"/>
    <n v="13"/>
    <x v="75"/>
  </r>
  <r>
    <x v="4"/>
    <x v="31"/>
    <s v="not applicable"/>
    <s v="not applicable"/>
    <s v="not applicable"/>
    <s v="not applicable"/>
    <s v="not applicable"/>
    <s v="not applicable"/>
    <s v="not applicable"/>
    <s v="not applicable"/>
    <s v="not applicable"/>
    <s v="not applicable"/>
    <x v="4"/>
    <x v="7"/>
    <x v="34"/>
    <n v="3.4464285714285716"/>
    <n v="3.6964285714285716"/>
    <n v="3.6392857142857138"/>
    <n v="3.9107142857142856"/>
    <n v="3.375"/>
    <n v="3.3214285714285716"/>
    <n v="3.5392857142857141"/>
    <n v="3.5178571428571428"/>
    <n v="3.75"/>
    <n v="3.6607142857142856"/>
    <n v="3.4464285714285716"/>
    <n v="3.3571428571428572"/>
    <n v="3.5464285714285708"/>
    <n v="3.4107142857142856"/>
    <n v="3.7142857142857144"/>
    <n v="3.6964285714285716"/>
    <n v="3.3392857142857144"/>
    <n v="3.25"/>
    <n v="3.4821428571428572"/>
    <n v="3.4107142857142856"/>
    <n v="3.5517857142857143"/>
    <n v="12.375251915977019"/>
    <x v="76"/>
  </r>
  <r>
    <x v="4"/>
    <x v="32"/>
    <s v="not applicable"/>
    <s v="not applicable"/>
    <s v="not applicable"/>
    <s v="not applicable"/>
    <s v="not applicable"/>
    <s v="not applicable"/>
    <s v="not applicable"/>
    <s v="not applicable"/>
    <s v="not applicable"/>
    <s v="not applicable"/>
    <x v="4"/>
    <x v="3"/>
    <x v="35"/>
    <n v="2.75"/>
    <n v="3.125"/>
    <n v="2.9916666666666667"/>
    <n v="3.75"/>
    <n v="2.9166666666666665"/>
    <n v="2.7083333333333335"/>
    <n v="3.1166666666666667"/>
    <n v="3.0416666666666665"/>
    <n v="3.1666666666666665"/>
    <n v="3.125"/>
    <n v="2.9583333333333335"/>
    <n v="2.7916666666666665"/>
    <n v="3.0166666666666662"/>
    <n v="3.25"/>
    <n v="3.2916666666666665"/>
    <n v="3.2916666666666665"/>
    <n v="2.9166666666666665"/>
    <n v="3.0833333333333335"/>
    <n v="3.1666666666666665"/>
    <n v="3.375"/>
    <n v="3.0729166666666661"/>
    <n v="9.9666666666666668"/>
    <x v="77"/>
  </r>
  <r>
    <x v="4"/>
    <x v="33"/>
    <s v="not applicable"/>
    <s v="not applicable"/>
    <s v="not applicable"/>
    <s v="not applicable"/>
    <s v="not applicable"/>
    <s v="not applicable"/>
    <s v="not applicable"/>
    <s v="not applicable"/>
    <s v="not applicable"/>
    <s v="not applicable"/>
    <x v="4"/>
    <x v="8"/>
    <x v="36"/>
    <n v="3.8333333333333335"/>
    <n v="3.9444444444444446"/>
    <n v="3.9888888888888889"/>
    <n v="4.0555555555555554"/>
    <n v="3.4444444444444446"/>
    <n v="3.6111111111111112"/>
    <n v="3.7222222222222223"/>
    <n v="3.7777777777777777"/>
    <n v="3.9444444444444446"/>
    <n v="4"/>
    <n v="3.6111111111111112"/>
    <n v="3.6666666666666665"/>
    <n v="3.8000000000000003"/>
    <n v="3.3888888888888888"/>
    <n v="3.8333333333333335"/>
    <n v="4"/>
    <n v="3.6111111111111112"/>
    <n v="3.3333333333333335"/>
    <n v="3.6333333333333337"/>
    <n v="3.3888888888888888"/>
    <n v="3.7861111111111114"/>
    <n v="13.456339294150718"/>
    <x v="78"/>
  </r>
  <r>
    <x v="4"/>
    <x v="34"/>
    <s v="not applicable"/>
    <s v="not applicable"/>
    <s v="not applicable"/>
    <s v="not applicable"/>
    <s v="not applicable"/>
    <s v="not applicable"/>
    <s v="not applicable"/>
    <s v="not applicable"/>
    <s v="not applicable"/>
    <s v="not applicable"/>
    <x v="4"/>
    <x v="8"/>
    <x v="37"/>
    <n v="4.1428571428571432"/>
    <n v="4.3571428571428568"/>
    <n v="4.3"/>
    <n v="4"/>
    <n v="4.0714285714285712"/>
    <n v="4"/>
    <n v="4.0285714285714285"/>
    <n v="4"/>
    <n v="4.5"/>
    <n v="4.1428571428571432"/>
    <n v="4.0714285714285712"/>
    <n v="3.9285714285714284"/>
    <n v="4.1285714285714281"/>
    <n v="3.7142857142857144"/>
    <n v="4.2857142857142856"/>
    <n v="4"/>
    <n v="3.7142857142857144"/>
    <n v="3.4285714285714284"/>
    <n v="3.8285714285714283"/>
    <n v="3.5"/>
    <n v="4.0714285714285712"/>
    <n v="15.114285714285714"/>
    <x v="79"/>
  </r>
  <r>
    <x v="4"/>
    <x v="35"/>
    <s v="not applicable"/>
    <s v="not applicable"/>
    <s v="not applicable"/>
    <s v="not applicable"/>
    <s v="not applicable"/>
    <s v="not applicable"/>
    <s v="not applicable"/>
    <s v="not applicable"/>
    <s v="not applicable"/>
    <s v="not applicable"/>
    <x v="4"/>
    <x v="8"/>
    <x v="38"/>
    <n v="3.96875"/>
    <n v="4.125"/>
    <n v="4.125"/>
    <n v="4.03125"/>
    <n v="3.71875"/>
    <n v="3.78125"/>
    <n v="3.8562500000000006"/>
    <n v="3.875"/>
    <n v="4.1875"/>
    <n v="4.0625"/>
    <n v="3.8125"/>
    <n v="3.78125"/>
    <n v="3.9437499999999996"/>
    <n v="3.53125"/>
    <n v="4.03125"/>
    <n v="4"/>
    <n v="3.65625"/>
    <n v="3.375"/>
    <n v="3.71875"/>
    <n v="3.4375"/>
    <n v="3.9109374999999997"/>
    <n v="14.181690852959779"/>
    <x v="80"/>
  </r>
  <r>
    <x v="5"/>
    <x v="37"/>
    <s v="A"/>
    <s v="A"/>
    <s v="A"/>
    <s v="A"/>
    <s v="A"/>
    <s v="A"/>
    <s v="A"/>
    <s v="A"/>
    <s v="A"/>
    <s v="A"/>
    <x v="2"/>
    <x v="0"/>
    <x v="5"/>
    <n v="3.5"/>
    <n v="3.5"/>
    <n v="3.5"/>
    <n v="3"/>
    <n v="2"/>
    <n v="2.5"/>
    <n v="2.5"/>
    <n v="2"/>
    <n v="3"/>
    <n v="3"/>
    <n v="2.5"/>
    <n v="2"/>
    <n v="2.5"/>
    <n v="1.5"/>
    <n v="3.5"/>
    <n v="3.5"/>
    <n v="2.5"/>
    <n v="2.5"/>
    <n v="2.7"/>
    <n v="3"/>
    <n v="2.8"/>
    <n v="7.7823097097480058"/>
    <x v="2"/>
  </r>
  <r>
    <x v="5"/>
    <x v="0"/>
    <s v="—"/>
    <s v="—"/>
    <s v="B1"/>
    <s v="B1"/>
    <s v="B"/>
    <s v="B"/>
    <s v="B"/>
    <s v="C"/>
    <s v="C1"/>
    <s v="C2"/>
    <x v="0"/>
    <x v="0"/>
    <x v="1"/>
    <n v="5"/>
    <n v="5"/>
    <n v="4.666666666666667"/>
    <n v="5"/>
    <n v="4.5"/>
    <n v="4.5"/>
    <n v="4.666666666666667"/>
    <n v="4.5"/>
    <n v="5"/>
    <n v="4.5"/>
    <n v="5"/>
    <n v="3.5"/>
    <n v="4.5"/>
    <n v="3.5"/>
    <n v="4.5"/>
    <n v="4.5"/>
    <n v="4.5"/>
    <n v="3"/>
    <n v="4"/>
    <n v="3.5"/>
    <n v="4.4583333333333339"/>
    <n v="16.980259213829477"/>
    <x v="81"/>
  </r>
  <r>
    <x v="5"/>
    <x v="2"/>
    <s v="B1"/>
    <s v="B1"/>
    <s v="B1"/>
    <s v="B1"/>
    <s v="B"/>
    <s v="B"/>
    <s v="B"/>
    <s v="B"/>
    <s v="B"/>
    <s v="B"/>
    <x v="1"/>
    <x v="1"/>
    <x v="2"/>
    <n v="4"/>
    <n v="4.5"/>
    <n v="4.333333333333333"/>
    <n v="3"/>
    <n v="4"/>
    <n v="3"/>
    <n v="3.3333333333333335"/>
    <n v="4"/>
    <n v="4.5"/>
    <n v="4"/>
    <n v="4"/>
    <n v="4"/>
    <n v="4.0999999999999996"/>
    <n v="4"/>
    <n v="4"/>
    <n v="4"/>
    <n v="3.5"/>
    <n v="4"/>
    <n v="3.9"/>
    <n v="4.5"/>
    <n v="3.9166666666666665"/>
    <n v="15.940461779379577"/>
    <x v="82"/>
  </r>
  <r>
    <x v="5"/>
    <x v="3"/>
    <s v="A"/>
    <s v="A"/>
    <s v="A"/>
    <s v="A"/>
    <s v="A"/>
    <s v="A"/>
    <s v="A"/>
    <s v="A"/>
    <s v="A"/>
    <s v="A"/>
    <x v="2"/>
    <x v="1"/>
    <x v="2"/>
    <n v="4.5"/>
    <n v="4.5"/>
    <n v="4.5"/>
    <n v="4"/>
    <n v="3"/>
    <n v="3.5"/>
    <n v="3.5"/>
    <n v="4.5"/>
    <n v="4"/>
    <n v="4.5"/>
    <n v="4"/>
    <n v="5"/>
    <n v="4.4000000000000004"/>
    <n v="4.5"/>
    <n v="4.5"/>
    <n v="5"/>
    <n v="5"/>
    <n v="4.5"/>
    <n v="4.7"/>
    <n v="3.5"/>
    <n v="4.2750000000000004"/>
    <n v="18.481132152947687"/>
    <x v="3"/>
  </r>
  <r>
    <x v="5"/>
    <x v="4"/>
    <s v="A"/>
    <s v="A"/>
    <s v="A"/>
    <s v="A"/>
    <s v="A"/>
    <s v="A"/>
    <s v="A"/>
    <s v="A"/>
    <s v="A"/>
    <s v="A"/>
    <x v="2"/>
    <x v="2"/>
    <x v="2"/>
    <n v="4"/>
    <n v="4.5"/>
    <n v="4.333333333333333"/>
    <n v="4"/>
    <n v="4"/>
    <n v="3.5"/>
    <n v="3.8333333333333335"/>
    <n v="4"/>
    <n v="4.5"/>
    <n v="4.5"/>
    <n v="3.5"/>
    <n v="3.5"/>
    <n v="4"/>
    <n v="3.5"/>
    <n v="4"/>
    <n v="4"/>
    <n v="3.5"/>
    <n v="4"/>
    <n v="3.8"/>
    <n v="3.5"/>
    <n v="3.9916666666666663"/>
    <n v="14.744812640755386"/>
    <x v="83"/>
  </r>
  <r>
    <x v="5"/>
    <x v="36"/>
    <s v="—"/>
    <s v="—"/>
    <s v="—"/>
    <s v="B1"/>
    <s v="B"/>
    <s v="B"/>
    <s v="B"/>
    <s v="C"/>
    <s v="C1"/>
    <s v="C2"/>
    <x v="0"/>
    <x v="0"/>
    <x v="2"/>
    <n v="4.5"/>
    <n v="4.5"/>
    <n v="4.5"/>
    <n v="5.5"/>
    <n v="4"/>
    <n v="5.5"/>
    <n v="5"/>
    <n v="4.5"/>
    <n v="5"/>
    <n v="5"/>
    <n v="4.5"/>
    <n v="3"/>
    <n v="4.4000000000000004"/>
    <n v="4"/>
    <n v="5"/>
    <n v="5.5"/>
    <n v="4.5"/>
    <n v="4"/>
    <n v="4.5999999999999996"/>
    <n v="3.5"/>
    <n v="4.625"/>
    <n v="19.593125796927364"/>
    <x v="63"/>
  </r>
  <r>
    <x v="5"/>
    <x v="7"/>
    <s v="A"/>
    <s v="A"/>
    <s v="A"/>
    <s v="A"/>
    <s v="A"/>
    <s v="A"/>
    <s v="A"/>
    <s v="A"/>
    <s v="A"/>
    <s v="A"/>
    <x v="2"/>
    <x v="3"/>
    <x v="3"/>
    <n v="2"/>
    <n v="3.5"/>
    <n v="2.5"/>
    <n v="2.5"/>
    <n v="3"/>
    <n v="2.5"/>
    <n v="2.6666666666666665"/>
    <n v="3"/>
    <n v="2.5"/>
    <n v="3"/>
    <n v="3"/>
    <n v="3"/>
    <n v="2.9"/>
    <n v="3"/>
    <n v="2"/>
    <n v="3"/>
    <n v="2.5"/>
    <n v="3"/>
    <n v="2.7"/>
    <n v="3.5"/>
    <n v="2.6916666666666664"/>
    <n v="7.8575142452502753"/>
    <x v="84"/>
  </r>
  <r>
    <x v="5"/>
    <x v="8"/>
    <s v="A"/>
    <s v="A"/>
    <s v="A"/>
    <s v="A"/>
    <s v="A"/>
    <s v="A"/>
    <s v="A"/>
    <s v="A"/>
    <s v="A"/>
    <s v="A"/>
    <x v="2"/>
    <x v="0"/>
    <x v="2"/>
    <n v="3.5"/>
    <n v="4.5"/>
    <n v="4.166666666666667"/>
    <n v="5"/>
    <n v="3.5"/>
    <n v="4"/>
    <n v="4.166666666666667"/>
    <n v="5"/>
    <n v="4"/>
    <n v="4.5"/>
    <n v="4.5"/>
    <n v="4"/>
    <n v="4.4000000000000004"/>
    <n v="3"/>
    <n v="3.5"/>
    <n v="3.5"/>
    <n v="3.5"/>
    <n v="3.5"/>
    <n v="3.4"/>
    <n v="3.5"/>
    <n v="4.0333333333333332"/>
    <n v="13.619900278031691"/>
    <x v="85"/>
  </r>
  <r>
    <x v="5"/>
    <x v="9"/>
    <s v="A"/>
    <s v="A"/>
    <s v="A"/>
    <s v="A"/>
    <s v="A"/>
    <s v="A"/>
    <s v="A"/>
    <s v="A"/>
    <s v="A"/>
    <s v="A"/>
    <x v="2"/>
    <x v="2"/>
    <x v="2"/>
    <n v="4"/>
    <n v="4"/>
    <n v="4.166666666666667"/>
    <n v="4"/>
    <n v="3.5"/>
    <n v="3.5"/>
    <n v="3.6666666666666665"/>
    <n v="4"/>
    <n v="4.5"/>
    <n v="4.5"/>
    <n v="3.5"/>
    <n v="4"/>
    <n v="4.0999999999999996"/>
    <n v="4"/>
    <n v="4"/>
    <n v="3.5"/>
    <n v="4"/>
    <n v="3.5"/>
    <n v="3.8"/>
    <n v="4"/>
    <n v="3.9333333333333336"/>
    <n v="15.140839510662307"/>
    <x v="86"/>
  </r>
  <r>
    <x v="5"/>
    <x v="10"/>
    <s v="A"/>
    <s v="A"/>
    <s v="A"/>
    <s v="A"/>
    <s v="A"/>
    <s v="A"/>
    <s v="A"/>
    <s v="A"/>
    <s v="A"/>
    <s v="A"/>
    <x v="2"/>
    <x v="1"/>
    <x v="1"/>
    <n v="3.5"/>
    <n v="3"/>
    <n v="3.5"/>
    <n v="3.5"/>
    <n v="3"/>
    <n v="4"/>
    <n v="3.5"/>
    <n v="3.5"/>
    <n v="4"/>
    <n v="4"/>
    <n v="3.5"/>
    <n v="3.5"/>
    <n v="3.7"/>
    <n v="4"/>
    <n v="3"/>
    <n v="4"/>
    <n v="4"/>
    <n v="3"/>
    <n v="3.6"/>
    <n v="4.5"/>
    <n v="3.5749999999999997"/>
    <n v="13.767339462252496"/>
    <x v="3"/>
  </r>
  <r>
    <x v="5"/>
    <x v="11"/>
    <s v="B1"/>
    <s v="B1"/>
    <s v="B1"/>
    <s v="B1"/>
    <s v="B"/>
    <s v="B"/>
    <s v="A"/>
    <s v="A"/>
    <s v="A"/>
    <s v="A"/>
    <x v="2"/>
    <x v="3"/>
    <x v="4"/>
    <n v="2.5"/>
    <n v="3"/>
    <n v="2.6666666666666665"/>
    <n v="3.5"/>
    <n v="3"/>
    <n v="2.5"/>
    <n v="3"/>
    <n v="3"/>
    <n v="2"/>
    <n v="3"/>
    <n v="3"/>
    <n v="2.5"/>
    <n v="2.7"/>
    <n v="3.5"/>
    <n v="3"/>
    <n v="3"/>
    <n v="2"/>
    <n v="2.5"/>
    <n v="2.8"/>
    <n v="3.5"/>
    <n v="2.791666666666667"/>
    <n v="8.3594998260828444"/>
    <x v="87"/>
  </r>
  <r>
    <x v="5"/>
    <x v="12"/>
    <s v="B1"/>
    <s v="B1"/>
    <s v="B1"/>
    <s v="B1"/>
    <s v="B"/>
    <s v="B"/>
    <s v="B"/>
    <s v="A"/>
    <s v="A"/>
    <s v="A"/>
    <x v="2"/>
    <x v="3"/>
    <x v="4"/>
    <n v="2"/>
    <n v="2.5"/>
    <n v="2.3333333333333335"/>
    <n v="4"/>
    <n v="3.5"/>
    <n v="2.5"/>
    <n v="3.3333333333333335"/>
    <n v="3"/>
    <n v="2"/>
    <n v="2.5"/>
    <n v="2"/>
    <n v="3"/>
    <n v="2.5"/>
    <n v="3"/>
    <n v="3"/>
    <n v="3"/>
    <n v="2"/>
    <n v="3"/>
    <n v="2.8"/>
    <n v="3.5"/>
    <n v="2.7416666666666671"/>
    <n v="8.2191129192621766"/>
    <x v="88"/>
  </r>
  <r>
    <x v="5"/>
    <x v="13"/>
    <s v="A"/>
    <s v="A"/>
    <s v="A"/>
    <s v="A"/>
    <s v="A"/>
    <s v="B"/>
    <s v="B"/>
    <s v="B"/>
    <s v="B"/>
    <s v="B"/>
    <x v="1"/>
    <x v="4"/>
    <x v="1"/>
    <n v="3.5"/>
    <n v="4"/>
    <n v="3.8333333333333335"/>
    <n v="4.5"/>
    <n v="3.5"/>
    <n v="4.5"/>
    <n v="4.166666666666667"/>
    <n v="4"/>
    <n v="4"/>
    <n v="4"/>
    <n v="4"/>
    <n v="3"/>
    <n v="3.8"/>
    <n v="4"/>
    <n v="4"/>
    <n v="4.5"/>
    <n v="3.5"/>
    <n v="3.5"/>
    <n v="3.9"/>
    <n v="3"/>
    <n v="3.9250000000000003"/>
    <n v="14.142738465255382"/>
    <x v="3"/>
  </r>
  <r>
    <x v="5"/>
    <x v="14"/>
    <s v="B2"/>
    <s v="B2"/>
    <s v="B2"/>
    <s v="B2"/>
    <s v="A"/>
    <s v="A"/>
    <s v="A"/>
    <s v="A"/>
    <s v="A"/>
    <s v="A"/>
    <x v="2"/>
    <x v="3"/>
    <x v="7"/>
    <n v="2.5"/>
    <n v="1.5"/>
    <n v="2.3333333333333335"/>
    <n v="4"/>
    <n v="1"/>
    <n v="2"/>
    <n v="2.3333333333333335"/>
    <n v="3"/>
    <n v="3.5"/>
    <n v="3"/>
    <n v="3.5"/>
    <n v="2.5"/>
    <n v="3.1"/>
    <n v="2.5"/>
    <n v="4"/>
    <n v="3"/>
    <n v="3"/>
    <n v="3.5"/>
    <n v="3.2"/>
    <n v="3.5"/>
    <n v="2.7416666666666671"/>
    <n v="9.0687990708554782"/>
    <x v="88"/>
  </r>
  <r>
    <x v="5"/>
    <x v="15"/>
    <s v="A"/>
    <s v="A"/>
    <s v="A"/>
    <s v="A"/>
    <s v="A"/>
    <s v="A"/>
    <s v="A"/>
    <s v="A"/>
    <s v="A"/>
    <s v="A"/>
    <x v="2"/>
    <x v="1"/>
    <x v="2"/>
    <n v="4"/>
    <n v="4"/>
    <n v="4.166666666666667"/>
    <n v="4.5"/>
    <n v="4"/>
    <n v="3.5"/>
    <n v="4"/>
    <n v="4"/>
    <n v="5"/>
    <n v="4"/>
    <n v="4"/>
    <n v="4.5"/>
    <n v="4.3"/>
    <n v="3"/>
    <n v="4.5"/>
    <n v="5"/>
    <n v="3.5"/>
    <n v="3.5"/>
    <n v="3.9"/>
    <n v="4"/>
    <n v="4.0916666666666668"/>
    <n v="16.022230280054966"/>
    <x v="89"/>
  </r>
  <r>
    <x v="5"/>
    <x v="16"/>
    <s v="B1"/>
    <s v="B1"/>
    <s v="B1"/>
    <s v="B1"/>
    <s v="B"/>
    <s v="B"/>
    <s v="B"/>
    <s v="B"/>
    <s v="B"/>
    <s v="B"/>
    <x v="1"/>
    <x v="0"/>
    <x v="2"/>
    <n v="3.5"/>
    <n v="4.5"/>
    <n v="4.166666666666667"/>
    <n v="3.5"/>
    <n v="4.5"/>
    <n v="4"/>
    <n v="4"/>
    <n v="2.5"/>
    <n v="4"/>
    <n v="3"/>
    <n v="3.5"/>
    <n v="4"/>
    <n v="3.4"/>
    <n v="3"/>
    <n v="4.5"/>
    <n v="3.5"/>
    <n v="3.5"/>
    <n v="3.5"/>
    <n v="3.6"/>
    <n v="3.5"/>
    <n v="3.791666666666667"/>
    <n v="13.482914788927493"/>
    <x v="90"/>
  </r>
  <r>
    <x v="5"/>
    <x v="17"/>
    <s v="—"/>
    <s v="B2"/>
    <s v="B2"/>
    <s v="B2"/>
    <s v="B"/>
    <s v="B"/>
    <s v="B"/>
    <s v="B"/>
    <s v="B"/>
    <s v="B"/>
    <x v="1"/>
    <x v="3"/>
    <x v="5"/>
    <n v="2.5"/>
    <n v="4"/>
    <n v="3.3333333333333335"/>
    <n v="4"/>
    <n v="3.5"/>
    <n v="2.5"/>
    <n v="3.3333333333333335"/>
    <n v="3"/>
    <n v="3.5"/>
    <n v="4"/>
    <n v="4"/>
    <n v="4"/>
    <n v="3.7"/>
    <n v="4"/>
    <n v="3.5"/>
    <n v="3.5"/>
    <n v="3"/>
    <n v="3"/>
    <n v="3.4"/>
    <n v="3.5"/>
    <n v="3.4416666666666669"/>
    <n v="11.794019623895972"/>
    <x v="91"/>
  </r>
  <r>
    <x v="5"/>
    <x v="18"/>
    <s v="B2"/>
    <s v="B2"/>
    <s v="B2"/>
    <s v="B2"/>
    <s v="B"/>
    <s v="B"/>
    <s v="B"/>
    <s v="B"/>
    <s v="B"/>
    <s v="B"/>
    <x v="1"/>
    <x v="3"/>
    <x v="1"/>
    <n v="3.5"/>
    <n v="4.5"/>
    <n v="4"/>
    <n v="4.5"/>
    <n v="2.5"/>
    <n v="3"/>
    <n v="3.3333333333333335"/>
    <n v="2.5"/>
    <n v="3.5"/>
    <n v="2.5"/>
    <n v="3"/>
    <n v="2.5"/>
    <n v="2.8"/>
    <n v="3"/>
    <n v="3.5"/>
    <n v="4"/>
    <n v="2.5"/>
    <n v="3"/>
    <n v="3.2"/>
    <n v="4"/>
    <n v="3.333333333333333"/>
    <n v="11.371289796495882"/>
    <x v="92"/>
  </r>
  <r>
    <x v="5"/>
    <x v="19"/>
    <s v="A"/>
    <s v="A"/>
    <s v="A"/>
    <s v="A"/>
    <s v="A"/>
    <s v="A"/>
    <s v="A"/>
    <s v="A"/>
    <s v="A"/>
    <s v="A"/>
    <x v="2"/>
    <x v="3"/>
    <x v="5"/>
    <n v="3"/>
    <n v="3.5"/>
    <n v="3.3333333333333335"/>
    <n v="5"/>
    <n v="4"/>
    <n v="3.5"/>
    <n v="4.166666666666667"/>
    <n v="3.5"/>
    <n v="4"/>
    <n v="4"/>
    <n v="3.5"/>
    <n v="4"/>
    <n v="3.8"/>
    <n v="4"/>
    <n v="3.5"/>
    <n v="4.5"/>
    <n v="4"/>
    <n v="4"/>
    <n v="4"/>
    <n v="4.5"/>
    <n v="3.8250000000000002"/>
    <n v="15.892556994730917"/>
    <x v="3"/>
  </r>
  <r>
    <x v="5"/>
    <x v="20"/>
    <s v="A"/>
    <s v="A"/>
    <s v="A"/>
    <s v="A"/>
    <s v="A"/>
    <s v="A"/>
    <s v="A"/>
    <s v="A"/>
    <s v="A"/>
    <s v="A"/>
    <x v="2"/>
    <x v="3"/>
    <x v="5"/>
    <n v="3.5"/>
    <n v="4"/>
    <n v="3.6666666666666665"/>
    <n v="4"/>
    <n v="3.5"/>
    <n v="3"/>
    <n v="3.5"/>
    <n v="3"/>
    <n v="3.5"/>
    <n v="3"/>
    <n v="2.5"/>
    <n v="2.5"/>
    <n v="2.9"/>
    <n v="3.5"/>
    <n v="3.5"/>
    <n v="3"/>
    <n v="2.5"/>
    <n v="3"/>
    <n v="3.1"/>
    <n v="3.5"/>
    <n v="3.2916666666666665"/>
    <n v="10.534579637811989"/>
    <x v="82"/>
  </r>
  <r>
    <x v="5"/>
    <x v="21"/>
    <s v="B1"/>
    <s v="B1"/>
    <s v="B1"/>
    <s v="B1"/>
    <s v="B"/>
    <s v="B"/>
    <s v="B"/>
    <s v="B"/>
    <s v="C2"/>
    <s v="C1"/>
    <x v="1"/>
    <x v="1"/>
    <x v="1"/>
    <n v="3.5"/>
    <n v="3.5"/>
    <n v="3.6666666666666665"/>
    <n v="4"/>
    <n v="4"/>
    <n v="3.5"/>
    <n v="3.8333333333333335"/>
    <n v="4"/>
    <n v="4.5"/>
    <n v="4.5"/>
    <n v="3.5"/>
    <n v="3.5"/>
    <n v="4"/>
    <n v="4"/>
    <n v="4"/>
    <n v="4"/>
    <n v="3.5"/>
    <n v="3.5"/>
    <n v="3.8"/>
    <n v="3.5"/>
    <n v="3.8250000000000002"/>
    <n v="14.17449580929024"/>
    <x v="25"/>
  </r>
  <r>
    <x v="5"/>
    <x v="22"/>
    <s v="A"/>
    <s v="A"/>
    <s v="A"/>
    <s v="A"/>
    <s v="A"/>
    <s v="A"/>
    <s v="A"/>
    <s v="A"/>
    <s v="A"/>
    <s v="A"/>
    <x v="2"/>
    <x v="0"/>
    <x v="1"/>
    <n v="4"/>
    <n v="4"/>
    <n v="4"/>
    <n v="4"/>
    <n v="3.5"/>
    <n v="4"/>
    <n v="3.8333333333333335"/>
    <n v="3.5"/>
    <n v="3.5"/>
    <n v="3.5"/>
    <n v="3.5"/>
    <n v="3"/>
    <n v="3.4"/>
    <n v="3.5"/>
    <n v="4"/>
    <n v="3.5"/>
    <n v="3.5"/>
    <n v="3"/>
    <n v="3.5"/>
    <n v="4.5"/>
    <n v="3.6833333333333336"/>
    <n v="13.84850756162496"/>
    <x v="93"/>
  </r>
  <r>
    <x v="5"/>
    <x v="23"/>
    <s v="A"/>
    <s v="A"/>
    <s v="A"/>
    <s v="A"/>
    <s v="A"/>
    <s v="B"/>
    <s v="B"/>
    <s v="B"/>
    <s v="B"/>
    <s v="B"/>
    <x v="1"/>
    <x v="3"/>
    <x v="5"/>
    <n v="4"/>
    <n v="4"/>
    <n v="3.8333333333333335"/>
    <n v="4.5"/>
    <n v="2.5"/>
    <n v="2.5"/>
    <n v="3.1666666666666665"/>
    <n v="3.5"/>
    <n v="3"/>
    <n v="3"/>
    <n v="3"/>
    <n v="2.5"/>
    <n v="3"/>
    <n v="3"/>
    <n v="3"/>
    <n v="4"/>
    <n v="3"/>
    <n v="3"/>
    <n v="3.2"/>
    <n v="3.5"/>
    <n v="3.3"/>
    <n v="10.82394341783899"/>
    <x v="94"/>
  </r>
  <r>
    <x v="5"/>
    <x v="24"/>
    <s v="B1"/>
    <s v="B1"/>
    <s v="B1"/>
    <s v="B1"/>
    <s v="A"/>
    <s v="A"/>
    <s v="A"/>
    <s v="A"/>
    <s v="A"/>
    <s v="A"/>
    <x v="2"/>
    <x v="3"/>
    <x v="7"/>
    <n v="3"/>
    <n v="3"/>
    <n v="3"/>
    <n v="4"/>
    <n v="3"/>
    <n v="3.5"/>
    <n v="3.5"/>
    <n v="3.5"/>
    <n v="4"/>
    <n v="3.5"/>
    <n v="2.5"/>
    <n v="3"/>
    <n v="3.3"/>
    <n v="3.5"/>
    <n v="4"/>
    <n v="4.5"/>
    <n v="4"/>
    <n v="3.5"/>
    <n v="3.9"/>
    <n v="3.5"/>
    <n v="3.4250000000000003"/>
    <n v="13.006438597588897"/>
    <x v="3"/>
  </r>
  <r>
    <x v="5"/>
    <x v="25"/>
    <s v="A"/>
    <s v="A"/>
    <s v="A"/>
    <s v="A"/>
    <s v="A"/>
    <s v="A"/>
    <s v="A"/>
    <s v="A"/>
    <s v="A"/>
    <s v="A"/>
    <x v="2"/>
    <x v="3"/>
    <x v="5"/>
    <n v="3"/>
    <n v="1.5"/>
    <n v="2.6666666666666665"/>
    <n v="3"/>
    <n v="2"/>
    <n v="2.5"/>
    <n v="2.5"/>
    <n v="3"/>
    <n v="3.5"/>
    <n v="4"/>
    <n v="2.5"/>
    <n v="3"/>
    <n v="3.2"/>
    <n v="4"/>
    <n v="3"/>
    <n v="3"/>
    <n v="3.5"/>
    <n v="3"/>
    <n v="3.3"/>
    <n v="2.5"/>
    <n v="2.916666666666667"/>
    <n v="8.9063096607355678"/>
    <x v="95"/>
  </r>
  <r>
    <x v="5"/>
    <x v="26"/>
    <s v="B2"/>
    <s v="B2"/>
    <s v="B2"/>
    <s v="B2"/>
    <s v="B"/>
    <s v="B"/>
    <s v="B"/>
    <s v="B"/>
    <s v="B"/>
    <s v="B"/>
    <x v="1"/>
    <x v="0"/>
    <x v="2"/>
    <n v="5"/>
    <n v="5"/>
    <n v="4.833333333333333"/>
    <n v="3.5"/>
    <n v="3.5"/>
    <n v="3.5"/>
    <n v="3.5"/>
    <n v="4"/>
    <n v="4"/>
    <n v="4"/>
    <n v="4"/>
    <n v="4"/>
    <n v="4"/>
    <n v="3.5"/>
    <n v="4.5"/>
    <n v="4"/>
    <n v="3"/>
    <n v="2.5"/>
    <n v="3.5"/>
    <n v="3.5"/>
    <n v="3.958333333333333"/>
    <n v="13.710708827864377"/>
    <x v="96"/>
  </r>
  <r>
    <x v="5"/>
    <x v="27"/>
    <s v="A"/>
    <s v="A"/>
    <s v="A"/>
    <s v="A"/>
    <s v="A"/>
    <s v="A"/>
    <s v="A"/>
    <s v="A"/>
    <s v="A"/>
    <s v="A"/>
    <x v="2"/>
    <x v="3"/>
    <x v="1"/>
    <n v="3.5"/>
    <n v="4"/>
    <n v="3.8333333333333335"/>
    <n v="3"/>
    <n v="4"/>
    <n v="3"/>
    <n v="3.3333333333333335"/>
    <n v="3"/>
    <n v="3"/>
    <n v="2.5"/>
    <n v="3"/>
    <n v="2.5"/>
    <n v="2.8"/>
    <n v="3.5"/>
    <n v="3.5"/>
    <n v="3"/>
    <n v="3.5"/>
    <n v="3"/>
    <n v="3.3"/>
    <n v="3.5"/>
    <n v="3.3166666666666664"/>
    <n v="11.136133494393864"/>
    <x v="83"/>
  </r>
  <r>
    <x v="5"/>
    <x v="28"/>
    <s v="B1"/>
    <s v="B1"/>
    <s v="B1"/>
    <s v="B1"/>
    <s v="B"/>
    <s v="B"/>
    <s v="B"/>
    <s v="B"/>
    <s v="C1"/>
    <s v="C1"/>
    <x v="3"/>
    <x v="2"/>
    <x v="1"/>
    <n v="4.5"/>
    <n v="4.5"/>
    <n v="4.333333333333333"/>
    <n v="4"/>
    <n v="4.5"/>
    <n v="4"/>
    <n v="4.166666666666667"/>
    <n v="5"/>
    <n v="5.5"/>
    <n v="4.5"/>
    <n v="4.5"/>
    <n v="4.5"/>
    <n v="4.8"/>
    <n v="4.5"/>
    <n v="4.5"/>
    <n v="4.5"/>
    <n v="4"/>
    <n v="4"/>
    <n v="4.3"/>
    <n v="3.5"/>
    <n v="4.4000000000000004"/>
    <n v="17.758248919709782"/>
    <x v="16"/>
  </r>
  <r>
    <x v="5"/>
    <x v="29"/>
    <s v="not applicable"/>
    <s v="not applicable"/>
    <s v="not applicable"/>
    <s v="not applicable"/>
    <s v="not applicable"/>
    <s v="not applicable"/>
    <s v="not applicable"/>
    <s v="not applicable"/>
    <s v="not applicable"/>
    <s v="not applicable"/>
    <x v="4"/>
    <x v="5"/>
    <x v="39"/>
    <n v="3"/>
    <n v="4"/>
    <n v="4"/>
    <n v="4"/>
    <n v="3"/>
    <n v="3"/>
    <n v="3"/>
    <n v="4"/>
    <n v="4"/>
    <n v="4"/>
    <n v="3"/>
    <n v="3"/>
    <n v="4"/>
    <n v="3"/>
    <n v="4"/>
    <n v="4"/>
    <n v="4"/>
    <n v="3"/>
    <n v="4"/>
    <n v="3.6666666666666665"/>
    <n v="3.5061111111111112"/>
    <n v="13"/>
    <x v="97"/>
  </r>
  <r>
    <x v="5"/>
    <x v="30"/>
    <s v="not applicable"/>
    <s v="not applicable"/>
    <s v="not applicable"/>
    <s v="not applicable"/>
    <s v="not applicable"/>
    <s v="not applicable"/>
    <s v="not applicable"/>
    <s v="not applicable"/>
    <s v="not applicable"/>
    <s v="not applicable"/>
    <x v="4"/>
    <x v="6"/>
    <x v="40"/>
    <n v="3.7"/>
    <n v="4.1000000000000005"/>
    <n v="3.9000000000000004"/>
    <n v="4.1000000000000005"/>
    <n v="3.7"/>
    <n v="3.5"/>
    <n v="3.8000000000000003"/>
    <n v="3.7"/>
    <n v="3.9000000000000004"/>
    <n v="3.7"/>
    <n v="3.7"/>
    <n v="3.4000000000000004"/>
    <n v="3.7"/>
    <n v="3.6"/>
    <n v="3.9000000000000004"/>
    <n v="4"/>
    <n v="3.3000000000000003"/>
    <n v="3.3000000000000003"/>
    <n v="3.6"/>
    <n v="3.5769230769230771"/>
    <n v="3.7314102564102569"/>
    <n v="13.600000000000001"/>
    <x v="98"/>
  </r>
  <r>
    <x v="5"/>
    <x v="31"/>
    <s v="not applicable"/>
    <s v="not applicable"/>
    <s v="not applicable"/>
    <s v="not applicable"/>
    <s v="not applicable"/>
    <s v="not applicable"/>
    <s v="not applicable"/>
    <s v="not applicable"/>
    <s v="not applicable"/>
    <s v="not applicable"/>
    <x v="4"/>
    <x v="7"/>
    <x v="23"/>
    <n v="3.5535714285714284"/>
    <n v="3.9166666666666665"/>
    <n v="3.833553791887125"/>
    <n v="3.986772486772487"/>
    <n v="3.4781746031746033"/>
    <n v="3.4722222222222219"/>
    <n v="3.645723104056438"/>
    <n v="3.6626984126984126"/>
    <n v="3.9550264550264544"/>
    <n v="3.8121693121693121"/>
    <n v="3.589285714285714"/>
    <n v="3.4378306878306879"/>
    <n v="3.6914021164021165"/>
    <n v="3.5350529100529102"/>
    <n v="3.8697089947089949"/>
    <n v="3.9332010582010581"/>
    <n v="3.4702380952380949"/>
    <n v="3.3564814814814814"/>
    <n v="3.6329365079365079"/>
    <n v="3.6355820105820107"/>
    <n v="3.7009038800705469"/>
    <n v="13.567217684648861"/>
    <x v="99"/>
  </r>
  <r>
    <x v="5"/>
    <x v="32"/>
    <s v="not applicable"/>
    <s v="not applicable"/>
    <s v="not applicable"/>
    <s v="not applicable"/>
    <s v="not applicable"/>
    <s v="not applicable"/>
    <s v="not applicable"/>
    <s v="not applicable"/>
    <s v="not applicable"/>
    <s v="not applicable"/>
    <x v="4"/>
    <x v="3"/>
    <x v="41"/>
    <n v="2.9166666666666665"/>
    <n v="3.25"/>
    <n v="3.125"/>
    <n v="3.8333333333333335"/>
    <n v="2.9583333333333335"/>
    <n v="2.75"/>
    <n v="3.1805555555555558"/>
    <n v="3.0833333333333335"/>
    <n v="3.1666666666666665"/>
    <n v="3.1666666666666665"/>
    <n v="2.9583333333333335"/>
    <n v="2.9166666666666665"/>
    <n v="3.0583333333333331"/>
    <n v="3.375"/>
    <n v="3.2916666666666665"/>
    <n v="3.4583333333333335"/>
    <n v="2.9583333333333335"/>
    <n v="3.125"/>
    <n v="3.2416666666666667"/>
    <n v="3.5416666666666665"/>
    <n v="3.151388888888889"/>
    <n v="10.580849773745237"/>
    <x v="100"/>
  </r>
  <r>
    <x v="5"/>
    <x v="33"/>
    <s v="not applicable"/>
    <s v="not applicable"/>
    <s v="not applicable"/>
    <s v="not applicable"/>
    <s v="not applicable"/>
    <s v="not applicable"/>
    <s v="not applicable"/>
    <s v="not applicable"/>
    <s v="not applicable"/>
    <s v="not applicable"/>
    <x v="4"/>
    <x v="8"/>
    <x v="42"/>
    <n v="3.8333333333333335"/>
    <n v="4"/>
    <n v="4.0185185185185182"/>
    <n v="4.0555555555555554"/>
    <n v="3.3333333333333335"/>
    <n v="3.6666666666666665"/>
    <n v="3.6851851851851856"/>
    <n v="3.8333333333333335"/>
    <n v="4.0555555555555554"/>
    <n v="4.0555555555555554"/>
    <n v="3.6666666666666665"/>
    <n v="3.6111111111111112"/>
    <n v="3.8444444444444446"/>
    <n v="3.4444444444444446"/>
    <n v="3.8888888888888888"/>
    <n v="4.0555555555555554"/>
    <n v="3.6666666666666665"/>
    <n v="3.4444444444444446"/>
    <n v="3.6999999999999997"/>
    <n v="3.7222222222222223"/>
    <n v="3.8120370370370371"/>
    <n v="14.172201117925875"/>
    <x v="101"/>
  </r>
  <r>
    <x v="5"/>
    <x v="34"/>
    <s v="not applicable"/>
    <s v="not applicable"/>
    <s v="not applicable"/>
    <s v="not applicable"/>
    <s v="not applicable"/>
    <s v="not applicable"/>
    <s v="not applicable"/>
    <s v="not applicable"/>
    <s v="not applicable"/>
    <s v="not applicable"/>
    <x v="4"/>
    <x v="8"/>
    <x v="30"/>
    <n v="4.2857142857142856"/>
    <n v="4.5"/>
    <n v="4.3571428571428568"/>
    <n v="4.0714285714285712"/>
    <n v="4.1428571428571432"/>
    <n v="4"/>
    <n v="4.0714285714285712"/>
    <n v="4.0714285714285712"/>
    <n v="4.6428571428571432"/>
    <n v="4.2142857142857144"/>
    <n v="4.1428571428571432"/>
    <n v="3.7857142857142856"/>
    <n v="4.1714285714285717"/>
    <n v="3.7857142857142856"/>
    <n v="4.4285714285714288"/>
    <n v="4.2857142857142856"/>
    <n v="3.7857142857142856"/>
    <n v="3.5"/>
    <n v="3.9571428571428577"/>
    <n v="3.6428571428571428"/>
    <n v="4.1392857142857142"/>
    <n v="15.948602162275472"/>
    <x v="102"/>
  </r>
  <r>
    <x v="5"/>
    <x v="35"/>
    <s v="not applicable"/>
    <s v="not applicable"/>
    <s v="not applicable"/>
    <s v="not applicable"/>
    <s v="not applicable"/>
    <s v="not applicable"/>
    <s v="not applicable"/>
    <s v="not applicable"/>
    <s v="not applicable"/>
    <s v="not applicable"/>
    <x v="4"/>
    <x v="8"/>
    <x v="43"/>
    <n v="4.0595238095238093"/>
    <n v="4.25"/>
    <n v="4.1878306878306875"/>
    <n v="4.0634920634920633"/>
    <n v="3.7380952380952381"/>
    <n v="3.833333333333333"/>
    <n v="3.8783068783068781"/>
    <n v="3.9523809523809526"/>
    <n v="4.3492063492063497"/>
    <n v="4.1349206349206344"/>
    <n v="3.9047619047619051"/>
    <n v="3.6984126984126986"/>
    <n v="4.0079365079365079"/>
    <n v="3.6150793650793651"/>
    <n v="4.1587301587301591"/>
    <n v="4.1706349206349209"/>
    <n v="3.7261904761904763"/>
    <n v="3.4722222222222223"/>
    <n v="3.8285714285714287"/>
    <n v="3.6825396825396828"/>
    <n v="3.9756613756613759"/>
    <n v="15.060401640100674"/>
    <x v="103"/>
  </r>
  <r>
    <x v="6"/>
    <x v="37"/>
    <s v="A"/>
    <s v="A"/>
    <s v="A"/>
    <s v="A"/>
    <s v="A"/>
    <s v="A"/>
    <s v="A"/>
    <s v="A"/>
    <s v="A"/>
    <s v="A"/>
    <x v="2"/>
    <x v="0"/>
    <x v="5"/>
    <n v="3.5"/>
    <n v="3.5"/>
    <n v="3.5"/>
    <n v="3.5"/>
    <n v="2"/>
    <n v="3"/>
    <n v="2.8333333333333335"/>
    <n v="2"/>
    <n v="3.5"/>
    <n v="3.5"/>
    <n v="3"/>
    <n v="2.5"/>
    <n v="2.9"/>
    <n v="1.5"/>
    <n v="4"/>
    <n v="3.5"/>
    <n v="3"/>
    <n v="2.5"/>
    <n v="2.9"/>
    <n v="3.5"/>
    <n v="3.0333333333333337"/>
    <n v="9.2765073484398517"/>
    <x v="104"/>
  </r>
  <r>
    <x v="6"/>
    <x v="0"/>
    <s v="—"/>
    <s v="—"/>
    <s v="B1"/>
    <s v="B1"/>
    <s v="B"/>
    <s v="B"/>
    <s v="B"/>
    <s v="C"/>
    <s v="C1"/>
    <s v="C2"/>
    <x v="0"/>
    <x v="0"/>
    <x v="1"/>
    <n v="5"/>
    <n v="5"/>
    <n v="4.666666666666667"/>
    <n v="5"/>
    <n v="4.5"/>
    <n v="4.5"/>
    <n v="4.666666666666667"/>
    <n v="4.5"/>
    <n v="5"/>
    <n v="5"/>
    <n v="5"/>
    <n v="4"/>
    <n v="4.7"/>
    <n v="3.5"/>
    <n v="4.5"/>
    <n v="4.5"/>
    <n v="4.5"/>
    <n v="3"/>
    <n v="4"/>
    <n v="3"/>
    <n v="4.5083333333333337"/>
    <n v="16.376612698340789"/>
    <x v="38"/>
  </r>
  <r>
    <x v="6"/>
    <x v="2"/>
    <s v="B1"/>
    <s v="B1"/>
    <s v="B1"/>
    <s v="B1"/>
    <s v="B"/>
    <s v="B"/>
    <s v="B"/>
    <s v="B"/>
    <s v="B"/>
    <s v="B"/>
    <x v="1"/>
    <x v="1"/>
    <x v="2"/>
    <n v="4"/>
    <n v="4.5"/>
    <n v="4.333333333333333"/>
    <n v="3"/>
    <n v="4"/>
    <n v="3"/>
    <n v="3.3333333333333335"/>
    <n v="4.5"/>
    <n v="4.5"/>
    <n v="4.5"/>
    <n v="4"/>
    <n v="4"/>
    <n v="4.3"/>
    <n v="4"/>
    <n v="4"/>
    <n v="4"/>
    <n v="3.5"/>
    <n v="4"/>
    <n v="3.9"/>
    <n v="3"/>
    <n v="3.9666666666666663"/>
    <n v="14.282273350380173"/>
    <x v="38"/>
  </r>
  <r>
    <x v="6"/>
    <x v="3"/>
    <s v="A"/>
    <s v="A"/>
    <s v="A"/>
    <s v="A"/>
    <s v="A"/>
    <s v="A"/>
    <s v="A"/>
    <s v="A"/>
    <s v="A"/>
    <s v="A"/>
    <x v="2"/>
    <x v="1"/>
    <x v="2"/>
    <n v="4.5"/>
    <n v="4.5"/>
    <n v="4.5"/>
    <n v="4"/>
    <n v="3.5"/>
    <n v="3.5"/>
    <n v="3.6666666666666665"/>
    <n v="4.5"/>
    <n v="4.5"/>
    <n v="5"/>
    <n v="4.5"/>
    <n v="5.5"/>
    <n v="4.8"/>
    <n v="4.5"/>
    <n v="4.5"/>
    <n v="5"/>
    <n v="5.5"/>
    <n v="4.5"/>
    <n v="4.8"/>
    <n v="3.5"/>
    <n v="4.4416666666666664"/>
    <n v="19.474064988889587"/>
    <x v="105"/>
  </r>
  <r>
    <x v="6"/>
    <x v="4"/>
    <s v="A"/>
    <s v="A"/>
    <s v="A"/>
    <s v="A"/>
    <s v="A"/>
    <s v="A"/>
    <s v="A"/>
    <s v="A"/>
    <s v="A"/>
    <s v="A"/>
    <x v="2"/>
    <x v="2"/>
    <x v="2"/>
    <n v="4.5"/>
    <n v="5"/>
    <n v="4.666666666666667"/>
    <n v="4.5"/>
    <n v="4.5"/>
    <n v="3.5"/>
    <n v="4.166666666666667"/>
    <n v="4.5"/>
    <n v="4.5"/>
    <n v="4.5"/>
    <n v="3.5"/>
    <n v="3.5"/>
    <n v="4.0999999999999996"/>
    <n v="3.5"/>
    <n v="4.5"/>
    <n v="4"/>
    <n v="4"/>
    <n v="4"/>
    <n v="4"/>
    <n v="3"/>
    <n v="4.2333333333333334"/>
    <n v="15.467097352224895"/>
    <x v="106"/>
  </r>
  <r>
    <x v="6"/>
    <x v="36"/>
    <s v="—"/>
    <s v="—"/>
    <s v="—"/>
    <s v="B1"/>
    <s v="B"/>
    <s v="B"/>
    <s v="B"/>
    <s v="C"/>
    <s v="C1"/>
    <s v="C2"/>
    <x v="0"/>
    <x v="0"/>
    <x v="2"/>
    <n v="4.5"/>
    <n v="5"/>
    <n v="4.666666666666667"/>
    <n v="5.5"/>
    <n v="3.5"/>
    <n v="5.5"/>
    <n v="4.833333333333333"/>
    <n v="4.5"/>
    <n v="4.5"/>
    <n v="4.5"/>
    <n v="4.5"/>
    <n v="3"/>
    <n v="4.2"/>
    <n v="4"/>
    <n v="5"/>
    <n v="5.5"/>
    <n v="4.5"/>
    <n v="4"/>
    <n v="4.5999999999999996"/>
    <n v="3.5"/>
    <n v="4.5749999999999993"/>
    <n v="19.395356368321028"/>
    <x v="107"/>
  </r>
  <r>
    <x v="6"/>
    <x v="7"/>
    <s v="A"/>
    <s v="A"/>
    <s v="A"/>
    <s v="A"/>
    <s v="A"/>
    <s v="A"/>
    <s v="A"/>
    <s v="A"/>
    <s v="A"/>
    <s v="A"/>
    <x v="2"/>
    <x v="3"/>
    <x v="7"/>
    <n v="3"/>
    <n v="3.5"/>
    <n v="3.1666666666666665"/>
    <n v="3"/>
    <n v="3"/>
    <n v="2.5"/>
    <n v="2.8333333333333335"/>
    <n v="3.5"/>
    <n v="3"/>
    <n v="3"/>
    <n v="3"/>
    <n v="3"/>
    <n v="3.1"/>
    <n v="3"/>
    <n v="2"/>
    <n v="3"/>
    <n v="3"/>
    <n v="3"/>
    <n v="2.8"/>
    <n v="3.5"/>
    <n v="2.9749999999999996"/>
    <n v="8.8658941299989511"/>
    <x v="108"/>
  </r>
  <r>
    <x v="6"/>
    <x v="8"/>
    <s v="A"/>
    <s v="A"/>
    <s v="A"/>
    <s v="A"/>
    <s v="A"/>
    <s v="A"/>
    <s v="A"/>
    <s v="A"/>
    <s v="A"/>
    <s v="A"/>
    <x v="2"/>
    <x v="0"/>
    <x v="2"/>
    <n v="4"/>
    <n v="4.5"/>
    <n v="4.333333333333333"/>
    <n v="5"/>
    <n v="3.5"/>
    <n v="4"/>
    <n v="4.166666666666667"/>
    <n v="4.5"/>
    <n v="4"/>
    <n v="4.5"/>
    <n v="5"/>
    <n v="4"/>
    <n v="4.4000000000000004"/>
    <n v="3.5"/>
    <n v="3.5"/>
    <n v="4"/>
    <n v="4"/>
    <n v="4"/>
    <n v="3.8"/>
    <n v="3"/>
    <n v="4.1749999999999998"/>
    <n v="14.667222895473953"/>
    <x v="109"/>
  </r>
  <r>
    <x v="6"/>
    <x v="9"/>
    <s v="A"/>
    <s v="A"/>
    <s v="A"/>
    <s v="A"/>
    <s v="A"/>
    <s v="A"/>
    <s v="A"/>
    <s v="A"/>
    <s v="A"/>
    <s v="A"/>
    <x v="2"/>
    <x v="2"/>
    <x v="2"/>
    <n v="4"/>
    <n v="4"/>
    <n v="4.166666666666667"/>
    <n v="4.5"/>
    <n v="3.5"/>
    <n v="3.5"/>
    <n v="3.8333333333333335"/>
    <n v="4.5"/>
    <n v="4.5"/>
    <n v="4.5"/>
    <n v="3.5"/>
    <n v="4"/>
    <n v="4.2"/>
    <n v="4"/>
    <n v="4"/>
    <n v="4"/>
    <n v="4.5"/>
    <n v="3.5"/>
    <n v="4"/>
    <n v="3.5"/>
    <n v="4.05"/>
    <n v="15.550609217285228"/>
    <x v="110"/>
  </r>
  <r>
    <x v="6"/>
    <x v="10"/>
    <s v="A"/>
    <s v="A"/>
    <s v="A"/>
    <s v="A"/>
    <s v="A"/>
    <s v="A"/>
    <s v="A"/>
    <s v="A"/>
    <s v="A"/>
    <s v="A"/>
    <x v="2"/>
    <x v="1"/>
    <x v="1"/>
    <n v="3.5"/>
    <n v="3"/>
    <n v="3.5"/>
    <n v="4"/>
    <n v="3"/>
    <n v="4"/>
    <n v="3.6666666666666665"/>
    <n v="4"/>
    <n v="4.5"/>
    <n v="4.5"/>
    <n v="4"/>
    <n v="4"/>
    <n v="4.2"/>
    <n v="4"/>
    <n v="3"/>
    <n v="4"/>
    <n v="4"/>
    <n v="3"/>
    <n v="3.6"/>
    <n v="2.5"/>
    <n v="3.7416666666666667"/>
    <n v="12.0404525922378"/>
    <x v="111"/>
  </r>
  <r>
    <x v="6"/>
    <x v="11"/>
    <s v="B1"/>
    <s v="B1"/>
    <s v="B1"/>
    <s v="B1"/>
    <s v="B"/>
    <s v="B"/>
    <s v="A"/>
    <s v="A"/>
    <s v="A"/>
    <s v="A"/>
    <x v="2"/>
    <x v="3"/>
    <x v="4"/>
    <n v="2.5"/>
    <n v="3"/>
    <n v="2.6666666666666665"/>
    <n v="3.5"/>
    <n v="3"/>
    <n v="2.5"/>
    <n v="3"/>
    <n v="3"/>
    <n v="2"/>
    <n v="2.5"/>
    <n v="3"/>
    <n v="2.5"/>
    <n v="2.6"/>
    <n v="3.5"/>
    <n v="3"/>
    <n v="3"/>
    <n v="2"/>
    <n v="2.5"/>
    <n v="2.8"/>
    <n v="3.5"/>
    <n v="2.7666666666666666"/>
    <n v="8.2894337432585736"/>
    <x v="41"/>
  </r>
  <r>
    <x v="6"/>
    <x v="12"/>
    <s v="B1"/>
    <s v="B1"/>
    <s v="B1"/>
    <s v="B1"/>
    <s v="B"/>
    <s v="B"/>
    <s v="B"/>
    <s v="A"/>
    <s v="A"/>
    <s v="A"/>
    <x v="2"/>
    <x v="3"/>
    <x v="4"/>
    <n v="2.5"/>
    <n v="2.5"/>
    <n v="2.5"/>
    <n v="4"/>
    <n v="3.5"/>
    <n v="2.5"/>
    <n v="3.3333333333333335"/>
    <n v="3"/>
    <n v="2.5"/>
    <n v="2.5"/>
    <n v="2"/>
    <n v="3"/>
    <n v="2.6"/>
    <n v="3"/>
    <n v="3"/>
    <n v="3"/>
    <n v="2"/>
    <n v="3"/>
    <n v="2.8"/>
    <n v="3.5"/>
    <n v="2.8083333333333336"/>
    <n v="8.4060709807731779"/>
    <x v="112"/>
  </r>
  <r>
    <x v="6"/>
    <x v="13"/>
    <s v="A"/>
    <s v="A"/>
    <s v="A"/>
    <s v="A"/>
    <s v="A"/>
    <s v="B"/>
    <s v="B"/>
    <s v="B"/>
    <s v="B"/>
    <s v="B"/>
    <x v="1"/>
    <x v="4"/>
    <x v="1"/>
    <n v="3.5"/>
    <n v="4"/>
    <n v="3.8333333333333335"/>
    <n v="4.5"/>
    <n v="3.5"/>
    <n v="4.5"/>
    <n v="4.166666666666667"/>
    <n v="4"/>
    <n v="4"/>
    <n v="4"/>
    <n v="4"/>
    <n v="3"/>
    <n v="3.8"/>
    <n v="4"/>
    <n v="4"/>
    <n v="4.5"/>
    <n v="4"/>
    <n v="3.5"/>
    <n v="4"/>
    <n v="3.5"/>
    <n v="3.95"/>
    <n v="15.191929328818196"/>
    <x v="4"/>
  </r>
  <r>
    <x v="6"/>
    <x v="14"/>
    <s v="B2"/>
    <s v="B2"/>
    <s v="B2"/>
    <s v="B2"/>
    <s v="A"/>
    <s v="A"/>
    <s v="A"/>
    <s v="A"/>
    <s v="A"/>
    <s v="A"/>
    <x v="2"/>
    <x v="3"/>
    <x v="7"/>
    <n v="2.5"/>
    <n v="2"/>
    <n v="2.5"/>
    <n v="4"/>
    <n v="1"/>
    <n v="2"/>
    <n v="2.3333333333333335"/>
    <n v="3.5"/>
    <n v="3.5"/>
    <n v="3"/>
    <n v="3.5"/>
    <n v="2.5"/>
    <n v="3.2"/>
    <n v="2.5"/>
    <n v="4"/>
    <n v="3"/>
    <n v="3"/>
    <n v="3.5"/>
    <n v="3.2"/>
    <n v="3.5"/>
    <n v="2.8083333333333336"/>
    <n v="9.2856554490729213"/>
    <x v="112"/>
  </r>
  <r>
    <x v="6"/>
    <x v="15"/>
    <s v="A"/>
    <s v="A"/>
    <s v="A"/>
    <s v="A"/>
    <s v="A"/>
    <s v="A"/>
    <s v="A"/>
    <s v="A"/>
    <s v="A"/>
    <s v="A"/>
    <x v="2"/>
    <x v="1"/>
    <x v="2"/>
    <n v="4"/>
    <n v="4.5"/>
    <n v="4.333333333333333"/>
    <n v="4.5"/>
    <n v="4"/>
    <n v="3.5"/>
    <n v="4"/>
    <n v="4.5"/>
    <n v="5"/>
    <n v="4"/>
    <n v="4.5"/>
    <n v="4.5"/>
    <n v="4.5"/>
    <n v="3"/>
    <n v="4"/>
    <n v="5"/>
    <n v="3.5"/>
    <n v="3.5"/>
    <n v="3.8"/>
    <n v="3"/>
    <n v="4.1583333333333332"/>
    <n v="14.614121950451645"/>
    <x v="112"/>
  </r>
  <r>
    <x v="6"/>
    <x v="16"/>
    <s v="B1"/>
    <s v="B1"/>
    <s v="B1"/>
    <s v="B1"/>
    <s v="B"/>
    <s v="B"/>
    <s v="B"/>
    <s v="B"/>
    <s v="B"/>
    <s v="B"/>
    <x v="1"/>
    <x v="0"/>
    <x v="1"/>
    <n v="3.5"/>
    <n v="4"/>
    <n v="3.8333333333333335"/>
    <n v="3.5"/>
    <n v="4"/>
    <n v="4"/>
    <n v="3.8333333333333335"/>
    <n v="2.5"/>
    <n v="4"/>
    <n v="3"/>
    <n v="3.5"/>
    <n v="4"/>
    <n v="3.4"/>
    <n v="3"/>
    <n v="4.5"/>
    <n v="3.5"/>
    <n v="3.5"/>
    <n v="3.5"/>
    <n v="3.6"/>
    <n v="3"/>
    <n v="3.6666666666666665"/>
    <n v="12.481471205791808"/>
    <x v="113"/>
  </r>
  <r>
    <x v="6"/>
    <x v="17"/>
    <s v="—"/>
    <s v="B2"/>
    <s v="B2"/>
    <s v="B2"/>
    <s v="B"/>
    <s v="B"/>
    <s v="B"/>
    <s v="B"/>
    <s v="B"/>
    <s v="B"/>
    <x v="1"/>
    <x v="3"/>
    <x v="5"/>
    <n v="2.5"/>
    <n v="4"/>
    <n v="3.3333333333333335"/>
    <n v="4"/>
    <n v="3.5"/>
    <n v="2.5"/>
    <n v="3.3333333333333335"/>
    <n v="3"/>
    <n v="3.5"/>
    <n v="4"/>
    <n v="4"/>
    <n v="4"/>
    <n v="3.7"/>
    <n v="4"/>
    <n v="3.5"/>
    <n v="3.5"/>
    <n v="3"/>
    <n v="3"/>
    <n v="3.4"/>
    <n v="3.5"/>
    <n v="3.4416666666666669"/>
    <n v="11.794019623895972"/>
    <x v="3"/>
  </r>
  <r>
    <x v="6"/>
    <x v="18"/>
    <s v="B2"/>
    <s v="B2"/>
    <s v="B2"/>
    <s v="B2"/>
    <s v="B"/>
    <s v="B"/>
    <s v="B"/>
    <s v="B"/>
    <s v="B"/>
    <s v="B"/>
    <x v="1"/>
    <x v="3"/>
    <x v="1"/>
    <n v="3.5"/>
    <n v="4.5"/>
    <n v="4"/>
    <n v="4.5"/>
    <n v="3"/>
    <n v="3"/>
    <n v="3.5"/>
    <n v="2.5"/>
    <n v="3.5"/>
    <n v="2.5"/>
    <n v="3"/>
    <n v="2.5"/>
    <n v="2.8"/>
    <n v="2.5"/>
    <n v="3.5"/>
    <n v="4"/>
    <n v="2.5"/>
    <n v="3"/>
    <n v="3.1"/>
    <n v="2.5"/>
    <n v="3.35"/>
    <n v="9.6770921230764486"/>
    <x v="90"/>
  </r>
  <r>
    <x v="6"/>
    <x v="19"/>
    <s v="A"/>
    <s v="A"/>
    <s v="A"/>
    <s v="A"/>
    <s v="A"/>
    <s v="A"/>
    <s v="A"/>
    <s v="A"/>
    <s v="A"/>
    <s v="A"/>
    <x v="2"/>
    <x v="3"/>
    <x v="1"/>
    <n v="3.5"/>
    <n v="3.5"/>
    <n v="3.6666666666666665"/>
    <n v="5"/>
    <n v="4"/>
    <n v="3.5"/>
    <n v="4.166666666666667"/>
    <n v="3.5"/>
    <n v="4.5"/>
    <n v="4.5"/>
    <n v="3.5"/>
    <n v="4"/>
    <n v="4"/>
    <n v="4"/>
    <n v="3.5"/>
    <n v="4.5"/>
    <n v="4"/>
    <n v="4"/>
    <n v="4"/>
    <n v="3"/>
    <n v="3.9583333333333335"/>
    <n v="14.53404358647742"/>
    <x v="114"/>
  </r>
  <r>
    <x v="6"/>
    <x v="20"/>
    <s v="A"/>
    <s v="A"/>
    <s v="A"/>
    <s v="A"/>
    <s v="A"/>
    <s v="A"/>
    <s v="A"/>
    <s v="A"/>
    <s v="A"/>
    <s v="A"/>
    <x v="2"/>
    <x v="3"/>
    <x v="5"/>
    <n v="3.5"/>
    <n v="4.5"/>
    <n v="3.8333333333333335"/>
    <n v="4"/>
    <n v="3.5"/>
    <n v="3.5"/>
    <n v="3.6666666666666665"/>
    <n v="3"/>
    <n v="3.5"/>
    <n v="3"/>
    <n v="2.5"/>
    <n v="2.5"/>
    <n v="2.9"/>
    <n v="3.5"/>
    <n v="3.5"/>
    <n v="3"/>
    <n v="2.5"/>
    <n v="3"/>
    <n v="3.1"/>
    <n v="4.5"/>
    <n v="3.375"/>
    <n v="11.621546043162025"/>
    <x v="115"/>
  </r>
  <r>
    <x v="6"/>
    <x v="21"/>
    <s v="B1"/>
    <s v="B1"/>
    <s v="B1"/>
    <s v="B1"/>
    <s v="B"/>
    <s v="B"/>
    <s v="B"/>
    <s v="B"/>
    <s v="C2"/>
    <s v="C1"/>
    <x v="1"/>
    <x v="1"/>
    <x v="2"/>
    <n v="4"/>
    <n v="4"/>
    <n v="4.166666666666667"/>
    <n v="4.5"/>
    <n v="4"/>
    <n v="4"/>
    <n v="4.166666666666667"/>
    <n v="4"/>
    <n v="4.5"/>
    <n v="4.5"/>
    <n v="3.5"/>
    <n v="4"/>
    <n v="4.0999999999999996"/>
    <n v="4"/>
    <n v="4"/>
    <n v="4"/>
    <n v="3.5"/>
    <n v="3.5"/>
    <n v="3.8"/>
    <n v="4"/>
    <n v="4.0583333333333336"/>
    <n v="15.582172924995673"/>
    <x v="116"/>
  </r>
  <r>
    <x v="6"/>
    <x v="22"/>
    <s v="A"/>
    <s v="A"/>
    <s v="A"/>
    <s v="A"/>
    <s v="A"/>
    <s v="A"/>
    <s v="A"/>
    <s v="A"/>
    <s v="A"/>
    <s v="A"/>
    <x v="2"/>
    <x v="0"/>
    <x v="1"/>
    <n v="4"/>
    <n v="4"/>
    <n v="4"/>
    <n v="4"/>
    <n v="3.5"/>
    <n v="4"/>
    <n v="3.8333333333333335"/>
    <n v="3.5"/>
    <n v="4"/>
    <n v="3.5"/>
    <n v="3.5"/>
    <n v="3"/>
    <n v="3.5"/>
    <n v="3.5"/>
    <n v="4"/>
    <n v="3.5"/>
    <n v="3.5"/>
    <n v="3"/>
    <n v="3.5"/>
    <n v="4"/>
    <n v="3.7083333333333335"/>
    <n v="13.450905671169391"/>
    <x v="4"/>
  </r>
  <r>
    <x v="6"/>
    <x v="23"/>
    <s v="A"/>
    <s v="A"/>
    <s v="A"/>
    <s v="A"/>
    <s v="A"/>
    <s v="B"/>
    <s v="B"/>
    <s v="B"/>
    <s v="B"/>
    <s v="B"/>
    <x v="1"/>
    <x v="3"/>
    <x v="5"/>
    <n v="4"/>
    <n v="4.5"/>
    <n v="4"/>
    <n v="4.5"/>
    <n v="2.5"/>
    <n v="2.5"/>
    <n v="3.1666666666666665"/>
    <n v="3.5"/>
    <n v="3.5"/>
    <n v="3"/>
    <n v="3"/>
    <n v="2.5"/>
    <n v="3.1"/>
    <n v="3"/>
    <n v="3"/>
    <n v="4"/>
    <n v="3"/>
    <n v="3"/>
    <n v="3.2"/>
    <n v="3.5"/>
    <n v="3.3666666666666663"/>
    <n v="11.025191372196373"/>
    <x v="112"/>
  </r>
  <r>
    <x v="6"/>
    <x v="24"/>
    <s v="B1"/>
    <s v="B1"/>
    <s v="B1"/>
    <s v="B1"/>
    <s v="A"/>
    <s v="A"/>
    <s v="A"/>
    <s v="A"/>
    <s v="A"/>
    <s v="A"/>
    <x v="2"/>
    <x v="3"/>
    <x v="5"/>
    <n v="3.5"/>
    <n v="3"/>
    <n v="3.3333333333333335"/>
    <n v="4.5"/>
    <n v="3.5"/>
    <n v="3"/>
    <n v="3.6666666666666665"/>
    <n v="3"/>
    <n v="4"/>
    <n v="4"/>
    <n v="3"/>
    <n v="4"/>
    <n v="3.6"/>
    <n v="3.5"/>
    <n v="4"/>
    <n v="4.5"/>
    <n v="4"/>
    <n v="3.5"/>
    <n v="3.9"/>
    <n v="3.5"/>
    <n v="3.625"/>
    <n v="13.740870533588257"/>
    <x v="117"/>
  </r>
  <r>
    <x v="6"/>
    <x v="25"/>
    <s v="A"/>
    <s v="A"/>
    <s v="A"/>
    <s v="A"/>
    <s v="A"/>
    <s v="A"/>
    <s v="A"/>
    <s v="A"/>
    <s v="A"/>
    <s v="A"/>
    <x v="2"/>
    <x v="3"/>
    <x v="5"/>
    <n v="3"/>
    <n v="2"/>
    <n v="2.8333333333333335"/>
    <n v="3.5"/>
    <n v="2.5"/>
    <n v="2.5"/>
    <n v="2.8333333333333335"/>
    <n v="3"/>
    <n v="3.5"/>
    <n v="4"/>
    <n v="3.5"/>
    <n v="3"/>
    <n v="3.4"/>
    <n v="4"/>
    <n v="2.5"/>
    <n v="3"/>
    <n v="3.5"/>
    <n v="3"/>
    <n v="3.2"/>
    <n v="3.5"/>
    <n v="3.0666666666666664"/>
    <n v="10.10645549436053"/>
    <x v="53"/>
  </r>
  <r>
    <x v="6"/>
    <x v="26"/>
    <s v="B2"/>
    <s v="B2"/>
    <s v="B2"/>
    <s v="B2"/>
    <s v="B"/>
    <s v="B"/>
    <s v="B"/>
    <s v="B"/>
    <s v="B"/>
    <s v="B"/>
    <x v="1"/>
    <x v="0"/>
    <x v="0"/>
    <n v="5"/>
    <n v="5"/>
    <n v="5"/>
    <n v="3"/>
    <n v="4"/>
    <n v="4"/>
    <n v="3.6666666666666665"/>
    <n v="4"/>
    <n v="4"/>
    <n v="4.5"/>
    <n v="4"/>
    <n v="4"/>
    <n v="4.0999999999999996"/>
    <n v="4"/>
    <n v="4.5"/>
    <n v="4"/>
    <n v="3"/>
    <n v="2.5"/>
    <n v="3.6"/>
    <n v="3"/>
    <n v="4.0916666666666668"/>
    <n v="13.794573018091649"/>
    <x v="118"/>
  </r>
  <r>
    <x v="6"/>
    <x v="27"/>
    <s v="A"/>
    <s v="A"/>
    <s v="A"/>
    <s v="A"/>
    <s v="A"/>
    <s v="A"/>
    <s v="A"/>
    <s v="A"/>
    <s v="A"/>
    <s v="A"/>
    <x v="2"/>
    <x v="3"/>
    <x v="1"/>
    <n v="3.5"/>
    <n v="4"/>
    <n v="3.8333333333333335"/>
    <n v="3"/>
    <n v="3.5"/>
    <n v="3"/>
    <n v="3.1666666666666665"/>
    <n v="3"/>
    <n v="3"/>
    <n v="2.5"/>
    <n v="3"/>
    <n v="2.5"/>
    <n v="2.8"/>
    <n v="3"/>
    <n v="3.5"/>
    <n v="2.5"/>
    <n v="3.5"/>
    <n v="2.5"/>
    <n v="3"/>
    <n v="3.5"/>
    <n v="3.2"/>
    <n v="10.004952767376073"/>
    <x v="119"/>
  </r>
  <r>
    <x v="6"/>
    <x v="28"/>
    <s v="B1"/>
    <s v="B1"/>
    <s v="B1"/>
    <s v="B1"/>
    <s v="B"/>
    <s v="B"/>
    <s v="B"/>
    <s v="B"/>
    <s v="C1"/>
    <s v="C1"/>
    <x v="3"/>
    <x v="2"/>
    <x v="2"/>
    <n v="4.5"/>
    <n v="4.5"/>
    <n v="4.5"/>
    <n v="4"/>
    <n v="4.5"/>
    <n v="4"/>
    <n v="4.166666666666667"/>
    <n v="5"/>
    <n v="5.5"/>
    <n v="5"/>
    <n v="4.5"/>
    <n v="4.5"/>
    <n v="4.9000000000000004"/>
    <n v="4.5"/>
    <n v="4.5"/>
    <n v="4.5"/>
    <n v="4.5"/>
    <n v="4"/>
    <n v="4.4000000000000004"/>
    <n v="3"/>
    <n v="4.4916666666666671"/>
    <n v="17.592816900861799"/>
    <x v="89"/>
  </r>
  <r>
    <x v="6"/>
    <x v="29"/>
    <s v="not applicable"/>
    <s v="not applicable"/>
    <s v="not applicable"/>
    <s v="not applicable"/>
    <s v="not applicable"/>
    <s v="not applicable"/>
    <s v="not applicable"/>
    <s v="not applicable"/>
    <s v="not applicable"/>
    <s v="not applicable"/>
    <x v="4"/>
    <x v="5"/>
    <x v="44"/>
    <n v="4"/>
    <n v="4"/>
    <n v="4"/>
    <n v="4"/>
    <n v="3"/>
    <n v="3"/>
    <n v="4"/>
    <n v="4"/>
    <n v="4"/>
    <n v="4"/>
    <n v="4"/>
    <n v="4"/>
    <n v="4"/>
    <n v="3"/>
    <n v="4"/>
    <n v="4"/>
    <n v="4"/>
    <n v="3"/>
    <n v="4"/>
    <n v="3.4"/>
    <n v="3.6366666666666676"/>
    <n v="13"/>
    <x v="120"/>
  </r>
  <r>
    <x v="6"/>
    <x v="30"/>
    <s v="not applicable"/>
    <s v="not applicable"/>
    <s v="not applicable"/>
    <s v="not applicable"/>
    <s v="not applicable"/>
    <s v="not applicable"/>
    <s v="not applicable"/>
    <s v="not applicable"/>
    <s v="not applicable"/>
    <s v="not applicable"/>
    <x v="4"/>
    <x v="6"/>
    <x v="45"/>
    <n v="3.8000000000000003"/>
    <n v="4.2"/>
    <n v="4"/>
    <n v="4.1000000000000005"/>
    <n v="3.7"/>
    <n v="3.6"/>
    <n v="3.8000000000000003"/>
    <n v="3.7"/>
    <n v="3.9000000000000004"/>
    <n v="3.8000000000000003"/>
    <n v="3.7"/>
    <n v="3.5"/>
    <n v="3.7"/>
    <n v="3.6"/>
    <n v="3.9000000000000004"/>
    <n v="4"/>
    <n v="3.3000000000000003"/>
    <n v="3.3000000000000003"/>
    <n v="3.6"/>
    <n v="3.2692307692307692"/>
    <n v="3.7724358974358978"/>
    <n v="13.4"/>
    <x v="121"/>
  </r>
  <r>
    <x v="6"/>
    <x v="31"/>
    <s v="not applicable"/>
    <s v="not applicable"/>
    <s v="not applicable"/>
    <s v="not applicable"/>
    <s v="not applicable"/>
    <s v="not applicable"/>
    <s v="not applicable"/>
    <s v="not applicable"/>
    <s v="not applicable"/>
    <s v="not applicable"/>
    <x v="4"/>
    <x v="7"/>
    <x v="46"/>
    <n v="3.6964285714285716"/>
    <n v="3.9285714285714284"/>
    <n v="3.8452380952380949"/>
    <n v="4.0892857142857144"/>
    <n v="3.4285714285714284"/>
    <n v="3.4107142857142856"/>
    <n v="3.6428571428571437"/>
    <n v="3.6607142857142856"/>
    <n v="3.9464285714285716"/>
    <n v="3.8392857142857144"/>
    <n v="3.625"/>
    <n v="3.4821428571428572"/>
    <n v="3.7107142857142854"/>
    <n v="3.5"/>
    <n v="3.7678571428571428"/>
    <n v="3.875"/>
    <n v="3.5357142857142856"/>
    <n v="3.3214285714285716"/>
    <n v="3.6"/>
    <n v="3.3392857142857144"/>
    <n v="3.699702380952381"/>
    <n v="13.092479059250365"/>
    <x v="122"/>
  </r>
  <r>
    <x v="6"/>
    <x v="32"/>
    <s v="not applicable"/>
    <s v="not applicable"/>
    <s v="not applicable"/>
    <s v="not applicable"/>
    <s v="not applicable"/>
    <s v="not applicable"/>
    <s v="not applicable"/>
    <s v="not applicable"/>
    <s v="not applicable"/>
    <s v="not applicable"/>
    <x v="4"/>
    <x v="3"/>
    <x v="47"/>
    <n v="3.125"/>
    <n v="3.4166666666666665"/>
    <n v="3.3055555555555558"/>
    <n v="3.9583333333333335"/>
    <n v="3.0416666666666665"/>
    <n v="2.75"/>
    <n v="3.2500000000000004"/>
    <n v="3.125"/>
    <n v="3.3333333333333335"/>
    <n v="3.2083333333333335"/>
    <n v="3.0833333333333335"/>
    <n v="3"/>
    <n v="3.15"/>
    <n v="3.2916666666666665"/>
    <n v="3.25"/>
    <n v="3.4166666666666665"/>
    <n v="3"/>
    <n v="3.0833333333333335"/>
    <n v="3.2083333333333335"/>
    <n v="3.4583333333333335"/>
    <n v="3.2284722222222224"/>
    <n v="10.612602153936395"/>
    <x v="123"/>
  </r>
  <r>
    <x v="6"/>
    <x v="33"/>
    <s v="not applicable"/>
    <s v="not applicable"/>
    <s v="not applicable"/>
    <s v="not applicable"/>
    <s v="not applicable"/>
    <s v="not applicable"/>
    <s v="not applicable"/>
    <s v="not applicable"/>
    <s v="not applicable"/>
    <s v="not applicable"/>
    <x v="4"/>
    <x v="8"/>
    <x v="11"/>
    <n v="4"/>
    <n v="4.125"/>
    <n v="4.125"/>
    <n v="4.25"/>
    <n v="3.4375"/>
    <n v="3.625"/>
    <n v="3.7708333333333335"/>
    <n v="4"/>
    <n v="4.3125"/>
    <n v="4.25"/>
    <n v="3.9375"/>
    <n v="3.875"/>
    <n v="4.0749999999999993"/>
    <n v="3.4375"/>
    <n v="3.9375"/>
    <n v="4.125"/>
    <n v="4"/>
    <n v="3.5"/>
    <n v="3.8000000000000003"/>
    <n v="3.25"/>
    <n v="3.9427083333333335"/>
    <n v="14.317622752021546"/>
    <x v="124"/>
  </r>
  <r>
    <x v="6"/>
    <x v="34"/>
    <s v="not applicable"/>
    <s v="not applicable"/>
    <s v="not applicable"/>
    <s v="not applicable"/>
    <s v="not applicable"/>
    <s v="not applicable"/>
    <s v="not applicable"/>
    <s v="not applicable"/>
    <s v="not applicable"/>
    <s v="not applicable"/>
    <x v="4"/>
    <x v="8"/>
    <x v="48"/>
    <n v="4.25"/>
    <n v="4.5"/>
    <n v="4.375"/>
    <n v="4.125"/>
    <n v="4"/>
    <n v="4.1875"/>
    <n v="4.104166666666667"/>
    <n v="4.125"/>
    <n v="4.5"/>
    <n v="4.375"/>
    <n v="4.125"/>
    <n v="3.8125"/>
    <n v="4.1875"/>
    <n v="3.875"/>
    <n v="4.375"/>
    <n v="4.3125"/>
    <n v="3.875"/>
    <n v="3.5"/>
    <n v="3.9875000000000007"/>
    <n v="3.25"/>
    <n v="4.1635416666666671"/>
    <n v="15.58715072445014"/>
    <x v="125"/>
  </r>
  <r>
    <x v="6"/>
    <x v="35"/>
    <s v="not applicable"/>
    <s v="not applicable"/>
    <s v="not applicable"/>
    <s v="not applicable"/>
    <s v="not applicable"/>
    <s v="not applicable"/>
    <s v="not applicable"/>
    <s v="not applicable"/>
    <s v="not applicable"/>
    <s v="not applicable"/>
    <x v="4"/>
    <x v="8"/>
    <x v="49"/>
    <n v="4.125"/>
    <n v="4.3125"/>
    <n v="4.25"/>
    <n v="4.1875"/>
    <n v="3.71875"/>
    <n v="3.90625"/>
    <n v="3.9375"/>
    <n v="4.0625"/>
    <n v="4.40625"/>
    <n v="4.3125"/>
    <n v="4.03125"/>
    <n v="3.84375"/>
    <n v="4.1312499999999996"/>
    <n v="3.65625"/>
    <n v="4.15625"/>
    <n v="4.21875"/>
    <n v="3.9375"/>
    <n v="3.5"/>
    <n v="3.8937500000000003"/>
    <n v="3.25"/>
    <n v="4.0531249999999996"/>
    <n v="14.952386738235841"/>
    <x v="126"/>
  </r>
  <r>
    <x v="7"/>
    <x v="37"/>
    <s v="A"/>
    <s v="A"/>
    <s v="A"/>
    <s v="A"/>
    <s v="A"/>
    <s v="A"/>
    <s v="A"/>
    <s v="A"/>
    <s v="A"/>
    <s v="A"/>
    <x v="2"/>
    <x v="0"/>
    <x v="5"/>
    <n v="3"/>
    <n v="3.5"/>
    <n v="3.3333333333333335"/>
    <n v="3.5"/>
    <n v="2"/>
    <n v="3"/>
    <n v="2.8333333333333335"/>
    <n v="2"/>
    <n v="3"/>
    <n v="3"/>
    <n v="2.5"/>
    <n v="2"/>
    <n v="2.5"/>
    <n v="1.5"/>
    <n v="4"/>
    <n v="3.5"/>
    <n v="2.5"/>
    <n v="2"/>
    <n v="2.7"/>
    <n v="3.5"/>
    <n v="2.8416666666666668"/>
    <n v="8.2622011578916013"/>
    <x v="127"/>
  </r>
  <r>
    <x v="7"/>
    <x v="0"/>
    <s v="—"/>
    <s v="—"/>
    <s v="B1"/>
    <s v="B1"/>
    <s v="B"/>
    <s v="B"/>
    <s v="B"/>
    <s v="C"/>
    <s v="C1"/>
    <s v="C2"/>
    <x v="0"/>
    <x v="0"/>
    <x v="1"/>
    <n v="5"/>
    <n v="5"/>
    <n v="4.666666666666667"/>
    <n v="5"/>
    <n v="4.5"/>
    <n v="4.5"/>
    <n v="4.666666666666667"/>
    <n v="4.5"/>
    <n v="4.5"/>
    <n v="5"/>
    <n v="4.5"/>
    <n v="3.5"/>
    <n v="4.4000000000000004"/>
    <n v="4"/>
    <n v="4.5"/>
    <n v="4.5"/>
    <n v="4.5"/>
    <n v="3.5"/>
    <n v="4.2"/>
    <n v="4.5"/>
    <n v="4.4833333333333334"/>
    <n v="19.128078223726966"/>
    <x v="41"/>
  </r>
  <r>
    <x v="7"/>
    <x v="2"/>
    <s v="B1"/>
    <s v="B1"/>
    <s v="B1"/>
    <s v="B1"/>
    <s v="B"/>
    <s v="B"/>
    <s v="B"/>
    <s v="B"/>
    <s v="B"/>
    <s v="B"/>
    <x v="1"/>
    <x v="1"/>
    <x v="2"/>
    <n v="4"/>
    <n v="4.5"/>
    <n v="4.333333333333333"/>
    <n v="3.5"/>
    <n v="4"/>
    <n v="3"/>
    <n v="3.5"/>
    <n v="4.5"/>
    <n v="4.5"/>
    <n v="4.5"/>
    <n v="4"/>
    <n v="4"/>
    <n v="4.3"/>
    <n v="4"/>
    <n v="4"/>
    <n v="4"/>
    <n v="3.5"/>
    <n v="4"/>
    <n v="3.9"/>
    <n v="3.5"/>
    <n v="4.0083333333333329"/>
    <n v="15.103800211584492"/>
    <x v="82"/>
  </r>
  <r>
    <x v="7"/>
    <x v="3"/>
    <s v="A"/>
    <s v="A"/>
    <s v="A"/>
    <s v="A"/>
    <s v="A"/>
    <s v="A"/>
    <s v="A"/>
    <s v="A"/>
    <s v="A"/>
    <s v="A"/>
    <x v="2"/>
    <x v="1"/>
    <x v="2"/>
    <n v="4.5"/>
    <n v="4.5"/>
    <n v="4.5"/>
    <n v="4"/>
    <n v="3.5"/>
    <n v="3.5"/>
    <n v="3.6666666666666665"/>
    <n v="4.5"/>
    <n v="4.5"/>
    <n v="5"/>
    <n v="4.5"/>
    <n v="5.5"/>
    <n v="4.8"/>
    <n v="4.5"/>
    <n v="4.5"/>
    <n v="5"/>
    <n v="5.5"/>
    <n v="4.5"/>
    <n v="4.8"/>
    <n v="4"/>
    <n v="4.4416666666666664"/>
    <n v="20.270021021777165"/>
    <x v="3"/>
  </r>
  <r>
    <x v="7"/>
    <x v="4"/>
    <s v="A"/>
    <s v="A"/>
    <s v="A"/>
    <s v="A"/>
    <s v="A"/>
    <s v="A"/>
    <s v="A"/>
    <s v="A"/>
    <s v="A"/>
    <s v="A"/>
    <x v="2"/>
    <x v="2"/>
    <x v="2"/>
    <n v="4.5"/>
    <n v="5"/>
    <n v="4.666666666666667"/>
    <n v="4.5"/>
    <n v="4"/>
    <n v="3.5"/>
    <n v="4"/>
    <n v="4.5"/>
    <n v="4"/>
    <n v="4"/>
    <n v="3.5"/>
    <n v="3.5"/>
    <n v="3.9"/>
    <n v="3.5"/>
    <n v="4.5"/>
    <n v="4"/>
    <n v="4"/>
    <n v="3.5"/>
    <n v="3.9"/>
    <n v="3"/>
    <n v="4.1166666666666671"/>
    <n v="14.779854952724083"/>
    <x v="119"/>
  </r>
  <r>
    <x v="7"/>
    <x v="36"/>
    <s v="—"/>
    <s v="—"/>
    <s v="—"/>
    <s v="B1"/>
    <s v="B"/>
    <s v="B"/>
    <s v="B"/>
    <s v="C"/>
    <s v="C1"/>
    <s v="C2"/>
    <x v="0"/>
    <x v="0"/>
    <x v="2"/>
    <n v="4.5"/>
    <n v="5"/>
    <n v="4.666666666666667"/>
    <n v="6"/>
    <n v="3.5"/>
    <n v="5.5"/>
    <n v="5"/>
    <n v="4.5"/>
    <n v="4.5"/>
    <n v="5"/>
    <n v="4.5"/>
    <n v="3"/>
    <n v="4.3"/>
    <n v="4"/>
    <n v="5"/>
    <n v="5.5"/>
    <n v="4.5"/>
    <n v="4"/>
    <n v="4.5999999999999996"/>
    <n v="2.5"/>
    <n v="4.6416666666666675"/>
    <n v="17.771328456755857"/>
    <x v="128"/>
  </r>
  <r>
    <x v="7"/>
    <x v="7"/>
    <s v="A"/>
    <s v="A"/>
    <s v="A"/>
    <s v="A"/>
    <s v="A"/>
    <s v="A"/>
    <s v="A"/>
    <s v="A"/>
    <s v="A"/>
    <s v="A"/>
    <x v="2"/>
    <x v="3"/>
    <x v="7"/>
    <n v="3"/>
    <n v="3"/>
    <n v="3"/>
    <n v="3"/>
    <n v="3"/>
    <n v="2.5"/>
    <n v="2.8333333333333335"/>
    <n v="3.5"/>
    <n v="3"/>
    <n v="3"/>
    <n v="3.5"/>
    <n v="3"/>
    <n v="3.2"/>
    <n v="3.5"/>
    <n v="2"/>
    <n v="3"/>
    <n v="3"/>
    <n v="3"/>
    <n v="2.9"/>
    <n v="2.5"/>
    <n v="2.9833333333333338"/>
    <n v="8.2582637191085428"/>
    <x v="129"/>
  </r>
  <r>
    <x v="7"/>
    <x v="8"/>
    <s v="A"/>
    <s v="A"/>
    <s v="A"/>
    <s v="A"/>
    <s v="A"/>
    <s v="A"/>
    <s v="A"/>
    <s v="A"/>
    <s v="A"/>
    <s v="A"/>
    <x v="2"/>
    <x v="0"/>
    <x v="2"/>
    <n v="4"/>
    <n v="4.5"/>
    <n v="4.333333333333333"/>
    <n v="5"/>
    <n v="4"/>
    <n v="4"/>
    <n v="4.333333333333333"/>
    <n v="4.5"/>
    <n v="4"/>
    <n v="5"/>
    <n v="4.5"/>
    <n v="4"/>
    <n v="4.4000000000000004"/>
    <n v="3.5"/>
    <n v="3.5"/>
    <n v="4"/>
    <n v="4"/>
    <n v="3.5"/>
    <n v="3.7"/>
    <n v="3"/>
    <n v="4.1916666666666664"/>
    <n v="14.410152960963435"/>
    <x v="83"/>
  </r>
  <r>
    <x v="7"/>
    <x v="9"/>
    <s v="A"/>
    <s v="A"/>
    <s v="A"/>
    <s v="A"/>
    <s v="A"/>
    <s v="A"/>
    <s v="A"/>
    <s v="A"/>
    <s v="A"/>
    <s v="A"/>
    <x v="2"/>
    <x v="2"/>
    <x v="2"/>
    <n v="4"/>
    <n v="4"/>
    <n v="4.166666666666667"/>
    <n v="4.5"/>
    <n v="3.5"/>
    <n v="3.5"/>
    <n v="3.8333333333333335"/>
    <n v="4"/>
    <n v="4.5"/>
    <n v="4.5"/>
    <n v="3.5"/>
    <n v="4"/>
    <n v="4.0999999999999996"/>
    <n v="3.5"/>
    <n v="4"/>
    <n v="4"/>
    <n v="4.5"/>
    <n v="3.5"/>
    <n v="3.9"/>
    <n v="4"/>
    <n v="4"/>
    <n v="15.690886658806408"/>
    <x v="7"/>
  </r>
  <r>
    <x v="7"/>
    <x v="10"/>
    <s v="A"/>
    <s v="A"/>
    <s v="A"/>
    <s v="A"/>
    <s v="A"/>
    <s v="A"/>
    <s v="A"/>
    <s v="A"/>
    <s v="A"/>
    <s v="A"/>
    <x v="2"/>
    <x v="1"/>
    <x v="1"/>
    <n v="3.5"/>
    <n v="3"/>
    <n v="3.5"/>
    <n v="4"/>
    <n v="3"/>
    <n v="4"/>
    <n v="3.6666666666666665"/>
    <n v="4"/>
    <n v="4.5"/>
    <n v="4.5"/>
    <n v="4"/>
    <n v="4"/>
    <n v="4.2"/>
    <n v="4"/>
    <n v="3"/>
    <n v="4"/>
    <n v="4"/>
    <n v="3"/>
    <n v="3.6"/>
    <n v="4.5"/>
    <n v="3.7416666666666667"/>
    <n v="14.362318835258385"/>
    <x v="3"/>
  </r>
  <r>
    <x v="7"/>
    <x v="11"/>
    <s v="B1"/>
    <s v="B1"/>
    <s v="B1"/>
    <s v="B1"/>
    <s v="B"/>
    <s v="B"/>
    <s v="A"/>
    <s v="A"/>
    <s v="A"/>
    <s v="A"/>
    <x v="2"/>
    <x v="3"/>
    <x v="7"/>
    <n v="2.5"/>
    <n v="3"/>
    <n v="2.8333333333333335"/>
    <n v="3"/>
    <n v="3"/>
    <n v="2.5"/>
    <n v="2.8333333333333335"/>
    <n v="3"/>
    <n v="2"/>
    <n v="3"/>
    <n v="3"/>
    <n v="4"/>
    <n v="3"/>
    <n v="4"/>
    <n v="3"/>
    <n v="3"/>
    <n v="2.5"/>
    <n v="3.5"/>
    <n v="3.2"/>
    <n v="3.5"/>
    <n v="2.9666666666666668"/>
    <n v="9.7922384093530077"/>
    <x v="15"/>
  </r>
  <r>
    <x v="7"/>
    <x v="12"/>
    <s v="B1"/>
    <s v="B1"/>
    <s v="B1"/>
    <s v="B1"/>
    <s v="B"/>
    <s v="B"/>
    <s v="B"/>
    <s v="A"/>
    <s v="A"/>
    <s v="A"/>
    <x v="2"/>
    <x v="3"/>
    <x v="7"/>
    <n v="2.5"/>
    <n v="2.5"/>
    <n v="2.6666666666666701"/>
    <n v="4"/>
    <n v="3"/>
    <n v="2.5"/>
    <n v="3.1666666666666665"/>
    <n v="3"/>
    <n v="2.5"/>
    <n v="2.5"/>
    <n v="3"/>
    <n v="3"/>
    <n v="2.8"/>
    <n v="3"/>
    <n v="3"/>
    <n v="3"/>
    <n v="2.5"/>
    <n v="3"/>
    <n v="2.9"/>
    <n v="3.5"/>
    <n v="2.8833333333333342"/>
    <n v="8.8503101313791248"/>
    <x v="44"/>
  </r>
  <r>
    <x v="7"/>
    <x v="13"/>
    <s v="A"/>
    <s v="A"/>
    <s v="A"/>
    <s v="A"/>
    <s v="A"/>
    <s v="B"/>
    <s v="B"/>
    <s v="B"/>
    <s v="B"/>
    <s v="B"/>
    <x v="1"/>
    <x v="4"/>
    <x v="5"/>
    <n v="3.5"/>
    <n v="4"/>
    <n v="3.6666666666666665"/>
    <n v="4.5"/>
    <n v="3.5"/>
    <n v="4.5"/>
    <n v="4.166666666666667"/>
    <n v="4.5"/>
    <n v="4"/>
    <n v="4.5"/>
    <n v="4.5"/>
    <n v="3"/>
    <n v="4.0999999999999996"/>
    <n v="4"/>
    <n v="4"/>
    <n v="4.5"/>
    <n v="4"/>
    <n v="4"/>
    <n v="4.0999999999999996"/>
    <n v="3.5"/>
    <n v="4.0083333333333329"/>
    <n v="15.694686028028293"/>
    <x v="130"/>
  </r>
  <r>
    <x v="7"/>
    <x v="38"/>
    <s v="A"/>
    <s v="A"/>
    <s v="A"/>
    <s v="A"/>
    <s v="A"/>
    <s v="A"/>
    <s v="A"/>
    <s v="A"/>
    <s v="A"/>
    <s v="A"/>
    <x v="2"/>
    <x v="2"/>
    <x v="50"/>
    <m/>
    <m/>
    <m/>
    <m/>
    <m/>
    <m/>
    <m/>
    <m/>
    <m/>
    <m/>
    <m/>
    <m/>
    <m/>
    <m/>
    <m/>
    <m/>
    <m/>
    <m/>
    <m/>
    <m/>
    <m/>
    <m/>
    <x v="0"/>
  </r>
  <r>
    <x v="7"/>
    <x v="14"/>
    <s v="B2"/>
    <s v="B2"/>
    <s v="B2"/>
    <s v="B2"/>
    <s v="A"/>
    <s v="A"/>
    <s v="A"/>
    <s v="A"/>
    <s v="A"/>
    <s v="A"/>
    <x v="2"/>
    <x v="3"/>
    <x v="7"/>
    <n v="3.5"/>
    <n v="2"/>
    <n v="2.8333333333333335"/>
    <n v="3.5"/>
    <n v="1"/>
    <n v="2"/>
    <n v="2.1666666666666665"/>
    <n v="3.5"/>
    <n v="2.5"/>
    <n v="3"/>
    <n v="3.5"/>
    <n v="2.5"/>
    <n v="3"/>
    <n v="2.5"/>
    <n v="4"/>
    <n v="3"/>
    <n v="3"/>
    <n v="3"/>
    <n v="3.1"/>
    <n v="3.5"/>
    <n v="2.7749999999999999"/>
    <n v="8.9693344782927493"/>
    <x v="131"/>
  </r>
  <r>
    <x v="7"/>
    <x v="15"/>
    <s v="A"/>
    <s v="A"/>
    <s v="A"/>
    <s v="A"/>
    <s v="A"/>
    <s v="A"/>
    <s v="A"/>
    <s v="A"/>
    <s v="A"/>
    <s v="A"/>
    <x v="2"/>
    <x v="1"/>
    <x v="2"/>
    <n v="3.5"/>
    <n v="4"/>
    <n v="4"/>
    <n v="4.5"/>
    <n v="4"/>
    <n v="3.5"/>
    <n v="4"/>
    <n v="4"/>
    <n v="4"/>
    <n v="4"/>
    <n v="4"/>
    <n v="4.5"/>
    <n v="4.0999999999999996"/>
    <n v="3"/>
    <n v="4"/>
    <n v="5"/>
    <n v="3.5"/>
    <n v="3.5"/>
    <n v="3.8"/>
    <n v="3"/>
    <n v="3.9749999999999996"/>
    <n v="14.02441820847948"/>
    <x v="132"/>
  </r>
  <r>
    <x v="7"/>
    <x v="16"/>
    <s v="B1"/>
    <s v="B1"/>
    <s v="B1"/>
    <s v="B1"/>
    <s v="B"/>
    <s v="B"/>
    <s v="B"/>
    <s v="B"/>
    <s v="B"/>
    <s v="B"/>
    <x v="1"/>
    <x v="0"/>
    <x v="5"/>
    <n v="3.5"/>
    <n v="4"/>
    <n v="3.6666666666666665"/>
    <n v="4"/>
    <n v="4"/>
    <n v="4"/>
    <n v="4"/>
    <n v="2.5"/>
    <n v="4"/>
    <n v="3"/>
    <n v="3.5"/>
    <n v="4"/>
    <n v="3.4"/>
    <n v="3"/>
    <n v="4.5"/>
    <n v="3.5"/>
    <n v="3.5"/>
    <n v="3.5"/>
    <n v="3.6"/>
    <n v="3"/>
    <n v="3.6666666666666665"/>
    <n v="12.481471205791808"/>
    <x v="3"/>
  </r>
  <r>
    <x v="7"/>
    <x v="17"/>
    <s v="—"/>
    <s v="B2"/>
    <s v="B2"/>
    <s v="B2"/>
    <s v="B"/>
    <s v="B"/>
    <s v="B"/>
    <s v="B"/>
    <s v="B"/>
    <s v="B"/>
    <x v="1"/>
    <x v="3"/>
    <x v="5"/>
    <n v="2.5"/>
    <n v="4"/>
    <n v="3.3333333333333335"/>
    <n v="4"/>
    <n v="3.5"/>
    <n v="2.5"/>
    <n v="3.3333333333333335"/>
    <n v="3"/>
    <n v="3.5"/>
    <n v="4"/>
    <n v="4"/>
    <n v="4"/>
    <n v="3.7"/>
    <n v="4"/>
    <n v="3.5"/>
    <n v="3.5"/>
    <n v="3"/>
    <n v="3"/>
    <n v="3.4"/>
    <n v="3.5"/>
    <n v="3.4416666666666669"/>
    <n v="11.794019623895972"/>
    <x v="3"/>
  </r>
  <r>
    <x v="7"/>
    <x v="18"/>
    <s v="B2"/>
    <s v="B2"/>
    <s v="B2"/>
    <s v="B2"/>
    <s v="B"/>
    <s v="B"/>
    <s v="B"/>
    <s v="B"/>
    <s v="B"/>
    <s v="B"/>
    <x v="1"/>
    <x v="3"/>
    <x v="1"/>
    <n v="3.5"/>
    <n v="4.5"/>
    <n v="4"/>
    <n v="4.5"/>
    <n v="3.5"/>
    <n v="3"/>
    <n v="3.6666666666666665"/>
    <n v="2.5"/>
    <n v="3.5"/>
    <n v="3"/>
    <n v="3"/>
    <n v="2.5"/>
    <n v="2.9"/>
    <n v="2.5"/>
    <n v="3.5"/>
    <n v="4"/>
    <n v="2"/>
    <n v="3"/>
    <n v="3"/>
    <n v="3.5"/>
    <n v="3.3916666666666666"/>
    <n v="10.546622344058671"/>
    <x v="82"/>
  </r>
  <r>
    <x v="7"/>
    <x v="19"/>
    <s v="A"/>
    <s v="A"/>
    <s v="A"/>
    <s v="A"/>
    <s v="A"/>
    <s v="A"/>
    <s v="A"/>
    <s v="A"/>
    <s v="A"/>
    <s v="A"/>
    <x v="2"/>
    <x v="3"/>
    <x v="1"/>
    <n v="3.5"/>
    <n v="3.5"/>
    <n v="3.6666666666666665"/>
    <n v="5"/>
    <n v="4"/>
    <n v="3.5"/>
    <n v="4.166666666666667"/>
    <n v="3.5"/>
    <n v="4.5"/>
    <n v="4.5"/>
    <n v="3.5"/>
    <n v="4"/>
    <n v="4"/>
    <n v="4"/>
    <n v="3.5"/>
    <n v="4.5"/>
    <n v="4"/>
    <n v="4"/>
    <n v="4"/>
    <n v="2.5"/>
    <n v="3.9583333333333335"/>
    <n v="13.760432505317906"/>
    <x v="3"/>
  </r>
  <r>
    <x v="7"/>
    <x v="20"/>
    <s v="A"/>
    <s v="A"/>
    <s v="A"/>
    <s v="A"/>
    <s v="A"/>
    <s v="A"/>
    <s v="A"/>
    <s v="A"/>
    <s v="A"/>
    <s v="A"/>
    <x v="2"/>
    <x v="3"/>
    <x v="5"/>
    <n v="3.5"/>
    <n v="4.5"/>
    <n v="3.8333333333333335"/>
    <n v="3.5"/>
    <n v="3.5"/>
    <n v="3.5"/>
    <n v="3.5"/>
    <n v="3"/>
    <n v="3"/>
    <n v="3"/>
    <n v="2.5"/>
    <n v="2.5"/>
    <n v="2.8"/>
    <n v="3.5"/>
    <n v="3.5"/>
    <n v="3"/>
    <n v="2.5"/>
    <n v="3"/>
    <n v="3.1"/>
    <n v="4.5"/>
    <n v="3.3083333333333331"/>
    <n v="11.412142866876625"/>
    <x v="133"/>
  </r>
  <r>
    <x v="7"/>
    <x v="21"/>
    <s v="B1"/>
    <s v="B1"/>
    <s v="B1"/>
    <s v="B1"/>
    <s v="B"/>
    <s v="B"/>
    <s v="B"/>
    <s v="B"/>
    <s v="C2"/>
    <s v="C1"/>
    <x v="1"/>
    <x v="1"/>
    <x v="2"/>
    <n v="4"/>
    <n v="4"/>
    <n v="4.166666666666667"/>
    <n v="4.5"/>
    <n v="4"/>
    <n v="4"/>
    <n v="4.166666666666667"/>
    <n v="4"/>
    <n v="4.5"/>
    <n v="5"/>
    <n v="4"/>
    <n v="4"/>
    <n v="4.3"/>
    <n v="4"/>
    <n v="4"/>
    <n v="4"/>
    <n v="4"/>
    <n v="3.5"/>
    <n v="3.9"/>
    <n v="4.5"/>
    <n v="4.1333333333333329"/>
    <n v="16.753519347424447"/>
    <x v="27"/>
  </r>
  <r>
    <x v="7"/>
    <x v="22"/>
    <s v="A"/>
    <s v="A"/>
    <s v="A"/>
    <s v="A"/>
    <s v="A"/>
    <s v="A"/>
    <s v="A"/>
    <s v="A"/>
    <s v="A"/>
    <s v="A"/>
    <x v="2"/>
    <x v="0"/>
    <x v="1"/>
    <n v="4"/>
    <n v="4"/>
    <n v="4"/>
    <n v="4"/>
    <n v="3.5"/>
    <n v="4"/>
    <n v="3.8333333333333335"/>
    <n v="3.5"/>
    <n v="4"/>
    <n v="3.5"/>
    <n v="4"/>
    <n v="3"/>
    <n v="3.6"/>
    <n v="3.5"/>
    <n v="4"/>
    <n v="4"/>
    <n v="3.5"/>
    <n v="3"/>
    <n v="3.6"/>
    <n v="4.5"/>
    <n v="3.7583333333333333"/>
    <n v="14.421232622700671"/>
    <x v="38"/>
  </r>
  <r>
    <x v="7"/>
    <x v="23"/>
    <s v="A"/>
    <s v="A"/>
    <s v="A"/>
    <s v="A"/>
    <s v="A"/>
    <s v="B"/>
    <s v="B"/>
    <s v="B"/>
    <s v="B"/>
    <s v="B"/>
    <x v="1"/>
    <x v="3"/>
    <x v="5"/>
    <n v="4"/>
    <n v="4.5"/>
    <n v="4"/>
    <n v="4.5"/>
    <n v="2.5"/>
    <n v="2.5"/>
    <n v="3.1666666666666665"/>
    <n v="3.5"/>
    <n v="3"/>
    <n v="3"/>
    <n v="3"/>
    <n v="2.5"/>
    <n v="3"/>
    <n v="2.5"/>
    <n v="3"/>
    <n v="4"/>
    <n v="3"/>
    <n v="3"/>
    <n v="3.1"/>
    <n v="3"/>
    <n v="3.3166666666666664"/>
    <n v="10.128338352595527"/>
    <x v="7"/>
  </r>
  <r>
    <x v="7"/>
    <x v="24"/>
    <s v="B1"/>
    <s v="B1"/>
    <s v="B1"/>
    <s v="B1"/>
    <s v="A"/>
    <s v="A"/>
    <s v="A"/>
    <s v="A"/>
    <s v="A"/>
    <s v="A"/>
    <x v="2"/>
    <x v="3"/>
    <x v="5"/>
    <n v="3.5"/>
    <n v="3"/>
    <n v="3.3333333333333335"/>
    <n v="4.5"/>
    <n v="3.5"/>
    <n v="3"/>
    <n v="3.6666666666666665"/>
    <n v="3"/>
    <n v="4"/>
    <n v="4"/>
    <n v="3"/>
    <n v="4"/>
    <n v="3.6"/>
    <n v="3.5"/>
    <n v="4"/>
    <n v="4.5"/>
    <n v="4"/>
    <n v="3.5"/>
    <n v="3.9"/>
    <n v="3.5"/>
    <n v="3.625"/>
    <n v="13.740870533588257"/>
    <x v="3"/>
  </r>
  <r>
    <x v="7"/>
    <x v="25"/>
    <s v="A"/>
    <s v="A"/>
    <s v="A"/>
    <s v="A"/>
    <s v="A"/>
    <s v="A"/>
    <s v="A"/>
    <s v="A"/>
    <s v="A"/>
    <s v="A"/>
    <x v="2"/>
    <x v="3"/>
    <x v="5"/>
    <n v="3"/>
    <n v="2"/>
    <n v="2.8333333333333335"/>
    <n v="3"/>
    <n v="2.5"/>
    <n v="2.5"/>
    <n v="2.6666666666666665"/>
    <n v="3"/>
    <n v="3.5"/>
    <n v="4"/>
    <n v="3.5"/>
    <n v="3.5"/>
    <n v="3.5"/>
    <n v="4"/>
    <n v="3"/>
    <n v="3"/>
    <n v="3"/>
    <n v="3"/>
    <n v="3.2"/>
    <n v="3.5"/>
    <n v="3.05"/>
    <n v="10.054379416481035"/>
    <x v="86"/>
  </r>
  <r>
    <x v="7"/>
    <x v="26"/>
    <s v="B2"/>
    <s v="B2"/>
    <s v="B2"/>
    <s v="B2"/>
    <s v="B"/>
    <s v="B"/>
    <s v="B"/>
    <s v="B"/>
    <s v="B"/>
    <s v="B"/>
    <x v="1"/>
    <x v="0"/>
    <x v="0"/>
    <n v="5"/>
    <n v="5"/>
    <n v="5"/>
    <n v="3"/>
    <n v="3.5"/>
    <n v="4"/>
    <n v="3.5"/>
    <n v="4"/>
    <n v="4.5"/>
    <n v="4.5"/>
    <n v="4.5"/>
    <n v="4"/>
    <n v="4.3"/>
    <n v="4"/>
    <n v="4.5"/>
    <n v="4"/>
    <n v="3"/>
    <n v="2.5"/>
    <n v="3.6"/>
    <n v="3"/>
    <n v="4.1000000000000005"/>
    <n v="13.819775168439039"/>
    <x v="134"/>
  </r>
  <r>
    <x v="7"/>
    <x v="27"/>
    <s v="A"/>
    <s v="A"/>
    <s v="A"/>
    <s v="A"/>
    <s v="A"/>
    <s v="A"/>
    <s v="A"/>
    <s v="A"/>
    <s v="A"/>
    <s v="A"/>
    <x v="2"/>
    <x v="3"/>
    <x v="1"/>
    <n v="3"/>
    <n v="4.5"/>
    <n v="3.8333333333333335"/>
    <n v="3.5"/>
    <n v="3.5"/>
    <n v="3"/>
    <n v="3.3333333333333335"/>
    <n v="3"/>
    <n v="3"/>
    <n v="3"/>
    <n v="3"/>
    <n v="2.5"/>
    <n v="2.9"/>
    <n v="3"/>
    <n v="3.5"/>
    <n v="2.5"/>
    <n v="3.5"/>
    <n v="3"/>
    <n v="3.1"/>
    <n v="4.5"/>
    <n v="3.2916666666666665"/>
    <n v="11.35953493296255"/>
    <x v="135"/>
  </r>
  <r>
    <x v="7"/>
    <x v="28"/>
    <s v="B1"/>
    <s v="B1"/>
    <s v="B1"/>
    <s v="B1"/>
    <s v="B"/>
    <s v="B"/>
    <s v="B"/>
    <s v="B"/>
    <s v="C1"/>
    <s v="C1"/>
    <x v="3"/>
    <x v="2"/>
    <x v="2"/>
    <n v="4.5"/>
    <n v="4.5"/>
    <n v="4.5"/>
    <n v="4"/>
    <n v="4.5"/>
    <n v="4"/>
    <n v="4.166666666666667"/>
    <n v="5"/>
    <n v="5.5"/>
    <n v="5"/>
    <n v="4.5"/>
    <n v="4.5"/>
    <n v="4.9000000000000004"/>
    <n v="4.5"/>
    <n v="4.5"/>
    <n v="4.5"/>
    <n v="4.5"/>
    <n v="4"/>
    <n v="4.4000000000000004"/>
    <n v="3"/>
    <n v="4.4916666666666671"/>
    <n v="17.592816900861799"/>
    <x v="3"/>
  </r>
  <r>
    <x v="7"/>
    <x v="29"/>
    <s v="not applicable"/>
    <s v="not applicable"/>
    <s v="not applicable"/>
    <s v="not applicable"/>
    <s v="not applicable"/>
    <s v="not applicable"/>
    <s v="not applicable"/>
    <s v="not applicable"/>
    <s v="not applicable"/>
    <s v="not applicable"/>
    <x v="4"/>
    <x v="5"/>
    <x v="51"/>
    <n v="3.5"/>
    <n v="3.6"/>
    <n v="3.7"/>
    <n v="3.9000000000000004"/>
    <n v="3.2"/>
    <n v="3.2"/>
    <n v="3.5"/>
    <n v="3.5"/>
    <n v="3.6"/>
    <n v="3.8000000000000003"/>
    <n v="3.5"/>
    <n v="3.5"/>
    <n v="3.6"/>
    <n v="3.4000000000000004"/>
    <n v="3.6"/>
    <n v="3.8000000000000003"/>
    <n v="3.6"/>
    <n v="3.3000000000000003"/>
    <n v="3.5"/>
    <n v="3.59375"/>
    <n v="3.5640624999999999"/>
    <n v="12.700000000000001"/>
    <x v="136"/>
  </r>
  <r>
    <x v="7"/>
    <x v="30"/>
    <s v="not applicable"/>
    <s v="not applicable"/>
    <s v="not applicable"/>
    <s v="not applicable"/>
    <s v="not applicable"/>
    <s v="not applicable"/>
    <s v="not applicable"/>
    <s v="not applicable"/>
    <s v="not applicable"/>
    <s v="not applicable"/>
    <x v="4"/>
    <x v="6"/>
    <x v="1"/>
    <n v="3.9000000000000004"/>
    <n v="4.3"/>
    <n v="4.1000000000000005"/>
    <n v="4.3"/>
    <n v="3.7"/>
    <n v="3.7"/>
    <n v="3.9000000000000004"/>
    <n v="3.8000000000000003"/>
    <n v="4"/>
    <n v="4.1000000000000005"/>
    <n v="3.9000000000000004"/>
    <n v="3.5"/>
    <n v="3.9000000000000004"/>
    <n v="3.6"/>
    <n v="4"/>
    <n v="4.1000000000000005"/>
    <n v="3.5"/>
    <n v="3.4000000000000004"/>
    <n v="3.7"/>
    <n v="3.4166666666666665"/>
    <n v="3.8805555555555551"/>
    <n v="14.100000000000001"/>
    <x v="137"/>
  </r>
  <r>
    <x v="7"/>
    <x v="31"/>
    <s v="not applicable"/>
    <s v="not applicable"/>
    <s v="not applicable"/>
    <s v="not applicable"/>
    <s v="not applicable"/>
    <s v="not applicable"/>
    <s v="not applicable"/>
    <s v="not applicable"/>
    <s v="not applicable"/>
    <s v="not applicable"/>
    <x v="4"/>
    <x v="7"/>
    <x v="46"/>
    <n v="3.6785714285714284"/>
    <n v="3.9107142857142856"/>
    <n v="3.8333333333333344"/>
    <n v="4.0892857142857144"/>
    <n v="3.4107142857142856"/>
    <n v="3.4107142857142856"/>
    <n v="3.6369047619047628"/>
    <n v="3.6428571428571428"/>
    <n v="3.8035714285714284"/>
    <n v="3.9285714285714284"/>
    <n v="3.6785714285714284"/>
    <n v="3.5178571428571428"/>
    <n v="3.714285714285714"/>
    <n v="3.5178571428571428"/>
    <n v="3.7857142857142856"/>
    <n v="3.8928571428571428"/>
    <n v="3.5357142857142856"/>
    <n v="3.3392857142857144"/>
    <n v="3.6142857142857143"/>
    <n v="3.5178571428571428"/>
    <n v="3.699702380952381"/>
    <n v="13.329751759825855"/>
    <x v="3"/>
  </r>
  <r>
    <x v="7"/>
    <x v="32"/>
    <s v="not applicable"/>
    <s v="not applicable"/>
    <s v="not applicable"/>
    <s v="not applicable"/>
    <s v="not applicable"/>
    <s v="not applicable"/>
    <s v="not applicable"/>
    <s v="not applicable"/>
    <s v="not applicable"/>
    <s v="not applicable"/>
    <x v="4"/>
    <x v="3"/>
    <x v="52"/>
    <n v="3.1666666666666665"/>
    <n v="3.4166666666666665"/>
    <n v="3.3472222222222228"/>
    <n v="3.8333333333333335"/>
    <n v="3.0416666666666665"/>
    <n v="2.75"/>
    <n v="3.2083333333333335"/>
    <n v="3.125"/>
    <n v="3.1666666666666665"/>
    <n v="3.3333333333333335"/>
    <n v="3.2083333333333335"/>
    <n v="3.1666666666666665"/>
    <n v="3.1999999999999997"/>
    <n v="3.3333333333333335"/>
    <n v="3.2916666666666665"/>
    <n v="3.4166666666666665"/>
    <n v="3"/>
    <n v="3.1666666666666665"/>
    <n v="3.2416666666666671"/>
    <n v="3.4583333333333335"/>
    <n v="3.2493055555555559"/>
    <n v="10.722207276159166"/>
    <x v="138"/>
  </r>
  <r>
    <x v="7"/>
    <x v="33"/>
    <s v="not applicable"/>
    <s v="not applicable"/>
    <s v="not applicable"/>
    <s v="not applicable"/>
    <s v="not applicable"/>
    <s v="not applicable"/>
    <s v="not applicable"/>
    <s v="not applicable"/>
    <s v="not applicable"/>
    <s v="not applicable"/>
    <x v="4"/>
    <x v="8"/>
    <x v="11"/>
    <n v="3.875"/>
    <n v="4.0625"/>
    <n v="4.0625"/>
    <n v="4.25"/>
    <n v="3.4375"/>
    <n v="3.625"/>
    <n v="3.770833333333333"/>
    <n v="3.875"/>
    <n v="4.0625"/>
    <n v="4.1875"/>
    <n v="3.8125"/>
    <n v="3.8125"/>
    <n v="3.95"/>
    <n v="3.375"/>
    <n v="3.9375"/>
    <n v="4.1875"/>
    <n v="3.9375"/>
    <n v="3.3125"/>
    <n v="3.7500000000000004"/>
    <n v="3.6875"/>
    <n v="3.8833333333333333"/>
    <n v="14.527635802325152"/>
    <x v="139"/>
  </r>
  <r>
    <x v="7"/>
    <x v="34"/>
    <s v="not applicable"/>
    <s v="not applicable"/>
    <s v="not applicable"/>
    <s v="not applicable"/>
    <s v="not applicable"/>
    <s v="not applicable"/>
    <s v="not applicable"/>
    <s v="not applicable"/>
    <s v="not applicable"/>
    <s v="not applicable"/>
    <x v="4"/>
    <x v="8"/>
    <x v="11"/>
    <n v="4.25"/>
    <n v="4.5"/>
    <n v="4.3333333333333339"/>
    <n v="4.3125"/>
    <n v="3.9375"/>
    <n v="4.1875"/>
    <n v="4.1458333333333339"/>
    <n v="4.1875"/>
    <n v="4.5"/>
    <n v="4.5625"/>
    <n v="4.25"/>
    <n v="3.75"/>
    <n v="4.25"/>
    <n v="3.9375"/>
    <n v="4.375"/>
    <n v="4.3125"/>
    <n v="3.9375"/>
    <n v="3.625"/>
    <n v="4.0374999999999996"/>
    <n v="3.4375"/>
    <n v="4.1916666666666664"/>
    <n v="16.043184442826586"/>
    <x v="140"/>
  </r>
  <r>
    <x v="7"/>
    <x v="35"/>
    <s v="not applicable"/>
    <s v="not applicable"/>
    <s v="not applicable"/>
    <s v="not applicable"/>
    <s v="not applicable"/>
    <s v="not applicable"/>
    <s v="not applicable"/>
    <s v="not applicable"/>
    <s v="not applicable"/>
    <s v="not applicable"/>
    <x v="4"/>
    <x v="8"/>
    <x v="11"/>
    <n v="4.0625"/>
    <n v="4.28125"/>
    <n v="4.1979166666666661"/>
    <n v="4.28125"/>
    <n v="3.6875"/>
    <n v="3.90625"/>
    <n v="3.9583333333333326"/>
    <n v="4.03125"/>
    <n v="4.28125"/>
    <n v="4.375"/>
    <n v="4.03125"/>
    <n v="3.78125"/>
    <n v="4.0999999999999996"/>
    <n v="3.65625"/>
    <n v="4.15625"/>
    <n v="4.25"/>
    <n v="3.9375"/>
    <n v="3.46875"/>
    <n v="3.8937500000000003"/>
    <n v="3.5625"/>
    <n v="4.0374999999999996"/>
    <n v="15.285410122575872"/>
    <x v="141"/>
  </r>
  <r>
    <x v="8"/>
    <x v="37"/>
    <s v="A"/>
    <s v="A"/>
    <s v="A"/>
    <s v="A"/>
    <s v="A"/>
    <s v="A"/>
    <s v="A"/>
    <s v="A"/>
    <s v="A"/>
    <s v="A"/>
    <x v="2"/>
    <x v="0"/>
    <x v="5"/>
    <n v="3"/>
    <n v="3"/>
    <n v="3.1666666666666665"/>
    <n v="3.5"/>
    <n v="2"/>
    <n v="3"/>
    <n v="2.8333333333333335"/>
    <n v="2"/>
    <n v="3"/>
    <n v="3"/>
    <n v="2.5"/>
    <n v="2"/>
    <n v="2.5"/>
    <n v="1.5"/>
    <n v="4"/>
    <n v="3.5"/>
    <n v="2.5"/>
    <n v="2"/>
    <n v="2.7"/>
    <n v="3.5"/>
    <n v="2.8"/>
    <n v="8.1506556831636292"/>
    <x v="142"/>
  </r>
  <r>
    <x v="8"/>
    <x v="0"/>
    <s v="—"/>
    <s v="—"/>
    <s v="B1"/>
    <s v="B1"/>
    <s v="B"/>
    <s v="B"/>
    <s v="B"/>
    <s v="C"/>
    <s v="C1"/>
    <s v="C2"/>
    <x v="0"/>
    <x v="0"/>
    <x v="1"/>
    <n v="4.5"/>
    <n v="5"/>
    <n v="4.5"/>
    <n v="5"/>
    <n v="4.5"/>
    <n v="4.5"/>
    <n v="4.666666666666667"/>
    <n v="4.5"/>
    <n v="5"/>
    <n v="5"/>
    <n v="4.5"/>
    <n v="3.5"/>
    <n v="4.5"/>
    <n v="4"/>
    <n v="5"/>
    <n v="4.5"/>
    <n v="4.5"/>
    <n v="3.5"/>
    <n v="4.3"/>
    <n v="4.5"/>
    <n v="4.4916666666666671"/>
    <n v="19.516914196449932"/>
    <x v="134"/>
  </r>
  <r>
    <x v="8"/>
    <x v="2"/>
    <s v="B1"/>
    <s v="B1"/>
    <s v="B1"/>
    <s v="B1"/>
    <s v="B"/>
    <s v="B"/>
    <s v="B"/>
    <s v="B"/>
    <s v="B"/>
    <s v="B"/>
    <x v="1"/>
    <x v="1"/>
    <x v="2"/>
    <n v="4.5"/>
    <n v="4.5"/>
    <n v="4.5"/>
    <n v="3.5"/>
    <n v="4"/>
    <n v="3"/>
    <n v="3.5"/>
    <n v="4.5"/>
    <n v="4.5"/>
    <n v="4.5"/>
    <n v="4"/>
    <n v="4"/>
    <n v="4.3"/>
    <n v="4"/>
    <n v="4"/>
    <n v="4"/>
    <n v="3.5"/>
    <n v="4"/>
    <n v="3.9"/>
    <n v="4.5"/>
    <n v="4.05"/>
    <n v="16.442848709205126"/>
    <x v="143"/>
  </r>
  <r>
    <x v="8"/>
    <x v="3"/>
    <s v="A"/>
    <s v="A"/>
    <s v="A"/>
    <s v="A"/>
    <s v="A"/>
    <s v="A"/>
    <s v="A"/>
    <s v="A"/>
    <s v="A"/>
    <s v="A"/>
    <x v="2"/>
    <x v="1"/>
    <x v="5"/>
    <n v="4"/>
    <n v="4.5"/>
    <n v="4"/>
    <n v="4"/>
    <n v="4"/>
    <n v="4"/>
    <n v="4"/>
    <n v="4.5"/>
    <n v="5"/>
    <n v="5"/>
    <n v="4"/>
    <n v="5"/>
    <n v="4.7"/>
    <n v="5"/>
    <n v="4.5"/>
    <n v="5"/>
    <n v="5.5"/>
    <n v="5"/>
    <n v="5"/>
    <n v="4.5"/>
    <n v="4.4249999999999998"/>
    <n v="21.558149773971842"/>
    <x v="86"/>
  </r>
  <r>
    <x v="8"/>
    <x v="4"/>
    <s v="A"/>
    <s v="A"/>
    <s v="A"/>
    <s v="A"/>
    <s v="A"/>
    <s v="A"/>
    <s v="A"/>
    <s v="A"/>
    <s v="A"/>
    <s v="A"/>
    <x v="2"/>
    <x v="2"/>
    <x v="2"/>
    <n v="4.5"/>
    <n v="5"/>
    <n v="4.666666666666667"/>
    <n v="4.5"/>
    <n v="4"/>
    <n v="4"/>
    <n v="4.166666666666667"/>
    <n v="4.5"/>
    <n v="4"/>
    <n v="4.5"/>
    <n v="3.5"/>
    <n v="3.5"/>
    <n v="4"/>
    <n v="4"/>
    <n v="4.5"/>
    <n v="4"/>
    <n v="4"/>
    <n v="3.5"/>
    <n v="4"/>
    <n v="3.5"/>
    <n v="4.2083333333333339"/>
    <n v="16.111395496553151"/>
    <x v="89"/>
  </r>
  <r>
    <x v="8"/>
    <x v="36"/>
    <s v="—"/>
    <s v="—"/>
    <s v="—"/>
    <s v="B1"/>
    <s v="B"/>
    <s v="B"/>
    <s v="B"/>
    <s v="C"/>
    <s v="C1"/>
    <s v="C2"/>
    <x v="0"/>
    <x v="0"/>
    <x v="2"/>
    <n v="4.5"/>
    <n v="5"/>
    <n v="4.666666666666667"/>
    <n v="6"/>
    <n v="4"/>
    <n v="5.5"/>
    <n v="5.166666666666667"/>
    <n v="4.5"/>
    <n v="4.5"/>
    <n v="5.5"/>
    <n v="4.5"/>
    <n v="3"/>
    <n v="4.4000000000000004"/>
    <n v="4.5"/>
    <n v="5"/>
    <n v="5.5"/>
    <n v="4.5"/>
    <n v="4"/>
    <n v="4.7"/>
    <n v="4"/>
    <n v="4.7333333333333334"/>
    <n v="21.185836252058497"/>
    <x v="144"/>
  </r>
  <r>
    <x v="8"/>
    <x v="7"/>
    <s v="A"/>
    <s v="A"/>
    <s v="A"/>
    <s v="A"/>
    <s v="A"/>
    <s v="A"/>
    <s v="A"/>
    <s v="A"/>
    <s v="A"/>
    <s v="A"/>
    <x v="2"/>
    <x v="3"/>
    <x v="7"/>
    <n v="3.5"/>
    <n v="3.5"/>
    <n v="3.3333333333333335"/>
    <n v="3"/>
    <n v="2.5"/>
    <n v="2.5"/>
    <n v="2.6666666666666665"/>
    <n v="3"/>
    <n v="3"/>
    <n v="3.5"/>
    <n v="3.5"/>
    <n v="3"/>
    <n v="3.2"/>
    <n v="3.5"/>
    <n v="2.5"/>
    <n v="3"/>
    <n v="3"/>
    <n v="3"/>
    <n v="3"/>
    <n v="3"/>
    <n v="3.05"/>
    <n v="9.1395377705683547"/>
    <x v="145"/>
  </r>
  <r>
    <x v="8"/>
    <x v="8"/>
    <s v="A"/>
    <s v="A"/>
    <s v="A"/>
    <s v="A"/>
    <s v="A"/>
    <s v="A"/>
    <s v="A"/>
    <s v="A"/>
    <s v="A"/>
    <s v="A"/>
    <x v="2"/>
    <x v="0"/>
    <x v="1"/>
    <n v="4"/>
    <n v="4.5"/>
    <n v="4.166666666666667"/>
    <n v="5"/>
    <n v="4"/>
    <n v="4"/>
    <n v="4.333333333333333"/>
    <n v="4.5"/>
    <n v="4"/>
    <n v="5"/>
    <n v="5"/>
    <n v="3.5"/>
    <n v="4.4000000000000004"/>
    <n v="3.5"/>
    <n v="3.5"/>
    <n v="4"/>
    <n v="4"/>
    <n v="4"/>
    <n v="3.8"/>
    <n v="4"/>
    <n v="4.1749999999999998"/>
    <n v="15.989302277375559"/>
    <x v="86"/>
  </r>
  <r>
    <x v="8"/>
    <x v="9"/>
    <s v="A"/>
    <s v="A"/>
    <s v="A"/>
    <s v="A"/>
    <s v="A"/>
    <s v="A"/>
    <s v="A"/>
    <s v="A"/>
    <s v="A"/>
    <s v="A"/>
    <x v="2"/>
    <x v="2"/>
    <x v="1"/>
    <n v="4"/>
    <n v="4"/>
    <n v="4"/>
    <n v="4.5"/>
    <n v="3.5"/>
    <n v="3.5"/>
    <n v="3.8333333333333335"/>
    <n v="4"/>
    <n v="4.5"/>
    <n v="4.5"/>
    <n v="3.5"/>
    <n v="4"/>
    <n v="4.0999999999999996"/>
    <n v="3.5"/>
    <n v="4"/>
    <n v="4"/>
    <n v="4.5"/>
    <n v="3.5"/>
    <n v="3.9"/>
    <n v="4"/>
    <n v="3.9583333333333335"/>
    <n v="15.539282655679738"/>
    <x v="146"/>
  </r>
  <r>
    <x v="8"/>
    <x v="10"/>
    <s v="A"/>
    <s v="A"/>
    <s v="A"/>
    <s v="A"/>
    <s v="A"/>
    <s v="A"/>
    <s v="A"/>
    <s v="A"/>
    <s v="A"/>
    <s v="A"/>
    <x v="2"/>
    <x v="1"/>
    <x v="5"/>
    <n v="3.5"/>
    <n v="3"/>
    <n v="3.3333333333333335"/>
    <n v="4.5"/>
    <n v="3"/>
    <n v="4"/>
    <n v="3.8333333333333335"/>
    <n v="4"/>
    <n v="4.5"/>
    <n v="5"/>
    <n v="4.5"/>
    <n v="4"/>
    <n v="4.4000000000000004"/>
    <n v="4"/>
    <n v="3"/>
    <n v="4.5"/>
    <n v="4"/>
    <n v="3"/>
    <n v="3.7"/>
    <n v="4"/>
    <n v="3.8166666666666664"/>
    <n v="14.423830069213736"/>
    <x v="26"/>
  </r>
  <r>
    <x v="8"/>
    <x v="11"/>
    <s v="B1"/>
    <s v="B1"/>
    <s v="B1"/>
    <s v="B1"/>
    <s v="B"/>
    <s v="B"/>
    <s v="A"/>
    <s v="A"/>
    <s v="A"/>
    <s v="A"/>
    <x v="2"/>
    <x v="3"/>
    <x v="7"/>
    <n v="2.5"/>
    <n v="2.5"/>
    <n v="2.6666666666666665"/>
    <n v="3"/>
    <n v="3"/>
    <n v="2.5"/>
    <n v="2.8333333333333335"/>
    <n v="3"/>
    <n v="2.5"/>
    <n v="3"/>
    <n v="3"/>
    <n v="3.5"/>
    <n v="3"/>
    <n v="4"/>
    <n v="3"/>
    <n v="3"/>
    <n v="2.5"/>
    <n v="3"/>
    <n v="3.1"/>
    <n v="4"/>
    <n v="2.9"/>
    <n v="9.7406527436111787"/>
    <x v="133"/>
  </r>
  <r>
    <x v="8"/>
    <x v="12"/>
    <s v="B1"/>
    <s v="B1"/>
    <s v="B1"/>
    <s v="B1"/>
    <s v="B"/>
    <s v="B"/>
    <s v="B"/>
    <s v="A"/>
    <s v="A"/>
    <s v="A"/>
    <x v="2"/>
    <x v="3"/>
    <x v="7"/>
    <n v="2.5"/>
    <n v="2.5"/>
    <n v="2.6666666666666665"/>
    <n v="4"/>
    <n v="3.5"/>
    <n v="2.5"/>
    <n v="3.3333333333333335"/>
    <n v="3"/>
    <n v="2.5"/>
    <n v="2.5"/>
    <n v="3"/>
    <n v="3"/>
    <n v="2.8"/>
    <n v="3"/>
    <n v="3"/>
    <n v="3"/>
    <n v="2.5"/>
    <n v="3.5"/>
    <n v="3"/>
    <n v="3"/>
    <n v="2.95"/>
    <n v="8.859528781229228"/>
    <x v="145"/>
  </r>
  <r>
    <x v="8"/>
    <x v="13"/>
    <s v="A"/>
    <s v="A"/>
    <s v="A"/>
    <s v="A"/>
    <s v="A"/>
    <s v="B"/>
    <s v="B"/>
    <s v="B"/>
    <s v="B"/>
    <s v="B"/>
    <x v="1"/>
    <x v="4"/>
    <x v="7"/>
    <n v="3"/>
    <n v="4"/>
    <n v="3.3333333333333335"/>
    <n v="4.5"/>
    <n v="3.5"/>
    <n v="4.5"/>
    <n v="4.166666666666667"/>
    <n v="4.5"/>
    <n v="4"/>
    <n v="4.5"/>
    <n v="4.5"/>
    <n v="3.5"/>
    <n v="4.2"/>
    <n v="4"/>
    <n v="4"/>
    <n v="4.5"/>
    <n v="4"/>
    <n v="4"/>
    <n v="4.0999999999999996"/>
    <n v="3.5"/>
    <n v="3.9499999999999997"/>
    <n v="15.479235048264293"/>
    <x v="147"/>
  </r>
  <r>
    <x v="8"/>
    <x v="38"/>
    <s v="A"/>
    <s v="A"/>
    <s v="A"/>
    <s v="A"/>
    <s v="A"/>
    <s v="A"/>
    <s v="A"/>
    <s v="A"/>
    <s v="A"/>
    <s v="A"/>
    <x v="2"/>
    <x v="2"/>
    <x v="5"/>
    <n v="3.5"/>
    <n v="4"/>
    <n v="3.6666666666666665"/>
    <n v="3"/>
    <n v="2.5"/>
    <n v="2.5"/>
    <n v="2.6666666666666665"/>
    <n v="3.5"/>
    <n v="3.5"/>
    <n v="3.5"/>
    <n v="3"/>
    <n v="2.5"/>
    <n v="3.2"/>
    <n v="3"/>
    <n v="3"/>
    <n v="3"/>
    <n v="3"/>
    <n v="3"/>
    <n v="3"/>
    <n v="4"/>
    <n v="3.1333333333333333"/>
    <n v="10.214702411528457"/>
    <x v="148"/>
  </r>
  <r>
    <x v="8"/>
    <x v="14"/>
    <s v="B2"/>
    <s v="B2"/>
    <s v="B2"/>
    <s v="B2"/>
    <s v="A"/>
    <s v="A"/>
    <s v="A"/>
    <s v="A"/>
    <s v="A"/>
    <s v="A"/>
    <x v="2"/>
    <x v="3"/>
    <x v="7"/>
    <n v="3"/>
    <n v="2"/>
    <n v="2.6666666666666665"/>
    <n v="3.5"/>
    <n v="1"/>
    <n v="2"/>
    <n v="2.1666666666666665"/>
    <n v="3"/>
    <n v="3"/>
    <n v="3"/>
    <n v="3.5"/>
    <n v="2.5"/>
    <n v="3"/>
    <n v="2.5"/>
    <n v="4"/>
    <n v="3"/>
    <n v="3"/>
    <n v="3"/>
    <n v="3.1"/>
    <n v="4"/>
    <n v="2.7333333333333334"/>
    <n v="9.1993562657869976"/>
    <x v="146"/>
  </r>
  <r>
    <x v="8"/>
    <x v="15"/>
    <s v="A"/>
    <s v="A"/>
    <s v="A"/>
    <s v="A"/>
    <s v="A"/>
    <s v="A"/>
    <s v="A"/>
    <s v="A"/>
    <s v="A"/>
    <s v="A"/>
    <x v="2"/>
    <x v="1"/>
    <x v="2"/>
    <n v="3.5"/>
    <n v="4"/>
    <n v="4"/>
    <n v="4.5"/>
    <n v="4"/>
    <n v="4"/>
    <n v="4.166666666666667"/>
    <n v="4"/>
    <n v="4"/>
    <n v="4.5"/>
    <n v="4"/>
    <n v="4"/>
    <n v="4.0999999999999996"/>
    <n v="3.5"/>
    <n v="4"/>
    <n v="5"/>
    <n v="3.5"/>
    <n v="3.5"/>
    <n v="3.9"/>
    <n v="4.5"/>
    <n v="4.041666666666667"/>
    <n v="16.411643618530313"/>
    <x v="87"/>
  </r>
  <r>
    <x v="8"/>
    <x v="16"/>
    <s v="B1"/>
    <s v="B1"/>
    <s v="B1"/>
    <s v="B1"/>
    <s v="B"/>
    <s v="B"/>
    <s v="B"/>
    <s v="B"/>
    <s v="B"/>
    <s v="B"/>
    <x v="1"/>
    <x v="0"/>
    <x v="1"/>
    <n v="4"/>
    <n v="4"/>
    <n v="4"/>
    <n v="4"/>
    <n v="4"/>
    <n v="4"/>
    <n v="4"/>
    <n v="2.5"/>
    <n v="4"/>
    <n v="3.5"/>
    <n v="3.5"/>
    <n v="3.5"/>
    <n v="3.4"/>
    <n v="3"/>
    <n v="4.5"/>
    <n v="3.5"/>
    <n v="3.5"/>
    <n v="3.5"/>
    <n v="3.6"/>
    <n v="4"/>
    <n v="3.75"/>
    <n v="13.892135664778296"/>
    <x v="115"/>
  </r>
  <r>
    <x v="8"/>
    <x v="17"/>
    <s v="—"/>
    <s v="B2"/>
    <s v="B2"/>
    <s v="B2"/>
    <s v="B"/>
    <s v="B"/>
    <s v="B"/>
    <s v="B"/>
    <s v="B"/>
    <s v="B"/>
    <x v="1"/>
    <x v="3"/>
    <x v="5"/>
    <n v="2.5"/>
    <n v="4"/>
    <n v="3.3333333333333335"/>
    <n v="4"/>
    <n v="3.5"/>
    <n v="2.5"/>
    <n v="3.3333333333333335"/>
    <n v="3"/>
    <n v="3"/>
    <n v="4.5"/>
    <n v="3.5"/>
    <n v="4"/>
    <n v="3.6"/>
    <n v="4"/>
    <n v="3.5"/>
    <n v="3.5"/>
    <n v="3"/>
    <n v="3"/>
    <n v="3.4"/>
    <n v="4"/>
    <n v="3.416666666666667"/>
    <n v="12.193058553734296"/>
    <x v="23"/>
  </r>
  <r>
    <x v="8"/>
    <x v="18"/>
    <s v="B2"/>
    <s v="B2"/>
    <s v="B2"/>
    <s v="B2"/>
    <s v="B"/>
    <s v="B"/>
    <s v="B"/>
    <s v="B"/>
    <s v="B"/>
    <s v="B"/>
    <x v="1"/>
    <x v="3"/>
    <x v="5"/>
    <n v="3"/>
    <n v="4.5"/>
    <n v="3.6666666666666665"/>
    <n v="4.5"/>
    <n v="3.5"/>
    <n v="3"/>
    <n v="3.6666666666666665"/>
    <n v="2"/>
    <n v="3.5"/>
    <n v="3"/>
    <n v="2.5"/>
    <n v="2.5"/>
    <n v="2.7"/>
    <n v="2.5"/>
    <n v="3.5"/>
    <n v="4"/>
    <n v="2"/>
    <n v="3"/>
    <n v="3"/>
    <n v="3.5"/>
    <n v="3.2583333333333333"/>
    <n v="10.171112508830085"/>
    <x v="149"/>
  </r>
  <r>
    <x v="8"/>
    <x v="19"/>
    <s v="A"/>
    <s v="A"/>
    <s v="A"/>
    <s v="A"/>
    <s v="A"/>
    <s v="A"/>
    <s v="A"/>
    <s v="A"/>
    <s v="A"/>
    <s v="A"/>
    <x v="2"/>
    <x v="3"/>
    <x v="5"/>
    <n v="4"/>
    <n v="3"/>
    <n v="3.5"/>
    <n v="5"/>
    <n v="4"/>
    <n v="3.5"/>
    <n v="4.166666666666667"/>
    <n v="3.5"/>
    <n v="4.5"/>
    <n v="4.5"/>
    <n v="3.5"/>
    <n v="3.5"/>
    <n v="3.9"/>
    <n v="4"/>
    <n v="3.5"/>
    <n v="4.5"/>
    <n v="4"/>
    <n v="4"/>
    <n v="4"/>
    <n v="3.5"/>
    <n v="3.8916666666666666"/>
    <n v="14.981016432141658"/>
    <x v="133"/>
  </r>
  <r>
    <x v="8"/>
    <x v="20"/>
    <s v="A"/>
    <s v="A"/>
    <s v="A"/>
    <s v="A"/>
    <s v="A"/>
    <s v="A"/>
    <s v="A"/>
    <s v="A"/>
    <s v="A"/>
    <s v="A"/>
    <x v="2"/>
    <x v="3"/>
    <x v="5"/>
    <n v="3.5"/>
    <n v="4.5"/>
    <n v="3.8333333333333335"/>
    <n v="3.5"/>
    <n v="3.5"/>
    <n v="3.5"/>
    <n v="3.5"/>
    <n v="3"/>
    <n v="3"/>
    <n v="3"/>
    <n v="2.5"/>
    <n v="2.5"/>
    <n v="2.8"/>
    <n v="3.5"/>
    <n v="3.5"/>
    <n v="3"/>
    <n v="2.5"/>
    <n v="3"/>
    <n v="3.1"/>
    <n v="4.5"/>
    <n v="3.3083333333333331"/>
    <n v="11.412142866876625"/>
    <x v="3"/>
  </r>
  <r>
    <x v="8"/>
    <x v="21"/>
    <s v="B1"/>
    <s v="B1"/>
    <s v="B1"/>
    <s v="B1"/>
    <s v="B"/>
    <s v="B"/>
    <s v="B"/>
    <s v="B"/>
    <s v="C2"/>
    <s v="C1"/>
    <x v="1"/>
    <x v="1"/>
    <x v="2"/>
    <n v="4"/>
    <n v="4"/>
    <n v="4.166666666666667"/>
    <n v="4.5"/>
    <n v="4"/>
    <n v="4"/>
    <n v="4.166666666666667"/>
    <n v="4"/>
    <n v="5"/>
    <n v="5"/>
    <n v="4"/>
    <n v="4"/>
    <n v="4.4000000000000004"/>
    <n v="4"/>
    <n v="4"/>
    <n v="4"/>
    <n v="4"/>
    <n v="3.5"/>
    <n v="3.9"/>
    <n v="4.5"/>
    <n v="4.1583333333333332"/>
    <n v="16.846239030747597"/>
    <x v="16"/>
  </r>
  <r>
    <x v="8"/>
    <x v="22"/>
    <s v="A"/>
    <s v="A"/>
    <s v="A"/>
    <s v="A"/>
    <s v="A"/>
    <s v="A"/>
    <s v="A"/>
    <s v="A"/>
    <s v="A"/>
    <s v="A"/>
    <x v="2"/>
    <x v="0"/>
    <x v="1"/>
    <n v="4"/>
    <n v="4"/>
    <n v="4"/>
    <n v="4"/>
    <n v="3.5"/>
    <n v="4"/>
    <n v="3.8333333333333335"/>
    <n v="4"/>
    <n v="4"/>
    <n v="3.5"/>
    <n v="4"/>
    <n v="3"/>
    <n v="3.7"/>
    <n v="3.5"/>
    <n v="4"/>
    <n v="4"/>
    <n v="3.5"/>
    <n v="3"/>
    <n v="3.6"/>
    <n v="4"/>
    <n v="3.7833333333333337"/>
    <n v="14.005673914338217"/>
    <x v="16"/>
  </r>
  <r>
    <x v="8"/>
    <x v="23"/>
    <s v="A"/>
    <s v="A"/>
    <s v="A"/>
    <s v="A"/>
    <s v="A"/>
    <s v="B"/>
    <s v="B"/>
    <s v="B"/>
    <s v="B"/>
    <s v="B"/>
    <x v="1"/>
    <x v="3"/>
    <x v="5"/>
    <n v="4"/>
    <n v="4.5"/>
    <n v="4"/>
    <n v="4.5"/>
    <n v="2.5"/>
    <n v="2.5"/>
    <n v="3.1666666666666665"/>
    <n v="3.5"/>
    <n v="3.5"/>
    <n v="3"/>
    <n v="3"/>
    <n v="2.5"/>
    <n v="3.1"/>
    <n v="3"/>
    <n v="3.5"/>
    <n v="4"/>
    <n v="3"/>
    <n v="3"/>
    <n v="3.3"/>
    <n v="4.5"/>
    <n v="3.3916666666666666"/>
    <n v="12.260083807777631"/>
    <x v="37"/>
  </r>
  <r>
    <x v="8"/>
    <x v="24"/>
    <s v="B1"/>
    <s v="B1"/>
    <s v="B1"/>
    <s v="B1"/>
    <s v="A"/>
    <s v="A"/>
    <s v="A"/>
    <s v="A"/>
    <s v="A"/>
    <s v="A"/>
    <x v="2"/>
    <x v="3"/>
    <x v="5"/>
    <n v="3.5"/>
    <n v="3"/>
    <n v="3.3333333333333335"/>
    <n v="4.5"/>
    <n v="3.5"/>
    <n v="3"/>
    <n v="3.6666666666666665"/>
    <n v="3"/>
    <n v="4"/>
    <n v="4"/>
    <n v="3"/>
    <n v="4"/>
    <n v="3.6"/>
    <n v="3.5"/>
    <n v="4"/>
    <n v="4.5"/>
    <n v="3.5"/>
    <n v="3.5"/>
    <n v="3.8"/>
    <n v="3.5"/>
    <n v="3.5999999999999996"/>
    <n v="13.388540519906506"/>
    <x v="41"/>
  </r>
  <r>
    <x v="8"/>
    <x v="25"/>
    <s v="A"/>
    <s v="A"/>
    <s v="A"/>
    <s v="A"/>
    <s v="A"/>
    <s v="A"/>
    <s v="A"/>
    <s v="A"/>
    <s v="A"/>
    <s v="A"/>
    <x v="2"/>
    <x v="3"/>
    <x v="5"/>
    <n v="3"/>
    <n v="2"/>
    <n v="2.8333333333333335"/>
    <n v="3"/>
    <n v="2.5"/>
    <n v="2.5"/>
    <n v="2.6666666666666665"/>
    <n v="3"/>
    <n v="3"/>
    <n v="4"/>
    <n v="3"/>
    <n v="3"/>
    <n v="3.2"/>
    <n v="4"/>
    <n v="3"/>
    <n v="3"/>
    <n v="3"/>
    <n v="3"/>
    <n v="3.2"/>
    <n v="4"/>
    <n v="2.9749999999999996"/>
    <n v="10.219898303951245"/>
    <x v="40"/>
  </r>
  <r>
    <x v="8"/>
    <x v="26"/>
    <s v="B2"/>
    <s v="B2"/>
    <s v="B2"/>
    <s v="B2"/>
    <s v="B"/>
    <s v="B"/>
    <s v="B"/>
    <s v="B"/>
    <s v="B"/>
    <s v="B"/>
    <x v="1"/>
    <x v="0"/>
    <x v="0"/>
    <n v="5"/>
    <n v="5"/>
    <n v="5"/>
    <n v="3"/>
    <n v="4"/>
    <n v="4"/>
    <n v="3.6666666666666665"/>
    <n v="4"/>
    <n v="4.5"/>
    <n v="5"/>
    <n v="4.5"/>
    <n v="4"/>
    <n v="4.4000000000000004"/>
    <n v="4"/>
    <n v="5"/>
    <n v="4"/>
    <n v="3"/>
    <n v="2.5"/>
    <n v="3.7"/>
    <n v="4"/>
    <n v="4.1916666666666664"/>
    <n v="15.7090604811878"/>
    <x v="144"/>
  </r>
  <r>
    <x v="8"/>
    <x v="27"/>
    <s v="A"/>
    <s v="A"/>
    <s v="A"/>
    <s v="A"/>
    <s v="A"/>
    <s v="A"/>
    <s v="A"/>
    <s v="A"/>
    <s v="A"/>
    <s v="A"/>
    <x v="2"/>
    <x v="3"/>
    <x v="1"/>
    <n v="3"/>
    <n v="4.5"/>
    <n v="3.8333333333333335"/>
    <n v="3.5"/>
    <n v="3.5"/>
    <n v="3"/>
    <n v="3.3333333333333335"/>
    <n v="3"/>
    <n v="3"/>
    <n v="3"/>
    <n v="3"/>
    <n v="2.5"/>
    <n v="2.9"/>
    <n v="3"/>
    <n v="3.5"/>
    <n v="3"/>
    <n v="3.5"/>
    <n v="3"/>
    <n v="3.2"/>
    <n v="4.5"/>
    <n v="3.3166666666666664"/>
    <n v="11.725971543703279"/>
    <x v="4"/>
  </r>
  <r>
    <x v="8"/>
    <x v="28"/>
    <s v="B1"/>
    <s v="B1"/>
    <s v="B1"/>
    <s v="B1"/>
    <s v="B"/>
    <s v="B"/>
    <s v="B"/>
    <s v="B"/>
    <s v="C1"/>
    <s v="C1"/>
    <x v="3"/>
    <x v="2"/>
    <x v="0"/>
    <n v="4.5"/>
    <n v="4.5"/>
    <n v="4.666666666666667"/>
    <n v="4.5"/>
    <n v="4.5"/>
    <n v="4"/>
    <n v="4.333333333333333"/>
    <n v="4.5"/>
    <n v="5.5"/>
    <n v="5"/>
    <n v="4.5"/>
    <n v="4"/>
    <n v="4.7"/>
    <n v="4.5"/>
    <n v="4.5"/>
    <n v="4.5"/>
    <n v="4.5"/>
    <n v="4"/>
    <n v="4.4000000000000004"/>
    <n v="3.5"/>
    <n v="4.5250000000000004"/>
    <n v="18.552080004480985"/>
    <x v="150"/>
  </r>
  <r>
    <x v="8"/>
    <x v="29"/>
    <s v="not applicable"/>
    <s v="not applicable"/>
    <s v="not applicable"/>
    <s v="not applicable"/>
    <s v="not applicable"/>
    <s v="not applicable"/>
    <s v="not applicable"/>
    <s v="not applicable"/>
    <s v="not applicable"/>
    <s v="not applicable"/>
    <x v="4"/>
    <x v="5"/>
    <x v="53"/>
    <n v="3.5"/>
    <n v="3.6"/>
    <n v="3.6"/>
    <n v="3.9000000000000004"/>
    <n v="3.2"/>
    <n v="3.3000000000000003"/>
    <n v="3.5"/>
    <n v="3.5"/>
    <n v="3.7"/>
    <n v="3.9000000000000004"/>
    <n v="3.5"/>
    <n v="3.3000000000000003"/>
    <n v="3.6"/>
    <n v="3.5"/>
    <n v="3.6"/>
    <n v="3.8000000000000003"/>
    <n v="3.5"/>
    <n v="3.3000000000000003"/>
    <n v="3.5"/>
    <n v="3.9411764705882355"/>
    <n v="3.536274509803921"/>
    <n v="13.100000000000001"/>
    <x v="151"/>
  </r>
  <r>
    <x v="8"/>
    <x v="30"/>
    <s v="not applicable"/>
    <s v="not applicable"/>
    <s v="not applicable"/>
    <s v="not applicable"/>
    <s v="not applicable"/>
    <s v="not applicable"/>
    <s v="not applicable"/>
    <s v="not applicable"/>
    <s v="not applicable"/>
    <s v="not applicable"/>
    <x v="4"/>
    <x v="6"/>
    <x v="1"/>
    <n v="3.8000000000000003"/>
    <n v="4.3"/>
    <n v="4"/>
    <n v="4.3"/>
    <n v="3.8000000000000003"/>
    <n v="3.7"/>
    <n v="3.9000000000000004"/>
    <n v="3.7"/>
    <n v="4.1000000000000005"/>
    <n v="4.3"/>
    <n v="3.8000000000000003"/>
    <n v="3.5"/>
    <n v="3.9000000000000004"/>
    <n v="3.7"/>
    <n v="4.1000000000000005"/>
    <n v="4.1000000000000005"/>
    <n v="3.5"/>
    <n v="3.5"/>
    <n v="3.8000000000000003"/>
    <n v="3.9583333333333335"/>
    <n v="3.9055555555555554"/>
    <n v="15.100000000000001"/>
    <x v="16"/>
  </r>
  <r>
    <x v="8"/>
    <x v="31"/>
    <s v="not applicable"/>
    <s v="not applicable"/>
    <s v="not applicable"/>
    <s v="not applicable"/>
    <s v="not applicable"/>
    <s v="not applicable"/>
    <s v="not applicable"/>
    <s v="not applicable"/>
    <s v="not applicable"/>
    <s v="not applicable"/>
    <x v="4"/>
    <x v="7"/>
    <x v="54"/>
    <n v="3.6551724137931036"/>
    <n v="3.8793103448275863"/>
    <n v="3.7758620689655178"/>
    <n v="4.0862068965517242"/>
    <n v="3.4310344827586206"/>
    <n v="3.4310344827586206"/>
    <n v="3.6494252873563227"/>
    <n v="3.5862068965517242"/>
    <n v="3.8620689655172415"/>
    <n v="4.0517241379310347"/>
    <n v="3.6206896551724137"/>
    <n v="3.3620689655172415"/>
    <n v="3.6965517241379322"/>
    <n v="3.5862068965517242"/>
    <n v="3.8275862068965516"/>
    <n v="3.896551724137931"/>
    <n v="3.5"/>
    <n v="3.3620689655172415"/>
    <n v="3.6344827586206905"/>
    <n v="3.9482758620689653"/>
    <n v="3.6890804597701154"/>
    <n v="13.907582254677385"/>
    <x v="152"/>
  </r>
  <r>
    <x v="8"/>
    <x v="32"/>
    <s v="not applicable"/>
    <s v="not applicable"/>
    <s v="not applicable"/>
    <s v="not applicable"/>
    <s v="not applicable"/>
    <s v="not applicable"/>
    <s v="not applicable"/>
    <s v="not applicable"/>
    <s v="not applicable"/>
    <s v="not applicable"/>
    <x v="4"/>
    <x v="3"/>
    <x v="47"/>
    <n v="3.1666666666666665"/>
    <n v="3.375"/>
    <n v="3.3055555555555558"/>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326388888888893"/>
    <n v="11.10757500817642"/>
    <x v="86"/>
  </r>
  <r>
    <x v="8"/>
    <x v="33"/>
    <s v="not applicable"/>
    <s v="not applicable"/>
    <s v="not applicable"/>
    <s v="not applicable"/>
    <s v="not applicable"/>
    <s v="not applicable"/>
    <s v="not applicable"/>
    <s v="not applicable"/>
    <s v="not applicable"/>
    <s v="not applicable"/>
    <x v="4"/>
    <x v="8"/>
    <x v="55"/>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
    <n v="3.8157407407407407"/>
    <n v="14.711626211150515"/>
    <x v="153"/>
  </r>
  <r>
    <x v="8"/>
    <x v="34"/>
    <s v="not applicable"/>
    <s v="not applicable"/>
    <s v="not applicable"/>
    <s v="not applicable"/>
    <s v="not applicable"/>
    <s v="not applicable"/>
    <s v="not applicable"/>
    <s v="not applicable"/>
    <s v="not applicable"/>
    <s v="not applicable"/>
    <x v="4"/>
    <x v="8"/>
    <x v="49"/>
    <n v="4.25"/>
    <n v="4.5"/>
    <n v="4.354166666666667"/>
    <n v="4.375"/>
    <n v="4.0625"/>
    <n v="4.1875"/>
    <n v="4.2083333333333339"/>
    <n v="4.125"/>
    <n v="4.625"/>
    <n v="4.75"/>
    <n v="4.25"/>
    <n v="3.6875"/>
    <n v="4.2875000000000005"/>
    <n v="4"/>
    <n v="4.5"/>
    <n v="4.3125"/>
    <n v="3.9375"/>
    <n v="3.625"/>
    <n v="4.0750000000000002"/>
    <n v="4.0625"/>
    <n v="4.2312500000000002"/>
    <n v="17.203043673396564"/>
    <x v="154"/>
  </r>
  <r>
    <x v="8"/>
    <x v="35"/>
    <s v="not applicable"/>
    <s v="not applicable"/>
    <s v="not applicable"/>
    <s v="not applicable"/>
    <s v="not applicable"/>
    <s v="not applicable"/>
    <s v="not applicable"/>
    <s v="not applicable"/>
    <s v="not applicable"/>
    <s v="not applicable"/>
    <x v="4"/>
    <x v="8"/>
    <x v="56"/>
    <n v="4"/>
    <n v="4.2352941176470589"/>
    <n v="4.1078431372549016"/>
    <n v="4.2647058823529411"/>
    <n v="3.7058823529411766"/>
    <n v="3.9117647058823528"/>
    <n v="3.960784313725489"/>
    <n v="4"/>
    <n v="4.3235294117647056"/>
    <n v="4.5"/>
    <n v="4"/>
    <n v="3.5882352941176472"/>
    <n v="4.0823529411764712"/>
    <n v="3.7352941176470589"/>
    <n v="4.1470588235294121"/>
    <n v="4.2058823529411766"/>
    <n v="3.8823529411764706"/>
    <n v="3.5"/>
    <n v="3.8941176470588239"/>
    <n v="4.0294117647058822"/>
    <n v="4.0112745098039211"/>
    <n v="15.88405795808983"/>
    <x v="155"/>
  </r>
  <r>
    <x v="9"/>
    <x v="37"/>
    <s v="A"/>
    <s v="A"/>
    <s v="A"/>
    <s v="A"/>
    <s v="A"/>
    <s v="A"/>
    <s v="A"/>
    <s v="A"/>
    <s v="A"/>
    <s v="A"/>
    <x v="2"/>
    <x v="0"/>
    <x v="5"/>
    <n v="3"/>
    <n v="3"/>
    <n v="3.1666666666666665"/>
    <n v="3.5"/>
    <n v="2"/>
    <n v="3"/>
    <n v="2.8333333333333335"/>
    <n v="2"/>
    <n v="3"/>
    <n v="3"/>
    <n v="2.5"/>
    <n v="2"/>
    <n v="2.5"/>
    <n v="1.5"/>
    <n v="4"/>
    <n v="3.5"/>
    <n v="2.5"/>
    <n v="2"/>
    <n v="2.7"/>
    <n v="3.5"/>
    <n v="2.8"/>
    <n v="8.1506556831636292"/>
    <x v="3"/>
  </r>
  <r>
    <x v="9"/>
    <x v="0"/>
    <s v="—"/>
    <s v="—"/>
    <s v="B1"/>
    <s v="B1"/>
    <s v="B"/>
    <s v="B"/>
    <s v="B"/>
    <s v="C"/>
    <s v="C1"/>
    <s v="C2"/>
    <x v="0"/>
    <x v="0"/>
    <x v="1"/>
    <n v="4.5"/>
    <n v="5"/>
    <n v="4.5"/>
    <n v="5"/>
    <n v="4.5"/>
    <n v="4.5"/>
    <n v="4.666666666666667"/>
    <n v="4.5"/>
    <n v="5"/>
    <n v="4.5"/>
    <n v="4.5"/>
    <n v="3.5"/>
    <n v="4.4000000000000004"/>
    <n v="4"/>
    <n v="4.5"/>
    <n v="4.5"/>
    <n v="4.5"/>
    <n v="3.5"/>
    <n v="4.2"/>
    <n v="3.5"/>
    <n v="4.4416666666666673"/>
    <n v="17.587982853431985"/>
    <x v="7"/>
  </r>
  <r>
    <x v="9"/>
    <x v="2"/>
    <s v="B1"/>
    <s v="B1"/>
    <s v="B1"/>
    <s v="B1"/>
    <s v="B"/>
    <s v="B"/>
    <s v="B"/>
    <s v="B"/>
    <s v="B"/>
    <s v="B"/>
    <x v="1"/>
    <x v="1"/>
    <x v="2"/>
    <n v="4.5"/>
    <n v="4.5"/>
    <n v="4.5"/>
    <n v="3.5"/>
    <n v="4"/>
    <n v="3"/>
    <n v="3.5"/>
    <n v="4.5"/>
    <n v="4.5"/>
    <n v="4.5"/>
    <n v="4"/>
    <n v="4"/>
    <n v="4.3"/>
    <n v="4"/>
    <n v="4"/>
    <n v="4"/>
    <n v="3.5"/>
    <n v="4"/>
    <n v="3.9"/>
    <n v="4.5"/>
    <n v="4.05"/>
    <n v="16.442848709205126"/>
    <x v="3"/>
  </r>
  <r>
    <x v="9"/>
    <x v="3"/>
    <s v="A"/>
    <s v="A"/>
    <s v="A"/>
    <s v="A"/>
    <s v="A"/>
    <s v="A"/>
    <s v="A"/>
    <s v="A"/>
    <s v="A"/>
    <s v="A"/>
    <x v="2"/>
    <x v="1"/>
    <x v="5"/>
    <n v="4"/>
    <n v="4.5"/>
    <n v="4"/>
    <n v="4"/>
    <n v="4"/>
    <n v="4"/>
    <n v="4"/>
    <n v="4.5"/>
    <n v="5"/>
    <n v="5"/>
    <n v="4"/>
    <n v="5"/>
    <n v="4.7"/>
    <n v="5"/>
    <n v="4.5"/>
    <n v="5"/>
    <n v="5.5"/>
    <n v="5"/>
    <n v="5"/>
    <n v="4.5"/>
    <n v="4.4249999999999998"/>
    <n v="21.558149773971842"/>
    <x v="3"/>
  </r>
  <r>
    <x v="9"/>
    <x v="4"/>
    <s v="A"/>
    <s v="A"/>
    <s v="A"/>
    <s v="A"/>
    <s v="A"/>
    <s v="A"/>
    <s v="A"/>
    <s v="A"/>
    <s v="A"/>
    <s v="A"/>
    <x v="2"/>
    <x v="2"/>
    <x v="2"/>
    <n v="4.5"/>
    <n v="5"/>
    <n v="4.666666666666667"/>
    <n v="4.5"/>
    <n v="4"/>
    <n v="4"/>
    <n v="4.166666666666667"/>
    <n v="4.5"/>
    <n v="4"/>
    <n v="4.5"/>
    <n v="3.5"/>
    <n v="3.5"/>
    <n v="4"/>
    <n v="4"/>
    <n v="4.5"/>
    <n v="4"/>
    <n v="4"/>
    <n v="3.5"/>
    <n v="4"/>
    <n v="4"/>
    <n v="4.2083333333333339"/>
    <n v="16.76991042145638"/>
    <x v="3"/>
  </r>
  <r>
    <x v="9"/>
    <x v="36"/>
    <s v="—"/>
    <s v="—"/>
    <s v="—"/>
    <s v="B1"/>
    <s v="B"/>
    <s v="B"/>
    <s v="B"/>
    <s v="C"/>
    <s v="C1"/>
    <s v="C2"/>
    <x v="0"/>
    <x v="0"/>
    <x v="2"/>
    <n v="4.5"/>
    <n v="5"/>
    <n v="4.666666666666667"/>
    <n v="6"/>
    <n v="4"/>
    <n v="5.5"/>
    <n v="5.166666666666667"/>
    <n v="4.5"/>
    <n v="4.5"/>
    <n v="5.5"/>
    <n v="4.5"/>
    <n v="3"/>
    <n v="4.4000000000000004"/>
    <n v="4.5"/>
    <n v="5"/>
    <n v="5.5"/>
    <n v="4.5"/>
    <n v="4"/>
    <n v="4.7"/>
    <n v="4.5"/>
    <n v="4.7333333333333334"/>
    <n v="21.947818898603352"/>
    <x v="3"/>
  </r>
  <r>
    <x v="9"/>
    <x v="7"/>
    <s v="A"/>
    <s v="A"/>
    <s v="A"/>
    <s v="A"/>
    <s v="A"/>
    <s v="A"/>
    <s v="A"/>
    <s v="A"/>
    <s v="A"/>
    <s v="A"/>
    <x v="2"/>
    <x v="3"/>
    <x v="7"/>
    <n v="3.5"/>
    <n v="3.5"/>
    <n v="3.3333333333333335"/>
    <n v="3"/>
    <n v="2.5"/>
    <n v="2.5"/>
    <n v="2.6666666666666665"/>
    <n v="3"/>
    <n v="3"/>
    <n v="3.5"/>
    <n v="3.5"/>
    <n v="3"/>
    <n v="3.2"/>
    <n v="3.5"/>
    <n v="2.5"/>
    <n v="3"/>
    <n v="3"/>
    <n v="3"/>
    <n v="3"/>
    <n v="3"/>
    <n v="3.05"/>
    <n v="9.1395377705683547"/>
    <x v="3"/>
  </r>
  <r>
    <x v="9"/>
    <x v="8"/>
    <s v="A"/>
    <s v="A"/>
    <s v="A"/>
    <s v="A"/>
    <s v="A"/>
    <s v="A"/>
    <s v="A"/>
    <s v="A"/>
    <s v="A"/>
    <s v="A"/>
    <x v="2"/>
    <x v="0"/>
    <x v="1"/>
    <n v="4"/>
    <n v="4.5"/>
    <n v="4.166666666666667"/>
    <n v="5"/>
    <n v="4"/>
    <n v="4"/>
    <n v="4.333333333333333"/>
    <n v="4.5"/>
    <n v="4"/>
    <n v="5"/>
    <n v="5"/>
    <n v="3.5"/>
    <n v="4.4000000000000004"/>
    <n v="3.5"/>
    <n v="3.5"/>
    <n v="4"/>
    <n v="4"/>
    <n v="4"/>
    <n v="3.8"/>
    <n v="4"/>
    <n v="4.1749999999999998"/>
    <n v="15.989302277375559"/>
    <x v="3"/>
  </r>
  <r>
    <x v="9"/>
    <x v="9"/>
    <s v="A"/>
    <s v="A"/>
    <s v="A"/>
    <s v="A"/>
    <s v="A"/>
    <s v="A"/>
    <s v="A"/>
    <s v="A"/>
    <s v="A"/>
    <s v="A"/>
    <x v="2"/>
    <x v="2"/>
    <x v="1"/>
    <n v="4"/>
    <n v="4"/>
    <n v="4"/>
    <n v="4.5"/>
    <n v="3.5"/>
    <n v="3.5"/>
    <n v="3.8333333333333335"/>
    <n v="4"/>
    <n v="4.5"/>
    <n v="4.5"/>
    <n v="3.5"/>
    <n v="4"/>
    <n v="4.0999999999999996"/>
    <n v="3.5"/>
    <n v="4"/>
    <n v="4"/>
    <n v="4.5"/>
    <n v="3.5"/>
    <n v="3.9"/>
    <n v="4.5"/>
    <n v="3.9583333333333335"/>
    <n v="16.098177928092358"/>
    <x v="3"/>
  </r>
  <r>
    <x v="9"/>
    <x v="10"/>
    <s v="A"/>
    <s v="A"/>
    <s v="A"/>
    <s v="A"/>
    <s v="A"/>
    <s v="A"/>
    <s v="A"/>
    <s v="A"/>
    <s v="A"/>
    <s v="A"/>
    <x v="2"/>
    <x v="1"/>
    <x v="5"/>
    <n v="3.5"/>
    <n v="3"/>
    <n v="3.3333333333333335"/>
    <n v="4.5"/>
    <n v="3"/>
    <n v="4"/>
    <n v="3.8333333333333335"/>
    <n v="4"/>
    <n v="4.5"/>
    <n v="5"/>
    <n v="4.5"/>
    <n v="4"/>
    <n v="4.4000000000000004"/>
    <n v="4"/>
    <n v="3"/>
    <n v="4.5"/>
    <n v="4"/>
    <n v="3"/>
    <n v="3.7"/>
    <n v="4.5"/>
    <n v="3.8166666666666664"/>
    <n v="14.942606296816495"/>
    <x v="3"/>
  </r>
  <r>
    <x v="9"/>
    <x v="11"/>
    <s v="B1"/>
    <s v="B1"/>
    <s v="B1"/>
    <s v="B1"/>
    <s v="B"/>
    <s v="B"/>
    <s v="A"/>
    <s v="A"/>
    <s v="A"/>
    <s v="A"/>
    <x v="2"/>
    <x v="3"/>
    <x v="7"/>
    <n v="2.5"/>
    <n v="2.5"/>
    <n v="2.6666666666666665"/>
    <n v="3"/>
    <n v="3"/>
    <n v="2.5"/>
    <n v="2.8333333333333335"/>
    <n v="3"/>
    <n v="2.5"/>
    <n v="3"/>
    <n v="3"/>
    <n v="3.5"/>
    <n v="3"/>
    <n v="4"/>
    <n v="3"/>
    <n v="3"/>
    <n v="2.5"/>
    <n v="3"/>
    <n v="3.1"/>
    <n v="4"/>
    <n v="2.9"/>
    <n v="9.7406527436111787"/>
    <x v="3"/>
  </r>
  <r>
    <x v="9"/>
    <x v="12"/>
    <s v="B1"/>
    <s v="B1"/>
    <s v="B1"/>
    <s v="B1"/>
    <s v="B"/>
    <s v="B"/>
    <s v="B"/>
    <s v="A"/>
    <s v="A"/>
    <s v="A"/>
    <x v="2"/>
    <x v="3"/>
    <x v="7"/>
    <n v="2.5"/>
    <n v="2.5"/>
    <n v="2.6666666666666665"/>
    <n v="4"/>
    <n v="3.5"/>
    <n v="2.5"/>
    <n v="3.3333333333333335"/>
    <n v="3"/>
    <n v="2.5"/>
    <n v="2.5"/>
    <n v="3"/>
    <n v="3"/>
    <n v="2.8"/>
    <n v="3"/>
    <n v="3"/>
    <n v="3"/>
    <n v="2.5"/>
    <n v="3.5"/>
    <n v="3"/>
    <n v="3"/>
    <n v="2.95"/>
    <n v="8.859528781229228"/>
    <x v="3"/>
  </r>
  <r>
    <x v="9"/>
    <x v="13"/>
    <s v="A"/>
    <s v="A"/>
    <s v="A"/>
    <s v="A"/>
    <s v="A"/>
    <s v="B"/>
    <s v="B"/>
    <s v="B"/>
    <s v="B"/>
    <s v="B"/>
    <x v="1"/>
    <x v="4"/>
    <x v="7"/>
    <n v="2.5"/>
    <n v="3.5"/>
    <n v="3"/>
    <n v="4.5"/>
    <n v="3.5"/>
    <n v="4.5"/>
    <n v="4.166666666666667"/>
    <n v="4.5"/>
    <n v="4"/>
    <n v="4.5"/>
    <n v="4.5"/>
    <n v="3"/>
    <n v="4.0999999999999996"/>
    <n v="4"/>
    <n v="4"/>
    <n v="4.5"/>
    <n v="4"/>
    <n v="4"/>
    <n v="4.0999999999999996"/>
    <n v="3.5"/>
    <n v="3.8416666666666663"/>
    <n v="15.075655463981644"/>
    <x v="156"/>
  </r>
  <r>
    <x v="9"/>
    <x v="38"/>
    <s v="A"/>
    <s v="A"/>
    <s v="A"/>
    <s v="A"/>
    <s v="A"/>
    <s v="A"/>
    <s v="A"/>
    <s v="A"/>
    <s v="A"/>
    <s v="A"/>
    <x v="2"/>
    <x v="2"/>
    <x v="5"/>
    <n v="3.5"/>
    <n v="4"/>
    <n v="3.6666666666666665"/>
    <n v="3"/>
    <n v="2.5"/>
    <n v="2.5"/>
    <n v="2.6666666666666665"/>
    <n v="3.5"/>
    <n v="3.5"/>
    <n v="3.5"/>
    <n v="3"/>
    <n v="2.5"/>
    <n v="3.2"/>
    <n v="3"/>
    <n v="3"/>
    <n v="3"/>
    <n v="3"/>
    <n v="3"/>
    <n v="3"/>
    <n v="4"/>
    <n v="3.1333333333333333"/>
    <n v="10.214702411528457"/>
    <x v="3"/>
  </r>
  <r>
    <x v="9"/>
    <x v="14"/>
    <s v="B2"/>
    <s v="B2"/>
    <s v="B2"/>
    <s v="B2"/>
    <s v="A"/>
    <s v="A"/>
    <s v="A"/>
    <s v="A"/>
    <s v="A"/>
    <s v="A"/>
    <x v="2"/>
    <x v="3"/>
    <x v="7"/>
    <n v="3"/>
    <n v="2"/>
    <n v="2.6666666666666665"/>
    <n v="3.5"/>
    <n v="1"/>
    <n v="2"/>
    <n v="2.1666666666666665"/>
    <n v="3"/>
    <n v="3"/>
    <n v="3"/>
    <n v="3.5"/>
    <n v="2.5"/>
    <n v="3"/>
    <n v="2.5"/>
    <n v="4"/>
    <n v="3"/>
    <n v="3"/>
    <n v="3"/>
    <n v="3.1"/>
    <n v="4"/>
    <n v="2.7333333333333334"/>
    <n v="9.1993562657869976"/>
    <x v="3"/>
  </r>
  <r>
    <x v="9"/>
    <x v="15"/>
    <s v="A"/>
    <s v="A"/>
    <s v="A"/>
    <s v="A"/>
    <s v="A"/>
    <s v="A"/>
    <s v="A"/>
    <s v="A"/>
    <s v="A"/>
    <s v="A"/>
    <x v="2"/>
    <x v="1"/>
    <x v="2"/>
    <n v="3.5"/>
    <n v="4"/>
    <n v="4"/>
    <n v="4.5"/>
    <n v="4"/>
    <n v="4"/>
    <n v="4.166666666666667"/>
    <n v="4"/>
    <n v="4"/>
    <n v="4.5"/>
    <n v="4"/>
    <n v="4"/>
    <n v="4.0999999999999996"/>
    <n v="3.5"/>
    <n v="4"/>
    <n v="5"/>
    <n v="3.5"/>
    <n v="3.5"/>
    <n v="3.9"/>
    <n v="4"/>
    <n v="4.041666666666667"/>
    <n v="15.841865468985146"/>
    <x v="3"/>
  </r>
  <r>
    <x v="9"/>
    <x v="16"/>
    <s v="B1"/>
    <s v="B1"/>
    <s v="B1"/>
    <s v="B1"/>
    <s v="B"/>
    <s v="B"/>
    <s v="B"/>
    <s v="B"/>
    <s v="B"/>
    <s v="B"/>
    <x v="1"/>
    <x v="0"/>
    <x v="1"/>
    <n v="4"/>
    <n v="4"/>
    <n v="4"/>
    <n v="4"/>
    <n v="4"/>
    <n v="4"/>
    <n v="4"/>
    <n v="2.5"/>
    <n v="4"/>
    <n v="3.5"/>
    <n v="3.5"/>
    <n v="3.5"/>
    <n v="3.4"/>
    <n v="3"/>
    <n v="4.5"/>
    <n v="3.5"/>
    <n v="3.5"/>
    <n v="3.5"/>
    <n v="3.6"/>
    <n v="4.5"/>
    <n v="3.75"/>
    <n v="14.391788648690099"/>
    <x v="3"/>
  </r>
  <r>
    <x v="9"/>
    <x v="17"/>
    <s v="—"/>
    <s v="B2"/>
    <s v="B2"/>
    <s v="B2"/>
    <s v="B"/>
    <s v="B"/>
    <s v="B"/>
    <s v="B"/>
    <s v="B"/>
    <s v="B"/>
    <x v="1"/>
    <x v="3"/>
    <x v="5"/>
    <n v="2.5"/>
    <n v="4"/>
    <n v="3.3333333333333335"/>
    <n v="4"/>
    <n v="3.5"/>
    <n v="2.5"/>
    <n v="3.3333333333333335"/>
    <n v="3"/>
    <n v="3"/>
    <n v="4.5"/>
    <n v="3.5"/>
    <n v="4"/>
    <n v="3.6"/>
    <n v="4"/>
    <n v="3.5"/>
    <n v="3.5"/>
    <n v="3"/>
    <n v="3"/>
    <n v="3.4"/>
    <n v="4"/>
    <n v="3.416666666666667"/>
    <n v="12.193058553734296"/>
    <x v="3"/>
  </r>
  <r>
    <x v="9"/>
    <x v="18"/>
    <s v="B2"/>
    <s v="B2"/>
    <s v="B2"/>
    <s v="B2"/>
    <s v="B"/>
    <s v="B"/>
    <s v="B"/>
    <s v="B"/>
    <s v="B"/>
    <s v="B"/>
    <x v="1"/>
    <x v="3"/>
    <x v="5"/>
    <n v="3"/>
    <n v="4.5"/>
    <n v="3.6666666666666665"/>
    <n v="4.5"/>
    <n v="3.5"/>
    <n v="3"/>
    <n v="3.6666666666666665"/>
    <n v="2"/>
    <n v="3.5"/>
    <n v="3"/>
    <n v="2.5"/>
    <n v="2.5"/>
    <n v="2.7"/>
    <n v="2.5"/>
    <n v="3.5"/>
    <n v="4"/>
    <n v="2"/>
    <n v="3"/>
    <n v="3"/>
    <n v="3.5"/>
    <n v="3.2583333333333333"/>
    <n v="10.171112508830085"/>
    <x v="3"/>
  </r>
  <r>
    <x v="9"/>
    <x v="19"/>
    <s v="A"/>
    <s v="A"/>
    <s v="A"/>
    <s v="A"/>
    <s v="A"/>
    <s v="A"/>
    <s v="A"/>
    <s v="A"/>
    <s v="A"/>
    <s v="A"/>
    <x v="2"/>
    <x v="3"/>
    <x v="5"/>
    <n v="4"/>
    <n v="3"/>
    <n v="3.5"/>
    <n v="5"/>
    <n v="4"/>
    <n v="3.5"/>
    <n v="4.166666666666667"/>
    <n v="3.5"/>
    <n v="4.5"/>
    <n v="4.5"/>
    <n v="3.5"/>
    <n v="3.5"/>
    <n v="3.9"/>
    <n v="4"/>
    <n v="3.5"/>
    <n v="4.5"/>
    <n v="4"/>
    <n v="4"/>
    <n v="4"/>
    <n v="4.5"/>
    <n v="3.8916666666666666"/>
    <n v="16.154168969531344"/>
    <x v="3"/>
  </r>
  <r>
    <x v="9"/>
    <x v="20"/>
    <s v="A"/>
    <s v="A"/>
    <s v="A"/>
    <s v="A"/>
    <s v="A"/>
    <s v="A"/>
    <s v="A"/>
    <s v="A"/>
    <s v="A"/>
    <s v="A"/>
    <x v="2"/>
    <x v="3"/>
    <x v="5"/>
    <n v="3"/>
    <n v="4"/>
    <n v="3.5"/>
    <n v="3.5"/>
    <n v="3.5"/>
    <n v="3.5"/>
    <n v="3.5"/>
    <n v="3"/>
    <n v="3"/>
    <n v="3"/>
    <n v="2.5"/>
    <n v="2.5"/>
    <n v="2.8"/>
    <n v="3.5"/>
    <n v="3.5"/>
    <n v="3"/>
    <n v="2.5"/>
    <n v="3"/>
    <n v="3.1"/>
    <n v="4.5"/>
    <n v="3.2250000000000001"/>
    <n v="11.148047811758332"/>
    <x v="157"/>
  </r>
  <r>
    <x v="9"/>
    <x v="21"/>
    <s v="B1"/>
    <s v="B1"/>
    <s v="B1"/>
    <s v="B1"/>
    <s v="B"/>
    <s v="B"/>
    <s v="B"/>
    <s v="B"/>
    <s v="C2"/>
    <s v="C1"/>
    <x v="1"/>
    <x v="1"/>
    <x v="2"/>
    <n v="4"/>
    <n v="4"/>
    <n v="4.166666666666667"/>
    <n v="4.5"/>
    <n v="4"/>
    <n v="4"/>
    <n v="4.166666666666667"/>
    <n v="4"/>
    <n v="5"/>
    <n v="5"/>
    <n v="4"/>
    <n v="4"/>
    <n v="4.4000000000000004"/>
    <n v="4"/>
    <n v="4"/>
    <n v="4"/>
    <n v="4"/>
    <n v="4"/>
    <n v="4"/>
    <n v="4.5"/>
    <n v="4.1833333333333336"/>
    <n v="17.278193877689844"/>
    <x v="16"/>
  </r>
  <r>
    <x v="9"/>
    <x v="22"/>
    <s v="A"/>
    <s v="A"/>
    <s v="A"/>
    <s v="A"/>
    <s v="A"/>
    <s v="A"/>
    <s v="A"/>
    <s v="A"/>
    <s v="A"/>
    <s v="A"/>
    <x v="2"/>
    <x v="0"/>
    <x v="1"/>
    <n v="4"/>
    <n v="4"/>
    <n v="4"/>
    <n v="4"/>
    <n v="3.5"/>
    <n v="4"/>
    <n v="3.8333333333333335"/>
    <n v="4"/>
    <n v="4"/>
    <n v="3.5"/>
    <n v="4"/>
    <n v="3"/>
    <n v="3.7"/>
    <n v="3.5"/>
    <n v="4"/>
    <n v="4"/>
    <n v="3.5"/>
    <n v="3"/>
    <n v="3.6"/>
    <n v="4"/>
    <n v="3.7833333333333337"/>
    <n v="14.005673914338217"/>
    <x v="3"/>
  </r>
  <r>
    <x v="9"/>
    <x v="23"/>
    <s v="A"/>
    <s v="A"/>
    <s v="A"/>
    <s v="A"/>
    <s v="A"/>
    <s v="B"/>
    <s v="B"/>
    <s v="B"/>
    <s v="B"/>
    <s v="B"/>
    <x v="1"/>
    <x v="3"/>
    <x v="5"/>
    <n v="4"/>
    <n v="4.5"/>
    <n v="4"/>
    <n v="4.5"/>
    <n v="2.5"/>
    <n v="2.5"/>
    <n v="3.1666666666666665"/>
    <n v="3.5"/>
    <n v="3.5"/>
    <n v="3"/>
    <n v="3"/>
    <n v="2.5"/>
    <n v="3.1"/>
    <n v="3"/>
    <n v="3.5"/>
    <n v="4"/>
    <n v="3"/>
    <n v="3"/>
    <n v="3.3"/>
    <n v="4.5"/>
    <n v="3.3916666666666666"/>
    <n v="12.260083807777631"/>
    <x v="3"/>
  </r>
  <r>
    <x v="9"/>
    <x v="24"/>
    <s v="B1"/>
    <s v="B1"/>
    <s v="B1"/>
    <s v="B1"/>
    <s v="A"/>
    <s v="A"/>
    <s v="A"/>
    <s v="A"/>
    <s v="A"/>
    <s v="A"/>
    <x v="2"/>
    <x v="3"/>
    <x v="5"/>
    <n v="3.5"/>
    <n v="3"/>
    <n v="3.3333333333333335"/>
    <n v="4.5"/>
    <n v="3.5"/>
    <n v="3"/>
    <n v="3.6666666666666665"/>
    <n v="3"/>
    <n v="4"/>
    <n v="4"/>
    <n v="3"/>
    <n v="4"/>
    <n v="3.6"/>
    <n v="3.5"/>
    <n v="4"/>
    <n v="4.5"/>
    <n v="3.5"/>
    <n v="3.5"/>
    <n v="3.8"/>
    <n v="4.5"/>
    <n v="3.5999999999999996"/>
    <n v="14.436987422960033"/>
    <x v="3"/>
  </r>
  <r>
    <x v="9"/>
    <x v="25"/>
    <s v="A"/>
    <s v="A"/>
    <s v="A"/>
    <s v="A"/>
    <s v="A"/>
    <s v="A"/>
    <s v="A"/>
    <s v="A"/>
    <s v="A"/>
    <s v="A"/>
    <x v="2"/>
    <x v="3"/>
    <x v="5"/>
    <n v="3"/>
    <n v="2"/>
    <n v="2.8333333333333335"/>
    <n v="3"/>
    <n v="2.5"/>
    <n v="2.5"/>
    <n v="2.6666666666666665"/>
    <n v="3"/>
    <n v="3"/>
    <n v="4"/>
    <n v="3"/>
    <n v="3"/>
    <n v="3.2"/>
    <n v="4"/>
    <n v="3"/>
    <n v="3"/>
    <n v="3"/>
    <n v="3"/>
    <n v="3.2"/>
    <n v="4"/>
    <n v="2.9749999999999996"/>
    <n v="10.219898303951245"/>
    <x v="3"/>
  </r>
  <r>
    <x v="9"/>
    <x v="26"/>
    <s v="B2"/>
    <s v="B2"/>
    <s v="B2"/>
    <s v="B2"/>
    <s v="B"/>
    <s v="B"/>
    <s v="B"/>
    <s v="B"/>
    <s v="B"/>
    <s v="B"/>
    <x v="1"/>
    <x v="0"/>
    <x v="0"/>
    <n v="5"/>
    <n v="5"/>
    <n v="5"/>
    <n v="3"/>
    <n v="4"/>
    <n v="4"/>
    <n v="3.6666666666666665"/>
    <n v="4"/>
    <n v="4.5"/>
    <n v="5"/>
    <n v="4.5"/>
    <n v="4"/>
    <n v="4.4000000000000004"/>
    <n v="4"/>
    <n v="5"/>
    <n v="4"/>
    <n v="3"/>
    <n v="2.5"/>
    <n v="3.7"/>
    <n v="4.5"/>
    <n v="4.1916666666666664"/>
    <n v="16.274062085928588"/>
    <x v="3"/>
  </r>
  <r>
    <x v="9"/>
    <x v="27"/>
    <s v="A"/>
    <s v="A"/>
    <s v="A"/>
    <s v="A"/>
    <s v="A"/>
    <s v="A"/>
    <s v="A"/>
    <s v="A"/>
    <s v="A"/>
    <s v="A"/>
    <x v="2"/>
    <x v="3"/>
    <x v="1"/>
    <n v="3"/>
    <n v="4.5"/>
    <n v="3.8333333333333335"/>
    <n v="3.5"/>
    <n v="3.5"/>
    <n v="3"/>
    <n v="3.3333333333333335"/>
    <n v="3"/>
    <n v="3"/>
    <n v="3"/>
    <n v="3"/>
    <n v="2.5"/>
    <n v="2.9"/>
    <n v="3"/>
    <n v="3.5"/>
    <n v="3"/>
    <n v="3.5"/>
    <n v="3"/>
    <n v="3.2"/>
    <n v="2.5"/>
    <n v="3.3166666666666664"/>
    <n v="9.8303070757131543"/>
    <x v="3"/>
  </r>
  <r>
    <x v="9"/>
    <x v="28"/>
    <s v="B1"/>
    <s v="B1"/>
    <s v="B1"/>
    <s v="B1"/>
    <s v="B"/>
    <s v="B"/>
    <s v="B"/>
    <s v="B"/>
    <s v="C1"/>
    <s v="C1"/>
    <x v="3"/>
    <x v="2"/>
    <x v="0"/>
    <n v="4.5"/>
    <n v="4.5"/>
    <n v="4.666666666666667"/>
    <n v="4.5"/>
    <n v="4.5"/>
    <n v="4"/>
    <n v="4.333333333333333"/>
    <n v="4.5"/>
    <n v="5.5"/>
    <n v="5"/>
    <n v="4.5"/>
    <n v="4"/>
    <n v="4.7"/>
    <n v="4.5"/>
    <n v="4.5"/>
    <n v="4.5"/>
    <n v="4.5"/>
    <n v="4"/>
    <n v="4.4000000000000004"/>
    <n v="4"/>
    <n v="4.5250000000000004"/>
    <n v="19.310352096650973"/>
    <x v="3"/>
  </r>
  <r>
    <x v="9"/>
    <x v="29"/>
    <s v="not applicable"/>
    <s v="not applicable"/>
    <s v="not applicable"/>
    <s v="not applicable"/>
    <s v="not applicable"/>
    <s v="not applicable"/>
    <s v="not applicable"/>
    <s v="not applicable"/>
    <s v="not applicable"/>
    <s v="not applicable"/>
    <x v="4"/>
    <x v="5"/>
    <x v="53"/>
    <n v="3.5"/>
    <n v="3.6"/>
    <n v="3.6"/>
    <n v="3.9000000000000004"/>
    <n v="3.2"/>
    <n v="3.3000000000000003"/>
    <n v="3.5"/>
    <n v="3.5"/>
    <n v="3.7"/>
    <n v="3.9000000000000004"/>
    <n v="3.5"/>
    <n v="3.3000000000000003"/>
    <n v="3.6"/>
    <n v="3.5"/>
    <n v="3.6"/>
    <n v="3.8000000000000003"/>
    <n v="3.5"/>
    <n v="3.3000000000000003"/>
    <n v="3.5"/>
    <n v="4"/>
    <n v="3.5313725490196077"/>
    <n v="13.100000000000001"/>
    <x v="158"/>
  </r>
  <r>
    <x v="9"/>
    <x v="30"/>
    <s v="not applicable"/>
    <s v="not applicable"/>
    <s v="not applicable"/>
    <s v="not applicable"/>
    <s v="not applicable"/>
    <s v="not applicable"/>
    <s v="not applicable"/>
    <s v="not applicable"/>
    <s v="not applicable"/>
    <s v="not applicable"/>
    <x v="4"/>
    <x v="6"/>
    <x v="1"/>
    <n v="3.7"/>
    <n v="4.2"/>
    <n v="4"/>
    <n v="4.3"/>
    <n v="3.7"/>
    <n v="3.6"/>
    <n v="3.9000000000000004"/>
    <n v="3.6"/>
    <n v="4"/>
    <n v="4.2"/>
    <n v="3.8000000000000003"/>
    <n v="3.4000000000000004"/>
    <n v="3.8000000000000003"/>
    <n v="3.7"/>
    <n v="4"/>
    <n v="4"/>
    <n v="3.4000000000000004"/>
    <n v="3.5"/>
    <n v="3.7"/>
    <n v="4.0909090909090908"/>
    <n v="3.8446969696969693"/>
    <n v="14.9"/>
    <x v="159"/>
  </r>
  <r>
    <x v="9"/>
    <x v="31"/>
    <s v="not applicable"/>
    <s v="not applicable"/>
    <s v="not applicable"/>
    <s v="not applicable"/>
    <s v="not applicable"/>
    <s v="not applicable"/>
    <s v="not applicable"/>
    <s v="not applicable"/>
    <s v="not applicable"/>
    <s v="not applicable"/>
    <x v="4"/>
    <x v="7"/>
    <x v="57"/>
    <n v="3.6206896551724137"/>
    <n v="3.8448275862068964"/>
    <n v="3.7528735632183912"/>
    <n v="4.0862068965517242"/>
    <n v="3.4310344827586206"/>
    <n v="3.4310344827586206"/>
    <n v="3.6494252873563227"/>
    <n v="3.5862068965517242"/>
    <n v="3.8620689655172415"/>
    <n v="4.0344827586206895"/>
    <n v="3.6206896551724137"/>
    <n v="3.3448275862068964"/>
    <n v="3.689655172413794"/>
    <n v="3.5862068965517242"/>
    <n v="3.8103448275862069"/>
    <n v="3.896551724137931"/>
    <n v="3.5"/>
    <n v="3.3793103448275863"/>
    <n v="3.6344827586206905"/>
    <n v="4.0172413793103452"/>
    <n v="3.6816091954022996"/>
    <n v="13.973534028460744"/>
    <x v="160"/>
  </r>
  <r>
    <x v="9"/>
    <x v="32"/>
    <s v="not applicable"/>
    <s v="not applicable"/>
    <s v="not applicable"/>
    <s v="not applicable"/>
    <s v="not applicable"/>
    <s v="not applicable"/>
    <s v="not applicable"/>
    <s v="not applicable"/>
    <s v="not applicable"/>
    <s v="not applicable"/>
    <x v="4"/>
    <x v="3"/>
    <x v="47"/>
    <n v="3.125"/>
    <n v="3.3333333333333335"/>
    <n v="3.2777777777777781"/>
    <n v="3.8333333333333335"/>
    <n v="3.0416666666666665"/>
    <n v="2.75"/>
    <n v="3.2083333333333335"/>
    <n v="3"/>
    <n v="3.2083333333333335"/>
    <n v="3.4166666666666665"/>
    <n v="3.0833333333333335"/>
    <n v="3.0416666666666665"/>
    <n v="3.1500000000000004"/>
    <n v="3.375"/>
    <n v="3.375"/>
    <n v="3.4583333333333335"/>
    <n v="2.9583333333333335"/>
    <n v="3.1666666666666665"/>
    <n v="3.2666666666666675"/>
    <n v="3.8333333333333335"/>
    <n v="3.2256944444444451"/>
    <n v="11.112728334620989"/>
    <x v="161"/>
  </r>
  <r>
    <x v="9"/>
    <x v="33"/>
    <s v="not applicable"/>
    <s v="not applicable"/>
    <s v="not applicable"/>
    <s v="not applicable"/>
    <s v="not applicable"/>
    <s v="not applicable"/>
    <s v="not applicable"/>
    <s v="not applicable"/>
    <s v="not applicable"/>
    <s v="not applicable"/>
    <x v="4"/>
    <x v="8"/>
    <x v="55"/>
    <n v="3.7777777777777777"/>
    <n v="4"/>
    <n v="3.8888888888888888"/>
    <n v="4.166666666666667"/>
    <n v="3.3888888888888888"/>
    <n v="3.6666666666666665"/>
    <n v="3.7407407407407405"/>
    <n v="3.8888888888888888"/>
    <n v="4.0555555555555554"/>
    <n v="4.2777777777777777"/>
    <n v="3.7777777777777777"/>
    <n v="3.5"/>
    <n v="3.9000000000000004"/>
    <n v="3.5"/>
    <n v="3.8333333333333335"/>
    <n v="4.1111111111111107"/>
    <n v="3.8333333333333335"/>
    <n v="3.3888888888888888"/>
    <n v="3.7333333333333325"/>
    <n v="4.1111111111111107"/>
    <n v="3.8157407407407407"/>
    <n v="14.841227130636456"/>
    <x v="3"/>
  </r>
  <r>
    <x v="9"/>
    <x v="34"/>
    <s v="not applicable"/>
    <s v="not applicable"/>
    <s v="not applicable"/>
    <s v="not applicable"/>
    <s v="not applicable"/>
    <s v="not applicable"/>
    <s v="not applicable"/>
    <s v="not applicable"/>
    <s v="not applicable"/>
    <s v="not applicable"/>
    <x v="4"/>
    <x v="8"/>
    <x v="49"/>
    <n v="4.1875"/>
    <n v="4.4375"/>
    <n v="4.3125"/>
    <n v="4.375"/>
    <n v="4.0625"/>
    <n v="4.1875"/>
    <n v="4.2083333333333339"/>
    <n v="4.125"/>
    <n v="4.625"/>
    <n v="4.6875"/>
    <n v="4.25"/>
    <n v="3.625"/>
    <n v="4.2625000000000002"/>
    <n v="4"/>
    <n v="4.4375"/>
    <n v="4.3125"/>
    <n v="3.9375"/>
    <n v="3.6875"/>
    <n v="4.0750000000000002"/>
    <n v="4.1875"/>
    <n v="4.2145833333333336"/>
    <n v="17.2885878292727"/>
    <x v="86"/>
  </r>
  <r>
    <x v="9"/>
    <x v="35"/>
    <s v="not applicable"/>
    <s v="not applicable"/>
    <s v="not applicable"/>
    <s v="not applicable"/>
    <s v="not applicable"/>
    <s v="not applicable"/>
    <s v="not applicable"/>
    <s v="not applicable"/>
    <s v="not applicable"/>
    <s v="not applicable"/>
    <x v="4"/>
    <x v="8"/>
    <x v="56"/>
    <n v="3.9705882352941178"/>
    <n v="4.2058823529411766"/>
    <n v="4.0882352941176467"/>
    <n v="4.2647058823529411"/>
    <n v="3.7058823529411766"/>
    <n v="3.9117647058823528"/>
    <n v="3.960784313725489"/>
    <n v="4"/>
    <n v="4.3235294117647056"/>
    <n v="4.4705882352941178"/>
    <n v="4"/>
    <n v="3.5588235294117645"/>
    <n v="4.0705882352941174"/>
    <n v="3.7352941176470589"/>
    <n v="4.117647058823529"/>
    <n v="4.2058823529411766"/>
    <n v="3.8823529411764706"/>
    <n v="3.5294117647058822"/>
    <n v="3.8941176470588239"/>
    <n v="4.1470588235294121"/>
    <n v="4.0034313725490192"/>
    <n v="15.992926282935866"/>
    <x v="162"/>
  </r>
  <r>
    <x v="10"/>
    <x v="37"/>
    <s v="A"/>
    <s v="A"/>
    <s v="A"/>
    <s v="A"/>
    <s v="A"/>
    <s v="A"/>
    <s v="A"/>
    <s v="A"/>
    <s v="A"/>
    <s v="A"/>
    <x v="2"/>
    <x v="0"/>
    <x v="7"/>
    <n v="3"/>
    <n v="3"/>
    <n v="3"/>
    <n v="3.5"/>
    <n v="2"/>
    <n v="3"/>
    <n v="2.8333333333333335"/>
    <n v="2"/>
    <n v="3"/>
    <n v="3"/>
    <n v="2.5"/>
    <n v="2.5"/>
    <n v="2.6"/>
    <n v="1.5"/>
    <n v="4"/>
    <n v="3.5"/>
    <n v="2.5"/>
    <n v="2"/>
    <n v="2.7"/>
    <n v="3.5"/>
    <n v="2.7833333333333332"/>
    <n v="8.1058541600312797"/>
    <x v="86"/>
  </r>
  <r>
    <x v="10"/>
    <x v="2"/>
    <s v="B1"/>
    <s v="B1"/>
    <s v="B1"/>
    <s v="B1"/>
    <s v="B"/>
    <s v="B"/>
    <s v="B"/>
    <s v="B"/>
    <s v="B"/>
    <s v="B"/>
    <x v="1"/>
    <x v="1"/>
    <x v="2"/>
    <n v="4"/>
    <n v="5"/>
    <n v="4.5"/>
    <n v="4"/>
    <n v="4"/>
    <n v="3"/>
    <n v="3.6666666666666665"/>
    <n v="4.5"/>
    <n v="4.5"/>
    <n v="4.5"/>
    <n v="4"/>
    <n v="4"/>
    <n v="4.3"/>
    <n v="4"/>
    <n v="4"/>
    <n v="4"/>
    <n v="3.5"/>
    <n v="3.5"/>
    <n v="3.8"/>
    <n v="4.5"/>
    <n v="4.0666666666666664"/>
    <n v="16.17289309013692"/>
    <x v="83"/>
  </r>
  <r>
    <x v="10"/>
    <x v="3"/>
    <s v="A"/>
    <s v="A"/>
    <s v="A"/>
    <s v="A"/>
    <s v="A"/>
    <s v="A"/>
    <s v="A"/>
    <s v="A"/>
    <s v="A"/>
    <s v="A"/>
    <x v="2"/>
    <x v="1"/>
    <x v="1"/>
    <n v="4"/>
    <n v="4.5"/>
    <n v="4.166666666666667"/>
    <n v="4"/>
    <n v="4"/>
    <n v="4"/>
    <n v="4"/>
    <n v="4.5"/>
    <n v="5"/>
    <n v="5.5"/>
    <n v="4"/>
    <n v="5"/>
    <n v="4.8"/>
    <n v="5"/>
    <n v="4.5"/>
    <n v="5"/>
    <n v="5.5"/>
    <n v="5"/>
    <n v="5"/>
    <n v="4.5"/>
    <n v="4.4916666666666671"/>
    <n v="21.874025939422427"/>
    <x v="87"/>
  </r>
  <r>
    <x v="10"/>
    <x v="4"/>
    <s v="A"/>
    <s v="A"/>
    <s v="A"/>
    <s v="A"/>
    <s v="A"/>
    <s v="A"/>
    <s v="A"/>
    <s v="A"/>
    <s v="A"/>
    <s v="A"/>
    <x v="2"/>
    <x v="2"/>
    <x v="2"/>
    <n v="4"/>
    <n v="5"/>
    <n v="4.5"/>
    <n v="4.5"/>
    <n v="4"/>
    <n v="4"/>
    <n v="4.166666666666667"/>
    <n v="4.5"/>
    <n v="4"/>
    <n v="4.5"/>
    <n v="3.5"/>
    <n v="3.5"/>
    <n v="4"/>
    <n v="4"/>
    <n v="4.5"/>
    <n v="4"/>
    <n v="4"/>
    <n v="3"/>
    <n v="3.9"/>
    <n v="4"/>
    <n v="4.1416666666666666"/>
    <n v="16.201729068150208"/>
    <x v="163"/>
  </r>
  <r>
    <x v="10"/>
    <x v="7"/>
    <s v="A"/>
    <s v="A"/>
    <s v="A"/>
    <s v="A"/>
    <s v="A"/>
    <s v="A"/>
    <s v="A"/>
    <s v="A"/>
    <s v="A"/>
    <s v="A"/>
    <x v="2"/>
    <x v="3"/>
    <x v="7"/>
    <n v="3.5"/>
    <n v="3"/>
    <n v="3.1666666666666665"/>
    <n v="3"/>
    <n v="2.5"/>
    <n v="2"/>
    <n v="2.5"/>
    <n v="3"/>
    <n v="3"/>
    <n v="3.5"/>
    <n v="3.5"/>
    <n v="3"/>
    <n v="3.2"/>
    <n v="3.5"/>
    <n v="2.5"/>
    <n v="3"/>
    <n v="3"/>
    <n v="2.5"/>
    <n v="2.9"/>
    <n v="4.5"/>
    <n v="2.9416666666666669"/>
    <n v="9.7231982550976372"/>
    <x v="164"/>
  </r>
  <r>
    <x v="10"/>
    <x v="8"/>
    <s v="A"/>
    <s v="A"/>
    <s v="A"/>
    <s v="A"/>
    <s v="A"/>
    <s v="A"/>
    <s v="A"/>
    <s v="A"/>
    <s v="A"/>
    <s v="A"/>
    <x v="2"/>
    <x v="0"/>
    <x v="1"/>
    <n v="4"/>
    <n v="4"/>
    <n v="4"/>
    <n v="4.5"/>
    <n v="4"/>
    <n v="4"/>
    <n v="4.166666666666667"/>
    <n v="4.5"/>
    <n v="4"/>
    <n v="5"/>
    <n v="5"/>
    <n v="3.5"/>
    <n v="4.4000000000000004"/>
    <n v="3.5"/>
    <n v="3.5"/>
    <n v="4"/>
    <n v="4"/>
    <n v="3.5"/>
    <n v="3.7"/>
    <n v="4.5"/>
    <n v="4.0666666666666673"/>
    <n v="15.835605235952912"/>
    <x v="165"/>
  </r>
  <r>
    <x v="10"/>
    <x v="9"/>
    <s v="A"/>
    <s v="A"/>
    <s v="A"/>
    <s v="A"/>
    <s v="A"/>
    <s v="A"/>
    <s v="A"/>
    <s v="A"/>
    <s v="A"/>
    <s v="A"/>
    <x v="2"/>
    <x v="2"/>
    <x v="5"/>
    <n v="4"/>
    <n v="3.5"/>
    <n v="3.6666666666666665"/>
    <n v="4.5"/>
    <n v="3.5"/>
    <n v="3.5"/>
    <n v="3.8333333333333335"/>
    <n v="4"/>
    <n v="4.5"/>
    <n v="4.5"/>
    <n v="3.5"/>
    <n v="4"/>
    <n v="4.0999999999999996"/>
    <n v="3.5"/>
    <n v="4"/>
    <n v="4"/>
    <n v="4"/>
    <n v="3.5"/>
    <n v="3.8"/>
    <n v="4"/>
    <n v="3.8499999999999996"/>
    <n v="14.843533883168941"/>
    <x v="166"/>
  </r>
  <r>
    <x v="10"/>
    <x v="10"/>
    <s v="A"/>
    <s v="A"/>
    <s v="A"/>
    <s v="A"/>
    <s v="A"/>
    <s v="A"/>
    <s v="A"/>
    <s v="A"/>
    <s v="A"/>
    <s v="A"/>
    <x v="2"/>
    <x v="1"/>
    <x v="5"/>
    <n v="3.5"/>
    <n v="3"/>
    <n v="3.3333333333333335"/>
    <n v="4"/>
    <n v="3.5"/>
    <n v="4"/>
    <n v="3.8333333333333335"/>
    <n v="4"/>
    <n v="5"/>
    <n v="5"/>
    <n v="4.5"/>
    <n v="4"/>
    <n v="4.5"/>
    <n v="4"/>
    <n v="3"/>
    <n v="5"/>
    <n v="4"/>
    <n v="2.5"/>
    <n v="3.7"/>
    <n v="3"/>
    <n v="3.8416666666666668"/>
    <n v="13.311162183449493"/>
    <x v="16"/>
  </r>
  <r>
    <x v="10"/>
    <x v="11"/>
    <s v="B1"/>
    <s v="B1"/>
    <s v="B1"/>
    <s v="B1"/>
    <s v="B"/>
    <s v="B"/>
    <s v="A"/>
    <s v="A"/>
    <s v="A"/>
    <s v="A"/>
    <x v="2"/>
    <x v="3"/>
    <x v="7"/>
    <n v="2.5"/>
    <n v="2"/>
    <n v="2.5"/>
    <n v="3.5"/>
    <n v="3"/>
    <n v="2.5"/>
    <n v="3"/>
    <n v="3"/>
    <n v="2.5"/>
    <n v="3"/>
    <n v="3"/>
    <n v="3.5"/>
    <n v="3"/>
    <n v="4"/>
    <n v="3"/>
    <n v="3"/>
    <n v="2.5"/>
    <n v="2.5"/>
    <n v="3"/>
    <n v="4"/>
    <n v="2.875"/>
    <n v="9.4264381389785594"/>
    <x v="23"/>
  </r>
  <r>
    <x v="10"/>
    <x v="12"/>
    <s v="B1"/>
    <s v="B1"/>
    <s v="B1"/>
    <s v="B1"/>
    <s v="B"/>
    <s v="B"/>
    <s v="B"/>
    <s v="A"/>
    <s v="A"/>
    <s v="A"/>
    <x v="2"/>
    <x v="3"/>
    <x v="7"/>
    <n v="2.5"/>
    <n v="2.5"/>
    <n v="2.6666666666666665"/>
    <n v="4"/>
    <n v="3.5"/>
    <n v="2"/>
    <n v="3.1666666666666665"/>
    <n v="3"/>
    <n v="2.5"/>
    <n v="3"/>
    <n v="3"/>
    <n v="3"/>
    <n v="2.9"/>
    <n v="3"/>
    <n v="3"/>
    <n v="3"/>
    <n v="2.5"/>
    <n v="2.5"/>
    <n v="2.8"/>
    <n v="2.5"/>
    <n v="2.8833333333333329"/>
    <n v="7.7871973527257223"/>
    <x v="163"/>
  </r>
  <r>
    <x v="10"/>
    <x v="13"/>
    <s v="A"/>
    <s v="A"/>
    <s v="A"/>
    <s v="A"/>
    <s v="A"/>
    <s v="B"/>
    <s v="B"/>
    <s v="B"/>
    <s v="B"/>
    <s v="B"/>
    <x v="1"/>
    <x v="4"/>
    <x v="7"/>
    <n v="2.5"/>
    <n v="3"/>
    <n v="2.8333333333333335"/>
    <n v="4"/>
    <n v="3.5"/>
    <n v="4.5"/>
    <n v="4"/>
    <n v="4.5"/>
    <n v="4"/>
    <n v="5"/>
    <n v="4.5"/>
    <n v="3"/>
    <n v="4.2"/>
    <n v="4"/>
    <n v="3.5"/>
    <n v="4.5"/>
    <n v="4"/>
    <n v="3.5"/>
    <n v="3.9"/>
    <n v="4"/>
    <n v="3.7333333333333338"/>
    <n v="14.709314829908919"/>
    <x v="165"/>
  </r>
  <r>
    <x v="10"/>
    <x v="38"/>
    <s v="A"/>
    <s v="A"/>
    <s v="A"/>
    <s v="A"/>
    <s v="A"/>
    <s v="A"/>
    <s v="A"/>
    <s v="A"/>
    <s v="A"/>
    <s v="A"/>
    <x v="2"/>
    <x v="2"/>
    <x v="5"/>
    <n v="3.5"/>
    <n v="4.5"/>
    <n v="3.8333333333333335"/>
    <n v="3.5"/>
    <n v="3"/>
    <n v="2.5"/>
    <n v="3"/>
    <n v="4"/>
    <n v="4"/>
    <n v="3.5"/>
    <n v="3"/>
    <n v="2.5"/>
    <n v="3.4"/>
    <n v="3"/>
    <n v="3"/>
    <n v="3"/>
    <n v="3"/>
    <n v="3"/>
    <n v="3"/>
    <n v="2.5"/>
    <n v="3.3083333333333336"/>
    <n v="9.3224564569357167"/>
    <x v="55"/>
  </r>
  <r>
    <x v="10"/>
    <x v="14"/>
    <s v="B2"/>
    <s v="B2"/>
    <s v="B2"/>
    <s v="B2"/>
    <s v="A"/>
    <s v="A"/>
    <s v="A"/>
    <s v="A"/>
    <s v="A"/>
    <s v="A"/>
    <x v="2"/>
    <x v="3"/>
    <x v="7"/>
    <n v="3"/>
    <n v="1.5"/>
    <n v="2.5"/>
    <n v="3.5"/>
    <n v="1"/>
    <n v="2"/>
    <n v="2.1666666666666665"/>
    <n v="3"/>
    <n v="3"/>
    <n v="3.5"/>
    <n v="3.5"/>
    <n v="1.5"/>
    <n v="2.9"/>
    <n v="2.5"/>
    <n v="3.5"/>
    <n v="3"/>
    <n v="2.5"/>
    <n v="2.5"/>
    <n v="2.8"/>
    <n v="2.5"/>
    <n v="2.5916666666666668"/>
    <n v="7.0434977040375575"/>
    <x v="167"/>
  </r>
  <r>
    <x v="10"/>
    <x v="15"/>
    <s v="A"/>
    <s v="A"/>
    <s v="A"/>
    <s v="A"/>
    <s v="A"/>
    <s v="A"/>
    <s v="A"/>
    <s v="A"/>
    <s v="A"/>
    <s v="A"/>
    <x v="2"/>
    <x v="1"/>
    <x v="2"/>
    <n v="3.5"/>
    <n v="4"/>
    <n v="4"/>
    <n v="4"/>
    <n v="4"/>
    <n v="4"/>
    <n v="4"/>
    <n v="4"/>
    <n v="4"/>
    <n v="4.5"/>
    <n v="4"/>
    <n v="3.5"/>
    <n v="4"/>
    <n v="3.5"/>
    <n v="4"/>
    <n v="5"/>
    <n v="3.5"/>
    <n v="3.5"/>
    <n v="3.9"/>
    <n v="4.5"/>
    <n v="3.9750000000000001"/>
    <n v="16.161079069274155"/>
    <x v="133"/>
  </r>
  <r>
    <x v="10"/>
    <x v="16"/>
    <s v="B1"/>
    <s v="B1"/>
    <s v="B1"/>
    <s v="B1"/>
    <s v="B"/>
    <s v="B"/>
    <s v="B"/>
    <s v="B"/>
    <s v="B"/>
    <s v="B"/>
    <x v="1"/>
    <x v="0"/>
    <x v="1"/>
    <n v="3.5"/>
    <n v="4.5"/>
    <n v="4"/>
    <n v="4"/>
    <n v="4"/>
    <n v="4"/>
    <n v="4"/>
    <n v="2.5"/>
    <n v="4"/>
    <n v="3.5"/>
    <n v="3.5"/>
    <n v="3.5"/>
    <n v="3.4"/>
    <n v="3"/>
    <n v="4.5"/>
    <n v="3.5"/>
    <n v="3.5"/>
    <n v="3.5"/>
    <n v="3.6"/>
    <n v="3.5"/>
    <n v="3.75"/>
    <n v="13.346624183552239"/>
    <x v="3"/>
  </r>
  <r>
    <x v="10"/>
    <x v="17"/>
    <s v="—"/>
    <s v="B2"/>
    <s v="B2"/>
    <s v="B2"/>
    <s v="B"/>
    <s v="B"/>
    <s v="B"/>
    <s v="B"/>
    <s v="B"/>
    <s v="B"/>
    <x v="1"/>
    <x v="3"/>
    <x v="5"/>
    <n v="2.5"/>
    <n v="3.5"/>
    <n v="3.1666666666666665"/>
    <n v="4"/>
    <n v="3.5"/>
    <n v="2.5"/>
    <n v="3.3333333333333335"/>
    <n v="3"/>
    <n v="2.5"/>
    <n v="4.5"/>
    <n v="3.5"/>
    <n v="4"/>
    <n v="3.5"/>
    <n v="4"/>
    <n v="3.5"/>
    <n v="3.5"/>
    <n v="3"/>
    <n v="2.5"/>
    <n v="3.3"/>
    <n v="4.5"/>
    <n v="3.3250000000000002"/>
    <n v="12.036294786501548"/>
    <x v="168"/>
  </r>
  <r>
    <x v="10"/>
    <x v="18"/>
    <s v="B2"/>
    <s v="B2"/>
    <s v="B2"/>
    <s v="B2"/>
    <s v="B"/>
    <s v="B"/>
    <s v="B"/>
    <s v="B"/>
    <s v="B"/>
    <s v="B"/>
    <x v="1"/>
    <x v="3"/>
    <x v="4"/>
    <n v="2.5"/>
    <n v="4"/>
    <n v="3"/>
    <n v="4"/>
    <n v="3.5"/>
    <n v="2.5"/>
    <n v="3.3333333333333335"/>
    <n v="2"/>
    <n v="3"/>
    <n v="3"/>
    <n v="2.5"/>
    <n v="2"/>
    <n v="2.5"/>
    <n v="2"/>
    <n v="3"/>
    <n v="3.5"/>
    <n v="2"/>
    <n v="2.5"/>
    <n v="2.6"/>
    <n v="3.5"/>
    <n v="2.8583333333333334"/>
    <n v="8.0629899118414006"/>
    <x v="169"/>
  </r>
  <r>
    <x v="10"/>
    <x v="19"/>
    <s v="A"/>
    <s v="A"/>
    <s v="A"/>
    <s v="A"/>
    <s v="A"/>
    <s v="A"/>
    <s v="A"/>
    <s v="A"/>
    <s v="A"/>
    <s v="A"/>
    <x v="2"/>
    <x v="3"/>
    <x v="5"/>
    <n v="4"/>
    <n v="3.5"/>
    <n v="3.6666666666666665"/>
    <n v="4.5"/>
    <n v="3.5"/>
    <n v="3.5"/>
    <n v="3.8333333333333335"/>
    <n v="3.5"/>
    <n v="4.5"/>
    <n v="4"/>
    <n v="3.5"/>
    <n v="3.5"/>
    <n v="3.8"/>
    <n v="4"/>
    <n v="3.5"/>
    <n v="4"/>
    <n v="4"/>
    <n v="3.5"/>
    <n v="3.8"/>
    <n v="4.5"/>
    <n v="3.7750000000000004"/>
    <n v="15.097929144994369"/>
    <x v="119"/>
  </r>
  <r>
    <x v="10"/>
    <x v="20"/>
    <s v="A"/>
    <s v="A"/>
    <s v="A"/>
    <s v="A"/>
    <s v="A"/>
    <s v="A"/>
    <s v="A"/>
    <s v="A"/>
    <s v="A"/>
    <s v="A"/>
    <x v="2"/>
    <x v="3"/>
    <x v="5"/>
    <n v="3"/>
    <n v="4"/>
    <n v="3.5"/>
    <n v="3.5"/>
    <n v="3.5"/>
    <n v="3.5"/>
    <n v="3.5"/>
    <n v="3"/>
    <n v="3"/>
    <n v="3"/>
    <n v="2.5"/>
    <n v="2.5"/>
    <n v="2.8"/>
    <n v="3.5"/>
    <n v="3.5"/>
    <n v="3"/>
    <n v="2.5"/>
    <n v="3"/>
    <n v="3.1"/>
    <n v="4.5"/>
    <n v="3.2250000000000001"/>
    <n v="11.148047811758332"/>
    <x v="3"/>
  </r>
  <r>
    <x v="10"/>
    <x v="21"/>
    <s v="B1"/>
    <s v="B1"/>
    <s v="B1"/>
    <s v="B1"/>
    <s v="B"/>
    <s v="B"/>
    <s v="B"/>
    <s v="B"/>
    <s v="C2"/>
    <s v="C1"/>
    <x v="1"/>
    <x v="1"/>
    <x v="1"/>
    <n v="3"/>
    <n v="3.5"/>
    <n v="3.5"/>
    <n v="4.5"/>
    <n v="4"/>
    <n v="4"/>
    <n v="4.166666666666667"/>
    <n v="4"/>
    <n v="4.5"/>
    <n v="5"/>
    <n v="4"/>
    <n v="4"/>
    <n v="4.3"/>
    <n v="4"/>
    <n v="4"/>
    <n v="4"/>
    <n v="4"/>
    <n v="4"/>
    <n v="4"/>
    <n v="4"/>
    <n v="3.9916666666666667"/>
    <n v="15.96887591029739"/>
    <x v="127"/>
  </r>
  <r>
    <x v="10"/>
    <x v="22"/>
    <s v="A"/>
    <s v="A"/>
    <s v="A"/>
    <s v="A"/>
    <s v="A"/>
    <s v="A"/>
    <s v="A"/>
    <s v="A"/>
    <s v="A"/>
    <s v="A"/>
    <x v="2"/>
    <x v="0"/>
    <x v="5"/>
    <n v="4"/>
    <n v="4"/>
    <n v="3.8333333333333335"/>
    <n v="4"/>
    <n v="3.5"/>
    <n v="4"/>
    <n v="3.8333333333333335"/>
    <n v="4"/>
    <n v="3.5"/>
    <n v="3.5"/>
    <n v="4"/>
    <n v="3"/>
    <n v="3.6"/>
    <n v="3.5"/>
    <n v="4"/>
    <n v="4"/>
    <n v="3.5"/>
    <n v="2.5"/>
    <n v="3.5"/>
    <n v="4.5"/>
    <n v="3.6916666666666669"/>
    <n v="13.877260220423253"/>
    <x v="168"/>
  </r>
  <r>
    <x v="10"/>
    <x v="23"/>
    <s v="A"/>
    <s v="A"/>
    <s v="A"/>
    <s v="A"/>
    <s v="A"/>
    <s v="B"/>
    <s v="B"/>
    <s v="B"/>
    <s v="B"/>
    <s v="B"/>
    <x v="1"/>
    <x v="3"/>
    <x v="1"/>
    <n v="4"/>
    <n v="4"/>
    <n v="4"/>
    <n v="4.5"/>
    <n v="3"/>
    <n v="2.5"/>
    <n v="3.3333333333333335"/>
    <n v="3"/>
    <n v="3.5"/>
    <n v="3"/>
    <n v="3.5"/>
    <n v="3"/>
    <n v="3.2"/>
    <n v="3"/>
    <n v="3.5"/>
    <n v="4"/>
    <n v="3"/>
    <n v="3"/>
    <n v="3.3"/>
    <n v="4"/>
    <n v="3.4583333333333339"/>
    <n v="12.04878177225844"/>
    <x v="87"/>
  </r>
  <r>
    <x v="10"/>
    <x v="24"/>
    <s v="B1"/>
    <s v="B1"/>
    <s v="B1"/>
    <s v="B1"/>
    <s v="A"/>
    <s v="A"/>
    <s v="A"/>
    <s v="A"/>
    <s v="A"/>
    <s v="A"/>
    <x v="2"/>
    <x v="3"/>
    <x v="5"/>
    <n v="3.5"/>
    <n v="3"/>
    <n v="3.3333333333333335"/>
    <n v="4.5"/>
    <n v="3.5"/>
    <n v="3"/>
    <n v="3.6666666666666665"/>
    <n v="3"/>
    <n v="4"/>
    <n v="4"/>
    <n v="3"/>
    <n v="4"/>
    <n v="3.6"/>
    <n v="3.5"/>
    <n v="4"/>
    <n v="4.5"/>
    <n v="3.5"/>
    <n v="3.5"/>
    <n v="3.8"/>
    <n v="4.5"/>
    <n v="3.5999999999999996"/>
    <n v="14.436987422960033"/>
    <x v="3"/>
  </r>
  <r>
    <x v="10"/>
    <x v="25"/>
    <s v="A"/>
    <s v="A"/>
    <s v="A"/>
    <s v="A"/>
    <s v="A"/>
    <s v="A"/>
    <s v="A"/>
    <s v="A"/>
    <s v="A"/>
    <s v="A"/>
    <x v="2"/>
    <x v="3"/>
    <x v="5"/>
    <n v="3"/>
    <n v="2"/>
    <n v="2.8333333333333335"/>
    <n v="3.5"/>
    <n v="2.5"/>
    <n v="2.5"/>
    <n v="2.8333333333333335"/>
    <n v="3"/>
    <n v="3"/>
    <n v="4"/>
    <n v="3"/>
    <n v="3"/>
    <n v="3.2"/>
    <n v="4"/>
    <n v="3.5"/>
    <n v="3"/>
    <n v="2.5"/>
    <n v="3"/>
    <n v="3.2"/>
    <n v="4"/>
    <n v="3.0166666666666666"/>
    <n v="10.356556164945319"/>
    <x v="143"/>
  </r>
  <r>
    <x v="10"/>
    <x v="26"/>
    <s v="B2"/>
    <s v="B2"/>
    <s v="B2"/>
    <s v="B2"/>
    <s v="B"/>
    <s v="B"/>
    <s v="B"/>
    <s v="B"/>
    <s v="B"/>
    <s v="B"/>
    <x v="1"/>
    <x v="0"/>
    <x v="0"/>
    <n v="5"/>
    <n v="5"/>
    <n v="5"/>
    <n v="3"/>
    <n v="4"/>
    <n v="4"/>
    <n v="3.6666666666666665"/>
    <n v="4"/>
    <n v="4.5"/>
    <n v="5"/>
    <n v="4.5"/>
    <n v="4"/>
    <n v="4.4000000000000004"/>
    <n v="4"/>
    <n v="5"/>
    <n v="4"/>
    <n v="3"/>
    <n v="3"/>
    <n v="3.8"/>
    <n v="4.5"/>
    <n v="4.2166666666666668"/>
    <n v="16.713901601764498"/>
    <x v="16"/>
  </r>
  <r>
    <x v="10"/>
    <x v="27"/>
    <s v="A"/>
    <s v="A"/>
    <s v="A"/>
    <s v="A"/>
    <s v="A"/>
    <s v="A"/>
    <s v="A"/>
    <s v="A"/>
    <s v="A"/>
    <s v="A"/>
    <x v="2"/>
    <x v="3"/>
    <x v="5"/>
    <n v="3"/>
    <n v="4"/>
    <n v="3.5"/>
    <n v="3.5"/>
    <n v="3.5"/>
    <n v="3"/>
    <n v="3.3333333333333335"/>
    <n v="3"/>
    <n v="3"/>
    <n v="3"/>
    <n v="3"/>
    <n v="2.5"/>
    <n v="2.9"/>
    <n v="3"/>
    <n v="3.5"/>
    <n v="3"/>
    <n v="3.5"/>
    <n v="2.5"/>
    <n v="3.1"/>
    <n v="2.5"/>
    <n v="3.2083333333333335"/>
    <n v="9.3012632420188393"/>
    <x v="164"/>
  </r>
  <r>
    <x v="10"/>
    <x v="28"/>
    <s v="B1"/>
    <s v="B1"/>
    <s v="B1"/>
    <s v="B1"/>
    <s v="B"/>
    <s v="B"/>
    <s v="B"/>
    <s v="B"/>
    <s v="C1"/>
    <s v="C1"/>
    <x v="3"/>
    <x v="2"/>
    <x v="0"/>
    <n v="4.5"/>
    <n v="4"/>
    <n v="4.5"/>
    <n v="4.5"/>
    <n v="4.5"/>
    <n v="4"/>
    <n v="4.333333333333333"/>
    <n v="4.5"/>
    <n v="5.5"/>
    <n v="5"/>
    <n v="4.5"/>
    <n v="4"/>
    <n v="4.7"/>
    <n v="4.5"/>
    <n v="4.5"/>
    <n v="4.5"/>
    <n v="4.5"/>
    <n v="4"/>
    <n v="4.4000000000000004"/>
    <n v="4"/>
    <n v="4.4833333333333325"/>
    <n v="19.145607036710675"/>
    <x v="170"/>
  </r>
  <r>
    <x v="10"/>
    <x v="29"/>
    <s v="not applicable"/>
    <s v="not applicable"/>
    <s v="not applicable"/>
    <s v="not applicable"/>
    <s v="not applicable"/>
    <s v="not applicable"/>
    <s v="not applicable"/>
    <s v="not applicable"/>
    <s v="not applicable"/>
    <s v="not applicable"/>
    <x v="4"/>
    <x v="5"/>
    <x v="58"/>
    <n v="3.4000000000000004"/>
    <n v="3.4000000000000004"/>
    <n v="3.4000000000000004"/>
    <n v="3.9000000000000004"/>
    <n v="3.2"/>
    <n v="3.2"/>
    <n v="3.4000000000000004"/>
    <n v="3.5"/>
    <n v="3.6"/>
    <n v="3.9000000000000004"/>
    <n v="3.4000000000000004"/>
    <n v="3.2"/>
    <n v="3.5"/>
    <n v="3.5"/>
    <n v="3.6"/>
    <n v="3.7"/>
    <n v="3.4000000000000004"/>
    <n v="3"/>
    <n v="3.4000000000000004"/>
    <n v="3.8055555555555554"/>
    <n v="3.4592592592592601"/>
    <n v="12.4"/>
    <x v="171"/>
  </r>
  <r>
    <x v="10"/>
    <x v="30"/>
    <s v="not applicable"/>
    <s v="not applicable"/>
    <s v="not applicable"/>
    <s v="not applicable"/>
    <s v="not applicable"/>
    <s v="not applicable"/>
    <s v="not applicable"/>
    <s v="not applicable"/>
    <s v="not applicable"/>
    <s v="not applicable"/>
    <x v="4"/>
    <x v="6"/>
    <x v="34"/>
    <n v="3.4000000000000004"/>
    <n v="4.1000000000000005"/>
    <n v="3.8000000000000003"/>
    <n v="3.9000000000000004"/>
    <n v="3.6"/>
    <n v="3.3000000000000003"/>
    <n v="3.6"/>
    <n v="3.4000000000000004"/>
    <n v="3.7"/>
    <n v="4.1000000000000005"/>
    <n v="3.7"/>
    <n v="3.4000000000000004"/>
    <n v="3.6"/>
    <n v="3.4000000000000004"/>
    <n v="3.9000000000000004"/>
    <n v="3.9000000000000004"/>
    <n v="3.1"/>
    <n v="3.1"/>
    <n v="3.5"/>
    <n v="4.0714285714285712"/>
    <n v="3.6297619047619056"/>
    <n v="13.3"/>
    <x v="172"/>
  </r>
  <r>
    <x v="10"/>
    <x v="31"/>
    <s v="not applicable"/>
    <s v="not applicable"/>
    <s v="not applicable"/>
    <s v="not applicable"/>
    <s v="not applicable"/>
    <s v="not applicable"/>
    <s v="not applicable"/>
    <s v="not applicable"/>
    <s v="not applicable"/>
    <s v="not applicable"/>
    <x v="4"/>
    <x v="7"/>
    <x v="15"/>
    <n v="3.4444444444444446"/>
    <n v="3.6111111111111112"/>
    <n v="3.5740740740740735"/>
    <n v="3.9444444444444446"/>
    <n v="3.4074074074074074"/>
    <n v="3.2592592592592591"/>
    <n v="3.5370370370370376"/>
    <n v="3.5185185185185186"/>
    <n v="3.7592592592592591"/>
    <n v="4.0185185185185182"/>
    <n v="3.574074074074074"/>
    <n v="3.3148148148148149"/>
    <n v="3.6370370370370373"/>
    <n v="3.5185185185185186"/>
    <n v="3.7037037037037037"/>
    <n v="3.7962962962962963"/>
    <n v="3.3703703703703702"/>
    <n v="3.0925925925925926"/>
    <n v="3.4962962962962969"/>
    <n v="3.8888888888888888"/>
    <n v="3.5611111111111113"/>
    <n v="13.03922609545544"/>
    <x v="173"/>
  </r>
  <r>
    <x v="10"/>
    <x v="32"/>
    <s v="not applicable"/>
    <s v="not applicable"/>
    <s v="not applicable"/>
    <s v="not applicable"/>
    <s v="not applicable"/>
    <s v="not applicable"/>
    <s v="not applicable"/>
    <s v="not applicable"/>
    <s v="not applicable"/>
    <s v="not applicable"/>
    <x v="4"/>
    <x v="3"/>
    <x v="59"/>
    <n v="3.0833333333333335"/>
    <n v="3.0833333333333335"/>
    <n v="3.1527777777777781"/>
    <n v="3.8333333333333335"/>
    <n v="3.0416666666666665"/>
    <n v="2.625"/>
    <n v="3.1666666666666665"/>
    <n v="2.9583333333333335"/>
    <n v="3.125"/>
    <n v="3.4583333333333335"/>
    <n v="3.125"/>
    <n v="2.9583333333333335"/>
    <n v="3.125"/>
    <n v="3.3333333333333335"/>
    <n v="3.3333333333333335"/>
    <n v="3.375"/>
    <n v="2.875"/>
    <n v="2.7916666666666665"/>
    <n v="3.1416666666666675"/>
    <n v="3.7916666666666665"/>
    <n v="3.146527777777778"/>
    <n v="10.539098475676479"/>
    <x v="174"/>
  </r>
  <r>
    <x v="10"/>
    <x v="33"/>
    <s v="not applicable"/>
    <s v="not applicable"/>
    <s v="not applicable"/>
    <s v="not applicable"/>
    <s v="not applicable"/>
    <s v="not applicable"/>
    <s v="not applicable"/>
    <s v="not applicable"/>
    <s v="not applicable"/>
    <s v="not applicable"/>
    <x v="4"/>
    <x v="8"/>
    <x v="60"/>
    <n v="3.7222222222222223"/>
    <n v="3.9444444444444446"/>
    <n v="3.8148148148148149"/>
    <n v="4.0555555555555554"/>
    <n v="3.5"/>
    <n v="3.6666666666666665"/>
    <n v="3.7407407407407405"/>
    <n v="3.9444444444444446"/>
    <n v="4.1111111111111107"/>
    <n v="4.333333333333333"/>
    <n v="3.7777777777777777"/>
    <n v="3.5"/>
    <n v="3.9333333333333331"/>
    <n v="3.5"/>
    <n v="3.8333333333333335"/>
    <n v="4.166666666666667"/>
    <n v="3.7777777777777777"/>
    <n v="3.1666666666666665"/>
    <n v="3.6888888888888891"/>
    <n v="3.8888888888888888"/>
    <n v="3.7944444444444443"/>
    <n v="14.392522912978709"/>
    <x v="175"/>
  </r>
  <r>
    <x v="10"/>
    <x v="34"/>
    <s v="not applicable"/>
    <s v="not applicable"/>
    <s v="not applicable"/>
    <s v="not applicable"/>
    <s v="not applicable"/>
    <s v="not applicable"/>
    <s v="not applicable"/>
    <s v="not applicable"/>
    <s v="not applicable"/>
    <s v="not applicable"/>
    <x v="4"/>
    <x v="8"/>
    <x v="11"/>
    <n v="3.75"/>
    <n v="4.166666666666667"/>
    <n v="4.0555555555555562"/>
    <n v="4"/>
    <n v="4"/>
    <n v="3.9166666666666665"/>
    <n v="3.9722222222222219"/>
    <n v="4"/>
    <n v="4.5"/>
    <n v="4.666666666666667"/>
    <n v="4.166666666666667"/>
    <n v="3.75"/>
    <n v="4.2166666666666668"/>
    <n v="3.9166666666666665"/>
    <n v="4.25"/>
    <n v="4.083333333333333"/>
    <n v="3.75"/>
    <n v="3.5833333333333335"/>
    <n v="3.9166666666666665"/>
    <n v="4.083333333333333"/>
    <n v="4.0402777777777779"/>
    <n v="16.00953610872844"/>
    <x v="176"/>
  </r>
  <r>
    <x v="10"/>
    <x v="35"/>
    <s v="not applicable"/>
    <s v="not applicable"/>
    <s v="not applicable"/>
    <s v="not applicable"/>
    <s v="not applicable"/>
    <s v="not applicable"/>
    <s v="not applicable"/>
    <s v="not applicable"/>
    <s v="not applicable"/>
    <s v="not applicable"/>
    <x v="4"/>
    <x v="8"/>
    <x v="61"/>
    <n v="3.7333333333333334"/>
    <n v="4.0333333333333332"/>
    <n v="3.9111111111111114"/>
    <n v="4.0333333333333332"/>
    <n v="3.7"/>
    <n v="3.7666666666666666"/>
    <n v="3.833333333333333"/>
    <n v="3.9666666666666668"/>
    <n v="4.2666666666666666"/>
    <n v="4.4666666666666668"/>
    <n v="3.9333333333333331"/>
    <n v="3.6"/>
    <n v="4.046666666666666"/>
    <n v="3.6666666666666665"/>
    <n v="4"/>
    <n v="4.1333333333333337"/>
    <n v="3.7666666666666666"/>
    <n v="3.3333333333333335"/>
    <n v="3.78"/>
    <n v="3.9666666666666668"/>
    <n v="3.8927777777777774"/>
    <n v="15.039328191278601"/>
    <x v="177"/>
  </r>
  <r>
    <x v="11"/>
    <x v="37"/>
    <s v="A"/>
    <s v="A"/>
    <s v="A"/>
    <s v="A"/>
    <s v="A"/>
    <s v="A"/>
    <s v="A"/>
    <s v="A"/>
    <s v="A"/>
    <s v="A"/>
    <x v="2"/>
    <x v="0"/>
    <x v="7"/>
    <n v="3"/>
    <n v="3"/>
    <n v="3"/>
    <n v="3.5"/>
    <n v="2"/>
    <n v="3"/>
    <n v="2.8333333333333335"/>
    <n v="2.5"/>
    <n v="3"/>
    <n v="3"/>
    <n v="2.5"/>
    <n v="2"/>
    <n v="2.6"/>
    <n v="1.5"/>
    <n v="4"/>
    <n v="3.5"/>
    <n v="2.5"/>
    <n v="2"/>
    <n v="2.7"/>
    <n v="3"/>
    <n v="2.7833333333333332"/>
    <n v="7.7395328655237314"/>
    <x v="3"/>
  </r>
  <r>
    <x v="11"/>
    <x v="2"/>
    <s v="B1"/>
    <s v="B1"/>
    <s v="B1"/>
    <s v="B1"/>
    <s v="B"/>
    <s v="B"/>
    <s v="B"/>
    <s v="B"/>
    <s v="B"/>
    <s v="B"/>
    <x v="1"/>
    <x v="1"/>
    <x v="2"/>
    <n v="4"/>
    <n v="5"/>
    <n v="4.5"/>
    <n v="4"/>
    <n v="3.5"/>
    <n v="3"/>
    <n v="3.5"/>
    <n v="4.5"/>
    <n v="4.5"/>
    <n v="4.5"/>
    <n v="4"/>
    <n v="3.5"/>
    <n v="4.2"/>
    <n v="3.5"/>
    <n v="4"/>
    <n v="4"/>
    <n v="4"/>
    <n v="3.5"/>
    <n v="3.8"/>
    <n v="4.5"/>
    <n v="4"/>
    <n v="15.929947845154436"/>
    <x v="81"/>
  </r>
  <r>
    <x v="11"/>
    <x v="3"/>
    <s v="A"/>
    <s v="A"/>
    <s v="A"/>
    <s v="A"/>
    <s v="A"/>
    <s v="A"/>
    <s v="A"/>
    <s v="A"/>
    <s v="A"/>
    <s v="A"/>
    <x v="2"/>
    <x v="1"/>
    <x v="1"/>
    <n v="4"/>
    <n v="4.5"/>
    <n v="4.166666666666667"/>
    <n v="4.5"/>
    <n v="4"/>
    <n v="4"/>
    <n v="4.166666666666667"/>
    <n v="4.5"/>
    <n v="5"/>
    <n v="5.5"/>
    <n v="4"/>
    <n v="5"/>
    <n v="4.8"/>
    <n v="5"/>
    <n v="4.5"/>
    <n v="5"/>
    <n v="5.5"/>
    <n v="5"/>
    <n v="5"/>
    <n v="3.5"/>
    <n v="4.5333333333333332"/>
    <n v="20.467651623629944"/>
    <x v="178"/>
  </r>
  <r>
    <x v="11"/>
    <x v="4"/>
    <s v="A"/>
    <s v="A"/>
    <s v="A"/>
    <s v="A"/>
    <s v="A"/>
    <s v="A"/>
    <s v="A"/>
    <s v="A"/>
    <s v="A"/>
    <s v="A"/>
    <x v="2"/>
    <x v="2"/>
    <x v="2"/>
    <n v="4"/>
    <n v="5"/>
    <n v="4.5"/>
    <n v="4.5"/>
    <n v="4"/>
    <n v="4"/>
    <n v="4.166666666666667"/>
    <n v="4.5"/>
    <n v="4"/>
    <n v="4.5"/>
    <n v="3.5"/>
    <n v="3"/>
    <n v="3.9"/>
    <n v="4"/>
    <n v="4.5"/>
    <n v="4"/>
    <n v="4"/>
    <n v="3"/>
    <n v="3.9"/>
    <n v="3.5"/>
    <n v="4.1166666666666671"/>
    <n v="15.479403064087949"/>
    <x v="61"/>
  </r>
  <r>
    <x v="11"/>
    <x v="7"/>
    <s v="A"/>
    <s v="A"/>
    <s v="A"/>
    <s v="A"/>
    <s v="A"/>
    <s v="A"/>
    <s v="A"/>
    <s v="A"/>
    <s v="A"/>
    <s v="A"/>
    <x v="2"/>
    <x v="3"/>
    <x v="1"/>
    <n v="3.5"/>
    <n v="2.5"/>
    <n v="3.3333333333333335"/>
    <n v="3"/>
    <n v="2.5"/>
    <n v="2"/>
    <n v="2.5"/>
    <n v="3"/>
    <n v="3"/>
    <n v="3.5"/>
    <n v="3.5"/>
    <n v="2.5"/>
    <n v="3.1"/>
    <n v="3.5"/>
    <n v="2.5"/>
    <n v="3"/>
    <n v="3"/>
    <n v="2.5"/>
    <n v="2.9"/>
    <n v="4.5"/>
    <n v="2.9583333333333335"/>
    <n v="9.7743154541354702"/>
    <x v="83"/>
  </r>
  <r>
    <x v="11"/>
    <x v="8"/>
    <s v="A"/>
    <s v="A"/>
    <s v="A"/>
    <s v="A"/>
    <s v="A"/>
    <s v="A"/>
    <s v="A"/>
    <s v="A"/>
    <s v="A"/>
    <s v="A"/>
    <x v="2"/>
    <x v="0"/>
    <x v="1"/>
    <n v="4"/>
    <n v="4"/>
    <n v="4"/>
    <n v="4.5"/>
    <n v="4"/>
    <n v="4"/>
    <n v="4.166666666666667"/>
    <n v="5"/>
    <n v="4"/>
    <n v="5"/>
    <n v="5"/>
    <n v="3"/>
    <n v="4.4000000000000004"/>
    <n v="3.5"/>
    <n v="3.5"/>
    <n v="4"/>
    <n v="4"/>
    <n v="3.5"/>
    <n v="3.7"/>
    <n v="3.5"/>
    <n v="4.0666666666666673"/>
    <n v="14.685587522339848"/>
    <x v="3"/>
  </r>
  <r>
    <x v="11"/>
    <x v="9"/>
    <s v="A"/>
    <s v="A"/>
    <s v="A"/>
    <s v="A"/>
    <s v="A"/>
    <s v="A"/>
    <s v="A"/>
    <s v="A"/>
    <s v="A"/>
    <s v="A"/>
    <x v="2"/>
    <x v="2"/>
    <x v="5"/>
    <n v="4"/>
    <n v="3"/>
    <n v="3.5"/>
    <n v="4.5"/>
    <n v="3.5"/>
    <n v="3.5"/>
    <n v="3.8333333333333335"/>
    <n v="4"/>
    <n v="4.5"/>
    <n v="4.5"/>
    <n v="3.5"/>
    <n v="3.5"/>
    <n v="4"/>
    <n v="3.5"/>
    <n v="4"/>
    <n v="4"/>
    <n v="4"/>
    <n v="3"/>
    <n v="3.7"/>
    <n v="3.5"/>
    <n v="3.7583333333333337"/>
    <n v="13.661161410988139"/>
    <x v="179"/>
  </r>
  <r>
    <x v="11"/>
    <x v="10"/>
    <s v="A"/>
    <s v="A"/>
    <s v="A"/>
    <s v="A"/>
    <s v="A"/>
    <s v="A"/>
    <s v="A"/>
    <s v="A"/>
    <s v="A"/>
    <s v="A"/>
    <x v="2"/>
    <x v="1"/>
    <x v="5"/>
    <n v="3.5"/>
    <n v="3"/>
    <n v="3.3333333333333335"/>
    <n v="4"/>
    <n v="3.5"/>
    <n v="4"/>
    <n v="3.8333333333333335"/>
    <n v="4"/>
    <n v="5"/>
    <n v="5"/>
    <n v="4.5"/>
    <n v="4"/>
    <n v="4.5"/>
    <n v="4"/>
    <n v="3"/>
    <n v="5"/>
    <n v="4"/>
    <n v="2"/>
    <n v="3.6"/>
    <n v="4.5"/>
    <n v="3.8166666666666669"/>
    <n v="14.626625078187118"/>
    <x v="23"/>
  </r>
  <r>
    <x v="11"/>
    <x v="11"/>
    <s v="B1"/>
    <s v="B1"/>
    <s v="B1"/>
    <s v="B1"/>
    <s v="B"/>
    <s v="B"/>
    <s v="A"/>
    <s v="A"/>
    <s v="A"/>
    <s v="A"/>
    <x v="2"/>
    <x v="3"/>
    <x v="7"/>
    <n v="2.5"/>
    <n v="2"/>
    <n v="2.5"/>
    <n v="3.5"/>
    <n v="3"/>
    <n v="2.5"/>
    <n v="3"/>
    <n v="3"/>
    <n v="2.5"/>
    <n v="3"/>
    <n v="3"/>
    <n v="3"/>
    <n v="2.9"/>
    <n v="4"/>
    <n v="3"/>
    <n v="2.5"/>
    <n v="2.5"/>
    <n v="2.5"/>
    <n v="2.9"/>
    <n v="2.5"/>
    <n v="2.8250000000000002"/>
    <n v="7.8485715617591065"/>
    <x v="7"/>
  </r>
  <r>
    <x v="11"/>
    <x v="12"/>
    <s v="B1"/>
    <s v="B1"/>
    <s v="B1"/>
    <s v="B1"/>
    <s v="B"/>
    <s v="B"/>
    <s v="B"/>
    <s v="A"/>
    <s v="A"/>
    <s v="A"/>
    <x v="2"/>
    <x v="3"/>
    <x v="5"/>
    <n v="2.5"/>
    <n v="2.5"/>
    <n v="2.8333333333333335"/>
    <n v="4"/>
    <n v="3"/>
    <n v="2"/>
    <n v="3"/>
    <n v="3"/>
    <n v="2.5"/>
    <n v="3"/>
    <n v="3"/>
    <n v="2.5"/>
    <n v="2.8"/>
    <n v="3"/>
    <n v="3"/>
    <n v="3"/>
    <n v="2.5"/>
    <n v="2.5"/>
    <n v="2.8"/>
    <n v="4.5"/>
    <n v="2.8583333333333334"/>
    <n v="9.2142897264272463"/>
    <x v="61"/>
  </r>
  <r>
    <x v="11"/>
    <x v="13"/>
    <s v="A"/>
    <s v="A"/>
    <s v="A"/>
    <s v="A"/>
    <s v="A"/>
    <s v="B"/>
    <s v="B"/>
    <s v="B"/>
    <s v="B"/>
    <s v="B"/>
    <x v="1"/>
    <x v="4"/>
    <x v="1"/>
    <n v="3.5"/>
    <n v="3.5"/>
    <n v="3.6666666666666665"/>
    <n v="4.5"/>
    <n v="3.5"/>
    <n v="4"/>
    <n v="4"/>
    <n v="4.5"/>
    <n v="4"/>
    <n v="5"/>
    <n v="4.5"/>
    <n v="3"/>
    <n v="4.2"/>
    <n v="4"/>
    <n v="3.5"/>
    <n v="4.5"/>
    <n v="4"/>
    <n v="3.5"/>
    <n v="3.9"/>
    <n v="3"/>
    <n v="3.9416666666666669"/>
    <n v="14.198622915193216"/>
    <x v="180"/>
  </r>
  <r>
    <x v="11"/>
    <x v="38"/>
    <s v="A"/>
    <s v="A"/>
    <s v="A"/>
    <s v="A"/>
    <s v="A"/>
    <s v="A"/>
    <s v="A"/>
    <s v="A"/>
    <s v="A"/>
    <s v="A"/>
    <x v="2"/>
    <x v="2"/>
    <x v="7"/>
    <n v="3.5"/>
    <n v="4.5"/>
    <n v="3.6666666666666665"/>
    <n v="4"/>
    <n v="3"/>
    <n v="3"/>
    <n v="3.3333333333333335"/>
    <n v="4"/>
    <n v="4"/>
    <n v="4"/>
    <n v="3"/>
    <n v="2.5"/>
    <n v="3.5"/>
    <n v="3"/>
    <n v="3"/>
    <n v="3"/>
    <n v="3"/>
    <n v="3"/>
    <n v="3"/>
    <n v="4"/>
    <n v="3.375"/>
    <n v="10.929162496381096"/>
    <x v="112"/>
  </r>
  <r>
    <x v="11"/>
    <x v="14"/>
    <s v="B2"/>
    <s v="B2"/>
    <s v="B2"/>
    <s v="B2"/>
    <s v="A"/>
    <s v="A"/>
    <s v="A"/>
    <s v="A"/>
    <s v="A"/>
    <s v="A"/>
    <x v="2"/>
    <x v="3"/>
    <x v="7"/>
    <n v="3"/>
    <n v="1.5"/>
    <n v="2.5"/>
    <n v="3.5"/>
    <n v="1"/>
    <n v="2"/>
    <n v="2.1666666666666665"/>
    <n v="3"/>
    <n v="3"/>
    <n v="3"/>
    <n v="3.5"/>
    <n v="1.5"/>
    <n v="2.8"/>
    <n v="2.5"/>
    <n v="3.5"/>
    <n v="3"/>
    <n v="2.5"/>
    <n v="2.5"/>
    <n v="2.8"/>
    <n v="4.5"/>
    <n v="2.5666666666666664"/>
    <n v="8.3238767620112419"/>
    <x v="41"/>
  </r>
  <r>
    <x v="11"/>
    <x v="15"/>
    <s v="A"/>
    <s v="A"/>
    <s v="A"/>
    <s v="A"/>
    <s v="A"/>
    <s v="A"/>
    <s v="A"/>
    <s v="A"/>
    <s v="A"/>
    <s v="A"/>
    <x v="2"/>
    <x v="1"/>
    <x v="2"/>
    <n v="3.5"/>
    <n v="4.5"/>
    <n v="4.166666666666667"/>
    <n v="4"/>
    <n v="4"/>
    <n v="4"/>
    <n v="4"/>
    <n v="4"/>
    <n v="4"/>
    <n v="4.5"/>
    <n v="4"/>
    <n v="3.5"/>
    <n v="4"/>
    <n v="3.5"/>
    <n v="4"/>
    <n v="5"/>
    <n v="3.5"/>
    <n v="3.5"/>
    <n v="3.9"/>
    <n v="4.5"/>
    <n v="4.0166666666666666"/>
    <n v="16.317875289156909"/>
    <x v="82"/>
  </r>
  <r>
    <x v="11"/>
    <x v="16"/>
    <s v="B1"/>
    <s v="B1"/>
    <s v="B1"/>
    <s v="B1"/>
    <s v="B"/>
    <s v="B"/>
    <s v="B"/>
    <s v="B"/>
    <s v="B"/>
    <s v="B"/>
    <x v="1"/>
    <x v="0"/>
    <x v="7"/>
    <n v="2.5"/>
    <n v="4.5"/>
    <n v="3.3333333333333335"/>
    <n v="4"/>
    <n v="4"/>
    <n v="4"/>
    <n v="4"/>
    <n v="3"/>
    <n v="4"/>
    <n v="3.5"/>
    <n v="3.5"/>
    <n v="3"/>
    <n v="3.4"/>
    <n v="3.5"/>
    <n v="4.5"/>
    <n v="3.5"/>
    <n v="3"/>
    <n v="3.5"/>
    <n v="3.6"/>
    <n v="3"/>
    <n v="3.5833333333333335"/>
    <n v="12.217102871121831"/>
    <x v="181"/>
  </r>
  <r>
    <x v="11"/>
    <x v="17"/>
    <s v="—"/>
    <s v="B2"/>
    <s v="B2"/>
    <s v="B2"/>
    <s v="B"/>
    <s v="B"/>
    <s v="B"/>
    <s v="B"/>
    <s v="B"/>
    <s v="B"/>
    <x v="1"/>
    <x v="3"/>
    <x v="5"/>
    <n v="2.5"/>
    <n v="3.5"/>
    <n v="3.1666666666666665"/>
    <n v="4"/>
    <n v="3.5"/>
    <n v="2.5"/>
    <n v="3.3333333333333335"/>
    <n v="3"/>
    <n v="2.5"/>
    <n v="4.5"/>
    <n v="3.5"/>
    <n v="3.5"/>
    <n v="3.4"/>
    <n v="4"/>
    <n v="3.5"/>
    <n v="3.5"/>
    <n v="3"/>
    <n v="2.5"/>
    <n v="3.3"/>
    <n v="4.5"/>
    <n v="3.3"/>
    <n v="11.951913791079438"/>
    <x v="41"/>
  </r>
  <r>
    <x v="11"/>
    <x v="18"/>
    <s v="B2"/>
    <s v="B2"/>
    <s v="B2"/>
    <s v="B2"/>
    <s v="B"/>
    <s v="B"/>
    <s v="B"/>
    <s v="B"/>
    <s v="B"/>
    <s v="B"/>
    <x v="1"/>
    <x v="3"/>
    <x v="3"/>
    <n v="2.5"/>
    <n v="3.5"/>
    <n v="2.6666666666666665"/>
    <n v="4"/>
    <n v="3.5"/>
    <n v="2.5"/>
    <n v="3.3333333333333335"/>
    <n v="2"/>
    <n v="3"/>
    <n v="3"/>
    <n v="2.5"/>
    <n v="2"/>
    <n v="2.5"/>
    <n v="2"/>
    <n v="3"/>
    <n v="3.5"/>
    <n v="2"/>
    <n v="2"/>
    <n v="2.5"/>
    <n v="3"/>
    <n v="2.75"/>
    <n v="7.2058423238407441"/>
    <x v="156"/>
  </r>
  <r>
    <x v="11"/>
    <x v="19"/>
    <s v="A"/>
    <s v="A"/>
    <s v="A"/>
    <s v="A"/>
    <s v="A"/>
    <s v="A"/>
    <s v="A"/>
    <s v="A"/>
    <s v="A"/>
    <s v="A"/>
    <x v="2"/>
    <x v="3"/>
    <x v="5"/>
    <n v="4"/>
    <n v="3.5"/>
    <n v="3.6666666666666665"/>
    <n v="4.5"/>
    <n v="3.5"/>
    <n v="3.5"/>
    <n v="3.8333333333333335"/>
    <n v="3.5"/>
    <n v="4.5"/>
    <n v="4"/>
    <n v="3.5"/>
    <n v="3.5"/>
    <n v="3.8"/>
    <n v="4"/>
    <n v="3.5"/>
    <n v="4"/>
    <n v="4"/>
    <n v="3.5"/>
    <n v="3.8"/>
    <n v="3.5"/>
    <n v="3.7750000000000004"/>
    <n v="14.001483148967768"/>
    <x v="3"/>
  </r>
  <r>
    <x v="11"/>
    <x v="20"/>
    <s v="A"/>
    <s v="A"/>
    <s v="A"/>
    <s v="A"/>
    <s v="A"/>
    <s v="A"/>
    <s v="A"/>
    <s v="A"/>
    <s v="A"/>
    <s v="A"/>
    <x v="2"/>
    <x v="3"/>
    <x v="5"/>
    <n v="3"/>
    <n v="4"/>
    <n v="3.5"/>
    <n v="3.5"/>
    <n v="3.5"/>
    <n v="3.5"/>
    <n v="3.5"/>
    <n v="3"/>
    <n v="3"/>
    <n v="3.5"/>
    <n v="2.5"/>
    <n v="2"/>
    <n v="2.8"/>
    <n v="3.5"/>
    <n v="3"/>
    <n v="3"/>
    <n v="2.5"/>
    <n v="3"/>
    <n v="3"/>
    <n v="3"/>
    <n v="3.2"/>
    <n v="9.5528070493709603"/>
    <x v="23"/>
  </r>
  <r>
    <x v="11"/>
    <x v="22"/>
    <s v="A"/>
    <s v="A"/>
    <s v="A"/>
    <s v="A"/>
    <s v="A"/>
    <s v="A"/>
    <s v="A"/>
    <s v="A"/>
    <s v="A"/>
    <s v="A"/>
    <x v="2"/>
    <x v="0"/>
    <x v="1"/>
    <n v="3.5"/>
    <n v="3.5"/>
    <n v="3.6666666666666665"/>
    <n v="4"/>
    <n v="2.5"/>
    <n v="4"/>
    <n v="3.5"/>
    <n v="4"/>
    <n v="3.5"/>
    <n v="4"/>
    <n v="4"/>
    <n v="3"/>
    <n v="3.7"/>
    <n v="3.5"/>
    <n v="4"/>
    <n v="4"/>
    <n v="3.5"/>
    <n v="2.5"/>
    <n v="3.5"/>
    <n v="4.5"/>
    <n v="3.5916666666666668"/>
    <n v="13.530516085593968"/>
    <x v="182"/>
  </r>
  <r>
    <x v="11"/>
    <x v="23"/>
    <s v="A"/>
    <s v="A"/>
    <s v="A"/>
    <s v="A"/>
    <s v="A"/>
    <s v="B"/>
    <s v="B"/>
    <s v="B"/>
    <s v="B"/>
    <s v="B"/>
    <x v="1"/>
    <x v="2"/>
    <x v="5"/>
    <n v="3.5"/>
    <n v="3.5"/>
    <n v="3.5"/>
    <n v="4.5"/>
    <n v="3"/>
    <n v="2.5"/>
    <n v="3.3333333333333335"/>
    <n v="3.5"/>
    <n v="3.5"/>
    <n v="3.5"/>
    <n v="3.5"/>
    <n v="2.5"/>
    <n v="3.3"/>
    <n v="2.5"/>
    <n v="3.5"/>
    <n v="3.5"/>
    <n v="3"/>
    <n v="3"/>
    <n v="3.1"/>
    <n v="4"/>
    <n v="3.3083333333333331"/>
    <n v="11.015936990355385"/>
    <x v="183"/>
  </r>
  <r>
    <x v="11"/>
    <x v="24"/>
    <s v="B1"/>
    <s v="B1"/>
    <s v="B1"/>
    <s v="B1"/>
    <s v="A"/>
    <s v="A"/>
    <s v="A"/>
    <s v="A"/>
    <s v="A"/>
    <s v="A"/>
    <x v="2"/>
    <x v="3"/>
    <x v="1"/>
    <n v="3.5"/>
    <n v="3"/>
    <n v="3.5"/>
    <n v="4.5"/>
    <n v="3.5"/>
    <n v="3"/>
    <n v="3.6666666666666665"/>
    <n v="2.5"/>
    <n v="4"/>
    <n v="4"/>
    <n v="3"/>
    <n v="3.5"/>
    <n v="3.4"/>
    <n v="3.5"/>
    <n v="3.5"/>
    <n v="4.5"/>
    <n v="3"/>
    <n v="3.5"/>
    <n v="3.6"/>
    <n v="4"/>
    <n v="3.5416666666666665"/>
    <n v="13.173228501277821"/>
    <x v="147"/>
  </r>
  <r>
    <x v="11"/>
    <x v="25"/>
    <s v="A"/>
    <s v="A"/>
    <s v="A"/>
    <s v="A"/>
    <s v="A"/>
    <s v="A"/>
    <s v="A"/>
    <s v="A"/>
    <s v="A"/>
    <s v="A"/>
    <x v="2"/>
    <x v="3"/>
    <x v="5"/>
    <n v="3"/>
    <n v="2"/>
    <n v="2.8333333333333335"/>
    <n v="3.5"/>
    <n v="2.5"/>
    <n v="2.5"/>
    <n v="2.8333333333333335"/>
    <n v="3"/>
    <n v="3"/>
    <n v="4"/>
    <n v="3"/>
    <n v="3"/>
    <n v="3.2"/>
    <n v="4"/>
    <n v="3.5"/>
    <n v="3"/>
    <n v="2.5"/>
    <n v="3"/>
    <n v="3.2"/>
    <n v="4.5"/>
    <n v="3.0166666666666666"/>
    <n v="10.729046350452567"/>
    <x v="3"/>
  </r>
  <r>
    <x v="11"/>
    <x v="26"/>
    <s v="B2"/>
    <s v="B2"/>
    <s v="B2"/>
    <s v="B2"/>
    <s v="B"/>
    <s v="B"/>
    <s v="B"/>
    <s v="B"/>
    <s v="B"/>
    <s v="B"/>
    <x v="1"/>
    <x v="0"/>
    <x v="2"/>
    <n v="5"/>
    <n v="5"/>
    <n v="4.833333333333333"/>
    <n v="3.5"/>
    <n v="4"/>
    <n v="4.5"/>
    <n v="4"/>
    <n v="4"/>
    <n v="4.5"/>
    <n v="5"/>
    <n v="4.5"/>
    <n v="3.5"/>
    <n v="4.3"/>
    <n v="4"/>
    <n v="4.5"/>
    <n v="4"/>
    <n v="3"/>
    <n v="3"/>
    <n v="3.7"/>
    <n v="3"/>
    <n v="4.208333333333333"/>
    <n v="14.461578493439918"/>
    <x v="184"/>
  </r>
  <r>
    <x v="11"/>
    <x v="27"/>
    <s v="A"/>
    <s v="A"/>
    <s v="A"/>
    <s v="A"/>
    <s v="A"/>
    <s v="A"/>
    <s v="A"/>
    <s v="A"/>
    <s v="A"/>
    <s v="A"/>
    <x v="2"/>
    <x v="3"/>
    <x v="7"/>
    <n v="3"/>
    <n v="4"/>
    <n v="3.3333333333333335"/>
    <n v="3.5"/>
    <n v="3.5"/>
    <n v="3"/>
    <n v="3.3333333333333335"/>
    <n v="3"/>
    <n v="3"/>
    <n v="3"/>
    <n v="3"/>
    <n v="2.5"/>
    <n v="2.9"/>
    <n v="3"/>
    <n v="3.5"/>
    <n v="3"/>
    <n v="3.5"/>
    <n v="3"/>
    <n v="3.2"/>
    <n v="3.5"/>
    <n v="3.1916666666666664"/>
    <n v="10.493441911287601"/>
    <x v="185"/>
  </r>
  <r>
    <x v="11"/>
    <x v="29"/>
    <s v="not applicable"/>
    <s v="not applicable"/>
    <s v="not applicable"/>
    <s v="not applicable"/>
    <s v="not applicable"/>
    <s v="not applicable"/>
    <s v="not applicable"/>
    <s v="not applicable"/>
    <s v="not applicable"/>
    <s v="not applicable"/>
    <x v="4"/>
    <x v="5"/>
    <x v="62"/>
    <n v="3.4000000000000004"/>
    <n v="3.3000000000000003"/>
    <n v="3.4000000000000004"/>
    <n v="3.9000000000000004"/>
    <n v="3.1"/>
    <n v="3.2"/>
    <n v="3.4000000000000004"/>
    <n v="3.5"/>
    <n v="3.6"/>
    <n v="3.9000000000000004"/>
    <n v="3.4000000000000004"/>
    <n v="3"/>
    <n v="3.5"/>
    <n v="3.5"/>
    <n v="3.5"/>
    <n v="3.7"/>
    <n v="3.3000000000000003"/>
    <n v="3"/>
    <n v="3.4000000000000004"/>
    <n v="3.8333333333333335"/>
    <n v="3.4439814814814813"/>
    <n v="12.3"/>
    <x v="186"/>
  </r>
  <r>
    <x v="11"/>
    <x v="30"/>
    <s v="not applicable"/>
    <s v="not applicable"/>
    <s v="not applicable"/>
    <s v="not applicable"/>
    <s v="not applicable"/>
    <s v="not applicable"/>
    <s v="not applicable"/>
    <s v="not applicable"/>
    <s v="not applicable"/>
    <s v="not applicable"/>
    <x v="4"/>
    <x v="6"/>
    <x v="63"/>
    <n v="3.4000000000000004"/>
    <n v="4.1000000000000005"/>
    <n v="3.7"/>
    <n v="4.1000000000000005"/>
    <n v="3.6"/>
    <n v="3.3000000000000003"/>
    <n v="3.6"/>
    <n v="3.4000000000000004"/>
    <n v="3.6"/>
    <n v="4"/>
    <n v="3.6"/>
    <n v="2.9000000000000004"/>
    <n v="3.5"/>
    <n v="3.3000000000000003"/>
    <n v="3.7"/>
    <n v="3.8000000000000003"/>
    <n v="3.2"/>
    <n v="3"/>
    <n v="3.4000000000000004"/>
    <n v="3.5714285714285716"/>
    <n v="3.5845238095238092"/>
    <n v="12.100000000000001"/>
    <x v="187"/>
  </r>
  <r>
    <x v="11"/>
    <x v="31"/>
    <s v="not applicable"/>
    <s v="not applicable"/>
    <s v="not applicable"/>
    <s v="not applicable"/>
    <s v="not applicable"/>
    <s v="not applicable"/>
    <s v="not applicable"/>
    <s v="not applicable"/>
    <s v="not applicable"/>
    <s v="not applicable"/>
    <x v="4"/>
    <x v="7"/>
    <x v="64"/>
    <n v="3.38"/>
    <n v="3.54"/>
    <n v="3.5066666666666668"/>
    <n v="3.98"/>
    <n v="3.26"/>
    <n v="3.22"/>
    <n v="3.4866666666666668"/>
    <n v="3.52"/>
    <n v="3.66"/>
    <n v="4"/>
    <n v="3.52"/>
    <n v="2.98"/>
    <n v="3.536"/>
    <n v="3.44"/>
    <n v="3.6"/>
    <n v="3.72"/>
    <n v="3.28"/>
    <n v="2.98"/>
    <n v="3.4040000000000008"/>
    <n v="3.76"/>
    <n v="3.4833333333333334"/>
    <n v="12.301180845270537"/>
    <x v="188"/>
  </r>
  <r>
    <x v="11"/>
    <x v="32"/>
    <s v="not applicable"/>
    <s v="not applicable"/>
    <s v="not applicable"/>
    <s v="not applicable"/>
    <s v="not applicable"/>
    <s v="not applicable"/>
    <s v="not applicable"/>
    <s v="not applicable"/>
    <s v="not applicable"/>
    <s v="not applicable"/>
    <x v="4"/>
    <x v="3"/>
    <x v="65"/>
    <n v="3.0416666666666665"/>
    <n v="2.9583333333333335"/>
    <n v="3.1111111111111112"/>
    <n v="3.8333333333333335"/>
    <n v="3"/>
    <n v="2.625"/>
    <n v="3.1527777777777781"/>
    <n v="2.9583333333333335"/>
    <n v="3.125"/>
    <n v="3.5"/>
    <n v="3.125"/>
    <n v="2.6666666666666665"/>
    <n v="3.0749999999999997"/>
    <n v="3.2916666666666665"/>
    <n v="3.25"/>
    <n v="3.2916666666666665"/>
    <n v="2.8333333333333335"/>
    <n v="2.7916666666666665"/>
    <n v="3.0916666666666672"/>
    <n v="3.8333333333333335"/>
    <n v="3.1076388888888888"/>
    <n v="10.273729464247111"/>
    <x v="189"/>
  </r>
  <r>
    <x v="11"/>
    <x v="33"/>
    <s v="not applicable"/>
    <s v="not applicable"/>
    <s v="not applicable"/>
    <s v="not applicable"/>
    <s v="not applicable"/>
    <s v="not applicable"/>
    <s v="not applicable"/>
    <s v="not applicable"/>
    <s v="not applicable"/>
    <s v="not applicable"/>
    <x v="4"/>
    <x v="8"/>
    <x v="60"/>
    <n v="3.6666666666666665"/>
    <n v="3.8888888888888888"/>
    <n v="3.7777777777777777"/>
    <n v="4.166666666666667"/>
    <n v="3.3888888888888888"/>
    <n v="3.7222222222222223"/>
    <n v="3.7592592592592586"/>
    <n v="4.0555555555555554"/>
    <n v="4.1111111111111107"/>
    <n v="4.4444444444444446"/>
    <n v="3.7777777777777777"/>
    <n v="3.2777777777777777"/>
    <n v="3.933333333333334"/>
    <n v="3.5"/>
    <n v="3.8333333333333335"/>
    <n v="4.166666666666667"/>
    <n v="3.7777777777777777"/>
    <n v="3.0555555555555554"/>
    <n v="3.6666666666666665"/>
    <n v="3.8333333333333335"/>
    <n v="3.784259259259259"/>
    <n v="14.159723937320969"/>
    <x v="190"/>
  </r>
  <r>
    <x v="11"/>
    <x v="34"/>
    <s v="not applicable"/>
    <s v="not applicable"/>
    <s v="not applicable"/>
    <s v="not applicable"/>
    <s v="not applicable"/>
    <s v="not applicable"/>
    <s v="not applicable"/>
    <s v="not applicable"/>
    <s v="not applicable"/>
    <s v="not applicable"/>
    <x v="4"/>
    <x v="8"/>
    <x v="1"/>
    <n v="3.75"/>
    <n v="4.5"/>
    <n v="4.083333333333333"/>
    <n v="4"/>
    <n v="3.75"/>
    <n v="3.875"/>
    <n v="3.875"/>
    <n v="4"/>
    <n v="4.25"/>
    <n v="4.5"/>
    <n v="4.125"/>
    <n v="3.25"/>
    <n v="4.0250000000000004"/>
    <n v="3.75"/>
    <n v="4.125"/>
    <n v="4"/>
    <n v="3.5"/>
    <n v="3.375"/>
    <n v="3.75"/>
    <n v="3.375"/>
    <n v="3.9333333333333336"/>
    <n v="14.201813031227349"/>
    <x v="191"/>
  </r>
  <r>
    <x v="11"/>
    <x v="35"/>
    <s v="not applicable"/>
    <s v="not applicable"/>
    <s v="not applicable"/>
    <s v="not applicable"/>
    <s v="not applicable"/>
    <s v="not applicable"/>
    <s v="not applicable"/>
    <s v="not applicable"/>
    <s v="not applicable"/>
    <s v="not applicable"/>
    <x v="4"/>
    <x v="8"/>
    <x v="40"/>
    <n v="3.6923076923076925"/>
    <n v="4.0769230769230766"/>
    <n v="3.8717948717948718"/>
    <n v="4.115384615384615"/>
    <n v="3.5"/>
    <n v="3.7692307692307692"/>
    <n v="3.7948717948717947"/>
    <n v="4.0384615384615383"/>
    <n v="4.1538461538461542"/>
    <n v="4.4615384615384617"/>
    <n v="3.8846153846153846"/>
    <n v="3.2692307692307692"/>
    <n v="3.9615384615384621"/>
    <n v="3.5769230769230771"/>
    <n v="3.9230769230769229"/>
    <n v="4.115384615384615"/>
    <n v="3.6923076923076925"/>
    <n v="3.1538461538461537"/>
    <n v="3.6923076923076925"/>
    <n v="3.6923076923076925"/>
    <n v="3.8301282051282053"/>
    <n v="14.172674427753702"/>
    <x v="192"/>
  </r>
  <r>
    <x v="12"/>
    <x v="37"/>
    <s v="A"/>
    <s v="A"/>
    <s v="A"/>
    <s v="A"/>
    <s v="A"/>
    <s v="A"/>
    <s v="A"/>
    <s v="A"/>
    <s v="A"/>
    <s v="A"/>
    <x v="2"/>
    <x v="0"/>
    <x v="5"/>
    <n v="3"/>
    <n v="3"/>
    <n v="3.1666666666666665"/>
    <n v="3.5"/>
    <n v="2"/>
    <n v="3"/>
    <n v="2.8333333333333335"/>
    <n v="2.5"/>
    <n v="3.5"/>
    <n v="3"/>
    <n v="2.5"/>
    <n v="3"/>
    <n v="2.9"/>
    <n v="1.5"/>
    <n v="4"/>
    <n v="4"/>
    <n v="2.5"/>
    <n v="2"/>
    <n v="2.8"/>
    <n v="3"/>
    <n v="2.9249999999999998"/>
    <n v="8.3345572501236145"/>
    <x v="109"/>
  </r>
  <r>
    <x v="12"/>
    <x v="2"/>
    <s v="B1"/>
    <s v="B1"/>
    <s v="B1"/>
    <s v="B1"/>
    <s v="B"/>
    <s v="B"/>
    <s v="B"/>
    <s v="B"/>
    <s v="B"/>
    <s v="B"/>
    <x v="1"/>
    <x v="1"/>
    <x v="0"/>
    <n v="4.5"/>
    <n v="5.5"/>
    <n v="5"/>
    <n v="4"/>
    <n v="4"/>
    <n v="3"/>
    <n v="3.6666666666666665"/>
    <n v="4.5"/>
    <n v="4.5"/>
    <n v="4.5"/>
    <n v="4"/>
    <n v="4"/>
    <n v="4.3"/>
    <n v="4"/>
    <n v="4"/>
    <n v="4"/>
    <n v="4"/>
    <n v="3.5"/>
    <n v="3.9"/>
    <n v="4"/>
    <n v="4.2166666666666659"/>
    <n v="16.469392080193948"/>
    <x v="193"/>
  </r>
  <r>
    <x v="12"/>
    <x v="3"/>
    <s v="A"/>
    <s v="A"/>
    <s v="A"/>
    <s v="A"/>
    <s v="A"/>
    <s v="A"/>
    <s v="A"/>
    <s v="A"/>
    <s v="A"/>
    <s v="A"/>
    <x v="2"/>
    <x v="1"/>
    <x v="2"/>
    <n v="4.5"/>
    <n v="4.5"/>
    <n v="4.5"/>
    <n v="4.5"/>
    <n v="4"/>
    <n v="4"/>
    <n v="4.166666666666667"/>
    <n v="4.5"/>
    <n v="5"/>
    <n v="5.5"/>
    <n v="4.5"/>
    <n v="5"/>
    <n v="4.9000000000000004"/>
    <n v="5"/>
    <n v="4.5"/>
    <n v="5"/>
    <n v="5.5"/>
    <n v="5"/>
    <n v="5"/>
    <n v="4"/>
    <n v="4.6416666666666675"/>
    <n v="21.793868774231591"/>
    <x v="194"/>
  </r>
  <r>
    <x v="12"/>
    <x v="4"/>
    <s v="A"/>
    <s v="A"/>
    <s v="A"/>
    <s v="A"/>
    <s v="A"/>
    <s v="A"/>
    <s v="A"/>
    <s v="A"/>
    <s v="A"/>
    <s v="A"/>
    <x v="2"/>
    <x v="2"/>
    <x v="2"/>
    <n v="4.5"/>
    <n v="5"/>
    <n v="4.666666666666667"/>
    <n v="5"/>
    <n v="4"/>
    <n v="4"/>
    <n v="4.333333333333333"/>
    <n v="4.5"/>
    <n v="4"/>
    <n v="4.5"/>
    <n v="4"/>
    <n v="3.5"/>
    <n v="4.0999999999999996"/>
    <n v="3.5"/>
    <n v="4.5"/>
    <n v="4"/>
    <n v="4"/>
    <n v="3"/>
    <n v="3.8"/>
    <n v="3"/>
    <n v="4.2249999999999996"/>
    <n v="14.826034339658358"/>
    <x v="195"/>
  </r>
  <r>
    <x v="12"/>
    <x v="7"/>
    <s v="A"/>
    <s v="A"/>
    <s v="A"/>
    <s v="A"/>
    <s v="A"/>
    <s v="A"/>
    <s v="A"/>
    <s v="A"/>
    <s v="A"/>
    <s v="A"/>
    <x v="2"/>
    <x v="3"/>
    <x v="1"/>
    <n v="3"/>
    <n v="2.5"/>
    <n v="3.1666666666666665"/>
    <n v="3.5"/>
    <n v="2.5"/>
    <n v="2"/>
    <n v="2.6666666666666665"/>
    <n v="3"/>
    <n v="3"/>
    <n v="4"/>
    <n v="3.5"/>
    <n v="3.5"/>
    <n v="3.4"/>
    <n v="4"/>
    <n v="2.5"/>
    <n v="3.5"/>
    <n v="3"/>
    <n v="2.5"/>
    <n v="3.1"/>
    <n v="4.5"/>
    <n v="3.083333333333333"/>
    <n v="10.692802115562834"/>
    <x v="79"/>
  </r>
  <r>
    <x v="12"/>
    <x v="8"/>
    <s v="A"/>
    <s v="A"/>
    <s v="A"/>
    <s v="A"/>
    <s v="A"/>
    <s v="A"/>
    <s v="A"/>
    <s v="A"/>
    <s v="A"/>
    <s v="A"/>
    <x v="2"/>
    <x v="0"/>
    <x v="1"/>
    <n v="4"/>
    <n v="4"/>
    <n v="4"/>
    <n v="5"/>
    <n v="3.5"/>
    <n v="4"/>
    <n v="4.166666666666667"/>
    <n v="5"/>
    <n v="4"/>
    <n v="5"/>
    <n v="4.5"/>
    <n v="3.5"/>
    <n v="4.4000000000000004"/>
    <n v="3.5"/>
    <n v="3.5"/>
    <n v="4"/>
    <n v="4"/>
    <n v="3.5"/>
    <n v="3.7"/>
    <n v="3.5"/>
    <n v="4.0666666666666673"/>
    <n v="14.685587522339848"/>
    <x v="3"/>
  </r>
  <r>
    <x v="12"/>
    <x v="9"/>
    <s v="A"/>
    <s v="A"/>
    <s v="A"/>
    <s v="A"/>
    <s v="A"/>
    <s v="A"/>
    <s v="A"/>
    <s v="A"/>
    <s v="A"/>
    <s v="A"/>
    <x v="2"/>
    <x v="2"/>
    <x v="5"/>
    <n v="3"/>
    <n v="2.5"/>
    <n v="3"/>
    <n v="4.5"/>
    <n v="3"/>
    <n v="3.5"/>
    <n v="3.6666666666666665"/>
    <n v="4"/>
    <n v="4"/>
    <n v="4.5"/>
    <n v="3.5"/>
    <n v="4"/>
    <n v="4"/>
    <n v="3.5"/>
    <n v="3.5"/>
    <n v="3"/>
    <n v="3"/>
    <n v="2.5"/>
    <n v="3.1"/>
    <n v="3"/>
    <n v="3.4416666666666664"/>
    <n v="10.47449993656565"/>
    <x v="196"/>
  </r>
  <r>
    <x v="12"/>
    <x v="10"/>
    <s v="A"/>
    <s v="A"/>
    <s v="A"/>
    <s v="A"/>
    <s v="A"/>
    <s v="A"/>
    <s v="A"/>
    <s v="A"/>
    <s v="A"/>
    <s v="A"/>
    <x v="2"/>
    <x v="1"/>
    <x v="5"/>
    <n v="3.5"/>
    <n v="3"/>
    <n v="3.3333333333333335"/>
    <n v="4.5"/>
    <n v="3.5"/>
    <n v="4.5"/>
    <n v="4.166666666666667"/>
    <n v="4"/>
    <n v="5"/>
    <n v="5"/>
    <n v="4.5"/>
    <n v="4"/>
    <n v="4.5"/>
    <n v="3.5"/>
    <n v="4"/>
    <n v="5"/>
    <n v="4"/>
    <n v="2.5"/>
    <n v="3.8"/>
    <n v="3.5"/>
    <n v="3.95"/>
    <n v="14.603131763558945"/>
    <x v="114"/>
  </r>
  <r>
    <x v="12"/>
    <x v="11"/>
    <s v="B1"/>
    <s v="B1"/>
    <s v="B1"/>
    <s v="B1"/>
    <s v="B"/>
    <s v="B"/>
    <s v="A"/>
    <s v="A"/>
    <s v="A"/>
    <s v="A"/>
    <x v="2"/>
    <x v="3"/>
    <x v="7"/>
    <n v="2.5"/>
    <n v="2"/>
    <n v="2.5"/>
    <n v="3.5"/>
    <n v="3"/>
    <n v="2.5"/>
    <n v="3"/>
    <n v="3"/>
    <n v="2"/>
    <n v="3"/>
    <n v="3"/>
    <n v="3.5"/>
    <n v="2.9"/>
    <n v="4"/>
    <n v="3"/>
    <n v="2.5"/>
    <n v="2"/>
    <n v="2.5"/>
    <n v="2.8"/>
    <n v="3.5"/>
    <n v="2.8"/>
    <n v="8.382799263930913"/>
    <x v="41"/>
  </r>
  <r>
    <x v="12"/>
    <x v="12"/>
    <s v="B1"/>
    <s v="B1"/>
    <s v="B1"/>
    <s v="B1"/>
    <s v="B"/>
    <s v="B"/>
    <s v="B"/>
    <s v="A"/>
    <s v="A"/>
    <s v="A"/>
    <x v="2"/>
    <x v="3"/>
    <x v="5"/>
    <n v="2.5"/>
    <n v="2.5"/>
    <n v="2.8333333333333335"/>
    <n v="4"/>
    <n v="3"/>
    <n v="2"/>
    <n v="3"/>
    <n v="3"/>
    <n v="2.5"/>
    <n v="3"/>
    <n v="2.5"/>
    <n v="3"/>
    <n v="2.8"/>
    <n v="3"/>
    <n v="3"/>
    <n v="3"/>
    <n v="2.5"/>
    <n v="2.5"/>
    <n v="2.8"/>
    <n v="3.5"/>
    <n v="2.8583333333333334"/>
    <n v="8.5451270234005339"/>
    <x v="3"/>
  </r>
  <r>
    <x v="12"/>
    <x v="13"/>
    <s v="A"/>
    <s v="A"/>
    <s v="A"/>
    <s v="A"/>
    <s v="A"/>
    <s v="B"/>
    <s v="B"/>
    <s v="B"/>
    <s v="B"/>
    <s v="B"/>
    <x v="1"/>
    <x v="4"/>
    <x v="1"/>
    <n v="4"/>
    <n v="4"/>
    <n v="4"/>
    <n v="4.5"/>
    <n v="3.5"/>
    <n v="4.5"/>
    <n v="4.166666666666667"/>
    <n v="4.5"/>
    <n v="4.5"/>
    <n v="5"/>
    <n v="4.5"/>
    <n v="3.5"/>
    <n v="4.4000000000000004"/>
    <n v="4"/>
    <n v="3.5"/>
    <n v="4.5"/>
    <n v="4"/>
    <n v="3.5"/>
    <n v="3.9"/>
    <n v="3.5"/>
    <n v="4.1166666666666671"/>
    <n v="15.479403064087949"/>
    <x v="55"/>
  </r>
  <r>
    <x v="12"/>
    <x v="38"/>
    <s v="A"/>
    <s v="A"/>
    <s v="A"/>
    <s v="A"/>
    <s v="A"/>
    <s v="A"/>
    <s v="A"/>
    <s v="A"/>
    <s v="A"/>
    <s v="A"/>
    <x v="2"/>
    <x v="2"/>
    <x v="5"/>
    <n v="3.5"/>
    <n v="4.5"/>
    <n v="3.8333333333333335"/>
    <n v="4"/>
    <n v="3"/>
    <n v="3"/>
    <n v="3.3333333333333335"/>
    <n v="4"/>
    <n v="4"/>
    <n v="4"/>
    <n v="3.5"/>
    <n v="2.5"/>
    <n v="3.6"/>
    <n v="3"/>
    <n v="3"/>
    <n v="3"/>
    <n v="3"/>
    <n v="3"/>
    <n v="3"/>
    <n v="2.5"/>
    <n v="3.4416666666666669"/>
    <n v="9.6599586266042312"/>
    <x v="67"/>
  </r>
  <r>
    <x v="12"/>
    <x v="14"/>
    <s v="B2"/>
    <s v="B2"/>
    <s v="B2"/>
    <s v="B2"/>
    <s v="A"/>
    <s v="A"/>
    <s v="A"/>
    <s v="A"/>
    <s v="A"/>
    <s v="A"/>
    <x v="2"/>
    <x v="3"/>
    <x v="7"/>
    <n v="3"/>
    <n v="1.5"/>
    <n v="2.5"/>
    <n v="3.5"/>
    <n v="1.5"/>
    <n v="2"/>
    <n v="2.3333333333333335"/>
    <n v="3"/>
    <n v="3"/>
    <n v="3"/>
    <n v="3.5"/>
    <n v="2"/>
    <n v="2.9"/>
    <n v="2.5"/>
    <n v="3.5"/>
    <n v="3"/>
    <n v="2.5"/>
    <n v="2.5"/>
    <n v="2.8"/>
    <n v="4.5"/>
    <n v="2.6333333333333337"/>
    <n v="8.5308757829133235"/>
    <x v="87"/>
  </r>
  <r>
    <x v="12"/>
    <x v="15"/>
    <s v="A"/>
    <s v="A"/>
    <s v="A"/>
    <s v="A"/>
    <s v="A"/>
    <s v="A"/>
    <s v="A"/>
    <s v="A"/>
    <s v="A"/>
    <s v="A"/>
    <x v="2"/>
    <x v="1"/>
    <x v="2"/>
    <n v="3.5"/>
    <n v="4.5"/>
    <n v="4.166666666666667"/>
    <n v="4.5"/>
    <n v="4"/>
    <n v="4"/>
    <n v="4.166666666666667"/>
    <n v="4"/>
    <n v="4"/>
    <n v="4.5"/>
    <n v="4"/>
    <n v="4"/>
    <n v="4.0999999999999996"/>
    <n v="3.5"/>
    <n v="4"/>
    <n v="5"/>
    <n v="3.5"/>
    <n v="3.5"/>
    <n v="3.9"/>
    <n v="4"/>
    <n v="4.083333333333333"/>
    <n v="15.992230107232404"/>
    <x v="112"/>
  </r>
  <r>
    <x v="12"/>
    <x v="16"/>
    <s v="B1"/>
    <s v="B1"/>
    <s v="B1"/>
    <s v="B1"/>
    <s v="B"/>
    <s v="B"/>
    <s v="B"/>
    <s v="B"/>
    <s v="B"/>
    <s v="B"/>
    <x v="1"/>
    <x v="0"/>
    <x v="5"/>
    <n v="3"/>
    <n v="4"/>
    <n v="3.5"/>
    <n v="4.5"/>
    <n v="4"/>
    <n v="4"/>
    <n v="4.166666666666667"/>
    <n v="3.5"/>
    <n v="4"/>
    <n v="4"/>
    <n v="3.5"/>
    <n v="3.5"/>
    <n v="3.7"/>
    <n v="3.5"/>
    <n v="4"/>
    <n v="3.5"/>
    <n v="3.5"/>
    <n v="3.5"/>
    <n v="3.6"/>
    <n v="3"/>
    <n v="3.7416666666666667"/>
    <n v="12.717366456967794"/>
    <x v="85"/>
  </r>
  <r>
    <x v="12"/>
    <x v="17"/>
    <s v="—"/>
    <s v="B2"/>
    <s v="B2"/>
    <s v="B2"/>
    <s v="B"/>
    <s v="B"/>
    <s v="B"/>
    <s v="B"/>
    <s v="B"/>
    <s v="B"/>
    <x v="1"/>
    <x v="3"/>
    <x v="5"/>
    <n v="2"/>
    <n v="3"/>
    <n v="2.8333333333333335"/>
    <n v="4"/>
    <n v="3.5"/>
    <n v="2.5"/>
    <n v="3.3333333333333335"/>
    <n v="3"/>
    <n v="2.5"/>
    <n v="4.5"/>
    <n v="3.5"/>
    <n v="4"/>
    <n v="3.5"/>
    <n v="4"/>
    <n v="3.5"/>
    <n v="3.5"/>
    <n v="2.5"/>
    <n v="2.5"/>
    <n v="3.2"/>
    <n v="4.5"/>
    <n v="3.2166666666666668"/>
    <n v="11.397840477910396"/>
    <x v="157"/>
  </r>
  <r>
    <x v="12"/>
    <x v="18"/>
    <s v="B2"/>
    <s v="B2"/>
    <s v="B2"/>
    <s v="B2"/>
    <s v="B"/>
    <s v="B"/>
    <s v="B"/>
    <s v="B"/>
    <s v="B"/>
    <s v="B"/>
    <x v="1"/>
    <x v="3"/>
    <x v="3"/>
    <n v="2.5"/>
    <n v="3"/>
    <n v="2.5"/>
    <n v="4"/>
    <n v="3.5"/>
    <n v="2.5"/>
    <n v="3.3333333333333335"/>
    <n v="2"/>
    <n v="3"/>
    <n v="3"/>
    <n v="2.5"/>
    <n v="2.5"/>
    <n v="2.6"/>
    <n v="2"/>
    <n v="3"/>
    <n v="3.5"/>
    <n v="2.5"/>
    <n v="2.5"/>
    <n v="2.7"/>
    <n v="3"/>
    <n v="2.7833333333333332"/>
    <n v="7.7395328655237314"/>
    <x v="150"/>
  </r>
  <r>
    <x v="12"/>
    <x v="19"/>
    <s v="A"/>
    <s v="A"/>
    <s v="A"/>
    <s v="A"/>
    <s v="A"/>
    <s v="A"/>
    <s v="A"/>
    <s v="A"/>
    <s v="A"/>
    <s v="A"/>
    <x v="2"/>
    <x v="3"/>
    <x v="5"/>
    <n v="4"/>
    <n v="3.5"/>
    <n v="3.6666666666666665"/>
    <n v="4.5"/>
    <n v="3.5"/>
    <n v="3.5"/>
    <n v="3.8333333333333335"/>
    <n v="3.5"/>
    <n v="4.5"/>
    <n v="4"/>
    <n v="3.5"/>
    <n v="4"/>
    <n v="3.9"/>
    <n v="4"/>
    <n v="3.5"/>
    <n v="4"/>
    <n v="4"/>
    <n v="3.5"/>
    <n v="3.8"/>
    <n v="3.5"/>
    <n v="3.8"/>
    <n v="14.088103304860695"/>
    <x v="20"/>
  </r>
  <r>
    <x v="12"/>
    <x v="20"/>
    <s v="A"/>
    <s v="A"/>
    <s v="A"/>
    <s v="A"/>
    <s v="A"/>
    <s v="A"/>
    <s v="A"/>
    <s v="A"/>
    <s v="A"/>
    <s v="A"/>
    <x v="2"/>
    <x v="3"/>
    <x v="5"/>
    <n v="3"/>
    <n v="4"/>
    <n v="3.5"/>
    <n v="3.5"/>
    <n v="3.5"/>
    <n v="3.5"/>
    <n v="3.5"/>
    <n v="3"/>
    <n v="3"/>
    <n v="3.5"/>
    <n v="2.5"/>
    <n v="2"/>
    <n v="2.8"/>
    <n v="3.5"/>
    <n v="3"/>
    <n v="3"/>
    <n v="2.5"/>
    <n v="3"/>
    <n v="3"/>
    <n v="3.5"/>
    <n v="3.2"/>
    <n v="10.004952767376073"/>
    <x v="3"/>
  </r>
  <r>
    <x v="12"/>
    <x v="22"/>
    <s v="A"/>
    <s v="A"/>
    <s v="A"/>
    <s v="A"/>
    <s v="A"/>
    <s v="A"/>
    <s v="A"/>
    <s v="A"/>
    <s v="A"/>
    <s v="A"/>
    <x v="2"/>
    <x v="0"/>
    <x v="1"/>
    <n v="3.5"/>
    <n v="3.5"/>
    <n v="3.6666666666666665"/>
    <n v="4.5"/>
    <n v="2.5"/>
    <n v="4"/>
    <n v="3.6666666666666665"/>
    <n v="4"/>
    <n v="3.5"/>
    <n v="4"/>
    <n v="4"/>
    <n v="3"/>
    <n v="3.7"/>
    <n v="3.5"/>
    <n v="4"/>
    <n v="4.5"/>
    <n v="3.5"/>
    <n v="2.5"/>
    <n v="3.6"/>
    <n v="4.5"/>
    <n v="3.6583333333333332"/>
    <n v="14.0661775160358"/>
    <x v="112"/>
  </r>
  <r>
    <x v="12"/>
    <x v="23"/>
    <s v="A"/>
    <s v="A"/>
    <s v="A"/>
    <s v="A"/>
    <s v="A"/>
    <s v="B"/>
    <s v="B"/>
    <s v="B"/>
    <s v="B"/>
    <s v="B"/>
    <x v="1"/>
    <x v="2"/>
    <x v="5"/>
    <n v="3"/>
    <n v="3.5"/>
    <n v="3.3333333333333335"/>
    <n v="4.5"/>
    <n v="3"/>
    <n v="2.5"/>
    <n v="3.3333333333333335"/>
    <n v="3.5"/>
    <n v="3.5"/>
    <n v="3.5"/>
    <n v="3.5"/>
    <n v="2.5"/>
    <n v="3.3"/>
    <n v="2.5"/>
    <n v="3.5"/>
    <n v="3.5"/>
    <n v="3"/>
    <n v="3"/>
    <n v="3.1"/>
    <n v="3.5"/>
    <n v="3.2666666666666666"/>
    <n v="10.461216312915449"/>
    <x v="146"/>
  </r>
  <r>
    <x v="12"/>
    <x v="24"/>
    <s v="B1"/>
    <s v="B1"/>
    <s v="B1"/>
    <s v="B1"/>
    <s v="A"/>
    <s v="A"/>
    <s v="A"/>
    <s v="A"/>
    <s v="A"/>
    <s v="A"/>
    <x v="2"/>
    <x v="3"/>
    <x v="1"/>
    <n v="3.5"/>
    <n v="3.5"/>
    <n v="3.6666666666666665"/>
    <n v="4.5"/>
    <n v="3.5"/>
    <n v="3.5"/>
    <n v="3.8333333333333335"/>
    <n v="2.5"/>
    <n v="4"/>
    <n v="4"/>
    <n v="3.5"/>
    <n v="4"/>
    <n v="3.6"/>
    <n v="3.5"/>
    <n v="3"/>
    <n v="4.5"/>
    <n v="3"/>
    <n v="3.5"/>
    <n v="3.5"/>
    <n v="4"/>
    <n v="3.65"/>
    <n v="13.256450320095649"/>
    <x v="92"/>
  </r>
  <r>
    <x v="12"/>
    <x v="25"/>
    <s v="A"/>
    <s v="A"/>
    <s v="A"/>
    <s v="A"/>
    <s v="A"/>
    <s v="A"/>
    <s v="A"/>
    <s v="A"/>
    <s v="A"/>
    <s v="A"/>
    <x v="2"/>
    <x v="3"/>
    <x v="5"/>
    <n v="3"/>
    <n v="2"/>
    <n v="2.8333333333333335"/>
    <n v="3.5"/>
    <n v="2.5"/>
    <n v="2.5"/>
    <n v="2.8333333333333335"/>
    <n v="3"/>
    <n v="3"/>
    <n v="4"/>
    <n v="3"/>
    <n v="3"/>
    <n v="3.2"/>
    <n v="3.5"/>
    <n v="3.5"/>
    <n v="3"/>
    <n v="2.5"/>
    <n v="3"/>
    <n v="3.1"/>
    <n v="3"/>
    <n v="2.9916666666666667"/>
    <n v="9.203339846843722"/>
    <x v="23"/>
  </r>
  <r>
    <x v="12"/>
    <x v="26"/>
    <s v="B2"/>
    <s v="B2"/>
    <s v="B2"/>
    <s v="B2"/>
    <s v="B"/>
    <s v="B"/>
    <s v="B"/>
    <s v="B"/>
    <s v="B"/>
    <s v="B"/>
    <x v="1"/>
    <x v="0"/>
    <x v="0"/>
    <n v="5"/>
    <n v="5"/>
    <n v="5"/>
    <n v="3.5"/>
    <n v="4"/>
    <n v="4.5"/>
    <n v="4"/>
    <n v="4"/>
    <n v="4.5"/>
    <n v="4.5"/>
    <n v="4.5"/>
    <n v="4"/>
    <n v="4.3"/>
    <n v="4"/>
    <n v="5"/>
    <n v="4"/>
    <n v="3"/>
    <n v="3"/>
    <n v="3.8"/>
    <n v="3"/>
    <n v="4.2750000000000004"/>
    <n v="14.984120034048823"/>
    <x v="87"/>
  </r>
  <r>
    <x v="12"/>
    <x v="27"/>
    <s v="A"/>
    <s v="A"/>
    <s v="A"/>
    <s v="A"/>
    <s v="A"/>
    <s v="A"/>
    <s v="A"/>
    <s v="A"/>
    <s v="A"/>
    <s v="A"/>
    <x v="2"/>
    <x v="3"/>
    <x v="7"/>
    <n v="3"/>
    <n v="4"/>
    <n v="3.3333333333333335"/>
    <n v="3.5"/>
    <n v="3.5"/>
    <n v="3"/>
    <n v="3.3333333333333335"/>
    <n v="3"/>
    <n v="3"/>
    <n v="3"/>
    <n v="3"/>
    <n v="2.5"/>
    <n v="2.9"/>
    <n v="3"/>
    <n v="3.5"/>
    <n v="3.5"/>
    <n v="3"/>
    <n v="3"/>
    <n v="3.2"/>
    <n v="2.5"/>
    <n v="3.1916666666666664"/>
    <n v="9.4859220606225261"/>
    <x v="3"/>
  </r>
  <r>
    <x v="12"/>
    <x v="29"/>
    <s v="not applicable"/>
    <s v="not applicable"/>
    <s v="not applicable"/>
    <s v="not applicable"/>
    <s v="not applicable"/>
    <s v="not applicable"/>
    <s v="not applicable"/>
    <s v="not applicable"/>
    <s v="not applicable"/>
    <s v="not applicable"/>
    <x v="4"/>
    <x v="5"/>
    <x v="66"/>
    <n v="3.4000000000000004"/>
    <n v="3.3000000000000003"/>
    <n v="3.5"/>
    <n v="4.1000000000000005"/>
    <n v="3.1"/>
    <n v="3.3000000000000003"/>
    <n v="3.5"/>
    <n v="3.5"/>
    <n v="3.6"/>
    <n v="4"/>
    <n v="3.5"/>
    <n v="3.3000000000000003"/>
    <n v="3.6"/>
    <n v="3.4000000000000004"/>
    <n v="3.5"/>
    <n v="3.8000000000000003"/>
    <n v="3.2"/>
    <n v="3"/>
    <n v="3.4000000000000004"/>
    <n v="3.5277777777777777"/>
    <n v="3.4800925925925927"/>
    <n v="12"/>
    <x v="197"/>
  </r>
  <r>
    <x v="12"/>
    <x v="30"/>
    <s v="not applicable"/>
    <s v="not applicable"/>
    <s v="not applicable"/>
    <s v="not applicable"/>
    <s v="not applicable"/>
    <s v="not applicable"/>
    <s v="not applicable"/>
    <s v="not applicable"/>
    <s v="not applicable"/>
    <s v="not applicable"/>
    <x v="4"/>
    <x v="6"/>
    <x v="34"/>
    <n v="3.4000000000000004"/>
    <n v="4"/>
    <n v="3.7"/>
    <n v="4.1000000000000005"/>
    <n v="3.6"/>
    <n v="3.4000000000000004"/>
    <n v="3.7"/>
    <n v="3.5"/>
    <n v="3.7"/>
    <n v="4.1000000000000005"/>
    <n v="3.6"/>
    <n v="3.3000000000000003"/>
    <n v="3.6"/>
    <n v="3.3000000000000003"/>
    <n v="3.6"/>
    <n v="3.8000000000000003"/>
    <n v="3.3000000000000003"/>
    <n v="3.1"/>
    <n v="3.4000000000000004"/>
    <n v="3.5"/>
    <n v="3.6595238095238094"/>
    <n v="12.4"/>
    <x v="37"/>
  </r>
  <r>
    <x v="12"/>
    <x v="31"/>
    <s v="not applicable"/>
    <s v="not applicable"/>
    <s v="not applicable"/>
    <s v="not applicable"/>
    <s v="not applicable"/>
    <s v="not applicable"/>
    <s v="not applicable"/>
    <s v="not applicable"/>
    <s v="not applicable"/>
    <s v="not applicable"/>
    <x v="4"/>
    <x v="7"/>
    <x v="67"/>
    <n v="3.38"/>
    <n v="3.52"/>
    <n v="3.5400000000000005"/>
    <n v="4.12"/>
    <n v="3.26"/>
    <n v="3.28"/>
    <n v="3.5533333333333341"/>
    <n v="3.54"/>
    <n v="3.66"/>
    <n v="4.0199999999999996"/>
    <n v="3.56"/>
    <n v="3.36"/>
    <n v="3.6280000000000001"/>
    <n v="3.42"/>
    <n v="3.6"/>
    <n v="3.76"/>
    <n v="3.22"/>
    <n v="3"/>
    <n v="3.4"/>
    <n v="3.52"/>
    <n v="3.5303333333333335"/>
    <n v="12.235011584544191"/>
    <x v="198"/>
  </r>
  <r>
    <x v="12"/>
    <x v="32"/>
    <s v="not applicable"/>
    <s v="not applicable"/>
    <s v="not applicable"/>
    <s v="not applicable"/>
    <s v="not applicable"/>
    <s v="not applicable"/>
    <s v="not applicable"/>
    <s v="not applicable"/>
    <s v="not applicable"/>
    <s v="not applicable"/>
    <x v="4"/>
    <x v="3"/>
    <x v="68"/>
    <n v="2.9166666666666665"/>
    <n v="2.9166666666666665"/>
    <n v="3.0555555555555558"/>
    <n v="3.875"/>
    <n v="3.0416666666666665"/>
    <n v="2.6666666666666665"/>
    <n v="3.1944444444444446"/>
    <n v="2.9583333333333335"/>
    <n v="3.0833333333333335"/>
    <n v="3.5416666666666665"/>
    <n v="3.125"/>
    <n v="3.0416666666666665"/>
    <n v="3.1500000000000004"/>
    <n v="3.2916666666666665"/>
    <n v="3.2083333333333335"/>
    <n v="3.375"/>
    <n v="2.75"/>
    <n v="2.8333333333333335"/>
    <n v="3.0916666666666668"/>
    <n v="3.625"/>
    <n v="3.1229166666666668"/>
    <n v="10.14908017849632"/>
    <x v="199"/>
  </r>
  <r>
    <x v="12"/>
    <x v="33"/>
    <s v="not applicable"/>
    <s v="not applicable"/>
    <s v="not applicable"/>
    <s v="not applicable"/>
    <s v="not applicable"/>
    <s v="not applicable"/>
    <s v="not applicable"/>
    <s v="not applicable"/>
    <s v="not applicable"/>
    <s v="not applicable"/>
    <x v="4"/>
    <x v="8"/>
    <x v="69"/>
    <n v="3.6666666666666665"/>
    <n v="3.8333333333333335"/>
    <n v="3.8148148148148144"/>
    <n v="4.4444444444444446"/>
    <n v="3.2777777777777777"/>
    <n v="3.7777777777777777"/>
    <n v="3.8333333333333335"/>
    <n v="4.0555555555555554"/>
    <n v="4.1111111111111107"/>
    <n v="4.4444444444444446"/>
    <n v="3.8888888888888888"/>
    <n v="3.6111111111111112"/>
    <n v="4.0222222222222221"/>
    <n v="3.3888888888888888"/>
    <n v="3.8888888888888888"/>
    <n v="4.166666666666667"/>
    <n v="3.6666666666666665"/>
    <n v="3.0555555555555554"/>
    <n v="3.6333333333333337"/>
    <n v="3.4444444444444446"/>
    <n v="3.825925925925926"/>
    <n v="13.826227315150049"/>
    <x v="143"/>
  </r>
  <r>
    <x v="12"/>
    <x v="34"/>
    <s v="not applicable"/>
    <s v="not applicable"/>
    <s v="not applicable"/>
    <s v="not applicable"/>
    <s v="not applicable"/>
    <s v="not applicable"/>
    <s v="not applicable"/>
    <s v="not applicable"/>
    <s v="not applicable"/>
    <s v="not applicable"/>
    <x v="4"/>
    <x v="8"/>
    <x v="48"/>
    <n v="4.125"/>
    <n v="4.625"/>
    <n v="4.375"/>
    <n v="4.125"/>
    <n v="3.875"/>
    <n v="4"/>
    <n v="4"/>
    <n v="4.125"/>
    <n v="4.375"/>
    <n v="4.5"/>
    <n v="4.125"/>
    <n v="3.75"/>
    <n v="4.1749999999999998"/>
    <n v="3.875"/>
    <n v="4.125"/>
    <n v="4"/>
    <n v="3.625"/>
    <n v="3.375"/>
    <n v="3.8"/>
    <n v="3.375"/>
    <n v="4.0875000000000004"/>
    <n v="14.912570408824628"/>
    <x v="200"/>
  </r>
  <r>
    <x v="12"/>
    <x v="35"/>
    <s v="not applicable"/>
    <s v="not applicable"/>
    <s v="not applicable"/>
    <s v="not applicable"/>
    <s v="not applicable"/>
    <s v="not applicable"/>
    <s v="not applicable"/>
    <s v="not applicable"/>
    <s v="not applicable"/>
    <s v="not applicable"/>
    <x v="4"/>
    <x v="8"/>
    <x v="70"/>
    <n v="3.8076923076923075"/>
    <n v="4.0769230769230766"/>
    <n v="3.9871794871794868"/>
    <n v="4.3461538461538458"/>
    <n v="3.4615384615384617"/>
    <n v="3.8461538461538463"/>
    <n v="3.8846153846153841"/>
    <n v="4.0769230769230766"/>
    <n v="4.1923076923076925"/>
    <n v="4.4615384615384617"/>
    <n v="3.9615384615384617"/>
    <n v="3.6538461538461537"/>
    <n v="4.069230769230769"/>
    <n v="3.5384615384615383"/>
    <n v="3.9615384615384617"/>
    <n v="4.115384615384615"/>
    <n v="3.6538461538461537"/>
    <n v="3.1538461538461537"/>
    <n v="3.6846153846153844"/>
    <n v="3.4230769230769229"/>
    <n v="3.9064102564102559"/>
    <n v="14.160486728588383"/>
    <x v="201"/>
  </r>
  <r>
    <x v="13"/>
    <x v="2"/>
    <s v="B1"/>
    <s v="B1"/>
    <s v="B1"/>
    <s v="B1"/>
    <s v="B"/>
    <s v="B"/>
    <s v="B"/>
    <s v="B"/>
    <s v="B"/>
    <s v="B"/>
    <x v="1"/>
    <x v="1"/>
    <x v="0"/>
    <n v="4.5"/>
    <n v="5.5"/>
    <n v="5"/>
    <n v="4"/>
    <n v="4"/>
    <n v="4"/>
    <n v="4"/>
    <n v="4.5"/>
    <n v="4.5"/>
    <n v="4.5"/>
    <n v="4.5"/>
    <n v="4"/>
    <n v="4.4000000000000004"/>
    <n v="4"/>
    <n v="4"/>
    <n v="4"/>
    <n v="4"/>
    <n v="4"/>
    <n v="4"/>
    <n v="3.5"/>
    <n v="4.3499999999999996"/>
    <n v="16.606147273135978"/>
    <x v="118"/>
  </r>
  <r>
    <x v="13"/>
    <x v="3"/>
    <s v="A"/>
    <s v="A"/>
    <s v="A"/>
    <s v="A"/>
    <s v="A"/>
    <s v="A"/>
    <s v="A"/>
    <s v="A"/>
    <s v="A"/>
    <s v="A"/>
    <x v="2"/>
    <x v="1"/>
    <x v="0"/>
    <n v="4.5"/>
    <n v="4.5"/>
    <n v="4.666666666666667"/>
    <n v="4.5"/>
    <n v="4"/>
    <n v="4"/>
    <n v="4.2"/>
    <n v="4.5"/>
    <n v="5"/>
    <n v="5.5"/>
    <n v="4.5"/>
    <n v="5.5"/>
    <n v="5"/>
    <n v="5"/>
    <n v="4.5"/>
    <n v="5.5"/>
    <n v="5.5"/>
    <n v="5"/>
    <n v="5.1000000000000005"/>
    <n v="4.5"/>
    <n v="4.7416666666666671"/>
    <n v="23.384576280196818"/>
    <x v="63"/>
  </r>
  <r>
    <x v="13"/>
    <x v="4"/>
    <s v="A"/>
    <s v="A"/>
    <s v="A"/>
    <s v="A"/>
    <s v="A"/>
    <s v="A"/>
    <s v="A"/>
    <s v="A"/>
    <s v="A"/>
    <s v="A"/>
    <x v="2"/>
    <x v="2"/>
    <x v="2"/>
    <n v="5"/>
    <n v="5"/>
    <n v="4.833333333333333"/>
    <n v="5"/>
    <n v="4"/>
    <n v="4.5"/>
    <n v="4.5"/>
    <n v="4.5"/>
    <n v="4.5"/>
    <n v="5"/>
    <n v="4"/>
    <n v="3.5"/>
    <n v="4.3"/>
    <n v="3.5"/>
    <n v="4.5"/>
    <n v="4"/>
    <n v="4"/>
    <n v="3"/>
    <n v="3.8000000000000003"/>
    <n v="3"/>
    <n v="4.3583333333333334"/>
    <n v="15.24602164575967"/>
    <x v="118"/>
  </r>
  <r>
    <x v="13"/>
    <x v="5"/>
    <s v="not applicable"/>
    <s v="not applicable"/>
    <s v="not applicable"/>
    <s v="not applicable"/>
    <s v="not applicable"/>
    <s v="not applicable"/>
    <s v="not applicable"/>
    <s v="not applicable"/>
    <s v="not applicable"/>
    <s v="B"/>
    <x v="1"/>
    <x v="3"/>
    <x v="5"/>
    <n v="4"/>
    <n v="3.5"/>
    <n v="3.6666666666666665"/>
    <n v="4"/>
    <n v="3"/>
    <n v="3"/>
    <n v="3.3000000000000003"/>
    <n v="3.5"/>
    <n v="3.5"/>
    <n v="3.5"/>
    <n v="4"/>
    <n v="3.5"/>
    <n v="3.6"/>
    <n v="2.5"/>
    <n v="3.5"/>
    <n v="4"/>
    <n v="3.5"/>
    <n v="3.5"/>
    <n v="3.4000000000000004"/>
    <n v="4.5"/>
    <n v="3.5"/>
    <n v="12.917304536332663"/>
    <x v="0"/>
  </r>
  <r>
    <x v="13"/>
    <x v="39"/>
    <s v="not applicable"/>
    <s v="not applicable"/>
    <s v="not applicable"/>
    <s v="not applicable"/>
    <s v="not applicable"/>
    <s v="not applicable"/>
    <s v="not applicable"/>
    <s v="not applicable"/>
    <s v="not applicable"/>
    <s v="B"/>
    <x v="1"/>
    <x v="3"/>
    <x v="5"/>
    <n v="3.5"/>
    <n v="3.5"/>
    <n v="3.5"/>
    <n v="4.5"/>
    <n v="3.5"/>
    <n v="3"/>
    <n v="3.7"/>
    <n v="4"/>
    <n v="4"/>
    <n v="4.5"/>
    <n v="4"/>
    <n v="4"/>
    <n v="4.1000000000000005"/>
    <n v="3"/>
    <n v="2.5"/>
    <n v="3.5"/>
    <n v="3.5"/>
    <n v="3.5"/>
    <n v="3.2"/>
    <n v="4.5"/>
    <n v="3.6166666666666667"/>
    <n v="12.687780772958403"/>
    <x v="0"/>
  </r>
  <r>
    <x v="13"/>
    <x v="7"/>
    <s v="A"/>
    <s v="A"/>
    <s v="A"/>
    <s v="A"/>
    <s v="A"/>
    <s v="A"/>
    <s v="A"/>
    <s v="A"/>
    <s v="A"/>
    <s v="A"/>
    <x v="2"/>
    <x v="3"/>
    <x v="7"/>
    <n v="3"/>
    <n v="2.5"/>
    <n v="2.8333333333333335"/>
    <n v="4"/>
    <n v="2.5"/>
    <n v="2"/>
    <n v="2.8000000000000003"/>
    <n v="3"/>
    <n v="3"/>
    <n v="4"/>
    <n v="3.5"/>
    <n v="4"/>
    <n v="3.5"/>
    <n v="3"/>
    <n v="2.5"/>
    <n v="3.5"/>
    <n v="3"/>
    <n v="2.5"/>
    <n v="2.9000000000000004"/>
    <n v="3.5"/>
    <n v="3.0083333333333337"/>
    <n v="9.2060652467108977"/>
    <x v="45"/>
  </r>
  <r>
    <x v="13"/>
    <x v="8"/>
    <s v="A"/>
    <s v="A"/>
    <s v="A"/>
    <s v="A"/>
    <s v="A"/>
    <s v="A"/>
    <s v="A"/>
    <s v="A"/>
    <s v="A"/>
    <s v="A"/>
    <x v="2"/>
    <x v="0"/>
    <x v="1"/>
    <n v="4"/>
    <n v="4"/>
    <n v="4"/>
    <n v="4.5"/>
    <n v="3.5"/>
    <n v="4"/>
    <n v="4"/>
    <n v="4.5"/>
    <n v="4"/>
    <n v="5"/>
    <n v="4.5"/>
    <n v="4.5"/>
    <n v="4.5"/>
    <n v="2.5"/>
    <n v="3.5"/>
    <n v="4"/>
    <n v="4"/>
    <n v="3.5"/>
    <n v="3.5"/>
    <n v="3.5"/>
    <n v="4"/>
    <n v="13.840143352729799"/>
    <x v="163"/>
  </r>
  <r>
    <x v="13"/>
    <x v="9"/>
    <s v="A"/>
    <s v="A"/>
    <s v="A"/>
    <s v="A"/>
    <s v="A"/>
    <s v="A"/>
    <s v="A"/>
    <s v="A"/>
    <s v="A"/>
    <s v="A"/>
    <x v="2"/>
    <x v="2"/>
    <x v="7"/>
    <n v="3"/>
    <n v="2.5"/>
    <n v="2.8333333333333335"/>
    <n v="4.5"/>
    <n v="3"/>
    <n v="3.5"/>
    <n v="3.7"/>
    <n v="4"/>
    <n v="4"/>
    <n v="4.5"/>
    <n v="3.5"/>
    <n v="4"/>
    <n v="4"/>
    <n v="3"/>
    <n v="3.5"/>
    <n v="3"/>
    <n v="3"/>
    <n v="2.5"/>
    <n v="3"/>
    <n v="3"/>
    <n v="3.3833333333333333"/>
    <n v="10.04775026832645"/>
    <x v="147"/>
  </r>
  <r>
    <x v="13"/>
    <x v="10"/>
    <s v="A"/>
    <s v="A"/>
    <s v="A"/>
    <s v="A"/>
    <s v="A"/>
    <s v="A"/>
    <s v="A"/>
    <s v="A"/>
    <s v="A"/>
    <s v="A"/>
    <x v="2"/>
    <x v="1"/>
    <x v="7"/>
    <n v="3.5"/>
    <n v="3"/>
    <n v="3.1666666666666665"/>
    <n v="4.5"/>
    <n v="4"/>
    <n v="4.5"/>
    <n v="4.3"/>
    <n v="4"/>
    <n v="5"/>
    <n v="5"/>
    <n v="4.5"/>
    <n v="4.5"/>
    <n v="4.6000000000000005"/>
    <n v="3.5"/>
    <n v="4"/>
    <n v="5"/>
    <n v="4"/>
    <n v="3"/>
    <n v="3.9000000000000004"/>
    <n v="3"/>
    <n v="3.9916666666666667"/>
    <n v="14.365714336801769"/>
    <x v="82"/>
  </r>
  <r>
    <x v="13"/>
    <x v="11"/>
    <s v="B1"/>
    <s v="B1"/>
    <s v="B1"/>
    <s v="B1"/>
    <s v="B"/>
    <s v="B"/>
    <s v="A"/>
    <s v="A"/>
    <s v="A"/>
    <s v="A"/>
    <x v="2"/>
    <x v="3"/>
    <x v="7"/>
    <n v="2.5"/>
    <n v="2.5"/>
    <n v="2.6666666666666665"/>
    <n v="3"/>
    <n v="3"/>
    <n v="2.5"/>
    <n v="2.8000000000000003"/>
    <n v="3"/>
    <n v="2"/>
    <n v="3"/>
    <n v="3"/>
    <n v="3.5"/>
    <n v="2.9000000000000004"/>
    <n v="4"/>
    <n v="2"/>
    <n v="2.5"/>
    <n v="2"/>
    <n v="2.5"/>
    <n v="2.6"/>
    <n v="3"/>
    <n v="2.7416666666666667"/>
    <n v="7.4115931766085428"/>
    <x v="147"/>
  </r>
  <r>
    <x v="13"/>
    <x v="12"/>
    <s v="B1"/>
    <s v="B1"/>
    <s v="B1"/>
    <s v="B1"/>
    <s v="B"/>
    <s v="B"/>
    <s v="B"/>
    <s v="A"/>
    <s v="A"/>
    <s v="A"/>
    <x v="2"/>
    <x v="3"/>
    <x v="7"/>
    <n v="2.5"/>
    <n v="2.5"/>
    <n v="2.6666666666666665"/>
    <n v="4"/>
    <n v="3"/>
    <n v="2"/>
    <n v="3"/>
    <n v="3"/>
    <n v="2.5"/>
    <n v="3"/>
    <n v="3"/>
    <n v="3.5"/>
    <n v="3"/>
    <n v="4"/>
    <n v="3"/>
    <n v="3"/>
    <n v="2.5"/>
    <n v="2.5"/>
    <n v="3"/>
    <n v="3"/>
    <n v="2.9166666666666665"/>
    <n v="8.7653491114245234"/>
    <x v="202"/>
  </r>
  <r>
    <x v="13"/>
    <x v="13"/>
    <s v="A"/>
    <s v="A"/>
    <s v="A"/>
    <s v="A"/>
    <s v="A"/>
    <s v="B"/>
    <s v="B"/>
    <s v="B"/>
    <s v="B"/>
    <s v="B"/>
    <x v="1"/>
    <x v="4"/>
    <x v="5"/>
    <n v="4"/>
    <n v="4"/>
    <n v="3.8333333333333335"/>
    <n v="4.5"/>
    <n v="3"/>
    <n v="4"/>
    <n v="3.8000000000000003"/>
    <n v="4.5"/>
    <n v="4.5"/>
    <n v="5"/>
    <n v="4.5"/>
    <n v="3.5"/>
    <n v="4.4000000000000004"/>
    <n v="4"/>
    <n v="3.5"/>
    <n v="4.5"/>
    <n v="4"/>
    <n v="3.5"/>
    <n v="3.9000000000000004"/>
    <n v="3.5"/>
    <n v="3.9916666666666671"/>
    <n v="15.045660680311064"/>
    <x v="203"/>
  </r>
  <r>
    <x v="13"/>
    <x v="38"/>
    <s v="A"/>
    <s v="A"/>
    <s v="A"/>
    <s v="A"/>
    <s v="A"/>
    <s v="A"/>
    <s v="A"/>
    <s v="A"/>
    <s v="A"/>
    <s v="A"/>
    <x v="2"/>
    <x v="2"/>
    <x v="50"/>
    <m/>
    <m/>
    <m/>
    <m/>
    <m/>
    <m/>
    <m/>
    <m/>
    <m/>
    <m/>
    <m/>
    <m/>
    <m/>
    <m/>
    <m/>
    <m/>
    <m/>
    <m/>
    <m/>
    <m/>
    <m/>
    <m/>
    <x v="204"/>
  </r>
  <r>
    <x v="13"/>
    <x v="14"/>
    <s v="B2"/>
    <s v="B2"/>
    <s v="B2"/>
    <s v="B2"/>
    <s v="A"/>
    <s v="A"/>
    <s v="A"/>
    <s v="A"/>
    <s v="A"/>
    <s v="A"/>
    <x v="2"/>
    <x v="3"/>
    <x v="7"/>
    <n v="3"/>
    <n v="2.5"/>
    <n v="2.8333333333333335"/>
    <n v="3.5"/>
    <n v="1.5"/>
    <n v="2"/>
    <n v="2.3000000000000003"/>
    <n v="3.5"/>
    <n v="3"/>
    <n v="3.5"/>
    <n v="3.5"/>
    <n v="2.5"/>
    <n v="3.2"/>
    <n v="2"/>
    <n v="3.5"/>
    <n v="3"/>
    <n v="2.5"/>
    <n v="2.5"/>
    <n v="2.7"/>
    <n v="3"/>
    <n v="2.7583333333333337"/>
    <n v="7.6751768295075564"/>
    <x v="1"/>
  </r>
  <r>
    <x v="13"/>
    <x v="15"/>
    <s v="A"/>
    <s v="A"/>
    <s v="A"/>
    <s v="A"/>
    <s v="A"/>
    <s v="A"/>
    <s v="A"/>
    <s v="A"/>
    <s v="A"/>
    <s v="A"/>
    <x v="2"/>
    <x v="1"/>
    <x v="2"/>
    <n v="3.5"/>
    <n v="4.5"/>
    <n v="4.166666666666667"/>
    <n v="4.5"/>
    <n v="4"/>
    <n v="4"/>
    <n v="4.2"/>
    <n v="4"/>
    <n v="4"/>
    <n v="4.5"/>
    <n v="4"/>
    <n v="4"/>
    <n v="4.1000000000000005"/>
    <n v="3.5"/>
    <n v="4"/>
    <n v="5"/>
    <n v="3.5"/>
    <n v="3.5"/>
    <n v="3.9000000000000004"/>
    <n v="4"/>
    <n v="4.0916666666666668"/>
    <n v="16.022230280054966"/>
    <x v="134"/>
  </r>
  <r>
    <x v="13"/>
    <x v="40"/>
    <s v="not applicable"/>
    <s v="not applicable"/>
    <s v="not applicable"/>
    <s v="not applicable"/>
    <s v="not applicable"/>
    <s v="not applicable"/>
    <s v="not applicable"/>
    <s v="not applicable"/>
    <s v="not applicable"/>
    <s v="B"/>
    <x v="1"/>
    <x v="3"/>
    <x v="7"/>
    <n v="2.5"/>
    <n v="3"/>
    <n v="2.8333333333333335"/>
    <n v="3.5"/>
    <n v="2.5"/>
    <n v="3"/>
    <n v="3"/>
    <n v="2"/>
    <n v="3"/>
    <n v="3"/>
    <n v="3.5"/>
    <n v="2.5"/>
    <n v="2.8000000000000003"/>
    <n v="2.5"/>
    <n v="2"/>
    <n v="2"/>
    <n v="1.5"/>
    <n v="2.5"/>
    <n v="2.1"/>
    <n v="3.5"/>
    <n v="2.6833333333333336"/>
    <n v="6.4088452675504008"/>
    <x v="0"/>
  </r>
  <r>
    <x v="13"/>
    <x v="16"/>
    <s v="B1"/>
    <s v="B1"/>
    <s v="B1"/>
    <s v="B1"/>
    <s v="B"/>
    <s v="B"/>
    <s v="B"/>
    <s v="B"/>
    <s v="B"/>
    <s v="B"/>
    <x v="1"/>
    <x v="0"/>
    <x v="5"/>
    <n v="3"/>
    <n v="4"/>
    <n v="3.5"/>
    <n v="4.5"/>
    <n v="4"/>
    <n v="4"/>
    <n v="4.2"/>
    <n v="3.5"/>
    <n v="4.5"/>
    <n v="4"/>
    <n v="3.5"/>
    <n v="4"/>
    <n v="3.9000000000000004"/>
    <n v="3.5"/>
    <n v="4"/>
    <n v="3.5"/>
    <n v="3.5"/>
    <n v="3.5"/>
    <n v="3.6"/>
    <n v="3.5"/>
    <n v="3.791666666666667"/>
    <n v="13.482914788927493"/>
    <x v="21"/>
  </r>
  <r>
    <x v="13"/>
    <x v="17"/>
    <s v="—"/>
    <s v="B2"/>
    <s v="B2"/>
    <s v="B2"/>
    <s v="B"/>
    <s v="B"/>
    <s v="B"/>
    <s v="B"/>
    <s v="B"/>
    <s v="B"/>
    <x v="1"/>
    <x v="3"/>
    <x v="7"/>
    <n v="2"/>
    <n v="3"/>
    <n v="2.6666666666666665"/>
    <n v="4"/>
    <n v="3.5"/>
    <n v="2.5"/>
    <n v="3.3000000000000003"/>
    <n v="3"/>
    <n v="2.5"/>
    <n v="4.5"/>
    <n v="3.5"/>
    <n v="4.5"/>
    <n v="3.6"/>
    <n v="4"/>
    <n v="3"/>
    <n v="3.5"/>
    <n v="2.5"/>
    <n v="2.5"/>
    <n v="3.1"/>
    <n v="3.5"/>
    <n v="3.1749999999999998"/>
    <n v="10.190302868308514"/>
    <x v="142"/>
  </r>
  <r>
    <x v="13"/>
    <x v="18"/>
    <s v="B2"/>
    <s v="B2"/>
    <s v="B2"/>
    <s v="B2"/>
    <s v="B"/>
    <s v="B"/>
    <s v="B"/>
    <s v="B"/>
    <s v="B"/>
    <s v="B"/>
    <x v="1"/>
    <x v="3"/>
    <x v="4"/>
    <n v="2.5"/>
    <n v="3"/>
    <n v="2.6666666666666665"/>
    <n v="4"/>
    <n v="3.5"/>
    <n v="2.5"/>
    <n v="3.3000000000000003"/>
    <n v="2.5"/>
    <n v="3"/>
    <n v="3"/>
    <n v="2.5"/>
    <n v="2.5"/>
    <n v="2.7"/>
    <n v="2"/>
    <n v="3"/>
    <n v="3.5"/>
    <n v="2"/>
    <n v="2"/>
    <n v="2.5"/>
    <n v="3.5"/>
    <n v="2.8"/>
    <n v="7.6707710496902051"/>
    <x v="83"/>
  </r>
  <r>
    <x v="13"/>
    <x v="19"/>
    <s v="A"/>
    <s v="A"/>
    <s v="A"/>
    <s v="A"/>
    <s v="A"/>
    <s v="A"/>
    <s v="A"/>
    <s v="A"/>
    <s v="A"/>
    <s v="A"/>
    <x v="2"/>
    <x v="3"/>
    <x v="1"/>
    <n v="4.5"/>
    <n v="3.5"/>
    <n v="4"/>
    <n v="4.5"/>
    <n v="3.5"/>
    <n v="3.5"/>
    <n v="3.8000000000000003"/>
    <n v="3.5"/>
    <n v="4.5"/>
    <n v="4"/>
    <n v="3"/>
    <n v="4"/>
    <n v="3.8000000000000003"/>
    <n v="4"/>
    <n v="3.5"/>
    <n v="4"/>
    <n v="4"/>
    <n v="3.5"/>
    <n v="3.8000000000000003"/>
    <n v="3.5"/>
    <n v="3.85"/>
    <n v="14.260663232418942"/>
    <x v="21"/>
  </r>
  <r>
    <x v="13"/>
    <x v="20"/>
    <s v="A"/>
    <s v="A"/>
    <s v="A"/>
    <s v="A"/>
    <s v="A"/>
    <s v="A"/>
    <s v="A"/>
    <s v="A"/>
    <s v="A"/>
    <s v="A"/>
    <x v="2"/>
    <x v="3"/>
    <x v="5"/>
    <n v="3"/>
    <n v="4"/>
    <n v="3.5"/>
    <n v="3.5"/>
    <n v="3.5"/>
    <n v="3.5"/>
    <n v="3.5"/>
    <n v="3"/>
    <n v="3"/>
    <n v="3.5"/>
    <n v="2.5"/>
    <n v="2"/>
    <n v="2.8000000000000003"/>
    <n v="3"/>
    <n v="3"/>
    <n v="3"/>
    <n v="2.5"/>
    <n v="3"/>
    <n v="2.9000000000000004"/>
    <n v="3"/>
    <n v="3.1750000000000003"/>
    <n v="9.2343801477252629"/>
    <x v="23"/>
  </r>
  <r>
    <x v="13"/>
    <x v="22"/>
    <s v="A"/>
    <s v="A"/>
    <s v="A"/>
    <s v="A"/>
    <s v="A"/>
    <s v="A"/>
    <s v="A"/>
    <s v="A"/>
    <s v="A"/>
    <s v="A"/>
    <x v="2"/>
    <x v="0"/>
    <x v="1"/>
    <n v="3.5"/>
    <n v="3.5"/>
    <n v="3.6666666666666665"/>
    <n v="4.5"/>
    <n v="3.5"/>
    <n v="4"/>
    <n v="4"/>
    <n v="4"/>
    <n v="4"/>
    <n v="4"/>
    <n v="4"/>
    <n v="3.5"/>
    <n v="3.9000000000000004"/>
    <n v="3.5"/>
    <n v="4"/>
    <n v="4.5"/>
    <n v="3.5"/>
    <n v="2.5"/>
    <n v="3.6"/>
    <n v="3.5"/>
    <n v="3.7916666666666665"/>
    <n v="13.482914788927493"/>
    <x v="114"/>
  </r>
  <r>
    <x v="13"/>
    <x v="23"/>
    <s v="A"/>
    <s v="A"/>
    <s v="A"/>
    <s v="A"/>
    <s v="A"/>
    <s v="B"/>
    <s v="B"/>
    <s v="B"/>
    <s v="B"/>
    <s v="B"/>
    <x v="1"/>
    <x v="2"/>
    <x v="5"/>
    <n v="3.5"/>
    <n v="3"/>
    <n v="3.3333333333333335"/>
    <n v="4.5"/>
    <n v="3"/>
    <n v="2.5"/>
    <n v="3.3000000000000003"/>
    <n v="3.5"/>
    <n v="3"/>
    <n v="3"/>
    <n v="3.5"/>
    <n v="3"/>
    <n v="3.2"/>
    <n v="2.5"/>
    <n v="3"/>
    <n v="3.5"/>
    <n v="3"/>
    <n v="3.5"/>
    <n v="3.1"/>
    <n v="2.5"/>
    <n v="3.2416666666666671"/>
    <n v="9.3902712493624563"/>
    <x v="61"/>
  </r>
  <r>
    <x v="13"/>
    <x v="24"/>
    <s v="B1"/>
    <s v="B1"/>
    <s v="B1"/>
    <s v="B1"/>
    <s v="A"/>
    <s v="A"/>
    <s v="A"/>
    <s v="A"/>
    <s v="A"/>
    <s v="A"/>
    <x v="2"/>
    <x v="3"/>
    <x v="1"/>
    <n v="3.5"/>
    <n v="3"/>
    <n v="3.5"/>
    <n v="5"/>
    <n v="3.5"/>
    <n v="3.5"/>
    <n v="4"/>
    <n v="2.5"/>
    <n v="4.5"/>
    <n v="4"/>
    <n v="3.5"/>
    <n v="4"/>
    <n v="3.7"/>
    <n v="3.5"/>
    <n v="3"/>
    <n v="4.5"/>
    <n v="3"/>
    <n v="3.5"/>
    <n v="3.5"/>
    <n v="4"/>
    <n v="3.6749999999999998"/>
    <n v="13.339937023168098"/>
    <x v="4"/>
  </r>
  <r>
    <x v="13"/>
    <x v="25"/>
    <s v="A"/>
    <s v="A"/>
    <s v="A"/>
    <s v="A"/>
    <s v="A"/>
    <s v="A"/>
    <s v="A"/>
    <s v="A"/>
    <s v="A"/>
    <s v="A"/>
    <x v="2"/>
    <x v="3"/>
    <x v="7"/>
    <n v="3"/>
    <n v="2.5"/>
    <n v="2.8333333333333335"/>
    <n v="3.5"/>
    <n v="2.5"/>
    <n v="2.5"/>
    <n v="2.8000000000000003"/>
    <n v="3"/>
    <n v="3"/>
    <n v="3"/>
    <n v="2.5"/>
    <n v="3.5"/>
    <n v="3"/>
    <n v="3.5"/>
    <n v="3"/>
    <n v="3.5"/>
    <n v="3"/>
    <n v="3.5"/>
    <n v="3.3000000000000003"/>
    <n v="2.5"/>
    <n v="2.9833333333333338"/>
    <n v="9.1040790650254539"/>
    <x v="205"/>
  </r>
  <r>
    <x v="13"/>
    <x v="26"/>
    <s v="B2"/>
    <s v="B2"/>
    <s v="B2"/>
    <s v="B2"/>
    <s v="B"/>
    <s v="B"/>
    <s v="B"/>
    <s v="B"/>
    <s v="B"/>
    <s v="B"/>
    <x v="1"/>
    <x v="0"/>
    <x v="0"/>
    <n v="4"/>
    <n v="5"/>
    <n v="4.666666666666667"/>
    <n v="3.5"/>
    <n v="4"/>
    <n v="4.5"/>
    <n v="4"/>
    <n v="4"/>
    <n v="4"/>
    <n v="4.5"/>
    <n v="4"/>
    <n v="4"/>
    <n v="4.1000000000000005"/>
    <n v="4"/>
    <n v="4.5"/>
    <n v="4"/>
    <n v="3"/>
    <n v="3"/>
    <n v="3.7"/>
    <n v="2.5"/>
    <n v="4.1166666666666671"/>
    <n v="13.423108846235447"/>
    <x v="206"/>
  </r>
  <r>
    <x v="13"/>
    <x v="27"/>
    <s v="A"/>
    <s v="A"/>
    <s v="A"/>
    <s v="A"/>
    <s v="A"/>
    <s v="A"/>
    <s v="A"/>
    <s v="A"/>
    <s v="A"/>
    <s v="A"/>
    <x v="2"/>
    <x v="3"/>
    <x v="7"/>
    <n v="3"/>
    <n v="4"/>
    <n v="3.3333333333333335"/>
    <n v="4"/>
    <n v="3.5"/>
    <n v="3"/>
    <n v="3.5"/>
    <n v="3"/>
    <n v="3.5"/>
    <n v="3"/>
    <n v="3"/>
    <n v="3"/>
    <n v="3.1"/>
    <n v="3"/>
    <n v="3.5"/>
    <n v="3.5"/>
    <n v="3"/>
    <n v="3"/>
    <n v="3.2"/>
    <n v="3.5"/>
    <n v="3.2833333333333337"/>
    <n v="10.773381023668486"/>
    <x v="207"/>
  </r>
  <r>
    <x v="13"/>
    <x v="29"/>
    <s v="not applicable"/>
    <s v="not applicable"/>
    <s v="not applicable"/>
    <s v="not applicable"/>
    <s v="not applicable"/>
    <s v="not applicable"/>
    <s v="not applicable"/>
    <s v="not applicable"/>
    <s v="not applicable"/>
    <s v="not applicable"/>
    <x v="4"/>
    <x v="5"/>
    <x v="71"/>
    <n v="3.4000000000000004"/>
    <n v="3.4000000000000004"/>
    <n v="3.5"/>
    <n v="4.2"/>
    <n v="3.3000000000000003"/>
    <n v="3.3000000000000003"/>
    <n v="3.6"/>
    <n v="3.6"/>
    <n v="3.7"/>
    <n v="4"/>
    <n v="3.5"/>
    <n v="3.7"/>
    <n v="3.7"/>
    <n v="3.4000000000000004"/>
    <n v="3.4000000000000004"/>
    <n v="3.8000000000000003"/>
    <n v="3.3000000000000003"/>
    <n v="3.1"/>
    <n v="3.4000000000000004"/>
    <n v="3.34375"/>
    <n v="3.5468749999999996"/>
    <n v="12.3"/>
    <x v="208"/>
  </r>
  <r>
    <x v="13"/>
    <x v="30"/>
    <s v="not applicable"/>
    <s v="not applicable"/>
    <s v="not applicable"/>
    <s v="not applicable"/>
    <s v="not applicable"/>
    <s v="not applicable"/>
    <s v="not applicable"/>
    <s v="not applicable"/>
    <s v="not applicable"/>
    <s v="not applicable"/>
    <x v="4"/>
    <x v="6"/>
    <x v="64"/>
    <n v="3.4000000000000004"/>
    <n v="3.8000000000000003"/>
    <n v="3.6"/>
    <n v="4.1000000000000005"/>
    <n v="3.4000000000000004"/>
    <n v="3.3000000000000003"/>
    <n v="3.6"/>
    <n v="3.5"/>
    <n v="3.7"/>
    <n v="4"/>
    <n v="3.8000000000000003"/>
    <n v="3.5"/>
    <n v="3.7"/>
    <n v="3.2"/>
    <n v="3.3000000000000003"/>
    <n v="3.6"/>
    <n v="3.1"/>
    <n v="3.2"/>
    <n v="3.3000000000000003"/>
    <n v="3.5"/>
    <n v="3.5266666666666664"/>
    <n v="11.78231073328126"/>
    <x v="209"/>
  </r>
  <r>
    <x v="13"/>
    <x v="31"/>
    <s v="not applicable"/>
    <s v="not applicable"/>
    <s v="not applicable"/>
    <s v="not applicable"/>
    <s v="not applicable"/>
    <s v="not applicable"/>
    <s v="not applicable"/>
    <s v="not applicable"/>
    <s v="not applicable"/>
    <s v="not applicable"/>
    <x v="4"/>
    <x v="7"/>
    <x v="72"/>
    <n v="3.4000000000000004"/>
    <n v="3.5"/>
    <n v="3.5"/>
    <n v="4.2"/>
    <n v="3.3000000000000003"/>
    <n v="3.3000000000000003"/>
    <n v="3.6"/>
    <n v="3.5"/>
    <n v="3.7"/>
    <n v="4"/>
    <n v="3.6"/>
    <n v="3.7"/>
    <n v="3.7"/>
    <n v="3.3000000000000003"/>
    <n v="3.4000000000000004"/>
    <n v="3.8000000000000003"/>
    <n v="3.2"/>
    <n v="3.1"/>
    <n v="3.4000000000000004"/>
    <n v="3.4038461538461537"/>
    <n v="3.5391025641025635"/>
    <n v="12.076272428533361"/>
    <x v="210"/>
  </r>
  <r>
    <x v="13"/>
    <x v="32"/>
    <s v="not applicable"/>
    <s v="not applicable"/>
    <s v="not applicable"/>
    <s v="not applicable"/>
    <s v="not applicable"/>
    <s v="not applicable"/>
    <s v="not applicable"/>
    <s v="not applicable"/>
    <s v="not applicable"/>
    <s v="not applicable"/>
    <x v="4"/>
    <x v="3"/>
    <x v="73"/>
    <n v="2.9615384615384617"/>
    <n v="3.0384615384615383"/>
    <n v="3.0641025641025648"/>
    <n v="3.9230769230769229"/>
    <n v="3.0384615384615383"/>
    <n v="2.7307692307692308"/>
    <n v="3.2153846153846151"/>
    <n v="3"/>
    <n v="3.1923076923076925"/>
    <n v="3.5384615384615383"/>
    <n v="3.1538461538461537"/>
    <n v="3.3461538461538463"/>
    <n v="3.2461538461538462"/>
    <n v="3.1923076923076925"/>
    <n v="2.8846153846153846"/>
    <n v="3.3076923076923075"/>
    <n v="2.6923076923076925"/>
    <n v="2.8461538461538463"/>
    <n v="2.9846153846153851"/>
    <n v="3.3846153846153846"/>
    <n v="3.1282051282051286"/>
    <n v="9.748332678058869"/>
    <x v="211"/>
  </r>
  <r>
    <x v="13"/>
    <x v="33"/>
    <s v="not applicable"/>
    <s v="not applicable"/>
    <s v="not applicable"/>
    <s v="not applicable"/>
    <s v="not applicable"/>
    <s v="not applicable"/>
    <s v="not applicable"/>
    <s v="not applicable"/>
    <s v="not applicable"/>
    <s v="not applicable"/>
    <x v="4"/>
    <x v="8"/>
    <x v="26"/>
    <n v="3.5"/>
    <n v="3.5"/>
    <n v="3.5666666666666673"/>
    <n v="4.5"/>
    <n v="3.6"/>
    <n v="4"/>
    <n v="4.04"/>
    <n v="4.0999999999999996"/>
    <n v="4.2"/>
    <n v="4.5999999999999996"/>
    <n v="4.0999999999999996"/>
    <n v="4.0999999999999996"/>
    <n v="4.2200000000000006"/>
    <n v="3.2"/>
    <n v="3.8"/>
    <n v="4.3"/>
    <n v="3.6"/>
    <n v="3"/>
    <n v="3.5800000000000005"/>
    <n v="3.4"/>
    <n v="3.8516666666666666"/>
    <n v="13.551750605368095"/>
    <x v="212"/>
  </r>
  <r>
    <x v="13"/>
    <x v="34"/>
    <s v="not applicable"/>
    <s v="not applicable"/>
    <s v="not applicable"/>
    <s v="not applicable"/>
    <s v="not applicable"/>
    <s v="not applicable"/>
    <s v="not applicable"/>
    <s v="not applicable"/>
    <s v="not applicable"/>
    <s v="not applicable"/>
    <x v="4"/>
    <x v="8"/>
    <x v="74"/>
    <n v="3.625"/>
    <n v="4"/>
    <n v="3.8333333333333339"/>
    <n v="4.25"/>
    <n v="3.5"/>
    <n v="3.75"/>
    <n v="3.8250000000000002"/>
    <n v="3.875"/>
    <n v="4"/>
    <n v="4.125"/>
    <n v="3.875"/>
    <n v="3.625"/>
    <n v="3.9000000000000004"/>
    <n v="3.5"/>
    <n v="3.75"/>
    <n v="3.875"/>
    <n v="3.375"/>
    <n v="3.375"/>
    <n v="3.5750000000000002"/>
    <n v="3"/>
    <n v="3.7854166666666673"/>
    <n v="12.835488891209117"/>
    <x v="213"/>
  </r>
  <r>
    <x v="13"/>
    <x v="35"/>
    <s v="not applicable"/>
    <s v="not applicable"/>
    <s v="not applicable"/>
    <s v="not applicable"/>
    <s v="not applicable"/>
    <s v="not applicable"/>
    <s v="not applicable"/>
    <s v="not applicable"/>
    <s v="not applicable"/>
    <s v="not applicable"/>
    <x v="4"/>
    <x v="8"/>
    <x v="1"/>
    <n v="3.8461538461538463"/>
    <n v="4"/>
    <n v="3.9487179487179485"/>
    <n v="4.384615384615385"/>
    <n v="3.6153846153846154"/>
    <n v="3.8846153846153846"/>
    <n v="3.9615384615384617"/>
    <n v="4.0769230769230766"/>
    <n v="4.1923076923076925"/>
    <n v="4.4615384615384617"/>
    <n v="4.0769230769230766"/>
    <n v="3.9615384615384617"/>
    <n v="4.1538461538461542"/>
    <n v="3.4615384615384617"/>
    <n v="3.8846153846153846"/>
    <n v="4.1923076923076925"/>
    <n v="3.7307692307692308"/>
    <n v="3.3846153846153846"/>
    <n v="3.7307692307692313"/>
    <n v="3.4230769230769229"/>
    <n v="3.9499999999999997"/>
    <n v="14.404212179007853"/>
    <x v="214"/>
  </r>
  <r>
    <x v="14"/>
    <x v="2"/>
    <m/>
    <m/>
    <m/>
    <m/>
    <m/>
    <m/>
    <m/>
    <m/>
    <m/>
    <m/>
    <x v="1"/>
    <x v="1"/>
    <x v="2"/>
    <n v="4.5"/>
    <n v="5"/>
    <n v="4.666666666666667"/>
    <n v="4"/>
    <n v="4"/>
    <n v="4"/>
    <n v="4"/>
    <n v="4.5"/>
    <n v="4.5"/>
    <n v="4.5"/>
    <n v="4.5"/>
    <n v="4"/>
    <n v="4.4000000000000004"/>
    <n v="4"/>
    <n v="4"/>
    <n v="4"/>
    <n v="4"/>
    <n v="3.5"/>
    <n v="3.9"/>
    <n v="3.5"/>
    <n v="4.2416666666666671"/>
    <n v="15.907997374558295"/>
    <x v="165"/>
  </r>
  <r>
    <x v="14"/>
    <x v="3"/>
    <m/>
    <m/>
    <m/>
    <m/>
    <m/>
    <m/>
    <m/>
    <m/>
    <m/>
    <m/>
    <x v="2"/>
    <x v="1"/>
    <x v="2"/>
    <n v="4.5"/>
    <n v="4.5"/>
    <n v="4.5"/>
    <n v="4.5"/>
    <n v="4"/>
    <n v="4"/>
    <n v="4.166666666666667"/>
    <n v="4.5"/>
    <n v="5"/>
    <n v="5"/>
    <n v="4.5"/>
    <n v="5.5"/>
    <n v="4.9000000000000004"/>
    <n v="5"/>
    <n v="4.5"/>
    <n v="5.5"/>
    <n v="5.5"/>
    <n v="5"/>
    <n v="5.0999999999999996"/>
    <n v="3.5"/>
    <n v="4.666666666666667"/>
    <n v="21.356836322024552"/>
    <x v="40"/>
  </r>
  <r>
    <x v="14"/>
    <x v="4"/>
    <m/>
    <m/>
    <m/>
    <m/>
    <m/>
    <m/>
    <m/>
    <m/>
    <m/>
    <m/>
    <x v="2"/>
    <x v="2"/>
    <x v="2"/>
    <n v="5"/>
    <n v="5"/>
    <n v="4.833333333333333"/>
    <n v="5"/>
    <n v="4"/>
    <n v="4.5"/>
    <n v="4.5"/>
    <n v="4.5"/>
    <n v="4.5"/>
    <n v="5"/>
    <n v="4"/>
    <n v="3.5"/>
    <n v="4.3"/>
    <n v="3.5"/>
    <n v="4.5"/>
    <n v="4"/>
    <n v="4"/>
    <n v="3"/>
    <n v="3.8"/>
    <n v="3.5"/>
    <n v="4.3583333333333334"/>
    <n v="15.967633981078158"/>
    <x v="3"/>
  </r>
  <r>
    <x v="14"/>
    <x v="5"/>
    <m/>
    <m/>
    <m/>
    <m/>
    <m/>
    <m/>
    <m/>
    <m/>
    <m/>
    <m/>
    <x v="1"/>
    <x v="3"/>
    <x v="5"/>
    <n v="4"/>
    <n v="3.5"/>
    <n v="3.6666666666666665"/>
    <n v="4"/>
    <n v="3"/>
    <n v="3"/>
    <n v="3.3333333333333335"/>
    <n v="3.5"/>
    <n v="4"/>
    <n v="4"/>
    <n v="4"/>
    <n v="4"/>
    <n v="3.9"/>
    <n v="2.5"/>
    <n v="3.5"/>
    <n v="4.5"/>
    <n v="3.5"/>
    <n v="3.5"/>
    <n v="3.5"/>
    <n v="4.5"/>
    <n v="3.6"/>
    <n v="13.559555990668311"/>
    <x v="57"/>
  </r>
  <r>
    <x v="14"/>
    <x v="39"/>
    <m/>
    <m/>
    <m/>
    <m/>
    <m/>
    <m/>
    <m/>
    <m/>
    <m/>
    <m/>
    <x v="1"/>
    <x v="3"/>
    <x v="5"/>
    <n v="4"/>
    <n v="3.5"/>
    <n v="3.6666666666666665"/>
    <n v="4.5"/>
    <n v="4"/>
    <n v="3.5"/>
    <n v="4"/>
    <n v="4"/>
    <n v="4.5"/>
    <n v="4.5"/>
    <n v="4"/>
    <n v="4"/>
    <n v="4.2"/>
    <n v="3"/>
    <n v="2.5"/>
    <n v="4"/>
    <n v="3.5"/>
    <n v="3.5"/>
    <n v="3.3"/>
    <n v="4.5"/>
    <n v="3.7916666666666665"/>
    <n v="13.568221849753105"/>
    <x v="19"/>
  </r>
  <r>
    <x v="14"/>
    <x v="7"/>
    <m/>
    <m/>
    <m/>
    <m/>
    <m/>
    <m/>
    <m/>
    <m/>
    <m/>
    <m/>
    <x v="2"/>
    <x v="3"/>
    <x v="7"/>
    <n v="3"/>
    <n v="3"/>
    <n v="3"/>
    <n v="4"/>
    <n v="2.5"/>
    <n v="2"/>
    <n v="2.8333333333333335"/>
    <n v="3"/>
    <n v="3"/>
    <n v="4"/>
    <n v="3.5"/>
    <n v="4"/>
    <n v="3.5"/>
    <n v="3.5"/>
    <n v="2.5"/>
    <n v="3.5"/>
    <n v="2.5"/>
    <n v="3"/>
    <n v="3"/>
    <n v="4"/>
    <n v="3.0833333333333335"/>
    <n v="10.064219901137356"/>
    <x v="26"/>
  </r>
  <r>
    <x v="14"/>
    <x v="8"/>
    <m/>
    <m/>
    <m/>
    <m/>
    <m/>
    <m/>
    <m/>
    <m/>
    <m/>
    <m/>
    <x v="2"/>
    <x v="0"/>
    <x v="2"/>
    <n v="4.5"/>
    <n v="4"/>
    <n v="4.333333333333333"/>
    <n v="4.5"/>
    <n v="4"/>
    <n v="4"/>
    <n v="4.166666666666667"/>
    <n v="4.5"/>
    <n v="4.5"/>
    <n v="5"/>
    <n v="5"/>
    <n v="4"/>
    <n v="4.5999999999999996"/>
    <n v="3.5"/>
    <n v="4"/>
    <n v="4.5"/>
    <n v="4"/>
    <n v="4"/>
    <n v="4"/>
    <n v="3.5"/>
    <n v="4.2749999999999995"/>
    <n v="16.345019132971707"/>
    <x v="17"/>
  </r>
  <r>
    <x v="14"/>
    <x v="9"/>
    <m/>
    <m/>
    <m/>
    <m/>
    <m/>
    <m/>
    <m/>
    <m/>
    <m/>
    <m/>
    <x v="2"/>
    <x v="2"/>
    <x v="4"/>
    <n v="3"/>
    <n v="2"/>
    <n v="2.5"/>
    <n v="4.5"/>
    <n v="3"/>
    <n v="3.5"/>
    <n v="3.6666666666666665"/>
    <n v="3.5"/>
    <n v="4"/>
    <n v="4"/>
    <n v="3.5"/>
    <n v="3.5"/>
    <n v="3.7"/>
    <n v="3"/>
    <n v="3"/>
    <n v="3"/>
    <n v="3"/>
    <n v="2.5"/>
    <n v="2.9"/>
    <n v="3"/>
    <n v="3.1916666666666664"/>
    <n v="9.2783086476288013"/>
    <x v="127"/>
  </r>
  <r>
    <x v="14"/>
    <x v="10"/>
    <m/>
    <m/>
    <m/>
    <m/>
    <m/>
    <m/>
    <m/>
    <m/>
    <m/>
    <m/>
    <x v="2"/>
    <x v="1"/>
    <x v="7"/>
    <n v="3"/>
    <n v="3"/>
    <n v="3"/>
    <n v="4.5"/>
    <n v="4"/>
    <n v="4.5"/>
    <n v="4.333333333333333"/>
    <n v="4"/>
    <n v="5"/>
    <n v="5"/>
    <n v="4.5"/>
    <n v="4.5"/>
    <n v="4.5999999999999996"/>
    <n v="3.5"/>
    <n v="4"/>
    <n v="5"/>
    <n v="4"/>
    <n v="2.5"/>
    <n v="3.8"/>
    <n v="3.5"/>
    <n v="3.9333333333333327"/>
    <n v="14.54629436744086"/>
    <x v="215"/>
  </r>
  <r>
    <x v="14"/>
    <x v="11"/>
    <m/>
    <m/>
    <m/>
    <m/>
    <m/>
    <m/>
    <m/>
    <m/>
    <m/>
    <m/>
    <x v="2"/>
    <x v="3"/>
    <x v="7"/>
    <n v="2.5"/>
    <n v="2.5"/>
    <n v="2.6666666666666665"/>
    <n v="3"/>
    <n v="3"/>
    <n v="2.5"/>
    <n v="2.8333333333333335"/>
    <n v="3"/>
    <n v="2"/>
    <n v="3"/>
    <n v="3"/>
    <n v="3.5"/>
    <n v="2.9"/>
    <n v="4"/>
    <n v="2.5"/>
    <n v="2.5"/>
    <n v="2"/>
    <n v="2.5"/>
    <n v="2.7"/>
    <n v="3.5"/>
    <n v="2.7749999999999999"/>
    <n v="8.0834135759333812"/>
    <x v="150"/>
  </r>
  <r>
    <x v="14"/>
    <x v="12"/>
    <m/>
    <m/>
    <m/>
    <m/>
    <m/>
    <m/>
    <m/>
    <m/>
    <m/>
    <m/>
    <x v="2"/>
    <x v="3"/>
    <x v="7"/>
    <n v="3"/>
    <n v="3"/>
    <n v="3"/>
    <n v="4"/>
    <n v="3"/>
    <n v="2"/>
    <n v="3"/>
    <n v="3"/>
    <n v="2.5"/>
    <n v="3"/>
    <n v="3"/>
    <n v="3.5"/>
    <n v="3"/>
    <n v="4"/>
    <n v="2.5"/>
    <n v="3"/>
    <n v="2.5"/>
    <n v="2.5"/>
    <n v="2.9"/>
    <n v="3"/>
    <n v="2.9750000000000001"/>
    <n v="8.6999999999999993"/>
    <x v="216"/>
  </r>
  <r>
    <x v="14"/>
    <x v="13"/>
    <m/>
    <m/>
    <m/>
    <m/>
    <m/>
    <m/>
    <m/>
    <m/>
    <m/>
    <m/>
    <x v="1"/>
    <x v="4"/>
    <x v="1"/>
    <n v="3.5"/>
    <n v="3.5"/>
    <n v="3.6666666666666665"/>
    <n v="4.5"/>
    <n v="3.5"/>
    <n v="4"/>
    <n v="4"/>
    <n v="4.5"/>
    <n v="4.5"/>
    <n v="5"/>
    <n v="4.5"/>
    <n v="3.5"/>
    <n v="4.4000000000000004"/>
    <n v="4"/>
    <n v="3.5"/>
    <n v="4.5"/>
    <n v="4"/>
    <n v="3"/>
    <n v="3.8"/>
    <n v="3.5"/>
    <n v="3.9666666666666663"/>
    <n v="14.659874509021034"/>
    <x v="217"/>
  </r>
  <r>
    <x v="14"/>
    <x v="14"/>
    <m/>
    <m/>
    <m/>
    <m/>
    <m/>
    <m/>
    <m/>
    <m/>
    <m/>
    <m/>
    <x v="2"/>
    <x v="3"/>
    <x v="7"/>
    <n v="3"/>
    <n v="3"/>
    <n v="3"/>
    <n v="3.5"/>
    <n v="1.5"/>
    <n v="2"/>
    <n v="2.3333333333333335"/>
    <n v="3.5"/>
    <n v="3"/>
    <n v="3.5"/>
    <n v="3.5"/>
    <n v="2.5"/>
    <n v="3.2"/>
    <n v="2"/>
    <n v="3.5"/>
    <n v="3"/>
    <n v="2.5"/>
    <n v="2.5"/>
    <n v="2.7"/>
    <n v="4.5"/>
    <n v="2.8083333333333336"/>
    <n v="8.8130399214835364"/>
    <x v="38"/>
  </r>
  <r>
    <x v="14"/>
    <x v="15"/>
    <m/>
    <m/>
    <m/>
    <m/>
    <m/>
    <m/>
    <m/>
    <m/>
    <m/>
    <m/>
    <x v="2"/>
    <x v="1"/>
    <x v="2"/>
    <n v="3.5"/>
    <n v="4.5"/>
    <n v="4.166666666666667"/>
    <n v="4.5"/>
    <n v="4"/>
    <n v="4"/>
    <n v="4.166666666666667"/>
    <n v="4"/>
    <n v="4"/>
    <n v="4.5"/>
    <n v="4"/>
    <n v="4"/>
    <n v="4.0999999999999996"/>
    <n v="4"/>
    <n v="4"/>
    <n v="4.5"/>
    <n v="3.5"/>
    <n v="3.5"/>
    <n v="3.9"/>
    <n v="3.5"/>
    <n v="4.0833333333333339"/>
    <n v="15.364252858491396"/>
    <x v="205"/>
  </r>
  <r>
    <x v="14"/>
    <x v="40"/>
    <m/>
    <m/>
    <m/>
    <m/>
    <m/>
    <m/>
    <m/>
    <m/>
    <m/>
    <m/>
    <x v="1"/>
    <x v="3"/>
    <x v="7"/>
    <n v="2.5"/>
    <n v="3"/>
    <n v="2.8333333333333335"/>
    <n v="3.5"/>
    <n v="3"/>
    <n v="3"/>
    <n v="3.1666666666666665"/>
    <n v="2.5"/>
    <n v="3"/>
    <n v="3.5"/>
    <n v="3.5"/>
    <n v="2.5"/>
    <n v="3"/>
    <n v="3.5"/>
    <n v="3"/>
    <n v="3"/>
    <n v="2"/>
    <n v="2.5"/>
    <n v="2.8"/>
    <n v="3.5"/>
    <n v="2.95"/>
    <n v="8.7975819894209035"/>
    <x v="218"/>
  </r>
  <r>
    <x v="14"/>
    <x v="16"/>
    <m/>
    <m/>
    <m/>
    <m/>
    <m/>
    <m/>
    <m/>
    <m/>
    <m/>
    <m/>
    <x v="1"/>
    <x v="0"/>
    <x v="5"/>
    <n v="3"/>
    <n v="4"/>
    <n v="3.5"/>
    <n v="4.5"/>
    <n v="4"/>
    <n v="4"/>
    <n v="4.166666666666667"/>
    <n v="3.5"/>
    <n v="4.5"/>
    <n v="4"/>
    <n v="3.5"/>
    <n v="4"/>
    <n v="3.9"/>
    <n v="3.5"/>
    <n v="4"/>
    <n v="3.5"/>
    <n v="3.5"/>
    <n v="3.5"/>
    <n v="3.6"/>
    <n v="3.5"/>
    <n v="3.791666666666667"/>
    <n v="13.482914788927493"/>
    <x v="3"/>
  </r>
  <r>
    <x v="14"/>
    <x v="17"/>
    <m/>
    <m/>
    <m/>
    <m/>
    <m/>
    <m/>
    <m/>
    <m/>
    <m/>
    <m/>
    <x v="1"/>
    <x v="3"/>
    <x v="7"/>
    <n v="3"/>
    <n v="3"/>
    <n v="3"/>
    <n v="4"/>
    <n v="3.5"/>
    <n v="2.5"/>
    <n v="3.3333333333333335"/>
    <n v="3"/>
    <n v="3"/>
    <n v="4.5"/>
    <n v="3.5"/>
    <n v="4"/>
    <n v="3.6"/>
    <n v="4"/>
    <n v="3"/>
    <n v="4"/>
    <n v="2.5"/>
    <n v="3"/>
    <n v="3.3"/>
    <n v="4.5"/>
    <n v="3.3083333333333336"/>
    <n v="11.980069078563677"/>
    <x v="118"/>
  </r>
  <r>
    <x v="14"/>
    <x v="18"/>
    <m/>
    <m/>
    <m/>
    <m/>
    <m/>
    <m/>
    <m/>
    <m/>
    <m/>
    <m/>
    <x v="1"/>
    <x v="3"/>
    <x v="7"/>
    <n v="2.5"/>
    <n v="3"/>
    <n v="2.8333333333333335"/>
    <n v="4"/>
    <n v="4"/>
    <n v="2.5"/>
    <n v="3.5"/>
    <n v="2.5"/>
    <n v="3"/>
    <n v="3"/>
    <n v="2.5"/>
    <n v="2.5"/>
    <n v="2.7"/>
    <n v="2"/>
    <n v="3"/>
    <n v="3.5"/>
    <n v="2"/>
    <n v="2"/>
    <n v="2.5"/>
    <n v="3.5"/>
    <n v="2.8833333333333333"/>
    <n v="7.8753373966059357"/>
    <x v="115"/>
  </r>
  <r>
    <x v="14"/>
    <x v="19"/>
    <m/>
    <m/>
    <m/>
    <m/>
    <m/>
    <m/>
    <m/>
    <m/>
    <m/>
    <m/>
    <x v="2"/>
    <x v="3"/>
    <x v="5"/>
    <n v="4.5"/>
    <n v="3.5"/>
    <n v="3.8333333333333335"/>
    <n v="4.5"/>
    <n v="4"/>
    <n v="3.5"/>
    <n v="4"/>
    <n v="3.5"/>
    <n v="4.5"/>
    <n v="4"/>
    <n v="3.5"/>
    <n v="4"/>
    <n v="3.9"/>
    <n v="3.5"/>
    <n v="3.5"/>
    <n v="4"/>
    <n v="4"/>
    <n v="3.5"/>
    <n v="3.7"/>
    <n v="3.5"/>
    <n v="3.8583333333333334"/>
    <n v="13.996912420313832"/>
    <x v="219"/>
  </r>
  <r>
    <x v="14"/>
    <x v="20"/>
    <m/>
    <m/>
    <m/>
    <m/>
    <m/>
    <m/>
    <m/>
    <m/>
    <m/>
    <m/>
    <x v="2"/>
    <x v="3"/>
    <x v="1"/>
    <n v="3"/>
    <n v="3.5"/>
    <n v="3.5"/>
    <n v="3.5"/>
    <n v="4"/>
    <n v="3"/>
    <n v="3.5"/>
    <n v="3"/>
    <n v="3"/>
    <n v="3.5"/>
    <n v="3"/>
    <n v="3"/>
    <n v="3.1"/>
    <n v="3"/>
    <n v="2.5"/>
    <n v="3.5"/>
    <n v="2.5"/>
    <n v="3"/>
    <n v="2.9"/>
    <n v="3.5"/>
    <n v="3.25"/>
    <n v="9.8777605606559398"/>
    <x v="26"/>
  </r>
  <r>
    <x v="14"/>
    <x v="21"/>
    <m/>
    <m/>
    <m/>
    <m/>
    <m/>
    <m/>
    <m/>
    <m/>
    <m/>
    <m/>
    <x v="1"/>
    <x v="1"/>
    <x v="2"/>
    <n v="4"/>
    <n v="2"/>
    <n v="3.5"/>
    <n v="4.5"/>
    <n v="3.5"/>
    <n v="3.5"/>
    <n v="3.8333333333333335"/>
    <n v="4"/>
    <n v="4.5"/>
    <n v="5"/>
    <n v="4"/>
    <n v="5"/>
    <n v="4.5"/>
    <n v="3"/>
    <n v="4.5"/>
    <n v="4"/>
    <n v="3.5"/>
    <n v="3"/>
    <n v="3.6"/>
    <n v="3.5"/>
    <n v="3.8583333333333334"/>
    <n v="13.699761438198449"/>
    <x v="0"/>
  </r>
  <r>
    <x v="14"/>
    <x v="22"/>
    <m/>
    <m/>
    <m/>
    <m/>
    <m/>
    <m/>
    <m/>
    <m/>
    <m/>
    <m/>
    <x v="2"/>
    <x v="0"/>
    <x v="1"/>
    <n v="4"/>
    <n v="3.5"/>
    <n v="3.8333333333333335"/>
    <n v="4.5"/>
    <n v="3.5"/>
    <n v="4"/>
    <n v="4"/>
    <n v="4"/>
    <n v="4"/>
    <n v="4.5"/>
    <n v="4"/>
    <n v="3.5"/>
    <n v="4"/>
    <n v="3.5"/>
    <n v="4"/>
    <n v="4.5"/>
    <n v="3.5"/>
    <n v="2.5"/>
    <n v="3.6"/>
    <n v="4.5"/>
    <n v="3.8583333333333334"/>
    <n v="14.772579825766178"/>
    <x v="67"/>
  </r>
  <r>
    <x v="14"/>
    <x v="23"/>
    <m/>
    <m/>
    <m/>
    <m/>
    <m/>
    <m/>
    <m/>
    <m/>
    <m/>
    <m/>
    <x v="1"/>
    <x v="2"/>
    <x v="5"/>
    <n v="3.5"/>
    <n v="3"/>
    <n v="3.3333333333333335"/>
    <n v="5"/>
    <n v="3"/>
    <n v="2.5"/>
    <n v="3.5"/>
    <n v="3.5"/>
    <n v="3"/>
    <n v="3"/>
    <n v="3.5"/>
    <n v="3"/>
    <n v="3.2"/>
    <n v="2.5"/>
    <n v="3"/>
    <n v="3.5"/>
    <n v="3"/>
    <n v="3"/>
    <n v="3"/>
    <n v="3"/>
    <n v="3.2583333333333333"/>
    <n v="9.7114576683583209"/>
    <x v="220"/>
  </r>
  <r>
    <x v="14"/>
    <x v="24"/>
    <m/>
    <m/>
    <m/>
    <m/>
    <m/>
    <m/>
    <m/>
    <m/>
    <m/>
    <m/>
    <x v="2"/>
    <x v="3"/>
    <x v="1"/>
    <n v="3.5"/>
    <n v="3"/>
    <n v="3.5"/>
    <n v="5"/>
    <n v="3.5"/>
    <n v="3.5"/>
    <n v="4"/>
    <n v="2.5"/>
    <n v="4.5"/>
    <n v="4"/>
    <n v="4"/>
    <n v="4"/>
    <n v="3.8"/>
    <n v="4"/>
    <n v="3.5"/>
    <n v="4.5"/>
    <n v="3"/>
    <n v="3.5"/>
    <n v="3.7"/>
    <n v="4.5"/>
    <n v="3.75"/>
    <n v="14.7006152201261"/>
    <x v="37"/>
  </r>
  <r>
    <x v="14"/>
    <x v="25"/>
    <m/>
    <m/>
    <m/>
    <m/>
    <m/>
    <m/>
    <m/>
    <m/>
    <m/>
    <m/>
    <x v="2"/>
    <x v="3"/>
    <x v="7"/>
    <n v="3"/>
    <n v="3"/>
    <n v="3"/>
    <n v="4"/>
    <n v="2.5"/>
    <n v="2.5"/>
    <n v="3"/>
    <n v="3"/>
    <n v="3"/>
    <n v="3.5"/>
    <n v="2.5"/>
    <n v="3.5"/>
    <n v="3.1"/>
    <n v="4"/>
    <n v="3"/>
    <n v="3.5"/>
    <n v="3"/>
    <n v="3"/>
    <n v="3.3"/>
    <n v="4"/>
    <n v="3.1"/>
    <n v="10.876171161705798"/>
    <x v="110"/>
  </r>
  <r>
    <x v="14"/>
    <x v="26"/>
    <m/>
    <m/>
    <m/>
    <m/>
    <m/>
    <m/>
    <m/>
    <m/>
    <m/>
    <m/>
    <x v="1"/>
    <x v="0"/>
    <x v="0"/>
    <n v="4.5"/>
    <n v="5"/>
    <n v="4.833333333333333"/>
    <n v="3.5"/>
    <n v="4"/>
    <n v="4.5"/>
    <n v="4"/>
    <n v="4.5"/>
    <n v="4.5"/>
    <n v="5"/>
    <n v="4.5"/>
    <n v="4"/>
    <n v="4.5"/>
    <n v="4"/>
    <n v="4.5"/>
    <n v="4"/>
    <n v="4"/>
    <n v="3.5"/>
    <n v="4"/>
    <n v="3"/>
    <n v="4.333333333333333"/>
    <n v="15.800419044179302"/>
    <x v="193"/>
  </r>
  <r>
    <x v="14"/>
    <x v="27"/>
    <m/>
    <m/>
    <m/>
    <m/>
    <m/>
    <m/>
    <m/>
    <m/>
    <m/>
    <m/>
    <x v="2"/>
    <x v="3"/>
    <x v="7"/>
    <n v="3"/>
    <n v="3.5"/>
    <n v="3.1666666666666665"/>
    <n v="4"/>
    <n v="3"/>
    <n v="3"/>
    <n v="3.3333333333333335"/>
    <n v="3"/>
    <n v="3"/>
    <n v="3"/>
    <n v="2.5"/>
    <n v="3"/>
    <n v="2.9"/>
    <n v="3"/>
    <n v="3.5"/>
    <n v="3.5"/>
    <n v="3"/>
    <n v="3"/>
    <n v="3.2"/>
    <n v="3.5"/>
    <n v="3.15"/>
    <n v="10.365136144050135"/>
    <x v="221"/>
  </r>
  <r>
    <x v="14"/>
    <x v="29"/>
    <m/>
    <m/>
    <m/>
    <m/>
    <m/>
    <m/>
    <m/>
    <m/>
    <m/>
    <m/>
    <x v="4"/>
    <x v="9"/>
    <x v="75"/>
    <n v="3.5"/>
    <n v="3.40625"/>
    <n v="3.4895833333333335"/>
    <n v="4.21875"/>
    <n v="3.34375"/>
    <n v="3.28125"/>
    <n v="3.6145833333333335"/>
    <n v="3.53125"/>
    <n v="3.71875"/>
    <n v="4.03125"/>
    <n v="3.625"/>
    <n v="3.71875"/>
    <n v="3.7249999999999996"/>
    <n v="3.5625"/>
    <n v="3.4375"/>
    <n v="3.875"/>
    <n v="3.28125"/>
    <n v="3.09375"/>
    <n v="3.45"/>
    <n v="3.6875"/>
    <n v="3.5697916666666667"/>
    <n v="12.694262127550482"/>
    <x v="222"/>
  </r>
  <r>
    <x v="14"/>
    <x v="30"/>
    <m/>
    <m/>
    <m/>
    <m/>
    <m/>
    <m/>
    <m/>
    <m/>
    <m/>
    <m/>
    <x v="4"/>
    <x v="9"/>
    <x v="76"/>
    <n v="3.5454545454545454"/>
    <n v="3.5"/>
    <n v="3.5909090909090908"/>
    <n v="4.1818181818181817"/>
    <n v="3.5909090909090908"/>
    <n v="3.3636363636363638"/>
    <n v="3.7121212121212124"/>
    <n v="3.6363636363636362"/>
    <n v="3.9090909090909092"/>
    <n v="4.1818181818181817"/>
    <n v="3.8181818181818183"/>
    <n v="3.6818181818181817"/>
    <n v="3.8454545454545452"/>
    <n v="3.2727272727272729"/>
    <n v="3.5"/>
    <n v="3.8636363636363638"/>
    <n v="3.2272727272727271"/>
    <n v="3.0909090909090908"/>
    <n v="3.3909090909090911"/>
    <n v="3.6818181818181817"/>
    <n v="3.6348484848484848"/>
    <n v="12.640290102568621"/>
    <x v="223"/>
  </r>
  <r>
    <x v="14"/>
    <x v="31"/>
    <m/>
    <m/>
    <m/>
    <m/>
    <m/>
    <m/>
    <m/>
    <m/>
    <m/>
    <m/>
    <x v="4"/>
    <x v="9"/>
    <x v="77"/>
    <n v="3.5185185185185186"/>
    <n v="3.4444444444444446"/>
    <n v="3.5308641975308639"/>
    <n v="4.2037037037037033"/>
    <n v="3.4444444444444446"/>
    <n v="3.3148148148148149"/>
    <n v="3.6543209876543208"/>
    <n v="3.574074074074074"/>
    <n v="3.7962962962962963"/>
    <n v="4.0925925925925926"/>
    <n v="3.7037037037037037"/>
    <n v="3.7037037037037037"/>
    <n v="3.7740740740740741"/>
    <n v="3.4444444444444446"/>
    <n v="3.4629629629629628"/>
    <n v="3.8703703703703702"/>
    <n v="3.2592592592592591"/>
    <n v="3.0925925925925926"/>
    <n v="3.4259259259259256"/>
    <n v="3.6851851851851851"/>
    <n v="3.596296296296297"/>
    <n v="12.672273524780097"/>
    <x v="224"/>
  </r>
  <r>
    <x v="14"/>
    <x v="32"/>
    <m/>
    <m/>
    <m/>
    <m/>
    <m/>
    <m/>
    <m/>
    <m/>
    <m/>
    <m/>
    <x v="4"/>
    <x v="9"/>
    <x v="9"/>
    <n v="3.1785714285714284"/>
    <n v="3.1428571428571428"/>
    <n v="3.1904761904761902"/>
    <n v="3.9642857142857144"/>
    <n v="3.1785714285714284"/>
    <n v="2.75"/>
    <n v="3.2976190476190474"/>
    <n v="3.0714285714285716"/>
    <n v="3.2857142857142856"/>
    <n v="3.6428571428571428"/>
    <n v="3.2857142857142856"/>
    <n v="3.4285714285714284"/>
    <n v="3.3428571428571425"/>
    <n v="3.2857142857142856"/>
    <n v="3"/>
    <n v="3.5714285714285716"/>
    <n v="2.75"/>
    <n v="2.9285714285714284"/>
    <n v="3.1071428571428577"/>
    <n v="3.8928571428571428"/>
    <n v="3.2345238095238096"/>
    <n v="10.804145372172714"/>
    <x v="225"/>
  </r>
  <r>
    <x v="14"/>
    <x v="33"/>
    <m/>
    <m/>
    <m/>
    <m/>
    <m/>
    <m/>
    <m/>
    <m/>
    <m/>
    <m/>
    <x v="4"/>
    <x v="9"/>
    <x v="78"/>
    <n v="3.9285714285714284"/>
    <n v="3.7857142857142856"/>
    <n v="3.8809523809523805"/>
    <n v="4.5714285714285712"/>
    <n v="3.7857142857142856"/>
    <n v="4.0714285714285712"/>
    <n v="4.1428571428571432"/>
    <n v="4.1428571428571432"/>
    <n v="4.4285714285714288"/>
    <n v="4.7142857142857144"/>
    <n v="4.2142857142857144"/>
    <n v="4.0714285714285712"/>
    <n v="4.3142857142857149"/>
    <n v="3.7142857142857144"/>
    <n v="4"/>
    <n v="4.4285714285714288"/>
    <n v="3.9285714285714284"/>
    <n v="3.2857142857142856"/>
    <n v="3.871428571428571"/>
    <n v="3.5714285714285716"/>
    <n v="4.0523809523809522"/>
    <n v="15.375846447914522"/>
    <x v="226"/>
  </r>
  <r>
    <x v="14"/>
    <x v="34"/>
    <m/>
    <m/>
    <m/>
    <m/>
    <m/>
    <m/>
    <m/>
    <m/>
    <m/>
    <m/>
    <x v="4"/>
    <x v="9"/>
    <x v="79"/>
    <n v="3.9"/>
    <n v="3.9"/>
    <n v="4.0333333333333332"/>
    <n v="4.2"/>
    <n v="3.8"/>
    <n v="4"/>
    <n v="4"/>
    <n v="4.2"/>
    <n v="4.5"/>
    <n v="4.7"/>
    <n v="4.2"/>
    <n v="4.0999999999999996"/>
    <n v="4.3400000000000007"/>
    <n v="3.7"/>
    <n v="4.0999999999999996"/>
    <n v="4"/>
    <n v="3.8"/>
    <n v="3.3"/>
    <n v="3.78"/>
    <n v="3.4"/>
    <n v="4.0383333333333331"/>
    <n v="14.710193430976915"/>
    <x v="227"/>
  </r>
  <r>
    <x v="14"/>
    <x v="35"/>
    <m/>
    <m/>
    <m/>
    <m/>
    <m/>
    <m/>
    <m/>
    <m/>
    <m/>
    <m/>
    <x v="4"/>
    <x v="9"/>
    <x v="80"/>
    <n v="3.8846153846153846"/>
    <n v="3.7692307692307692"/>
    <n v="3.8974358974358982"/>
    <n v="4.4615384615384617"/>
    <n v="3.7307692307692308"/>
    <n v="3.9230769230769229"/>
    <n v="4.0384615384615383"/>
    <n v="4.115384615384615"/>
    <n v="4.3461538461538458"/>
    <n v="4.5769230769230766"/>
    <n v="4.1538461538461542"/>
    <n v="4"/>
    <n v="4.2384615384615385"/>
    <n v="3.6153846153846154"/>
    <n v="3.9615384615384617"/>
    <n v="4.1923076923076925"/>
    <n v="3.8076923076923075"/>
    <n v="3.2692307692307692"/>
    <n v="3.7692307692307692"/>
    <n v="3.4615384615384617"/>
    <n v="3.9858974358974359"/>
    <n v="14.684103842972657"/>
    <x v="228"/>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7">
  <r>
    <x v="0"/>
    <x v="0"/>
    <s v="—"/>
    <s v="—"/>
    <s v="B1"/>
    <s v="B1"/>
    <s v="B"/>
    <s v="B"/>
    <s v="B"/>
    <s v="C"/>
    <s v="C1"/>
    <s v="C2"/>
    <x v="0"/>
    <x v="0"/>
    <x v="0"/>
    <x v="0"/>
    <x v="0"/>
    <n v="5.2"/>
    <x v="0"/>
    <x v="0"/>
    <x v="0"/>
    <n v="4.2"/>
    <x v="0"/>
    <x v="0"/>
    <x v="0"/>
    <x v="0"/>
    <x v="0"/>
    <n v="4.3"/>
    <x v="0"/>
    <x v="0"/>
    <x v="0"/>
    <x v="0"/>
    <x v="0"/>
    <n v="3.8"/>
    <x v="0"/>
    <x v="0"/>
    <n v="17.2"/>
    <m/>
  </r>
  <r>
    <x v="0"/>
    <x v="1"/>
    <s v="B1"/>
    <s v="B1"/>
    <s v="B1"/>
    <s v="B1"/>
    <s v="B"/>
    <s v="B"/>
    <s v="C"/>
    <s v="C"/>
    <s v="C2"/>
    <s v="C2"/>
    <x v="0"/>
    <x v="0"/>
    <x v="1"/>
    <x v="1"/>
    <x v="1"/>
    <n v="4.3"/>
    <x v="1"/>
    <x v="1"/>
    <x v="1"/>
    <n v="3.3"/>
    <x v="1"/>
    <x v="1"/>
    <x v="1"/>
    <x v="1"/>
    <x v="1"/>
    <n v="3.2"/>
    <x v="1"/>
    <x v="1"/>
    <x v="1"/>
    <x v="1"/>
    <x v="1"/>
    <n v="3"/>
    <x v="1"/>
    <x v="1"/>
    <n v="7.4"/>
    <m/>
  </r>
  <r>
    <x v="0"/>
    <x v="2"/>
    <s v="B1"/>
    <s v="B1"/>
    <s v="B1"/>
    <s v="B1"/>
    <s v="B"/>
    <s v="B"/>
    <s v="B"/>
    <s v="B"/>
    <s v="B"/>
    <s v="B"/>
    <x v="1"/>
    <x v="1"/>
    <x v="2"/>
    <x v="2"/>
    <x v="2"/>
    <n v="4.2"/>
    <x v="2"/>
    <x v="2"/>
    <x v="2"/>
    <n v="3.3"/>
    <x v="1"/>
    <x v="2"/>
    <x v="0"/>
    <x v="2"/>
    <x v="1"/>
    <n v="3.7"/>
    <x v="1"/>
    <x v="0"/>
    <x v="2"/>
    <x v="2"/>
    <x v="2"/>
    <n v="3.2"/>
    <x v="2"/>
    <x v="2"/>
    <n v="13"/>
    <m/>
  </r>
  <r>
    <x v="0"/>
    <x v="3"/>
    <s v="A"/>
    <s v="A"/>
    <s v="A"/>
    <s v="A"/>
    <s v="A"/>
    <s v="A"/>
    <s v="A"/>
    <s v="A"/>
    <s v="A"/>
    <s v="A"/>
    <x v="2"/>
    <x v="1"/>
    <x v="2"/>
    <x v="2"/>
    <x v="3"/>
    <n v="4"/>
    <x v="3"/>
    <x v="2"/>
    <x v="2"/>
    <n v="3.5"/>
    <x v="0"/>
    <x v="0"/>
    <x v="0"/>
    <x v="3"/>
    <x v="2"/>
    <n v="4.2"/>
    <x v="2"/>
    <x v="0"/>
    <x v="1"/>
    <x v="0"/>
    <x v="3"/>
    <n v="3.9"/>
    <x v="3"/>
    <x v="3"/>
    <n v="17.3"/>
    <m/>
  </r>
  <r>
    <x v="0"/>
    <x v="4"/>
    <s v="A"/>
    <s v="A"/>
    <s v="A"/>
    <s v="A"/>
    <s v="A"/>
    <s v="A"/>
    <s v="A"/>
    <s v="A"/>
    <s v="A"/>
    <s v="A"/>
    <x v="2"/>
    <x v="2"/>
    <x v="2"/>
    <x v="2"/>
    <x v="4"/>
    <n v="3.8"/>
    <x v="1"/>
    <x v="1"/>
    <x v="1"/>
    <n v="3.3"/>
    <x v="2"/>
    <x v="1"/>
    <x v="0"/>
    <x v="4"/>
    <x v="3"/>
    <n v="3.3"/>
    <x v="3"/>
    <x v="2"/>
    <x v="1"/>
    <x v="1"/>
    <x v="1"/>
    <n v="2.8"/>
    <x v="4"/>
    <x v="4"/>
    <n v="11.2"/>
    <m/>
  </r>
  <r>
    <x v="0"/>
    <x v="5"/>
    <s v="B1"/>
    <s v="B1"/>
    <s v="B1"/>
    <s v="B1"/>
    <s v="C"/>
    <s v="C"/>
    <s v="C"/>
    <s v="C"/>
    <s v="C1"/>
    <s v="C1"/>
    <x v="1"/>
    <x v="3"/>
    <x v="0"/>
    <x v="0"/>
    <x v="2"/>
    <n v="4.8"/>
    <x v="0"/>
    <x v="3"/>
    <x v="0"/>
    <n v="4.3"/>
    <x v="0"/>
    <x v="0"/>
    <x v="2"/>
    <x v="2"/>
    <x v="4"/>
    <n v="4.3"/>
    <x v="4"/>
    <x v="0"/>
    <x v="3"/>
    <x v="0"/>
    <x v="3"/>
    <n v="4.3"/>
    <x v="0"/>
    <x v="5"/>
    <n v="19.3"/>
    <m/>
  </r>
  <r>
    <x v="0"/>
    <x v="6"/>
    <s v="B2"/>
    <s v="B3"/>
    <s v="B4"/>
    <s v="B5"/>
    <s v="B6"/>
    <s v="C"/>
    <s v="C"/>
    <s v="C"/>
    <s v="C1"/>
    <s v="C1"/>
    <x v="3"/>
    <x v="2"/>
    <x v="1"/>
    <x v="3"/>
    <x v="3"/>
    <n v="4.2"/>
    <x v="1"/>
    <x v="0"/>
    <x v="1"/>
    <n v="3.7"/>
    <x v="2"/>
    <x v="1"/>
    <x v="3"/>
    <x v="3"/>
    <x v="1"/>
    <n v="3.5"/>
    <x v="3"/>
    <x v="0"/>
    <x v="2"/>
    <x v="2"/>
    <x v="2"/>
    <n v="3.1"/>
    <x v="4"/>
    <x v="6"/>
    <n v="13.1"/>
    <m/>
  </r>
  <r>
    <x v="0"/>
    <x v="7"/>
    <s v="A"/>
    <s v="A"/>
    <s v="A"/>
    <s v="A"/>
    <s v="A"/>
    <s v="A"/>
    <s v="A"/>
    <s v="A"/>
    <s v="A"/>
    <s v="A"/>
    <x v="2"/>
    <x v="3"/>
    <x v="3"/>
    <x v="4"/>
    <x v="5"/>
    <n v="2.7"/>
    <x v="4"/>
    <x v="0"/>
    <x v="2"/>
    <n v="3.3"/>
    <x v="3"/>
    <x v="3"/>
    <x v="4"/>
    <x v="4"/>
    <x v="3"/>
    <n v="2.4"/>
    <x v="2"/>
    <x v="1"/>
    <x v="2"/>
    <x v="3"/>
    <x v="1"/>
    <n v="3.3"/>
    <x v="0"/>
    <x v="7"/>
    <n v="10.7"/>
    <m/>
  </r>
  <r>
    <x v="0"/>
    <x v="8"/>
    <s v="A"/>
    <s v="A"/>
    <s v="A"/>
    <s v="A"/>
    <s v="A"/>
    <s v="A"/>
    <s v="A"/>
    <s v="A"/>
    <s v="A"/>
    <s v="A"/>
    <x v="2"/>
    <x v="0"/>
    <x v="1"/>
    <x v="2"/>
    <x v="4"/>
    <n v="3.7"/>
    <x v="5"/>
    <x v="2"/>
    <x v="1"/>
    <n v="3.8"/>
    <x v="0"/>
    <x v="1"/>
    <x v="3"/>
    <x v="3"/>
    <x v="4"/>
    <n v="3.7"/>
    <x v="3"/>
    <x v="1"/>
    <x v="1"/>
    <x v="1"/>
    <x v="1"/>
    <n v="2.9"/>
    <x v="0"/>
    <x v="8"/>
    <n v="11.5"/>
    <m/>
  </r>
  <r>
    <x v="0"/>
    <x v="9"/>
    <s v="A"/>
    <s v="A"/>
    <s v="A"/>
    <s v="A"/>
    <s v="A"/>
    <s v="A"/>
    <s v="A"/>
    <s v="A"/>
    <s v="A"/>
    <s v="A"/>
    <x v="2"/>
    <x v="2"/>
    <x v="1"/>
    <x v="2"/>
    <x v="4"/>
    <n v="3.7"/>
    <x v="1"/>
    <x v="4"/>
    <x v="1"/>
    <n v="2.8"/>
    <x v="2"/>
    <x v="2"/>
    <x v="0"/>
    <x v="3"/>
    <x v="1"/>
    <n v="3.7"/>
    <x v="1"/>
    <x v="3"/>
    <x v="2"/>
    <x v="1"/>
    <x v="4"/>
    <n v="2.6"/>
    <x v="4"/>
    <x v="9"/>
    <n v="10.199999999999999"/>
    <m/>
  </r>
  <r>
    <x v="0"/>
    <x v="10"/>
    <s v="A"/>
    <s v="A"/>
    <s v="A"/>
    <s v="A"/>
    <s v="A"/>
    <s v="A"/>
    <s v="A"/>
    <s v="A"/>
    <s v="A"/>
    <s v="A"/>
    <x v="2"/>
    <x v="1"/>
    <x v="2"/>
    <x v="2"/>
    <x v="2"/>
    <n v="4.2"/>
    <x v="1"/>
    <x v="0"/>
    <x v="0"/>
    <n v="4"/>
    <x v="2"/>
    <x v="2"/>
    <x v="0"/>
    <x v="3"/>
    <x v="0"/>
    <n v="3.9"/>
    <x v="2"/>
    <x v="1"/>
    <x v="0"/>
    <x v="0"/>
    <x v="2"/>
    <n v="3.7"/>
    <x v="0"/>
    <x v="10"/>
    <n v="15.4"/>
    <m/>
  </r>
  <r>
    <x v="0"/>
    <x v="11"/>
    <s v="B1"/>
    <s v="B1"/>
    <s v="B1"/>
    <s v="B1"/>
    <s v="B"/>
    <s v="B"/>
    <s v="A"/>
    <s v="A"/>
    <s v="A"/>
    <s v="A"/>
    <x v="2"/>
    <x v="3"/>
    <x v="4"/>
    <x v="5"/>
    <x v="5"/>
    <n v="2.7"/>
    <x v="2"/>
    <x v="2"/>
    <x v="3"/>
    <n v="3"/>
    <x v="3"/>
    <x v="4"/>
    <x v="1"/>
    <x v="1"/>
    <x v="3"/>
    <n v="2.7"/>
    <x v="1"/>
    <x v="2"/>
    <x v="2"/>
    <x v="4"/>
    <x v="1"/>
    <n v="2.7"/>
    <x v="0"/>
    <x v="11"/>
    <n v="8.6999999999999993"/>
    <m/>
  </r>
  <r>
    <x v="0"/>
    <x v="12"/>
    <s v="B1"/>
    <s v="B1"/>
    <s v="B1"/>
    <s v="B1"/>
    <s v="B"/>
    <s v="B"/>
    <s v="B"/>
    <s v="A"/>
    <s v="A"/>
    <s v="A"/>
    <x v="2"/>
    <x v="3"/>
    <x v="5"/>
    <x v="2"/>
    <x v="3"/>
    <n v="3.7"/>
    <x v="5"/>
    <x v="0"/>
    <x v="1"/>
    <n v="4"/>
    <x v="4"/>
    <x v="5"/>
    <x v="4"/>
    <x v="4"/>
    <x v="1"/>
    <n v="2.8"/>
    <x v="2"/>
    <x v="1"/>
    <x v="1"/>
    <x v="2"/>
    <x v="0"/>
    <n v="3.5"/>
    <x v="5"/>
    <x v="12"/>
    <n v="11.7"/>
    <m/>
  </r>
  <r>
    <x v="0"/>
    <x v="13"/>
    <s v="A"/>
    <s v="A"/>
    <s v="A"/>
    <s v="A"/>
    <s v="A"/>
    <s v="B"/>
    <s v="B"/>
    <s v="B"/>
    <s v="B"/>
    <s v="B"/>
    <x v="1"/>
    <x v="4"/>
    <x v="1"/>
    <x v="1"/>
    <x v="4"/>
    <n v="3.8"/>
    <x v="0"/>
    <x v="2"/>
    <x v="0"/>
    <n v="4"/>
    <x v="1"/>
    <x v="1"/>
    <x v="3"/>
    <x v="3"/>
    <x v="3"/>
    <n v="3.3"/>
    <x v="0"/>
    <x v="1"/>
    <x v="0"/>
    <x v="3"/>
    <x v="0"/>
    <n v="3.6"/>
    <x v="3"/>
    <x v="13"/>
    <n v="15.4"/>
    <m/>
  </r>
  <r>
    <x v="0"/>
    <x v="14"/>
    <s v="B2"/>
    <s v="B2"/>
    <s v="B2"/>
    <s v="B2"/>
    <s v="A"/>
    <s v="A"/>
    <s v="A"/>
    <s v="A"/>
    <s v="A"/>
    <s v="A"/>
    <x v="2"/>
    <x v="3"/>
    <x v="6"/>
    <x v="6"/>
    <x v="6"/>
    <n v="0"/>
    <x v="6"/>
    <x v="5"/>
    <x v="4"/>
    <n v="0"/>
    <x v="5"/>
    <x v="6"/>
    <x v="5"/>
    <x v="5"/>
    <x v="5"/>
    <n v="0"/>
    <x v="5"/>
    <x v="4"/>
    <x v="4"/>
    <x v="5"/>
    <x v="5"/>
    <n v="0"/>
    <x v="6"/>
    <x v="14"/>
    <n v="0"/>
    <m/>
  </r>
  <r>
    <x v="0"/>
    <x v="15"/>
    <s v="A"/>
    <s v="A"/>
    <s v="A"/>
    <s v="A"/>
    <s v="A"/>
    <s v="A"/>
    <s v="A"/>
    <s v="A"/>
    <s v="A"/>
    <s v="A"/>
    <x v="2"/>
    <x v="1"/>
    <x v="1"/>
    <x v="2"/>
    <x v="4"/>
    <n v="3.7"/>
    <x v="1"/>
    <x v="1"/>
    <x v="2"/>
    <n v="3.5"/>
    <x v="1"/>
    <x v="2"/>
    <x v="1"/>
    <x v="3"/>
    <x v="1"/>
    <n v="3.4"/>
    <x v="1"/>
    <x v="1"/>
    <x v="0"/>
    <x v="2"/>
    <x v="2"/>
    <n v="3.3"/>
    <x v="5"/>
    <x v="15"/>
    <n v="11.1"/>
    <m/>
  </r>
  <r>
    <x v="0"/>
    <x v="16"/>
    <s v="B1"/>
    <s v="B1"/>
    <s v="B1"/>
    <s v="B1"/>
    <s v="B"/>
    <s v="B"/>
    <s v="B"/>
    <s v="B"/>
    <s v="B"/>
    <s v="B"/>
    <x v="1"/>
    <x v="0"/>
    <x v="1"/>
    <x v="2"/>
    <x v="2"/>
    <n v="4"/>
    <x v="1"/>
    <x v="3"/>
    <x v="0"/>
    <n v="4.2"/>
    <x v="3"/>
    <x v="1"/>
    <x v="3"/>
    <x v="1"/>
    <x v="4"/>
    <n v="3.2"/>
    <x v="1"/>
    <x v="0"/>
    <x v="0"/>
    <x v="3"/>
    <x v="1"/>
    <n v="3.4"/>
    <x v="0"/>
    <x v="16"/>
    <n v="13.6"/>
    <m/>
  </r>
  <r>
    <x v="0"/>
    <x v="17"/>
    <s v="—"/>
    <s v="B2"/>
    <s v="B2"/>
    <s v="B2"/>
    <s v="B"/>
    <s v="B"/>
    <s v="B"/>
    <s v="B"/>
    <s v="B"/>
    <s v="B"/>
    <x v="1"/>
    <x v="3"/>
    <x v="6"/>
    <x v="6"/>
    <x v="6"/>
    <n v="0"/>
    <x v="6"/>
    <x v="5"/>
    <x v="4"/>
    <n v="0"/>
    <x v="5"/>
    <x v="6"/>
    <x v="5"/>
    <x v="5"/>
    <x v="5"/>
    <n v="0"/>
    <x v="5"/>
    <x v="4"/>
    <x v="4"/>
    <x v="5"/>
    <x v="5"/>
    <n v="0"/>
    <x v="6"/>
    <x v="14"/>
    <n v="0"/>
    <m/>
  </r>
  <r>
    <x v="0"/>
    <x v="18"/>
    <s v="B2"/>
    <s v="B2"/>
    <s v="B2"/>
    <s v="B2"/>
    <s v="B"/>
    <s v="B"/>
    <s v="B"/>
    <s v="B"/>
    <s v="B"/>
    <s v="B"/>
    <x v="1"/>
    <x v="3"/>
    <x v="7"/>
    <x v="2"/>
    <x v="2"/>
    <n v="3.7"/>
    <x v="3"/>
    <x v="6"/>
    <x v="3"/>
    <n v="2.8"/>
    <x v="6"/>
    <x v="5"/>
    <x v="6"/>
    <x v="4"/>
    <x v="3"/>
    <n v="2.4"/>
    <x v="6"/>
    <x v="2"/>
    <x v="1"/>
    <x v="1"/>
    <x v="2"/>
    <n v="2.7"/>
    <x v="0"/>
    <x v="17"/>
    <n v="9.1"/>
    <m/>
  </r>
  <r>
    <x v="0"/>
    <x v="19"/>
    <s v="A"/>
    <s v="A"/>
    <s v="A"/>
    <s v="A"/>
    <s v="A"/>
    <s v="A"/>
    <s v="A"/>
    <s v="A"/>
    <s v="A"/>
    <s v="A"/>
    <x v="2"/>
    <x v="3"/>
    <x v="2"/>
    <x v="3"/>
    <x v="2"/>
    <n v="4.5"/>
    <x v="0"/>
    <x v="3"/>
    <x v="2"/>
    <n v="4.2"/>
    <x v="0"/>
    <x v="0"/>
    <x v="2"/>
    <x v="2"/>
    <x v="0"/>
    <n v="4.4000000000000004"/>
    <x v="4"/>
    <x v="5"/>
    <x v="5"/>
    <x v="6"/>
    <x v="6"/>
    <n v="4.5"/>
    <x v="7"/>
    <x v="18"/>
    <n v="18.399999999999999"/>
    <m/>
  </r>
  <r>
    <x v="0"/>
    <x v="20"/>
    <s v="A"/>
    <s v="A"/>
    <s v="A"/>
    <s v="A"/>
    <s v="A"/>
    <s v="A"/>
    <s v="A"/>
    <s v="A"/>
    <s v="A"/>
    <s v="A"/>
    <x v="2"/>
    <x v="3"/>
    <x v="1"/>
    <x v="2"/>
    <x v="5"/>
    <n v="3.5"/>
    <x v="3"/>
    <x v="1"/>
    <x v="5"/>
    <n v="2.8"/>
    <x v="3"/>
    <x v="5"/>
    <x v="4"/>
    <x v="6"/>
    <x v="3"/>
    <n v="2.5"/>
    <x v="3"/>
    <x v="2"/>
    <x v="2"/>
    <x v="1"/>
    <x v="2"/>
    <n v="2.8"/>
    <x v="0"/>
    <x v="17"/>
    <n v="9.4"/>
    <m/>
  </r>
  <r>
    <x v="0"/>
    <x v="21"/>
    <s v="B1"/>
    <s v="B1"/>
    <s v="B1"/>
    <s v="B1"/>
    <s v="B"/>
    <s v="B"/>
    <s v="B"/>
    <s v="B"/>
    <s v="C2"/>
    <s v="C1"/>
    <x v="1"/>
    <x v="1"/>
    <x v="5"/>
    <x v="5"/>
    <x v="4"/>
    <n v="3.2"/>
    <x v="3"/>
    <x v="0"/>
    <x v="2"/>
    <n v="3.7"/>
    <x v="1"/>
    <x v="1"/>
    <x v="0"/>
    <x v="3"/>
    <x v="0"/>
    <n v="3.7"/>
    <x v="1"/>
    <x v="0"/>
    <x v="2"/>
    <x v="2"/>
    <x v="0"/>
    <n v="3.3"/>
    <x v="2"/>
    <x v="19"/>
    <n v="12.9"/>
    <m/>
  </r>
  <r>
    <x v="0"/>
    <x v="22"/>
    <s v="A"/>
    <s v="A"/>
    <s v="A"/>
    <s v="A"/>
    <s v="A"/>
    <s v="A"/>
    <s v="A"/>
    <s v="A"/>
    <s v="A"/>
    <s v="A"/>
    <x v="2"/>
    <x v="0"/>
    <x v="2"/>
    <x v="1"/>
    <x v="2"/>
    <n v="4.3"/>
    <x v="1"/>
    <x v="1"/>
    <x v="1"/>
    <n v="3.3"/>
    <x v="1"/>
    <x v="1"/>
    <x v="1"/>
    <x v="3"/>
    <x v="1"/>
    <n v="3.3"/>
    <x v="1"/>
    <x v="2"/>
    <x v="1"/>
    <x v="2"/>
    <x v="4"/>
    <n v="2.9"/>
    <x v="2"/>
    <x v="20"/>
    <n v="11.6"/>
    <m/>
  </r>
  <r>
    <x v="0"/>
    <x v="23"/>
    <s v="A"/>
    <s v="A"/>
    <s v="A"/>
    <s v="A"/>
    <s v="A"/>
    <s v="B"/>
    <s v="B"/>
    <s v="B"/>
    <s v="B"/>
    <s v="B"/>
    <x v="1"/>
    <x v="3"/>
    <x v="6"/>
    <x v="6"/>
    <x v="6"/>
    <n v="0"/>
    <x v="6"/>
    <x v="5"/>
    <x v="4"/>
    <n v="0"/>
    <x v="5"/>
    <x v="6"/>
    <x v="5"/>
    <x v="5"/>
    <x v="5"/>
    <n v="0"/>
    <x v="5"/>
    <x v="4"/>
    <x v="4"/>
    <x v="5"/>
    <x v="5"/>
    <n v="0"/>
    <x v="6"/>
    <x v="14"/>
    <n v="0"/>
    <m/>
  </r>
  <r>
    <x v="0"/>
    <x v="24"/>
    <s v="B1"/>
    <s v="B1"/>
    <s v="B1"/>
    <s v="B1"/>
    <s v="A"/>
    <s v="A"/>
    <s v="A"/>
    <s v="A"/>
    <s v="A"/>
    <s v="A"/>
    <x v="2"/>
    <x v="3"/>
    <x v="7"/>
    <x v="4"/>
    <x v="3"/>
    <n v="3.3"/>
    <x v="7"/>
    <x v="3"/>
    <x v="1"/>
    <n v="3.2"/>
    <x v="1"/>
    <x v="2"/>
    <x v="7"/>
    <x v="4"/>
    <x v="4"/>
    <n v="3.6"/>
    <x v="2"/>
    <x v="2"/>
    <x v="2"/>
    <x v="3"/>
    <x v="4"/>
    <n v="3.1"/>
    <x v="0"/>
    <x v="4"/>
    <n v="11.4"/>
    <m/>
  </r>
  <r>
    <x v="0"/>
    <x v="25"/>
    <s v="A"/>
    <s v="A"/>
    <s v="A"/>
    <s v="A"/>
    <s v="A"/>
    <s v="A"/>
    <s v="A"/>
    <s v="A"/>
    <s v="A"/>
    <s v="A"/>
    <x v="2"/>
    <x v="3"/>
    <x v="5"/>
    <x v="4"/>
    <x v="4"/>
    <n v="3.3"/>
    <x v="2"/>
    <x v="6"/>
    <x v="3"/>
    <n v="2.7"/>
    <x v="1"/>
    <x v="2"/>
    <x v="0"/>
    <x v="3"/>
    <x v="1"/>
    <n v="3.6"/>
    <x v="4"/>
    <x v="2"/>
    <x v="2"/>
    <x v="2"/>
    <x v="0"/>
    <n v="3.4"/>
    <x v="8"/>
    <x v="21"/>
    <n v="11.6"/>
    <m/>
  </r>
  <r>
    <x v="0"/>
    <x v="26"/>
    <s v="B2"/>
    <s v="B2"/>
    <s v="B2"/>
    <s v="B2"/>
    <s v="B"/>
    <s v="B"/>
    <s v="B"/>
    <s v="B"/>
    <s v="B"/>
    <s v="B"/>
    <x v="1"/>
    <x v="0"/>
    <x v="5"/>
    <x v="2"/>
    <x v="3"/>
    <n v="3.7"/>
    <x v="4"/>
    <x v="6"/>
    <x v="3"/>
    <n v="2.5"/>
    <x v="1"/>
    <x v="1"/>
    <x v="0"/>
    <x v="1"/>
    <x v="4"/>
    <n v="3.5"/>
    <x v="3"/>
    <x v="2"/>
    <x v="2"/>
    <x v="1"/>
    <x v="7"/>
    <n v="2.5"/>
    <x v="9"/>
    <x v="22"/>
    <n v="7.5"/>
    <m/>
  </r>
  <r>
    <x v="0"/>
    <x v="27"/>
    <s v="A"/>
    <s v="A"/>
    <s v="A"/>
    <s v="A"/>
    <s v="A"/>
    <s v="A"/>
    <s v="A"/>
    <s v="A"/>
    <s v="A"/>
    <s v="A"/>
    <x v="2"/>
    <x v="3"/>
    <x v="1"/>
    <x v="2"/>
    <x v="4"/>
    <n v="3.7"/>
    <x v="2"/>
    <x v="1"/>
    <x v="1"/>
    <n v="3"/>
    <x v="3"/>
    <x v="5"/>
    <x v="4"/>
    <x v="4"/>
    <x v="1"/>
    <n v="2.7"/>
    <x v="3"/>
    <x v="2"/>
    <x v="2"/>
    <x v="2"/>
    <x v="1"/>
    <n v="2.8"/>
    <x v="0"/>
    <x v="22"/>
    <n v="9.8000000000000007"/>
    <m/>
  </r>
  <r>
    <x v="0"/>
    <x v="28"/>
    <s v="B1"/>
    <s v="B1"/>
    <s v="B1"/>
    <s v="B1"/>
    <s v="B"/>
    <s v="B"/>
    <s v="B"/>
    <s v="B"/>
    <s v="C1"/>
    <s v="C1"/>
    <x v="3"/>
    <x v="2"/>
    <x v="0"/>
    <x v="1"/>
    <x v="2"/>
    <n v="4.5"/>
    <x v="3"/>
    <x v="0"/>
    <x v="0"/>
    <n v="3.8"/>
    <x v="7"/>
    <x v="0"/>
    <x v="7"/>
    <x v="2"/>
    <x v="0"/>
    <n v="4.4000000000000004"/>
    <x v="2"/>
    <x v="0"/>
    <x v="0"/>
    <x v="0"/>
    <x v="0"/>
    <n v="3.9"/>
    <x v="0"/>
    <x v="23"/>
    <n v="16.8"/>
    <m/>
  </r>
  <r>
    <x v="0"/>
    <x v="29"/>
    <s v="not applicable"/>
    <s v="not applicable"/>
    <s v="not applicable"/>
    <s v="not applicable"/>
    <s v="not applicable"/>
    <s v="not applicable"/>
    <s v="not applicable"/>
    <s v="not applicable"/>
    <s v="not applicable"/>
    <s v="not applicable"/>
    <x v="4"/>
    <x v="5"/>
    <x v="8"/>
    <x v="7"/>
    <x v="7"/>
    <n v="3.5"/>
    <x v="3"/>
    <x v="1"/>
    <x v="1"/>
    <n v="3.2"/>
    <x v="8"/>
    <x v="7"/>
    <x v="8"/>
    <x v="1"/>
    <x v="6"/>
    <n v="3.2"/>
    <x v="7"/>
    <x v="6"/>
    <x v="6"/>
    <x v="2"/>
    <x v="8"/>
    <n v="3"/>
    <x v="10"/>
    <x v="24"/>
    <n v="11.700000000000001"/>
    <m/>
  </r>
  <r>
    <x v="0"/>
    <x v="30"/>
    <s v="not applicable"/>
    <s v="not applicable"/>
    <s v="not applicable"/>
    <s v="not applicable"/>
    <s v="not applicable"/>
    <s v="not applicable"/>
    <s v="not applicable"/>
    <s v="not applicable"/>
    <s v="not applicable"/>
    <s v="not applicable"/>
    <x v="4"/>
    <x v="6"/>
    <x v="9"/>
    <x v="8"/>
    <x v="8"/>
    <n v="3.3000000000000003"/>
    <x v="2"/>
    <x v="7"/>
    <x v="6"/>
    <n v="3"/>
    <x v="9"/>
    <x v="8"/>
    <x v="9"/>
    <x v="7"/>
    <x v="7"/>
    <n v="2.9000000000000004"/>
    <x v="8"/>
    <x v="6"/>
    <x v="2"/>
    <x v="7"/>
    <x v="1"/>
    <n v="2.8000000000000003"/>
    <x v="7"/>
    <x v="25"/>
    <n v="10.3"/>
    <m/>
  </r>
  <r>
    <x v="0"/>
    <x v="31"/>
    <s v="not applicable"/>
    <s v="not applicable"/>
    <s v="not applicable"/>
    <s v="not applicable"/>
    <s v="not applicable"/>
    <s v="not applicable"/>
    <s v="not applicable"/>
    <s v="not applicable"/>
    <s v="not applicable"/>
    <s v="not applicable"/>
    <x v="4"/>
    <x v="7"/>
    <x v="10"/>
    <x v="9"/>
    <x v="9"/>
    <n v="3.8615384615384625"/>
    <x v="8"/>
    <x v="8"/>
    <x v="7"/>
    <n v="3.4692307692307693"/>
    <x v="10"/>
    <x v="9"/>
    <x v="10"/>
    <x v="8"/>
    <x v="8"/>
    <n v="3.45"/>
    <x v="9"/>
    <x v="7"/>
    <x v="1"/>
    <x v="8"/>
    <x v="9"/>
    <n v="3.2692307692307696"/>
    <x v="11"/>
    <x v="26"/>
    <n v="12.511538461538462"/>
    <m/>
  </r>
  <r>
    <x v="0"/>
    <x v="32"/>
    <s v="not applicable"/>
    <s v="not applicable"/>
    <s v="not applicable"/>
    <s v="not applicable"/>
    <s v="not applicable"/>
    <s v="not applicable"/>
    <s v="not applicable"/>
    <s v="not applicable"/>
    <s v="not applicable"/>
    <s v="not applicable"/>
    <x v="4"/>
    <x v="3"/>
    <x v="5"/>
    <x v="2"/>
    <x v="10"/>
    <n v="3.59"/>
    <x v="9"/>
    <x v="9"/>
    <x v="8"/>
    <n v="3.3299999999999996"/>
    <x v="11"/>
    <x v="10"/>
    <x v="11"/>
    <x v="9"/>
    <x v="1"/>
    <n v="3.14"/>
    <x v="0"/>
    <x v="8"/>
    <x v="7"/>
    <x v="9"/>
    <x v="10"/>
    <n v="3.31"/>
    <x v="12"/>
    <x v="27"/>
    <n v="12.010000000000002"/>
    <m/>
  </r>
  <r>
    <x v="0"/>
    <x v="33"/>
    <s v="not applicable"/>
    <s v="not applicable"/>
    <s v="not applicable"/>
    <s v="not applicable"/>
    <s v="not applicable"/>
    <s v="not applicable"/>
    <s v="not applicable"/>
    <s v="not applicable"/>
    <s v="not applicable"/>
    <s v="not applicable"/>
    <x v="4"/>
    <x v="8"/>
    <x v="11"/>
    <x v="10"/>
    <x v="11"/>
    <n v="3.9"/>
    <x v="10"/>
    <x v="10"/>
    <x v="9"/>
    <n v="3.5249999999999999"/>
    <x v="12"/>
    <x v="11"/>
    <x v="12"/>
    <x v="10"/>
    <x v="9"/>
    <n v="3.5999999999999996"/>
    <x v="10"/>
    <x v="9"/>
    <x v="8"/>
    <x v="10"/>
    <x v="11"/>
    <n v="3.2124999999999999"/>
    <x v="2"/>
    <x v="28"/>
    <n v="12.9625"/>
    <m/>
  </r>
  <r>
    <x v="0"/>
    <x v="34"/>
    <s v="not applicable"/>
    <s v="not applicable"/>
    <s v="not applicable"/>
    <s v="not applicable"/>
    <s v="not applicable"/>
    <s v="not applicable"/>
    <s v="not applicable"/>
    <s v="not applicable"/>
    <s v="not applicable"/>
    <s v="not applicable"/>
    <x v="4"/>
    <x v="8"/>
    <x v="12"/>
    <x v="11"/>
    <x v="12"/>
    <n v="4.0142857142857142"/>
    <x v="3"/>
    <x v="11"/>
    <x v="10"/>
    <n v="3.5"/>
    <x v="13"/>
    <x v="12"/>
    <x v="13"/>
    <x v="11"/>
    <x v="10"/>
    <n v="3.6000000000000005"/>
    <x v="1"/>
    <x v="10"/>
    <x v="9"/>
    <x v="11"/>
    <x v="12"/>
    <n v="3.1999999999999997"/>
    <x v="8"/>
    <x v="29"/>
    <n v="12.042857142857143"/>
    <m/>
  </r>
  <r>
    <x v="0"/>
    <x v="35"/>
    <s v="not applicable"/>
    <s v="not applicable"/>
    <s v="not applicable"/>
    <s v="not applicable"/>
    <s v="not applicable"/>
    <s v="not applicable"/>
    <s v="not applicable"/>
    <s v="not applicable"/>
    <s v="not applicable"/>
    <s v="not applicable"/>
    <x v="4"/>
    <x v="8"/>
    <x v="13"/>
    <x v="12"/>
    <x v="13"/>
    <n v="4.03125"/>
    <x v="11"/>
    <x v="12"/>
    <x v="11"/>
    <n v="3.5562500000000004"/>
    <x v="14"/>
    <x v="11"/>
    <x v="14"/>
    <x v="12"/>
    <x v="11"/>
    <n v="3.6437499999999998"/>
    <x v="11"/>
    <x v="11"/>
    <x v="10"/>
    <x v="12"/>
    <x v="13"/>
    <n v="3.2437499999999995"/>
    <x v="13"/>
    <x v="30"/>
    <n v="12.825000000000001"/>
    <m/>
  </r>
  <r>
    <x v="0"/>
    <x v="36"/>
    <s v="not applicable"/>
    <s v="not applicable"/>
    <s v="not applicable"/>
    <s v="not applicable"/>
    <s v="not applicable"/>
    <s v="not applicable"/>
    <s v="not applicable"/>
    <s v="not applicable"/>
    <s v="not applicable"/>
    <s v="not applicable"/>
    <x v="4"/>
    <x v="9"/>
    <x v="14"/>
    <x v="13"/>
    <x v="2"/>
    <n v="4.2"/>
    <x v="1"/>
    <x v="13"/>
    <x v="12"/>
    <n v="3.5500000000000003"/>
    <x v="15"/>
    <x v="13"/>
    <x v="3"/>
    <x v="13"/>
    <x v="12"/>
    <n v="3.5333333333333332"/>
    <x v="12"/>
    <x v="1"/>
    <x v="11"/>
    <x v="2"/>
    <x v="14"/>
    <n v="3.0833333333333335"/>
    <x v="14"/>
    <x v="31"/>
    <n v="11.466666666666669"/>
    <m/>
  </r>
  <r>
    <x v="0"/>
    <x v="37"/>
    <s v="not applicable"/>
    <s v="not applicable"/>
    <s v="not applicable"/>
    <s v="not applicable"/>
    <s v="not applicable"/>
    <s v="not applicable"/>
    <s v="not applicable"/>
    <s v="not applicable"/>
    <s v="not applicable"/>
    <s v="not applicable"/>
    <x v="4"/>
    <x v="10"/>
    <x v="1"/>
    <x v="1"/>
    <x v="4"/>
    <n v="3.8"/>
    <x v="0"/>
    <x v="2"/>
    <x v="0"/>
    <n v="4"/>
    <x v="1"/>
    <x v="1"/>
    <x v="3"/>
    <x v="3"/>
    <x v="3"/>
    <n v="3.3"/>
    <x v="0"/>
    <x v="1"/>
    <x v="0"/>
    <x v="3"/>
    <x v="0"/>
    <n v="3.6"/>
    <x v="3"/>
    <x v="13"/>
    <n v="15.4"/>
    <m/>
  </r>
  <r>
    <x v="0"/>
    <x v="38"/>
    <s v="not applicable"/>
    <s v="not applicable"/>
    <s v="not applicable"/>
    <s v="not applicable"/>
    <s v="not applicable"/>
    <s v="not applicable"/>
    <s v="not applicable"/>
    <s v="not applicable"/>
    <s v="not applicable"/>
    <s v="not applicable"/>
    <x v="4"/>
    <x v="11"/>
    <x v="15"/>
    <x v="14"/>
    <x v="14"/>
    <n v="2.7615384615384615"/>
    <x v="12"/>
    <x v="14"/>
    <x v="13"/>
    <n v="2.5615384615384613"/>
    <x v="16"/>
    <x v="14"/>
    <x v="15"/>
    <x v="14"/>
    <x v="13"/>
    <n v="2.4153846153846157"/>
    <x v="13"/>
    <x v="12"/>
    <x v="12"/>
    <x v="13"/>
    <x v="15"/>
    <n v="2.5461538461538464"/>
    <x v="15"/>
    <x v="32"/>
    <n v="9.2384615384615394"/>
    <m/>
  </r>
  <r>
    <x v="0"/>
    <x v="39"/>
    <s v="not applicable"/>
    <s v="not applicable"/>
    <s v="not applicable"/>
    <s v="not applicable"/>
    <s v="not applicable"/>
    <s v="not applicable"/>
    <s v="not applicable"/>
    <s v="not applicable"/>
    <s v="not applicable"/>
    <s v="not applicable"/>
    <x v="4"/>
    <x v="12"/>
    <x v="16"/>
    <x v="15"/>
    <x v="3"/>
    <n v="3.8599999999999994"/>
    <x v="13"/>
    <x v="9"/>
    <x v="14"/>
    <n v="3.6"/>
    <x v="17"/>
    <x v="2"/>
    <x v="16"/>
    <x v="15"/>
    <x v="14"/>
    <n v="3.7800000000000002"/>
    <x v="14"/>
    <x v="13"/>
    <x v="1"/>
    <x v="14"/>
    <x v="16"/>
    <n v="3.4800000000000004"/>
    <x v="16"/>
    <x v="33"/>
    <n v="13.940000000000001"/>
    <m/>
  </r>
  <r>
    <x v="0"/>
    <x v="40"/>
    <s v="not applicable"/>
    <s v="not applicable"/>
    <s v="not applicable"/>
    <s v="not applicable"/>
    <s v="not applicable"/>
    <s v="not applicable"/>
    <s v="not applicable"/>
    <s v="not applicable"/>
    <s v="not applicable"/>
    <s v="not applicable"/>
    <x v="4"/>
    <x v="13"/>
    <x v="17"/>
    <x v="16"/>
    <x v="15"/>
    <n v="4.05"/>
    <x v="11"/>
    <x v="10"/>
    <x v="12"/>
    <n v="3.4000000000000004"/>
    <x v="18"/>
    <x v="15"/>
    <x v="0"/>
    <x v="10"/>
    <x v="15"/>
    <n v="3.7250000000000001"/>
    <x v="1"/>
    <x v="14"/>
    <x v="13"/>
    <x v="2"/>
    <x v="17"/>
    <n v="3.1"/>
    <x v="17"/>
    <x v="34"/>
    <n v="12.824999999999999"/>
    <m/>
  </r>
  <r>
    <x v="1"/>
    <x v="0"/>
    <s v="—"/>
    <s v="—"/>
    <s v="B1"/>
    <s v="B1"/>
    <s v="B"/>
    <s v="B"/>
    <s v="B"/>
    <s v="C"/>
    <s v="C1"/>
    <s v="C2"/>
    <x v="0"/>
    <x v="0"/>
    <x v="18"/>
    <x v="17"/>
    <x v="0"/>
    <n v="5.5"/>
    <x v="5"/>
    <x v="0"/>
    <x v="0"/>
    <n v="4.3"/>
    <x v="0"/>
    <x v="0"/>
    <x v="0"/>
    <x v="0"/>
    <x v="0"/>
    <n v="4.3"/>
    <x v="2"/>
    <x v="0"/>
    <x v="0"/>
    <x v="0"/>
    <x v="0"/>
    <n v="3.9"/>
    <x v="8"/>
    <x v="35"/>
    <n v="17.5"/>
    <n v="0.125"/>
  </r>
  <r>
    <x v="1"/>
    <x v="1"/>
    <s v="B1"/>
    <s v="B1"/>
    <s v="B1"/>
    <s v="B1"/>
    <s v="B"/>
    <s v="B"/>
    <s v="C"/>
    <s v="C"/>
    <s v="C2"/>
    <s v="C2"/>
    <x v="0"/>
    <x v="0"/>
    <x v="1"/>
    <x v="4"/>
    <x v="1"/>
    <n v="4"/>
    <x v="2"/>
    <x v="2"/>
    <x v="1"/>
    <n v="3.2"/>
    <x v="2"/>
    <x v="1"/>
    <x v="1"/>
    <x v="3"/>
    <x v="1"/>
    <n v="3.4"/>
    <x v="1"/>
    <x v="2"/>
    <x v="0"/>
    <x v="1"/>
    <x v="1"/>
    <n v="3"/>
    <x v="9"/>
    <x v="36"/>
    <n v="9.5"/>
    <n v="-5.0000000000000266E-2"/>
  </r>
  <r>
    <x v="1"/>
    <x v="2"/>
    <s v="B1"/>
    <s v="B1"/>
    <s v="B1"/>
    <s v="B1"/>
    <s v="B"/>
    <s v="B"/>
    <s v="B"/>
    <s v="B"/>
    <s v="B"/>
    <s v="B"/>
    <x v="1"/>
    <x v="1"/>
    <x v="2"/>
    <x v="2"/>
    <x v="2"/>
    <n v="4.2"/>
    <x v="2"/>
    <x v="2"/>
    <x v="2"/>
    <n v="3.3"/>
    <x v="2"/>
    <x v="1"/>
    <x v="0"/>
    <x v="2"/>
    <x v="1"/>
    <n v="3.7"/>
    <x v="0"/>
    <x v="1"/>
    <x v="2"/>
    <x v="2"/>
    <x v="2"/>
    <n v="3.2"/>
    <x v="2"/>
    <x v="2"/>
    <n v="13"/>
    <n v="0"/>
  </r>
  <r>
    <x v="1"/>
    <x v="3"/>
    <s v="A"/>
    <s v="A"/>
    <s v="A"/>
    <s v="A"/>
    <s v="A"/>
    <s v="A"/>
    <s v="A"/>
    <s v="A"/>
    <s v="A"/>
    <s v="A"/>
    <x v="2"/>
    <x v="1"/>
    <x v="2"/>
    <x v="2"/>
    <x v="3"/>
    <n v="4"/>
    <x v="3"/>
    <x v="2"/>
    <x v="2"/>
    <n v="3.5"/>
    <x v="0"/>
    <x v="0"/>
    <x v="0"/>
    <x v="3"/>
    <x v="2"/>
    <n v="4.2"/>
    <x v="2"/>
    <x v="0"/>
    <x v="0"/>
    <x v="0"/>
    <x v="3"/>
    <n v="4"/>
    <x v="2"/>
    <x v="37"/>
    <n v="16.8"/>
    <n v="2.4999999999999911E-2"/>
  </r>
  <r>
    <x v="1"/>
    <x v="4"/>
    <s v="A"/>
    <s v="A"/>
    <s v="A"/>
    <s v="A"/>
    <s v="A"/>
    <s v="A"/>
    <s v="A"/>
    <s v="A"/>
    <s v="A"/>
    <s v="A"/>
    <x v="2"/>
    <x v="2"/>
    <x v="2"/>
    <x v="1"/>
    <x v="3"/>
    <n v="4.2"/>
    <x v="1"/>
    <x v="2"/>
    <x v="1"/>
    <n v="3.5"/>
    <x v="2"/>
    <x v="2"/>
    <x v="0"/>
    <x v="1"/>
    <x v="1"/>
    <n v="3.6"/>
    <x v="3"/>
    <x v="1"/>
    <x v="0"/>
    <x v="1"/>
    <x v="1"/>
    <n v="3"/>
    <x v="0"/>
    <x v="38"/>
    <n v="11.9"/>
    <n v="0.27500000000000036"/>
  </r>
  <r>
    <x v="1"/>
    <x v="5"/>
    <s v="B1"/>
    <s v="B1"/>
    <s v="B1"/>
    <s v="B1"/>
    <s v="C"/>
    <s v="C"/>
    <s v="C"/>
    <s v="C"/>
    <s v="C1"/>
    <s v="C1"/>
    <x v="1"/>
    <x v="3"/>
    <x v="0"/>
    <x v="3"/>
    <x v="1"/>
    <n v="4.8"/>
    <x v="1"/>
    <x v="3"/>
    <x v="0"/>
    <n v="4.2"/>
    <x v="0"/>
    <x v="0"/>
    <x v="0"/>
    <x v="0"/>
    <x v="0"/>
    <n v="4.3"/>
    <x v="2"/>
    <x v="5"/>
    <x v="3"/>
    <x v="0"/>
    <x v="6"/>
    <n v="4.4000000000000004"/>
    <x v="8"/>
    <x v="39"/>
    <n v="18.899999999999999"/>
    <n v="0"/>
  </r>
  <r>
    <x v="1"/>
    <x v="41"/>
    <s v="—"/>
    <s v="—"/>
    <s v="—"/>
    <s v="B1"/>
    <s v="B"/>
    <s v="B"/>
    <s v="B"/>
    <s v="C"/>
    <s v="C1"/>
    <s v="C2"/>
    <x v="0"/>
    <x v="0"/>
    <x v="2"/>
    <x v="3"/>
    <x v="1"/>
    <n v="4.7"/>
    <x v="0"/>
    <x v="2"/>
    <x v="15"/>
    <n v="4.3"/>
    <x v="0"/>
    <x v="16"/>
    <x v="7"/>
    <x v="2"/>
    <x v="0"/>
    <n v="4.4000000000000004"/>
    <x v="0"/>
    <x v="0"/>
    <x v="5"/>
    <x v="0"/>
    <x v="3"/>
    <n v="4"/>
    <x v="8"/>
    <x v="40"/>
    <n v="17.3"/>
    <m/>
  </r>
  <r>
    <x v="1"/>
    <x v="6"/>
    <s v="B2"/>
    <s v="B2"/>
    <s v="B2"/>
    <s v="B2"/>
    <s v="B2"/>
    <s v="C"/>
    <s v="C"/>
    <s v="C"/>
    <s v="C1"/>
    <s v="C1"/>
    <x v="3"/>
    <x v="2"/>
    <x v="2"/>
    <x v="3"/>
    <x v="2"/>
    <n v="4.5"/>
    <x v="1"/>
    <x v="0"/>
    <x v="2"/>
    <n v="3.8"/>
    <x v="2"/>
    <x v="1"/>
    <x v="3"/>
    <x v="3"/>
    <x v="4"/>
    <n v="3.6"/>
    <x v="3"/>
    <x v="5"/>
    <x v="2"/>
    <x v="1"/>
    <x v="2"/>
    <n v="3.1"/>
    <x v="4"/>
    <x v="41"/>
    <n v="13.6"/>
    <n v="0.125"/>
  </r>
  <r>
    <x v="1"/>
    <x v="7"/>
    <s v="A"/>
    <s v="A"/>
    <s v="A"/>
    <s v="A"/>
    <s v="A"/>
    <s v="A"/>
    <s v="A"/>
    <s v="A"/>
    <s v="A"/>
    <s v="A"/>
    <x v="2"/>
    <x v="3"/>
    <x v="4"/>
    <x v="5"/>
    <x v="4"/>
    <n v="2.8"/>
    <x v="4"/>
    <x v="1"/>
    <x v="3"/>
    <n v="2.7"/>
    <x v="4"/>
    <x v="5"/>
    <x v="1"/>
    <x v="1"/>
    <x v="1"/>
    <n v="3"/>
    <x v="1"/>
    <x v="2"/>
    <x v="2"/>
    <x v="2"/>
    <x v="2"/>
    <n v="3"/>
    <x v="8"/>
    <x v="42"/>
    <n v="9.4"/>
    <n v="-4.9999999999999822E-2"/>
  </r>
  <r>
    <x v="1"/>
    <x v="8"/>
    <s v="A"/>
    <s v="A"/>
    <s v="A"/>
    <s v="A"/>
    <s v="A"/>
    <s v="A"/>
    <s v="A"/>
    <s v="A"/>
    <s v="A"/>
    <s v="A"/>
    <x v="2"/>
    <x v="0"/>
    <x v="2"/>
    <x v="1"/>
    <x v="3"/>
    <n v="4.2"/>
    <x v="5"/>
    <x v="2"/>
    <x v="2"/>
    <n v="4"/>
    <x v="0"/>
    <x v="1"/>
    <x v="0"/>
    <x v="3"/>
    <x v="4"/>
    <n v="3.8"/>
    <x v="1"/>
    <x v="1"/>
    <x v="1"/>
    <x v="1"/>
    <x v="1"/>
    <n v="3"/>
    <x v="2"/>
    <x v="41"/>
    <n v="12.8"/>
    <n v="0.22500000000000009"/>
  </r>
  <r>
    <x v="1"/>
    <x v="9"/>
    <s v="A"/>
    <s v="A"/>
    <s v="A"/>
    <s v="A"/>
    <s v="A"/>
    <s v="A"/>
    <s v="A"/>
    <s v="A"/>
    <s v="A"/>
    <s v="A"/>
    <x v="2"/>
    <x v="2"/>
    <x v="1"/>
    <x v="1"/>
    <x v="3"/>
    <n v="4"/>
    <x v="3"/>
    <x v="15"/>
    <x v="2"/>
    <n v="3"/>
    <x v="2"/>
    <x v="2"/>
    <x v="0"/>
    <x v="2"/>
    <x v="1"/>
    <n v="3.8"/>
    <x v="1"/>
    <x v="2"/>
    <x v="1"/>
    <x v="3"/>
    <x v="2"/>
    <n v="3.2"/>
    <x v="2"/>
    <x v="12"/>
    <n v="12.7"/>
    <n v="0.30000000000000027"/>
  </r>
  <r>
    <x v="1"/>
    <x v="10"/>
    <s v="A"/>
    <s v="A"/>
    <s v="A"/>
    <s v="A"/>
    <s v="A"/>
    <s v="A"/>
    <s v="A"/>
    <s v="A"/>
    <s v="A"/>
    <s v="A"/>
    <x v="2"/>
    <x v="1"/>
    <x v="5"/>
    <x v="5"/>
    <x v="4"/>
    <n v="3.2"/>
    <x v="3"/>
    <x v="1"/>
    <x v="0"/>
    <n v="3.5"/>
    <x v="2"/>
    <x v="2"/>
    <x v="0"/>
    <x v="3"/>
    <x v="0"/>
    <n v="3.9"/>
    <x v="2"/>
    <x v="1"/>
    <x v="0"/>
    <x v="0"/>
    <x v="1"/>
    <n v="3.6"/>
    <x v="8"/>
    <x v="43"/>
    <n v="13.2"/>
    <n v="-0.40000000000000036"/>
  </r>
  <r>
    <x v="1"/>
    <x v="11"/>
    <s v="B1"/>
    <s v="B1"/>
    <s v="B1"/>
    <s v="B1"/>
    <s v="B"/>
    <s v="B"/>
    <s v="A"/>
    <s v="A"/>
    <s v="A"/>
    <s v="A"/>
    <x v="2"/>
    <x v="3"/>
    <x v="4"/>
    <x v="5"/>
    <x v="16"/>
    <n v="2.2999999999999998"/>
    <x v="2"/>
    <x v="1"/>
    <x v="3"/>
    <n v="2.8"/>
    <x v="4"/>
    <x v="3"/>
    <x v="1"/>
    <x v="4"/>
    <x v="3"/>
    <n v="2.6"/>
    <x v="0"/>
    <x v="3"/>
    <x v="2"/>
    <x v="4"/>
    <x v="1"/>
    <n v="2.7"/>
    <x v="8"/>
    <x v="44"/>
    <n v="8"/>
    <n v="-0.17500000000000071"/>
  </r>
  <r>
    <x v="1"/>
    <x v="12"/>
    <s v="B1"/>
    <s v="B1"/>
    <s v="B1"/>
    <s v="B1"/>
    <s v="B"/>
    <s v="B"/>
    <s v="B"/>
    <s v="A"/>
    <s v="A"/>
    <s v="A"/>
    <x v="2"/>
    <x v="3"/>
    <x v="4"/>
    <x v="5"/>
    <x v="16"/>
    <n v="2.2999999999999998"/>
    <x v="1"/>
    <x v="2"/>
    <x v="3"/>
    <n v="3.3"/>
    <x v="3"/>
    <x v="3"/>
    <x v="1"/>
    <x v="6"/>
    <x v="1"/>
    <n v="2.5"/>
    <x v="0"/>
    <x v="2"/>
    <x v="2"/>
    <x v="4"/>
    <x v="2"/>
    <n v="2.9"/>
    <x v="18"/>
    <x v="45"/>
    <n v="7.2"/>
    <n v="-0.75"/>
  </r>
  <r>
    <x v="1"/>
    <x v="13"/>
    <s v="A"/>
    <s v="A"/>
    <s v="A"/>
    <s v="A"/>
    <s v="A"/>
    <s v="B"/>
    <s v="B"/>
    <s v="B"/>
    <s v="B"/>
    <s v="B"/>
    <x v="1"/>
    <x v="4"/>
    <x v="2"/>
    <x v="3"/>
    <x v="3"/>
    <n v="4.3"/>
    <x v="0"/>
    <x v="2"/>
    <x v="0"/>
    <n v="4"/>
    <x v="1"/>
    <x v="2"/>
    <x v="0"/>
    <x v="3"/>
    <x v="1"/>
    <n v="3.6"/>
    <x v="0"/>
    <x v="0"/>
    <x v="0"/>
    <x v="3"/>
    <x v="0"/>
    <n v="3.7"/>
    <x v="4"/>
    <x v="46"/>
    <n v="16.2"/>
    <n v="0.22500000000000053"/>
  </r>
  <r>
    <x v="1"/>
    <x v="14"/>
    <s v="B2"/>
    <s v="B2"/>
    <s v="B2"/>
    <s v="B2"/>
    <s v="A"/>
    <s v="A"/>
    <s v="A"/>
    <s v="A"/>
    <s v="A"/>
    <s v="A"/>
    <x v="2"/>
    <x v="3"/>
    <x v="7"/>
    <x v="18"/>
    <x v="17"/>
    <n v="2"/>
    <x v="1"/>
    <x v="16"/>
    <x v="5"/>
    <n v="2.2999999999999998"/>
    <x v="4"/>
    <x v="4"/>
    <x v="4"/>
    <x v="4"/>
    <x v="16"/>
    <n v="2.2999999999999998"/>
    <x v="3"/>
    <x v="1"/>
    <x v="2"/>
    <x v="2"/>
    <x v="2"/>
    <n v="3"/>
    <x v="8"/>
    <x v="47"/>
    <n v="7.9"/>
    <n v="2.4"/>
  </r>
  <r>
    <x v="1"/>
    <x v="15"/>
    <s v="A"/>
    <s v="A"/>
    <s v="A"/>
    <s v="A"/>
    <s v="A"/>
    <s v="A"/>
    <s v="A"/>
    <s v="A"/>
    <s v="A"/>
    <s v="A"/>
    <x v="2"/>
    <x v="1"/>
    <x v="1"/>
    <x v="2"/>
    <x v="4"/>
    <n v="3.7"/>
    <x v="0"/>
    <x v="1"/>
    <x v="2"/>
    <n v="3.7"/>
    <x v="1"/>
    <x v="2"/>
    <x v="3"/>
    <x v="3"/>
    <x v="4"/>
    <n v="3.6"/>
    <x v="0"/>
    <x v="0"/>
    <x v="0"/>
    <x v="3"/>
    <x v="0"/>
    <n v="3.7"/>
    <x v="8"/>
    <x v="13"/>
    <n v="13.9"/>
    <n v="0.20000000000000018"/>
  </r>
  <r>
    <x v="1"/>
    <x v="16"/>
    <s v="B1"/>
    <s v="B1"/>
    <s v="B1"/>
    <s v="B1"/>
    <s v="B"/>
    <s v="B"/>
    <s v="B"/>
    <s v="B"/>
    <s v="B"/>
    <s v="B"/>
    <x v="1"/>
    <x v="0"/>
    <x v="1"/>
    <x v="2"/>
    <x v="2"/>
    <n v="4"/>
    <x v="1"/>
    <x v="3"/>
    <x v="0"/>
    <n v="4.2"/>
    <x v="4"/>
    <x v="1"/>
    <x v="3"/>
    <x v="1"/>
    <x v="4"/>
    <n v="3.3"/>
    <x v="1"/>
    <x v="0"/>
    <x v="1"/>
    <x v="3"/>
    <x v="2"/>
    <n v="3.4"/>
    <x v="2"/>
    <x v="48"/>
    <n v="14.1"/>
    <n v="2.5000000000000355E-2"/>
  </r>
  <r>
    <x v="1"/>
    <x v="17"/>
    <s v="—"/>
    <s v="B2"/>
    <s v="B2"/>
    <s v="B2"/>
    <s v="B"/>
    <s v="B"/>
    <s v="B"/>
    <s v="B"/>
    <s v="B"/>
    <s v="B"/>
    <x v="1"/>
    <x v="3"/>
    <x v="6"/>
    <x v="6"/>
    <x v="6"/>
    <n v="0"/>
    <x v="6"/>
    <x v="5"/>
    <x v="4"/>
    <n v="0"/>
    <x v="5"/>
    <x v="6"/>
    <x v="5"/>
    <x v="5"/>
    <x v="5"/>
    <n v="0"/>
    <x v="5"/>
    <x v="4"/>
    <x v="4"/>
    <x v="5"/>
    <x v="5"/>
    <n v="0"/>
    <x v="6"/>
    <x v="14"/>
    <m/>
    <n v="0"/>
  </r>
  <r>
    <x v="1"/>
    <x v="18"/>
    <s v="B2"/>
    <s v="B2"/>
    <s v="B2"/>
    <s v="B2"/>
    <s v="B"/>
    <s v="B"/>
    <s v="B"/>
    <s v="B"/>
    <s v="B"/>
    <s v="B"/>
    <x v="1"/>
    <x v="3"/>
    <x v="1"/>
    <x v="2"/>
    <x v="2"/>
    <n v="4"/>
    <x v="3"/>
    <x v="1"/>
    <x v="3"/>
    <n v="3"/>
    <x v="3"/>
    <x v="5"/>
    <x v="4"/>
    <x v="1"/>
    <x v="17"/>
    <n v="2.5"/>
    <x v="1"/>
    <x v="1"/>
    <x v="0"/>
    <x v="1"/>
    <x v="2"/>
    <n v="3.2"/>
    <x v="8"/>
    <x v="49"/>
    <n v="10.9"/>
    <n v="0.27499999999999947"/>
  </r>
  <r>
    <x v="1"/>
    <x v="19"/>
    <s v="A"/>
    <s v="A"/>
    <s v="A"/>
    <s v="A"/>
    <s v="A"/>
    <s v="A"/>
    <s v="A"/>
    <s v="A"/>
    <s v="A"/>
    <s v="A"/>
    <x v="2"/>
    <x v="3"/>
    <x v="2"/>
    <x v="1"/>
    <x v="3"/>
    <n v="4.2"/>
    <x v="0"/>
    <x v="3"/>
    <x v="2"/>
    <n v="4.2"/>
    <x v="0"/>
    <x v="2"/>
    <x v="7"/>
    <x v="3"/>
    <x v="4"/>
    <n v="4"/>
    <x v="4"/>
    <x v="0"/>
    <x v="5"/>
    <x v="6"/>
    <x v="6"/>
    <n v="4.4000000000000004"/>
    <x v="8"/>
    <x v="50"/>
    <n v="17.899999999999999"/>
    <n v="-0.20000000000000018"/>
  </r>
  <r>
    <x v="1"/>
    <x v="20"/>
    <s v="A"/>
    <s v="A"/>
    <s v="A"/>
    <s v="A"/>
    <s v="A"/>
    <s v="A"/>
    <s v="A"/>
    <s v="A"/>
    <s v="A"/>
    <s v="A"/>
    <x v="2"/>
    <x v="3"/>
    <x v="1"/>
    <x v="2"/>
    <x v="5"/>
    <n v="3.5"/>
    <x v="1"/>
    <x v="2"/>
    <x v="3"/>
    <n v="3.3"/>
    <x v="3"/>
    <x v="5"/>
    <x v="4"/>
    <x v="4"/>
    <x v="3"/>
    <n v="2.6"/>
    <x v="3"/>
    <x v="1"/>
    <x v="2"/>
    <x v="1"/>
    <x v="2"/>
    <n v="2.9"/>
    <x v="8"/>
    <x v="51"/>
    <n v="9.8000000000000007"/>
    <n v="0.17499999999999982"/>
  </r>
  <r>
    <x v="1"/>
    <x v="21"/>
    <s v="B1"/>
    <s v="B1"/>
    <s v="B1"/>
    <s v="B1"/>
    <s v="B"/>
    <s v="B"/>
    <s v="B"/>
    <s v="B"/>
    <s v="C2"/>
    <s v="C1"/>
    <x v="1"/>
    <x v="1"/>
    <x v="5"/>
    <x v="5"/>
    <x v="4"/>
    <n v="3.2"/>
    <x v="3"/>
    <x v="0"/>
    <x v="2"/>
    <n v="3.7"/>
    <x v="1"/>
    <x v="2"/>
    <x v="0"/>
    <x v="3"/>
    <x v="0"/>
    <n v="3.8"/>
    <x v="1"/>
    <x v="0"/>
    <x v="1"/>
    <x v="2"/>
    <x v="2"/>
    <n v="3.3"/>
    <x v="0"/>
    <x v="12"/>
    <n v="12.6"/>
    <n v="2.4999999999999467E-2"/>
  </r>
  <r>
    <x v="1"/>
    <x v="22"/>
    <s v="A"/>
    <s v="A"/>
    <s v="A"/>
    <s v="A"/>
    <s v="A"/>
    <s v="A"/>
    <s v="A"/>
    <s v="A"/>
    <s v="A"/>
    <s v="A"/>
    <x v="2"/>
    <x v="0"/>
    <x v="1"/>
    <x v="3"/>
    <x v="3"/>
    <n v="4.2"/>
    <x v="1"/>
    <x v="1"/>
    <x v="1"/>
    <n v="3.3"/>
    <x v="1"/>
    <x v="1"/>
    <x v="1"/>
    <x v="3"/>
    <x v="4"/>
    <n v="3.4"/>
    <x v="1"/>
    <x v="0"/>
    <x v="2"/>
    <x v="2"/>
    <x v="1"/>
    <n v="3.1"/>
    <x v="2"/>
    <x v="12"/>
    <n v="12.4"/>
    <n v="5.0000000000000266E-2"/>
  </r>
  <r>
    <x v="1"/>
    <x v="23"/>
    <s v="A"/>
    <s v="A"/>
    <s v="A"/>
    <s v="A"/>
    <s v="A"/>
    <s v="B"/>
    <s v="B"/>
    <s v="B"/>
    <s v="B"/>
    <s v="B"/>
    <x v="1"/>
    <x v="3"/>
    <x v="1"/>
    <x v="2"/>
    <x v="0"/>
    <n v="4.3"/>
    <x v="3"/>
    <x v="6"/>
    <x v="16"/>
    <n v="2.5"/>
    <x v="3"/>
    <x v="2"/>
    <x v="4"/>
    <x v="16"/>
    <x v="18"/>
    <n v="2.5"/>
    <x v="15"/>
    <x v="2"/>
    <x v="2"/>
    <x v="2"/>
    <x v="2"/>
    <n v="2.8"/>
    <x v="8"/>
    <x v="52"/>
    <n v="9.4"/>
    <n v="3.0250000000000004"/>
  </r>
  <r>
    <x v="1"/>
    <x v="24"/>
    <s v="B1"/>
    <s v="B1"/>
    <s v="B1"/>
    <s v="B1"/>
    <s v="A"/>
    <s v="A"/>
    <s v="A"/>
    <s v="A"/>
    <s v="A"/>
    <s v="A"/>
    <x v="2"/>
    <x v="3"/>
    <x v="7"/>
    <x v="1"/>
    <x v="5"/>
    <n v="3.3"/>
    <x v="7"/>
    <x v="0"/>
    <x v="1"/>
    <n v="3"/>
    <x v="1"/>
    <x v="5"/>
    <x v="0"/>
    <x v="1"/>
    <x v="1"/>
    <n v="3.3"/>
    <x v="1"/>
    <x v="0"/>
    <x v="0"/>
    <x v="3"/>
    <x v="2"/>
    <n v="3.5"/>
    <x v="8"/>
    <x v="53"/>
    <n v="12"/>
    <n v="-2.4999999999999911E-2"/>
  </r>
  <r>
    <x v="1"/>
    <x v="25"/>
    <s v="A"/>
    <s v="A"/>
    <s v="A"/>
    <s v="A"/>
    <s v="A"/>
    <s v="A"/>
    <s v="A"/>
    <s v="A"/>
    <s v="A"/>
    <s v="A"/>
    <x v="2"/>
    <x v="3"/>
    <x v="5"/>
    <x v="2"/>
    <x v="5"/>
    <n v="3.3"/>
    <x v="4"/>
    <x v="6"/>
    <x v="3"/>
    <n v="2.5"/>
    <x v="1"/>
    <x v="1"/>
    <x v="0"/>
    <x v="1"/>
    <x v="1"/>
    <n v="3.4"/>
    <x v="2"/>
    <x v="2"/>
    <x v="14"/>
    <x v="2"/>
    <x v="2"/>
    <n v="3.1"/>
    <x v="4"/>
    <x v="54"/>
    <n v="11.4"/>
    <n v="-0.17500000000000027"/>
  </r>
  <r>
    <x v="1"/>
    <x v="26"/>
    <s v="B2"/>
    <s v="B2"/>
    <s v="B2"/>
    <s v="B2"/>
    <s v="B"/>
    <s v="B"/>
    <s v="B"/>
    <s v="B"/>
    <s v="B"/>
    <s v="B"/>
    <x v="1"/>
    <x v="0"/>
    <x v="1"/>
    <x v="1"/>
    <x v="2"/>
    <n v="4.2"/>
    <x v="4"/>
    <x v="1"/>
    <x v="1"/>
    <n v="2.8"/>
    <x v="1"/>
    <x v="2"/>
    <x v="0"/>
    <x v="3"/>
    <x v="4"/>
    <n v="3.7"/>
    <x v="3"/>
    <x v="2"/>
    <x v="2"/>
    <x v="1"/>
    <x v="7"/>
    <n v="2.5"/>
    <x v="1"/>
    <x v="4"/>
    <n v="6.1"/>
    <n v="0.25"/>
  </r>
  <r>
    <x v="1"/>
    <x v="27"/>
    <s v="A"/>
    <s v="A"/>
    <s v="A"/>
    <s v="A"/>
    <s v="A"/>
    <s v="A"/>
    <s v="A"/>
    <s v="A"/>
    <s v="A"/>
    <s v="A"/>
    <x v="2"/>
    <x v="3"/>
    <x v="1"/>
    <x v="2"/>
    <x v="3"/>
    <n v="3.8"/>
    <x v="4"/>
    <x v="1"/>
    <x v="1"/>
    <n v="2.8"/>
    <x v="3"/>
    <x v="5"/>
    <x v="4"/>
    <x v="1"/>
    <x v="1"/>
    <n v="2.8"/>
    <x v="1"/>
    <x v="1"/>
    <x v="2"/>
    <x v="2"/>
    <x v="2"/>
    <n v="3.1"/>
    <x v="8"/>
    <x v="55"/>
    <n v="10.5"/>
    <n v="7.4999999999999734E-2"/>
  </r>
  <r>
    <x v="1"/>
    <x v="28"/>
    <s v="B1"/>
    <s v="B1"/>
    <s v="B1"/>
    <s v="B1"/>
    <s v="B"/>
    <s v="B"/>
    <s v="B"/>
    <s v="B"/>
    <s v="C1"/>
    <s v="C1"/>
    <x v="3"/>
    <x v="2"/>
    <x v="0"/>
    <x v="3"/>
    <x v="2"/>
    <n v="4.7"/>
    <x v="3"/>
    <x v="0"/>
    <x v="0"/>
    <n v="3.8"/>
    <x v="7"/>
    <x v="0"/>
    <x v="7"/>
    <x v="2"/>
    <x v="0"/>
    <n v="4.4000000000000004"/>
    <x v="2"/>
    <x v="0"/>
    <x v="0"/>
    <x v="0"/>
    <x v="3"/>
    <n v="4"/>
    <x v="0"/>
    <x v="56"/>
    <n v="17.399999999999999"/>
    <n v="7.4999999999999289E-2"/>
  </r>
  <r>
    <x v="1"/>
    <x v="29"/>
    <s v="not applicable"/>
    <s v="not applicable"/>
    <s v="not applicable"/>
    <s v="not applicable"/>
    <s v="not applicable"/>
    <s v="not applicable"/>
    <s v="not applicable"/>
    <s v="not applicable"/>
    <s v="not applicable"/>
    <s v="not applicable"/>
    <x v="4"/>
    <x v="5"/>
    <x v="1"/>
    <x v="19"/>
    <x v="18"/>
    <n v="3.8000000000000003"/>
    <x v="14"/>
    <x v="17"/>
    <x v="17"/>
    <n v="3.3000000000000003"/>
    <x v="19"/>
    <x v="17"/>
    <x v="3"/>
    <x v="17"/>
    <x v="19"/>
    <n v="3.4000000000000004"/>
    <x v="16"/>
    <x v="1"/>
    <x v="1"/>
    <x v="15"/>
    <x v="10"/>
    <n v="3.3000000000000003"/>
    <x v="19"/>
    <x v="57"/>
    <n v="12.700000000000001"/>
    <n v="0.26785714285714324"/>
  </r>
  <r>
    <x v="1"/>
    <x v="30"/>
    <s v="not applicable"/>
    <s v="not applicable"/>
    <s v="not applicable"/>
    <s v="not applicable"/>
    <s v="not applicable"/>
    <s v="not applicable"/>
    <s v="not applicable"/>
    <s v="not applicable"/>
    <s v="not applicable"/>
    <s v="not applicable"/>
    <x v="4"/>
    <x v="6"/>
    <x v="19"/>
    <x v="7"/>
    <x v="8"/>
    <n v="3.5"/>
    <x v="15"/>
    <x v="18"/>
    <x v="1"/>
    <n v="3.2"/>
    <x v="8"/>
    <x v="18"/>
    <x v="8"/>
    <x v="18"/>
    <x v="6"/>
    <n v="3.2"/>
    <x v="1"/>
    <x v="15"/>
    <x v="6"/>
    <x v="16"/>
    <x v="8"/>
    <n v="3.1"/>
    <x v="20"/>
    <x v="58"/>
    <n v="12.100000000000001"/>
    <n v="0.24523809523809526"/>
  </r>
  <r>
    <x v="1"/>
    <x v="31"/>
    <s v="not applicable"/>
    <s v="not applicable"/>
    <s v="not applicable"/>
    <s v="not applicable"/>
    <s v="not applicable"/>
    <s v="not applicable"/>
    <s v="not applicable"/>
    <s v="not applicable"/>
    <s v="not applicable"/>
    <s v="not applicable"/>
    <x v="4"/>
    <x v="7"/>
    <x v="20"/>
    <x v="20"/>
    <x v="19"/>
    <n v="3.8413793103448275"/>
    <x v="16"/>
    <x v="19"/>
    <x v="18"/>
    <n v="3.3965517241379306"/>
    <x v="20"/>
    <x v="19"/>
    <x v="17"/>
    <x v="19"/>
    <x v="20"/>
    <n v="3.4586206896551723"/>
    <x v="17"/>
    <x v="16"/>
    <x v="15"/>
    <x v="17"/>
    <x v="18"/>
    <n v="3.3344827586206898"/>
    <x v="21"/>
    <x v="59"/>
    <n v="12.562068965517238"/>
    <n v="-4.7413793103450175E-3"/>
  </r>
  <r>
    <x v="1"/>
    <x v="32"/>
    <s v="not applicable"/>
    <s v="not applicable"/>
    <s v="not applicable"/>
    <s v="not applicable"/>
    <s v="not applicable"/>
    <s v="not applicable"/>
    <s v="not applicable"/>
    <s v="not applicable"/>
    <s v="not applicable"/>
    <s v="not applicable"/>
    <x v="4"/>
    <x v="3"/>
    <x v="21"/>
    <x v="21"/>
    <x v="20"/>
    <n v="3.3833333333333329"/>
    <x v="17"/>
    <x v="20"/>
    <x v="19"/>
    <n v="3.0499999999999994"/>
    <x v="21"/>
    <x v="20"/>
    <x v="18"/>
    <x v="20"/>
    <x v="21"/>
    <n v="2.9833333333333329"/>
    <x v="18"/>
    <x v="17"/>
    <x v="16"/>
    <x v="2"/>
    <x v="19"/>
    <n v="3.25"/>
    <x v="22"/>
    <x v="60"/>
    <n v="11.108333333333334"/>
    <n v="-0.17583333333333329"/>
  </r>
  <r>
    <x v="1"/>
    <x v="33"/>
    <s v="not applicable"/>
    <s v="not applicable"/>
    <s v="not applicable"/>
    <s v="not applicable"/>
    <s v="not applicable"/>
    <s v="not applicable"/>
    <s v="not applicable"/>
    <s v="not applicable"/>
    <s v="not applicable"/>
    <s v="not applicable"/>
    <x v="4"/>
    <x v="8"/>
    <x v="22"/>
    <x v="22"/>
    <x v="15"/>
    <n v="3.9749999999999996"/>
    <x v="18"/>
    <x v="10"/>
    <x v="2"/>
    <n v="3.5625"/>
    <x v="12"/>
    <x v="21"/>
    <x v="19"/>
    <x v="3"/>
    <x v="4"/>
    <n v="3.7375000000000003"/>
    <x v="19"/>
    <x v="18"/>
    <x v="17"/>
    <x v="18"/>
    <x v="2"/>
    <n v="3.4125000000000001"/>
    <x v="23"/>
    <x v="61"/>
    <n v="13.737500000000002"/>
    <n v="0.11250000000000071"/>
  </r>
  <r>
    <x v="1"/>
    <x v="34"/>
    <s v="not applicable"/>
    <s v="not applicable"/>
    <s v="not applicable"/>
    <s v="not applicable"/>
    <s v="not applicable"/>
    <s v="not applicable"/>
    <s v="not applicable"/>
    <s v="not applicable"/>
    <s v="not applicable"/>
    <s v="not applicable"/>
    <x v="4"/>
    <x v="8"/>
    <x v="23"/>
    <x v="11"/>
    <x v="21"/>
    <n v="4.1142857142857139"/>
    <x v="19"/>
    <x v="21"/>
    <x v="2"/>
    <n v="3.5428571428571431"/>
    <x v="22"/>
    <x v="22"/>
    <x v="13"/>
    <x v="21"/>
    <x v="4"/>
    <n v="3.6999999999999997"/>
    <x v="20"/>
    <x v="19"/>
    <x v="18"/>
    <x v="2"/>
    <x v="20"/>
    <n v="3.2142857142857144"/>
    <x v="8"/>
    <x v="62"/>
    <n v="12.328571428571431"/>
    <n v="6.4285714285713613E-2"/>
  </r>
  <r>
    <x v="1"/>
    <x v="35"/>
    <s v="not applicable"/>
    <s v="not applicable"/>
    <s v="not applicable"/>
    <s v="not applicable"/>
    <s v="not applicable"/>
    <s v="not applicable"/>
    <s v="not applicable"/>
    <s v="not applicable"/>
    <s v="not applicable"/>
    <s v="not applicable"/>
    <x v="4"/>
    <x v="8"/>
    <x v="24"/>
    <x v="23"/>
    <x v="22"/>
    <n v="3.933333333333334"/>
    <x v="20"/>
    <x v="22"/>
    <x v="20"/>
    <n v="3.4388888888888891"/>
    <x v="23"/>
    <x v="23"/>
    <x v="20"/>
    <x v="13"/>
    <x v="22"/>
    <n v="3.5833333333333335"/>
    <x v="21"/>
    <x v="20"/>
    <x v="19"/>
    <x v="19"/>
    <x v="21"/>
    <n v="3.2055555555555557"/>
    <x v="24"/>
    <x v="63"/>
    <n v="12.833333333333332"/>
    <n v="-7.8472222222222499E-2"/>
  </r>
  <r>
    <x v="1"/>
    <x v="36"/>
    <s v="not applicable"/>
    <s v="not applicable"/>
    <s v="not applicable"/>
    <s v="not applicable"/>
    <s v="not applicable"/>
    <s v="not applicable"/>
    <s v="not applicable"/>
    <s v="not applicable"/>
    <s v="not applicable"/>
    <s v="not applicable"/>
    <x v="4"/>
    <x v="9"/>
    <x v="25"/>
    <x v="24"/>
    <x v="23"/>
    <n v="4.3999999999999995"/>
    <x v="1"/>
    <x v="23"/>
    <x v="21"/>
    <n v="3.7285714285714286"/>
    <x v="24"/>
    <x v="24"/>
    <x v="21"/>
    <x v="22"/>
    <x v="23"/>
    <n v="3.7571428571428567"/>
    <x v="22"/>
    <x v="21"/>
    <x v="20"/>
    <x v="20"/>
    <x v="12"/>
    <n v="3.2714285714285718"/>
    <x v="25"/>
    <x v="64"/>
    <n v="12.814285714285713"/>
    <n v="0.10416666666666674"/>
  </r>
  <r>
    <x v="1"/>
    <x v="37"/>
    <s v="not applicable"/>
    <s v="not applicable"/>
    <s v="not applicable"/>
    <s v="not applicable"/>
    <s v="not applicable"/>
    <s v="not applicable"/>
    <s v="not applicable"/>
    <s v="not applicable"/>
    <s v="not applicable"/>
    <s v="not applicable"/>
    <x v="4"/>
    <x v="10"/>
    <x v="2"/>
    <x v="3"/>
    <x v="3"/>
    <n v="4.3"/>
    <x v="0"/>
    <x v="2"/>
    <x v="0"/>
    <n v="4"/>
    <x v="1"/>
    <x v="2"/>
    <x v="0"/>
    <x v="3"/>
    <x v="1"/>
    <n v="3.6"/>
    <x v="0"/>
    <x v="0"/>
    <x v="0"/>
    <x v="3"/>
    <x v="0"/>
    <n v="3.7"/>
    <x v="4"/>
    <x v="46"/>
    <n v="16.2"/>
    <n v="0.22500000000000053"/>
  </r>
  <r>
    <x v="1"/>
    <x v="38"/>
    <s v="not applicable"/>
    <s v="not applicable"/>
    <s v="not applicable"/>
    <s v="not applicable"/>
    <s v="not applicable"/>
    <s v="not applicable"/>
    <s v="not applicable"/>
    <s v="not applicable"/>
    <s v="not applicable"/>
    <s v="not applicable"/>
    <x v="4"/>
    <x v="11"/>
    <x v="26"/>
    <x v="25"/>
    <x v="24"/>
    <n v="3.1230769230769226"/>
    <x v="21"/>
    <x v="24"/>
    <x v="22"/>
    <n v="2.8153846153846152"/>
    <x v="25"/>
    <x v="25"/>
    <x v="22"/>
    <x v="23"/>
    <x v="24"/>
    <n v="2.7538461538461538"/>
    <x v="23"/>
    <x v="22"/>
    <x v="21"/>
    <x v="21"/>
    <x v="22"/>
    <n v="3"/>
    <x v="26"/>
    <x v="65"/>
    <n v="11.108333333333334"/>
    <n v="0.35192307692307673"/>
  </r>
  <r>
    <x v="1"/>
    <x v="39"/>
    <s v="not applicable"/>
    <s v="not applicable"/>
    <s v="not applicable"/>
    <s v="not applicable"/>
    <s v="not applicable"/>
    <s v="not applicable"/>
    <s v="not applicable"/>
    <s v="not applicable"/>
    <s v="not applicable"/>
    <s v="not applicable"/>
    <x v="4"/>
    <x v="12"/>
    <x v="1"/>
    <x v="8"/>
    <x v="25"/>
    <n v="3.6599999999999993"/>
    <x v="13"/>
    <x v="25"/>
    <x v="14"/>
    <n v="3.54"/>
    <x v="26"/>
    <x v="2"/>
    <x v="23"/>
    <x v="15"/>
    <x v="25"/>
    <n v="3.84"/>
    <x v="24"/>
    <x v="13"/>
    <x v="22"/>
    <x v="3"/>
    <x v="23"/>
    <n v="3.56"/>
    <x v="0"/>
    <x v="66"/>
    <n v="13.9"/>
    <n v="-3.0000000000000158E-2"/>
  </r>
  <r>
    <x v="1"/>
    <x v="40"/>
    <s v="not applicable"/>
    <s v="not applicable"/>
    <s v="not applicable"/>
    <s v="not applicable"/>
    <s v="not applicable"/>
    <s v="not applicable"/>
    <s v="not applicable"/>
    <s v="not applicable"/>
    <s v="not applicable"/>
    <s v="not applicable"/>
    <x v="4"/>
    <x v="13"/>
    <x v="2"/>
    <x v="26"/>
    <x v="26"/>
    <n v="4.3499999999999996"/>
    <x v="22"/>
    <x v="26"/>
    <x v="2"/>
    <n v="3.5250000000000004"/>
    <x v="18"/>
    <x v="2"/>
    <x v="0"/>
    <x v="24"/>
    <x v="11"/>
    <n v="3.85"/>
    <x v="1"/>
    <x v="23"/>
    <x v="8"/>
    <x v="10"/>
    <x v="24"/>
    <n v="3.3250000000000002"/>
    <x v="27"/>
    <x v="67"/>
    <n v="13.9"/>
    <n v="0.19374999999999998"/>
  </r>
  <r>
    <x v="2"/>
    <x v="42"/>
    <s v="A"/>
    <s v="A"/>
    <s v="A"/>
    <s v="A"/>
    <s v="A"/>
    <s v="A"/>
    <s v="A"/>
    <s v="A"/>
    <s v="A"/>
    <s v="A"/>
    <x v="2"/>
    <x v="0"/>
    <x v="5"/>
    <x v="2"/>
    <x v="4"/>
    <n v="3.5"/>
    <x v="4"/>
    <x v="15"/>
    <x v="3"/>
    <n v="2.2999999999999998"/>
    <x v="6"/>
    <x v="4"/>
    <x v="4"/>
    <x v="4"/>
    <x v="17"/>
    <n v="2.2000000000000002"/>
    <x v="6"/>
    <x v="1"/>
    <x v="14"/>
    <x v="4"/>
    <x v="4"/>
    <n v="2.2999999999999998"/>
    <x v="7"/>
    <x v="68"/>
    <n v="6.67"/>
    <m/>
  </r>
  <r>
    <x v="2"/>
    <x v="0"/>
    <s v="—"/>
    <s v="—"/>
    <s v="B1"/>
    <s v="B1"/>
    <s v="B"/>
    <s v="B"/>
    <s v="B"/>
    <s v="C"/>
    <s v="C1"/>
    <s v="C2"/>
    <x v="0"/>
    <x v="0"/>
    <x v="0"/>
    <x v="0"/>
    <x v="0"/>
    <n v="5.2"/>
    <x v="0"/>
    <x v="2"/>
    <x v="0"/>
    <n v="4"/>
    <x v="0"/>
    <x v="0"/>
    <x v="0"/>
    <x v="0"/>
    <x v="0"/>
    <n v="4.3"/>
    <x v="2"/>
    <x v="5"/>
    <x v="1"/>
    <x v="0"/>
    <x v="0"/>
    <n v="3.9"/>
    <x v="5"/>
    <x v="40"/>
    <n v="15.51"/>
    <n v="-0.15000000000000036"/>
  </r>
  <r>
    <x v="2"/>
    <x v="2"/>
    <s v="B1"/>
    <s v="B1"/>
    <s v="B1"/>
    <s v="B1"/>
    <s v="B"/>
    <s v="B"/>
    <s v="B"/>
    <s v="B"/>
    <s v="B"/>
    <s v="B"/>
    <x v="1"/>
    <x v="1"/>
    <x v="1"/>
    <x v="2"/>
    <x v="2"/>
    <n v="4"/>
    <x v="2"/>
    <x v="2"/>
    <x v="2"/>
    <n v="3.3"/>
    <x v="2"/>
    <x v="2"/>
    <x v="0"/>
    <x v="2"/>
    <x v="4"/>
    <n v="3.9"/>
    <x v="0"/>
    <x v="0"/>
    <x v="1"/>
    <x v="2"/>
    <x v="2"/>
    <n v="3.4"/>
    <x v="8"/>
    <x v="66"/>
    <n v="12.99"/>
    <n v="5.0000000000000266E-2"/>
  </r>
  <r>
    <x v="2"/>
    <x v="3"/>
    <s v="A"/>
    <s v="A"/>
    <s v="A"/>
    <s v="A"/>
    <s v="A"/>
    <s v="A"/>
    <s v="A"/>
    <s v="A"/>
    <s v="A"/>
    <s v="A"/>
    <x v="2"/>
    <x v="1"/>
    <x v="2"/>
    <x v="2"/>
    <x v="3"/>
    <n v="4"/>
    <x v="3"/>
    <x v="2"/>
    <x v="2"/>
    <n v="3.5"/>
    <x v="0"/>
    <x v="0"/>
    <x v="0"/>
    <x v="3"/>
    <x v="2"/>
    <n v="4.2"/>
    <x v="2"/>
    <x v="0"/>
    <x v="0"/>
    <x v="0"/>
    <x v="3"/>
    <n v="4"/>
    <x v="5"/>
    <x v="37"/>
    <n v="14.42"/>
    <n v="0"/>
  </r>
  <r>
    <x v="2"/>
    <x v="4"/>
    <s v="A"/>
    <s v="A"/>
    <s v="A"/>
    <s v="A"/>
    <s v="A"/>
    <s v="A"/>
    <s v="A"/>
    <s v="A"/>
    <s v="A"/>
    <s v="A"/>
    <x v="2"/>
    <x v="2"/>
    <x v="1"/>
    <x v="1"/>
    <x v="3"/>
    <n v="4"/>
    <x v="1"/>
    <x v="2"/>
    <x v="1"/>
    <n v="3.5"/>
    <x v="2"/>
    <x v="1"/>
    <x v="0"/>
    <x v="3"/>
    <x v="1"/>
    <n v="3.6"/>
    <x v="3"/>
    <x v="0"/>
    <x v="0"/>
    <x v="2"/>
    <x v="2"/>
    <n v="3.3"/>
    <x v="7"/>
    <x v="2"/>
    <n v="12.01"/>
    <n v="2.4999999999999467E-2"/>
  </r>
  <r>
    <x v="2"/>
    <x v="41"/>
    <s v="—"/>
    <s v="—"/>
    <s v="—"/>
    <s v="B1"/>
    <s v="B"/>
    <s v="B"/>
    <s v="B"/>
    <s v="C"/>
    <s v="C1"/>
    <s v="C2"/>
    <x v="0"/>
    <x v="0"/>
    <x v="2"/>
    <x v="3"/>
    <x v="1"/>
    <n v="4.7"/>
    <x v="23"/>
    <x v="2"/>
    <x v="15"/>
    <n v="4.7"/>
    <x v="0"/>
    <x v="26"/>
    <x v="7"/>
    <x v="2"/>
    <x v="4"/>
    <n v="4.4000000000000004"/>
    <x v="0"/>
    <x v="0"/>
    <x v="5"/>
    <x v="0"/>
    <x v="3"/>
    <n v="4"/>
    <x v="7"/>
    <x v="69"/>
    <n v="16.89"/>
    <n v="0.10000000000000053"/>
  </r>
  <r>
    <x v="2"/>
    <x v="7"/>
    <s v="A"/>
    <s v="A"/>
    <s v="A"/>
    <s v="A"/>
    <s v="A"/>
    <s v="A"/>
    <s v="A"/>
    <s v="A"/>
    <s v="A"/>
    <s v="A"/>
    <x v="2"/>
    <x v="3"/>
    <x v="3"/>
    <x v="18"/>
    <x v="4"/>
    <n v="2.5"/>
    <x v="7"/>
    <x v="1"/>
    <x v="3"/>
    <n v="2.5"/>
    <x v="4"/>
    <x v="4"/>
    <x v="1"/>
    <x v="4"/>
    <x v="1"/>
    <n v="2.8"/>
    <x v="1"/>
    <x v="3"/>
    <x v="2"/>
    <x v="2"/>
    <x v="2"/>
    <n v="2.9"/>
    <x v="7"/>
    <x v="70"/>
    <n v="8.24"/>
    <n v="-0.20000000000000018"/>
  </r>
  <r>
    <x v="2"/>
    <x v="8"/>
    <s v="A"/>
    <s v="A"/>
    <s v="A"/>
    <s v="A"/>
    <s v="A"/>
    <s v="A"/>
    <s v="A"/>
    <s v="A"/>
    <s v="A"/>
    <s v="A"/>
    <x v="2"/>
    <x v="0"/>
    <x v="2"/>
    <x v="1"/>
    <x v="2"/>
    <n v="4.3"/>
    <x v="5"/>
    <x v="2"/>
    <x v="2"/>
    <n v="4"/>
    <x v="0"/>
    <x v="1"/>
    <x v="0"/>
    <x v="2"/>
    <x v="4"/>
    <n v="3.9"/>
    <x v="3"/>
    <x v="1"/>
    <x v="1"/>
    <x v="2"/>
    <x v="2"/>
    <n v="3.1"/>
    <x v="0"/>
    <x v="71"/>
    <n v="13.02"/>
    <n v="7.5000000000000178E-2"/>
  </r>
  <r>
    <x v="2"/>
    <x v="9"/>
    <s v="A"/>
    <s v="A"/>
    <s v="A"/>
    <s v="A"/>
    <s v="A"/>
    <s v="A"/>
    <s v="A"/>
    <s v="A"/>
    <s v="A"/>
    <s v="A"/>
    <x v="2"/>
    <x v="2"/>
    <x v="2"/>
    <x v="1"/>
    <x v="3"/>
    <n v="4.2"/>
    <x v="3"/>
    <x v="1"/>
    <x v="2"/>
    <n v="3.3"/>
    <x v="2"/>
    <x v="0"/>
    <x v="0"/>
    <x v="2"/>
    <x v="4"/>
    <n v="4"/>
    <x v="0"/>
    <x v="1"/>
    <x v="1"/>
    <x v="3"/>
    <x v="0"/>
    <n v="3.5"/>
    <x v="7"/>
    <x v="41"/>
    <n v="13.06"/>
    <n v="0.25"/>
  </r>
  <r>
    <x v="2"/>
    <x v="10"/>
    <s v="A"/>
    <s v="A"/>
    <s v="A"/>
    <s v="A"/>
    <s v="A"/>
    <s v="A"/>
    <s v="A"/>
    <s v="A"/>
    <s v="A"/>
    <s v="A"/>
    <x v="2"/>
    <x v="1"/>
    <x v="5"/>
    <x v="5"/>
    <x v="4"/>
    <n v="3.2"/>
    <x v="3"/>
    <x v="1"/>
    <x v="0"/>
    <n v="3.5"/>
    <x v="2"/>
    <x v="2"/>
    <x v="0"/>
    <x v="3"/>
    <x v="0"/>
    <n v="3.9"/>
    <x v="2"/>
    <x v="1"/>
    <x v="0"/>
    <x v="0"/>
    <x v="1"/>
    <n v="3.6"/>
    <x v="9"/>
    <x v="43"/>
    <n v="11.44"/>
    <n v="0"/>
  </r>
  <r>
    <x v="2"/>
    <x v="11"/>
    <s v="B1"/>
    <s v="B1"/>
    <s v="B1"/>
    <s v="B1"/>
    <s v="B"/>
    <s v="B"/>
    <s v="A"/>
    <s v="A"/>
    <s v="A"/>
    <s v="A"/>
    <x v="2"/>
    <x v="3"/>
    <x v="4"/>
    <x v="18"/>
    <x v="16"/>
    <n v="2.2000000000000002"/>
    <x v="2"/>
    <x v="1"/>
    <x v="3"/>
    <n v="2.8"/>
    <x v="4"/>
    <x v="3"/>
    <x v="1"/>
    <x v="4"/>
    <x v="1"/>
    <n v="2.7"/>
    <x v="0"/>
    <x v="3"/>
    <x v="2"/>
    <x v="4"/>
    <x v="1"/>
    <n v="2.7"/>
    <x v="7"/>
    <x v="72"/>
    <n v="7.6057633215960072"/>
    <n v="0"/>
  </r>
  <r>
    <x v="2"/>
    <x v="12"/>
    <s v="B1"/>
    <s v="B1"/>
    <s v="B1"/>
    <s v="B1"/>
    <s v="B"/>
    <s v="B"/>
    <s v="B"/>
    <s v="A"/>
    <s v="A"/>
    <s v="A"/>
    <x v="2"/>
    <x v="3"/>
    <x v="4"/>
    <x v="18"/>
    <x v="27"/>
    <n v="2.2999999999999998"/>
    <x v="1"/>
    <x v="2"/>
    <x v="3"/>
    <n v="3.3"/>
    <x v="3"/>
    <x v="4"/>
    <x v="4"/>
    <x v="4"/>
    <x v="1"/>
    <n v="2.6"/>
    <x v="0"/>
    <x v="3"/>
    <x v="2"/>
    <x v="4"/>
    <x v="2"/>
    <n v="2.8"/>
    <x v="7"/>
    <x v="45"/>
    <n v="8.2894337432585736"/>
    <n v="0"/>
  </r>
  <r>
    <x v="2"/>
    <x v="13"/>
    <s v="A"/>
    <s v="A"/>
    <s v="A"/>
    <s v="A"/>
    <s v="A"/>
    <s v="B"/>
    <s v="B"/>
    <s v="B"/>
    <s v="B"/>
    <s v="B"/>
    <x v="1"/>
    <x v="4"/>
    <x v="2"/>
    <x v="1"/>
    <x v="3"/>
    <n v="4.2"/>
    <x v="0"/>
    <x v="2"/>
    <x v="0"/>
    <n v="4"/>
    <x v="1"/>
    <x v="0"/>
    <x v="0"/>
    <x v="2"/>
    <x v="1"/>
    <n v="3.8"/>
    <x v="0"/>
    <x v="0"/>
    <x v="5"/>
    <x v="3"/>
    <x v="0"/>
    <n v="3.8"/>
    <x v="8"/>
    <x v="10"/>
    <n v="15.17"/>
    <n v="4.9999999999999822E-2"/>
  </r>
  <r>
    <x v="2"/>
    <x v="14"/>
    <s v="B2"/>
    <s v="B2"/>
    <s v="B2"/>
    <s v="B2"/>
    <s v="A"/>
    <s v="A"/>
    <s v="A"/>
    <s v="A"/>
    <s v="A"/>
    <s v="A"/>
    <x v="2"/>
    <x v="3"/>
    <x v="7"/>
    <x v="5"/>
    <x v="28"/>
    <n v="2.2999999999999998"/>
    <x v="1"/>
    <x v="16"/>
    <x v="5"/>
    <n v="2.2999999999999998"/>
    <x v="4"/>
    <x v="5"/>
    <x v="4"/>
    <x v="3"/>
    <x v="18"/>
    <n v="2.8"/>
    <x v="3"/>
    <x v="0"/>
    <x v="2"/>
    <x v="2"/>
    <x v="2"/>
    <n v="3.1"/>
    <x v="7"/>
    <x v="73"/>
    <n v="8.546454077153971"/>
    <n v="0.22500000000000009"/>
  </r>
  <r>
    <x v="2"/>
    <x v="15"/>
    <s v="A"/>
    <s v="A"/>
    <s v="A"/>
    <s v="A"/>
    <s v="A"/>
    <s v="A"/>
    <s v="A"/>
    <s v="A"/>
    <s v="A"/>
    <s v="A"/>
    <x v="2"/>
    <x v="1"/>
    <x v="1"/>
    <x v="1"/>
    <x v="4"/>
    <n v="3.8"/>
    <x v="0"/>
    <x v="2"/>
    <x v="2"/>
    <n v="3.8"/>
    <x v="2"/>
    <x v="2"/>
    <x v="3"/>
    <x v="1"/>
    <x v="0"/>
    <n v="3.7"/>
    <x v="0"/>
    <x v="0"/>
    <x v="0"/>
    <x v="3"/>
    <x v="0"/>
    <n v="3.7"/>
    <x v="7"/>
    <x v="41"/>
    <n v="13.69"/>
    <n v="7.5000000000000178E-2"/>
  </r>
  <r>
    <x v="2"/>
    <x v="16"/>
    <s v="B1"/>
    <s v="B1"/>
    <s v="B1"/>
    <s v="B1"/>
    <s v="B"/>
    <s v="B"/>
    <s v="B"/>
    <s v="B"/>
    <s v="B"/>
    <s v="B"/>
    <x v="1"/>
    <x v="0"/>
    <x v="2"/>
    <x v="2"/>
    <x v="2"/>
    <n v="4.2"/>
    <x v="1"/>
    <x v="3"/>
    <x v="0"/>
    <n v="4.2"/>
    <x v="4"/>
    <x v="1"/>
    <x v="1"/>
    <x v="1"/>
    <x v="0"/>
    <n v="3.3"/>
    <x v="1"/>
    <x v="0"/>
    <x v="1"/>
    <x v="3"/>
    <x v="2"/>
    <n v="3.4"/>
    <x v="7"/>
    <x v="74"/>
    <n v="12.79"/>
    <n v="4.9999999999999822E-2"/>
  </r>
  <r>
    <x v="2"/>
    <x v="17"/>
    <s v="—"/>
    <s v="B2"/>
    <s v="B2"/>
    <s v="B2"/>
    <s v="B"/>
    <s v="B"/>
    <s v="B"/>
    <s v="B"/>
    <s v="B"/>
    <s v="B"/>
    <x v="1"/>
    <x v="3"/>
    <x v="7"/>
    <x v="18"/>
    <x v="4"/>
    <n v="2.8"/>
    <x v="1"/>
    <x v="1"/>
    <x v="3"/>
    <n v="3.2"/>
    <x v="1"/>
    <x v="1"/>
    <x v="0"/>
    <x v="3"/>
    <x v="1"/>
    <n v="3.5"/>
    <x v="0"/>
    <x v="0"/>
    <x v="14"/>
    <x v="2"/>
    <x v="2"/>
    <n v="3.2"/>
    <x v="7"/>
    <x v="49"/>
    <n v="10.442200721423839"/>
    <n v="3.1749999999999998"/>
  </r>
  <r>
    <x v="2"/>
    <x v="18"/>
    <s v="B2"/>
    <s v="B2"/>
    <s v="B2"/>
    <s v="B2"/>
    <s v="B"/>
    <s v="B"/>
    <s v="B"/>
    <s v="B"/>
    <s v="B"/>
    <s v="B"/>
    <x v="1"/>
    <x v="3"/>
    <x v="1"/>
    <x v="2"/>
    <x v="3"/>
    <n v="3.8"/>
    <x v="3"/>
    <x v="1"/>
    <x v="3"/>
    <n v="3"/>
    <x v="3"/>
    <x v="5"/>
    <x v="4"/>
    <x v="4"/>
    <x v="17"/>
    <n v="2.4"/>
    <x v="1"/>
    <x v="1"/>
    <x v="0"/>
    <x v="1"/>
    <x v="2"/>
    <n v="3.2"/>
    <x v="7"/>
    <x v="75"/>
    <n v="10.236146039657767"/>
    <n v="-7.5000000000000178E-2"/>
  </r>
  <r>
    <x v="2"/>
    <x v="19"/>
    <s v="A"/>
    <s v="A"/>
    <s v="A"/>
    <s v="A"/>
    <s v="A"/>
    <s v="A"/>
    <s v="A"/>
    <s v="A"/>
    <s v="A"/>
    <s v="A"/>
    <x v="2"/>
    <x v="3"/>
    <x v="2"/>
    <x v="1"/>
    <x v="3"/>
    <n v="4.2"/>
    <x v="0"/>
    <x v="3"/>
    <x v="2"/>
    <n v="4.2"/>
    <x v="0"/>
    <x v="2"/>
    <x v="7"/>
    <x v="3"/>
    <x v="4"/>
    <n v="4"/>
    <x v="4"/>
    <x v="0"/>
    <x v="5"/>
    <x v="6"/>
    <x v="6"/>
    <n v="4.4000000000000004"/>
    <x v="5"/>
    <x v="50"/>
    <n v="16.457372650388706"/>
    <n v="0"/>
  </r>
  <r>
    <x v="2"/>
    <x v="20"/>
    <s v="A"/>
    <s v="A"/>
    <s v="A"/>
    <s v="A"/>
    <s v="A"/>
    <s v="A"/>
    <s v="A"/>
    <s v="A"/>
    <s v="A"/>
    <s v="A"/>
    <x v="2"/>
    <x v="3"/>
    <x v="5"/>
    <x v="2"/>
    <x v="5"/>
    <n v="3.3"/>
    <x v="1"/>
    <x v="2"/>
    <x v="3"/>
    <n v="3.3"/>
    <x v="3"/>
    <x v="5"/>
    <x v="4"/>
    <x v="4"/>
    <x v="3"/>
    <n v="2.6"/>
    <x v="1"/>
    <x v="1"/>
    <x v="2"/>
    <x v="1"/>
    <x v="2"/>
    <n v="3"/>
    <x v="7"/>
    <x v="22"/>
    <n v="9.6206245977306857"/>
    <n v="-2.5000000000000355E-2"/>
  </r>
  <r>
    <x v="2"/>
    <x v="21"/>
    <s v="B1"/>
    <s v="B1"/>
    <s v="B1"/>
    <s v="B1"/>
    <s v="B"/>
    <s v="B"/>
    <s v="B"/>
    <s v="B"/>
    <s v="C2"/>
    <s v="C1"/>
    <x v="1"/>
    <x v="1"/>
    <x v="5"/>
    <x v="5"/>
    <x v="5"/>
    <n v="3"/>
    <x v="3"/>
    <x v="0"/>
    <x v="2"/>
    <n v="3.7"/>
    <x v="2"/>
    <x v="2"/>
    <x v="0"/>
    <x v="3"/>
    <x v="4"/>
    <n v="3.8"/>
    <x v="1"/>
    <x v="0"/>
    <x v="1"/>
    <x v="2"/>
    <x v="2"/>
    <n v="3.3"/>
    <x v="7"/>
    <x v="1"/>
    <n v="11.52"/>
    <n v="-4.9999999999999822E-2"/>
  </r>
  <r>
    <x v="2"/>
    <x v="22"/>
    <s v="A"/>
    <s v="A"/>
    <s v="A"/>
    <s v="A"/>
    <s v="A"/>
    <s v="A"/>
    <s v="A"/>
    <s v="A"/>
    <s v="A"/>
    <s v="A"/>
    <x v="2"/>
    <x v="0"/>
    <x v="1"/>
    <x v="1"/>
    <x v="4"/>
    <n v="3.8"/>
    <x v="1"/>
    <x v="2"/>
    <x v="1"/>
    <n v="3.5"/>
    <x v="1"/>
    <x v="1"/>
    <x v="3"/>
    <x v="3"/>
    <x v="1"/>
    <n v="3.4"/>
    <x v="1"/>
    <x v="0"/>
    <x v="2"/>
    <x v="2"/>
    <x v="1"/>
    <n v="3.1"/>
    <x v="8"/>
    <x v="20"/>
    <n v="11.47"/>
    <n v="-5.0000000000000266E-2"/>
  </r>
  <r>
    <x v="2"/>
    <x v="23"/>
    <s v="A"/>
    <s v="A"/>
    <s v="A"/>
    <s v="A"/>
    <s v="A"/>
    <s v="B"/>
    <s v="B"/>
    <s v="B"/>
    <s v="B"/>
    <s v="B"/>
    <x v="1"/>
    <x v="3"/>
    <x v="5"/>
    <x v="4"/>
    <x v="3"/>
    <n v="3.5"/>
    <x v="3"/>
    <x v="15"/>
    <x v="16"/>
    <n v="2.2999999999999998"/>
    <x v="3"/>
    <x v="1"/>
    <x v="4"/>
    <x v="1"/>
    <x v="18"/>
    <n v="2.7"/>
    <x v="6"/>
    <x v="2"/>
    <x v="2"/>
    <x v="1"/>
    <x v="4"/>
    <n v="2.4"/>
    <x v="7"/>
    <x v="76"/>
    <n v="7.2649039049169071"/>
    <n v="-0.30000000000000027"/>
  </r>
  <r>
    <x v="2"/>
    <x v="24"/>
    <s v="B1"/>
    <s v="B1"/>
    <s v="B1"/>
    <s v="B1"/>
    <s v="A"/>
    <s v="A"/>
    <s v="A"/>
    <s v="A"/>
    <s v="A"/>
    <s v="A"/>
    <x v="2"/>
    <x v="3"/>
    <x v="7"/>
    <x v="2"/>
    <x v="5"/>
    <n v="3.2"/>
    <x v="2"/>
    <x v="0"/>
    <x v="1"/>
    <n v="3.3"/>
    <x v="4"/>
    <x v="5"/>
    <x v="0"/>
    <x v="4"/>
    <x v="1"/>
    <n v="3.1"/>
    <x v="0"/>
    <x v="1"/>
    <x v="1"/>
    <x v="3"/>
    <x v="0"/>
    <n v="3.5"/>
    <x v="7"/>
    <x v="53"/>
    <n v="11.505180657767678"/>
    <n v="0"/>
  </r>
  <r>
    <x v="2"/>
    <x v="25"/>
    <s v="A"/>
    <s v="A"/>
    <s v="A"/>
    <s v="A"/>
    <s v="A"/>
    <s v="A"/>
    <s v="A"/>
    <s v="A"/>
    <s v="A"/>
    <s v="A"/>
    <x v="2"/>
    <x v="3"/>
    <x v="5"/>
    <x v="2"/>
    <x v="5"/>
    <n v="3.3"/>
    <x v="4"/>
    <x v="6"/>
    <x v="3"/>
    <n v="2.5"/>
    <x v="1"/>
    <x v="1"/>
    <x v="0"/>
    <x v="1"/>
    <x v="1"/>
    <n v="3.4"/>
    <x v="2"/>
    <x v="2"/>
    <x v="14"/>
    <x v="2"/>
    <x v="2"/>
    <n v="3.1"/>
    <x v="7"/>
    <x v="54"/>
    <n v="9.9162664759184604"/>
    <n v="0"/>
  </r>
  <r>
    <x v="2"/>
    <x v="26"/>
    <s v="B2"/>
    <s v="B2"/>
    <s v="B2"/>
    <s v="B2"/>
    <s v="B"/>
    <s v="B"/>
    <s v="B"/>
    <s v="B"/>
    <s v="B"/>
    <s v="B"/>
    <x v="1"/>
    <x v="0"/>
    <x v="2"/>
    <x v="3"/>
    <x v="2"/>
    <n v="4.5"/>
    <x v="3"/>
    <x v="1"/>
    <x v="2"/>
    <n v="3.3"/>
    <x v="2"/>
    <x v="2"/>
    <x v="0"/>
    <x v="2"/>
    <x v="2"/>
    <n v="4.0999999999999996"/>
    <x v="0"/>
    <x v="0"/>
    <x v="0"/>
    <x v="1"/>
    <x v="1"/>
    <n v="3.3"/>
    <x v="5"/>
    <x v="77"/>
    <n v="12.06"/>
    <n v="0.5"/>
  </r>
  <r>
    <x v="2"/>
    <x v="27"/>
    <s v="A"/>
    <s v="A"/>
    <s v="A"/>
    <s v="A"/>
    <s v="A"/>
    <s v="A"/>
    <s v="A"/>
    <s v="A"/>
    <s v="A"/>
    <s v="A"/>
    <x v="2"/>
    <x v="3"/>
    <x v="1"/>
    <x v="2"/>
    <x v="3"/>
    <n v="3.8"/>
    <x v="4"/>
    <x v="2"/>
    <x v="1"/>
    <n v="3"/>
    <x v="4"/>
    <x v="5"/>
    <x v="4"/>
    <x v="4"/>
    <x v="1"/>
    <n v="2.8"/>
    <x v="1"/>
    <x v="1"/>
    <x v="2"/>
    <x v="3"/>
    <x v="2"/>
    <n v="3.2"/>
    <x v="7"/>
    <x v="78"/>
    <n v="10.54457608761637"/>
    <n v="7.5000000000000622E-2"/>
  </r>
  <r>
    <x v="2"/>
    <x v="28"/>
    <s v="B1"/>
    <s v="B1"/>
    <s v="B1"/>
    <s v="B1"/>
    <s v="B"/>
    <s v="B"/>
    <s v="B"/>
    <s v="B"/>
    <s v="C1"/>
    <s v="C1"/>
    <x v="3"/>
    <x v="2"/>
    <x v="2"/>
    <x v="3"/>
    <x v="2"/>
    <n v="4.5"/>
    <x v="3"/>
    <x v="0"/>
    <x v="0"/>
    <n v="3.8"/>
    <x v="0"/>
    <x v="16"/>
    <x v="0"/>
    <x v="2"/>
    <x v="0"/>
    <n v="4.3"/>
    <x v="2"/>
    <x v="0"/>
    <x v="0"/>
    <x v="0"/>
    <x v="3"/>
    <n v="4"/>
    <x v="7"/>
    <x v="23"/>
    <n v="15.94"/>
    <n v="-7.4999999999999289E-2"/>
  </r>
  <r>
    <x v="2"/>
    <x v="29"/>
    <s v="not applicable"/>
    <s v="not applicable"/>
    <s v="not applicable"/>
    <s v="not applicable"/>
    <s v="not applicable"/>
    <s v="not applicable"/>
    <s v="not applicable"/>
    <s v="not applicable"/>
    <s v="not applicable"/>
    <s v="not applicable"/>
    <x v="4"/>
    <x v="5"/>
    <x v="27"/>
    <x v="2"/>
    <x v="29"/>
    <n v="3.7"/>
    <x v="13"/>
    <x v="7"/>
    <x v="17"/>
    <n v="3.3000000000000003"/>
    <x v="1"/>
    <x v="27"/>
    <x v="3"/>
    <x v="17"/>
    <x v="26"/>
    <n v="3.4000000000000004"/>
    <x v="7"/>
    <x v="24"/>
    <x v="1"/>
    <x v="22"/>
    <x v="10"/>
    <n v="3.3000000000000003"/>
    <x v="7"/>
    <x v="79"/>
    <n v="11.5"/>
    <n v="-6.2142857142857277E-2"/>
  </r>
  <r>
    <x v="2"/>
    <x v="30"/>
    <s v="not applicable"/>
    <s v="not applicable"/>
    <s v="not applicable"/>
    <s v="not applicable"/>
    <s v="not applicable"/>
    <s v="not applicable"/>
    <s v="not applicable"/>
    <s v="not applicable"/>
    <s v="not applicable"/>
    <s v="not applicable"/>
    <x v="4"/>
    <x v="6"/>
    <x v="28"/>
    <x v="7"/>
    <x v="29"/>
    <n v="3.6"/>
    <x v="24"/>
    <x v="18"/>
    <x v="23"/>
    <n v="3.5"/>
    <x v="1"/>
    <x v="17"/>
    <x v="3"/>
    <x v="25"/>
    <x v="27"/>
    <n v="3.5"/>
    <x v="25"/>
    <x v="25"/>
    <x v="1"/>
    <x v="23"/>
    <x v="23"/>
    <n v="3.4000000000000004"/>
    <x v="28"/>
    <x v="80"/>
    <n v="11.9"/>
    <n v="0.23141025641025603"/>
  </r>
  <r>
    <x v="2"/>
    <x v="31"/>
    <s v="not applicable"/>
    <s v="not applicable"/>
    <s v="not applicable"/>
    <s v="not applicable"/>
    <s v="not applicable"/>
    <s v="not applicable"/>
    <s v="not applicable"/>
    <s v="not applicable"/>
    <s v="not applicable"/>
    <s v="not applicable"/>
    <x v="4"/>
    <x v="7"/>
    <x v="29"/>
    <x v="27"/>
    <x v="30"/>
    <n v="3.6535714285714285"/>
    <x v="25"/>
    <x v="27"/>
    <x v="24"/>
    <n v="3.3607142857142849"/>
    <x v="27"/>
    <x v="28"/>
    <x v="24"/>
    <x v="26"/>
    <x v="28"/>
    <n v="3.4357142857142855"/>
    <x v="26"/>
    <x v="21"/>
    <x v="23"/>
    <x v="24"/>
    <x v="25"/>
    <n v="3.3285714285714287"/>
    <x v="29"/>
    <x v="81"/>
    <n v="11.689961509908176"/>
    <n v="-6.3115763546798043E-2"/>
  </r>
  <r>
    <x v="2"/>
    <x v="32"/>
    <s v="not applicable"/>
    <s v="not applicable"/>
    <s v="not applicable"/>
    <s v="not applicable"/>
    <s v="not applicable"/>
    <s v="not applicable"/>
    <s v="not applicable"/>
    <s v="not applicable"/>
    <s v="not applicable"/>
    <s v="not applicable"/>
    <x v="4"/>
    <x v="3"/>
    <x v="9"/>
    <x v="28"/>
    <x v="31"/>
    <n v="3.0999999999999996"/>
    <x v="26"/>
    <x v="28"/>
    <x v="25"/>
    <n v="2.9750000000000001"/>
    <x v="28"/>
    <x v="29"/>
    <x v="25"/>
    <x v="20"/>
    <x v="29"/>
    <n v="2.9499999999999997"/>
    <x v="18"/>
    <x v="26"/>
    <x v="24"/>
    <x v="25"/>
    <x v="26"/>
    <n v="3.125"/>
    <x v="30"/>
    <x v="82"/>
    <n v="9.8890768564524141"/>
    <n v="-0.12916666666666643"/>
  </r>
  <r>
    <x v="2"/>
    <x v="33"/>
    <s v="not applicable"/>
    <s v="not applicable"/>
    <s v="not applicable"/>
    <s v="not applicable"/>
    <s v="not applicable"/>
    <s v="not applicable"/>
    <s v="not applicable"/>
    <s v="not applicable"/>
    <s v="not applicable"/>
    <s v="not applicable"/>
    <x v="4"/>
    <x v="8"/>
    <x v="30"/>
    <x v="29"/>
    <x v="32"/>
    <n v="3.8888888888888888"/>
    <x v="27"/>
    <x v="29"/>
    <x v="26"/>
    <n v="3.4888888888888889"/>
    <x v="29"/>
    <x v="30"/>
    <x v="26"/>
    <x v="3"/>
    <x v="30"/>
    <n v="3.6333333333333329"/>
    <x v="27"/>
    <x v="27"/>
    <x v="25"/>
    <x v="26"/>
    <x v="27"/>
    <n v="3.3777777777777782"/>
    <x v="31"/>
    <x v="83"/>
    <n v="12.327777777777778"/>
    <n v="-7.4652777777778123E-2"/>
  </r>
  <r>
    <x v="2"/>
    <x v="34"/>
    <s v="not applicable"/>
    <s v="not applicable"/>
    <s v="not applicable"/>
    <s v="not applicable"/>
    <s v="not applicable"/>
    <s v="not applicable"/>
    <s v="not applicable"/>
    <s v="not applicable"/>
    <s v="not applicable"/>
    <s v="not applicable"/>
    <x v="4"/>
    <x v="8"/>
    <x v="25"/>
    <x v="1"/>
    <x v="2"/>
    <n v="4.3"/>
    <x v="28"/>
    <x v="30"/>
    <x v="27"/>
    <n v="3.8571428571428572"/>
    <x v="30"/>
    <x v="31"/>
    <x v="27"/>
    <x v="27"/>
    <x v="31"/>
    <n v="4.0142857142857142"/>
    <x v="0"/>
    <x v="28"/>
    <x v="26"/>
    <x v="27"/>
    <x v="28"/>
    <n v="3.6142857142857143"/>
    <x v="32"/>
    <x v="84"/>
    <n v="13.957142857142857"/>
    <n v="0.30357142857142883"/>
  </r>
  <r>
    <x v="2"/>
    <x v="35"/>
    <s v="not applicable"/>
    <s v="not applicable"/>
    <s v="not applicable"/>
    <s v="not applicable"/>
    <s v="not applicable"/>
    <s v="not applicable"/>
    <s v="not applicable"/>
    <s v="not applicable"/>
    <s v="not applicable"/>
    <s v="not applicable"/>
    <x v="4"/>
    <x v="8"/>
    <x v="13"/>
    <x v="30"/>
    <x v="13"/>
    <n v="4.0687499999999996"/>
    <x v="29"/>
    <x v="31"/>
    <x v="28"/>
    <n v="3.65"/>
    <x v="31"/>
    <x v="32"/>
    <x v="19"/>
    <x v="28"/>
    <x v="32"/>
    <n v="3.7999999999999994"/>
    <x v="28"/>
    <x v="29"/>
    <x v="27"/>
    <x v="28"/>
    <x v="29"/>
    <n v="3.4812499999999997"/>
    <x v="7"/>
    <x v="41"/>
    <n v="13.040625"/>
    <n v="0.20972222222222259"/>
  </r>
  <r>
    <x v="2"/>
    <x v="36"/>
    <s v="not applicable"/>
    <s v="not applicable"/>
    <s v="not applicable"/>
    <s v="not applicable"/>
    <s v="not applicable"/>
    <s v="not applicable"/>
    <s v="not applicable"/>
    <s v="not applicable"/>
    <s v="not applicable"/>
    <s v="not applicable"/>
    <x v="4"/>
    <x v="9"/>
    <x v="25"/>
    <x v="24"/>
    <x v="21"/>
    <n v="4.3142857142857141"/>
    <x v="30"/>
    <x v="32"/>
    <x v="21"/>
    <n v="3.7142857142857144"/>
    <x v="32"/>
    <x v="33"/>
    <x v="28"/>
    <x v="22"/>
    <x v="10"/>
    <n v="3.6571428571428575"/>
    <x v="1"/>
    <x v="30"/>
    <x v="1"/>
    <x v="20"/>
    <x v="30"/>
    <n v="3.3000000000000003"/>
    <x v="33"/>
    <x v="85"/>
    <n v="12.629999999999999"/>
    <n v="8.7499999999999981E-2"/>
  </r>
  <r>
    <x v="2"/>
    <x v="37"/>
    <s v="not applicable"/>
    <s v="not applicable"/>
    <s v="not applicable"/>
    <s v="not applicable"/>
    <s v="not applicable"/>
    <s v="not applicable"/>
    <s v="not applicable"/>
    <s v="not applicable"/>
    <s v="not applicable"/>
    <s v="not applicable"/>
    <x v="4"/>
    <x v="10"/>
    <x v="2"/>
    <x v="1"/>
    <x v="3"/>
    <n v="4.2"/>
    <x v="0"/>
    <x v="2"/>
    <x v="0"/>
    <n v="4"/>
    <x v="1"/>
    <x v="0"/>
    <x v="0"/>
    <x v="2"/>
    <x v="1"/>
    <n v="3.8"/>
    <x v="0"/>
    <x v="0"/>
    <x v="5"/>
    <x v="3"/>
    <x v="0"/>
    <n v="3.8"/>
    <x v="8"/>
    <x v="10"/>
    <n v="15.17"/>
    <n v="4.9999999999999822E-2"/>
  </r>
  <r>
    <x v="2"/>
    <x v="38"/>
    <s v="not applicable"/>
    <s v="not applicable"/>
    <s v="not applicable"/>
    <s v="not applicable"/>
    <s v="not applicable"/>
    <s v="not applicable"/>
    <s v="not applicable"/>
    <s v="not applicable"/>
    <s v="not applicable"/>
    <s v="not applicable"/>
    <x v="4"/>
    <x v="11"/>
    <x v="9"/>
    <x v="28"/>
    <x v="31"/>
    <n v="3.0999999999999996"/>
    <x v="26"/>
    <x v="28"/>
    <x v="25"/>
    <n v="2.9750000000000001"/>
    <x v="28"/>
    <x v="29"/>
    <x v="25"/>
    <x v="20"/>
    <x v="29"/>
    <n v="2.9499999999999997"/>
    <x v="18"/>
    <x v="26"/>
    <x v="24"/>
    <x v="25"/>
    <x v="26"/>
    <n v="3.125"/>
    <x v="30"/>
    <x v="82"/>
    <n v="9.8890768564524141"/>
    <n v="0.23958333333333329"/>
  </r>
  <r>
    <x v="2"/>
    <x v="39"/>
    <s v="not applicable"/>
    <s v="not applicable"/>
    <s v="not applicable"/>
    <s v="not applicable"/>
    <s v="not applicable"/>
    <s v="not applicable"/>
    <s v="not applicable"/>
    <s v="not applicable"/>
    <s v="not applicable"/>
    <s v="not applicable"/>
    <x v="4"/>
    <x v="12"/>
    <x v="31"/>
    <x v="31"/>
    <x v="29"/>
    <n v="3.6"/>
    <x v="13"/>
    <x v="2"/>
    <x v="14"/>
    <n v="3.56"/>
    <x v="33"/>
    <x v="34"/>
    <x v="23"/>
    <x v="3"/>
    <x v="33"/>
    <n v="3.9"/>
    <x v="24"/>
    <x v="31"/>
    <x v="28"/>
    <x v="3"/>
    <x v="23"/>
    <n v="3.6"/>
    <x v="34"/>
    <x v="86"/>
    <n v="12.812000000000001"/>
    <n v="1.5000000000000124E-2"/>
  </r>
  <r>
    <x v="2"/>
    <x v="40"/>
    <s v="not applicable"/>
    <s v="not applicable"/>
    <s v="not applicable"/>
    <s v="not applicable"/>
    <s v="not applicable"/>
    <s v="not applicable"/>
    <s v="not applicable"/>
    <s v="not applicable"/>
    <s v="not applicable"/>
    <s v="not applicable"/>
    <x v="4"/>
    <x v="13"/>
    <x v="32"/>
    <x v="32"/>
    <x v="33"/>
    <n v="4.2333333333333334"/>
    <x v="31"/>
    <x v="2"/>
    <x v="2"/>
    <n v="3.5333333333333332"/>
    <x v="34"/>
    <x v="35"/>
    <x v="0"/>
    <x v="29"/>
    <x v="4"/>
    <n v="3.9666666666666663"/>
    <x v="29"/>
    <x v="32"/>
    <x v="29"/>
    <x v="3"/>
    <x v="0"/>
    <n v="3.6"/>
    <x v="7"/>
    <x v="87"/>
    <n v="13.67"/>
    <n v="6.6666666666666721E-2"/>
  </r>
  <r>
    <x v="3"/>
    <x v="42"/>
    <s v="A"/>
    <s v="A"/>
    <s v="A"/>
    <s v="A"/>
    <s v="A"/>
    <s v="A"/>
    <s v="A"/>
    <s v="A"/>
    <s v="A"/>
    <s v="A"/>
    <x v="2"/>
    <x v="0"/>
    <x v="5"/>
    <x v="2"/>
    <x v="4"/>
    <n v="3.5"/>
    <x v="4"/>
    <x v="6"/>
    <x v="3"/>
    <n v="2.5"/>
    <x v="6"/>
    <x v="5"/>
    <x v="1"/>
    <x v="4"/>
    <x v="3"/>
    <n v="2.6"/>
    <x v="6"/>
    <x v="2"/>
    <x v="14"/>
    <x v="1"/>
    <x v="4"/>
    <n v="2.2999999999999998"/>
    <x v="5"/>
    <x v="88"/>
    <n v="6.6838739343740547"/>
    <n v="0.14999999999999947"/>
  </r>
  <r>
    <x v="3"/>
    <x v="0"/>
    <s v="—"/>
    <s v="—"/>
    <s v="B1"/>
    <s v="B1"/>
    <s v="B"/>
    <s v="B"/>
    <s v="B"/>
    <s v="C"/>
    <s v="C1"/>
    <s v="C2"/>
    <x v="0"/>
    <x v="0"/>
    <x v="2"/>
    <x v="0"/>
    <x v="0"/>
    <n v="5"/>
    <x v="0"/>
    <x v="2"/>
    <x v="0"/>
    <n v="4"/>
    <x v="0"/>
    <x v="0"/>
    <x v="0"/>
    <x v="0"/>
    <x v="4"/>
    <n v="4.2"/>
    <x v="0"/>
    <x v="5"/>
    <x v="0"/>
    <x v="0"/>
    <x v="2"/>
    <n v="3.8"/>
    <x v="5"/>
    <x v="89"/>
    <n v="14.905167009220264"/>
    <n v="-9.9999999999999645E-2"/>
  </r>
  <r>
    <x v="3"/>
    <x v="2"/>
    <s v="B1"/>
    <s v="B1"/>
    <s v="B1"/>
    <s v="B1"/>
    <s v="B"/>
    <s v="B"/>
    <s v="B"/>
    <s v="B"/>
    <s v="B"/>
    <s v="B"/>
    <x v="1"/>
    <x v="1"/>
    <x v="2"/>
    <x v="1"/>
    <x v="2"/>
    <n v="4.3"/>
    <x v="2"/>
    <x v="2"/>
    <x v="1"/>
    <n v="3.2"/>
    <x v="2"/>
    <x v="0"/>
    <x v="0"/>
    <x v="2"/>
    <x v="4"/>
    <n v="4"/>
    <x v="2"/>
    <x v="0"/>
    <x v="1"/>
    <x v="3"/>
    <x v="3"/>
    <n v="3.8"/>
    <x v="8"/>
    <x v="71"/>
    <n v="14.753844571810088"/>
    <n v="0.17500000000000027"/>
  </r>
  <r>
    <x v="3"/>
    <x v="3"/>
    <s v="A"/>
    <s v="A"/>
    <s v="A"/>
    <s v="A"/>
    <s v="A"/>
    <s v="A"/>
    <s v="A"/>
    <s v="A"/>
    <s v="A"/>
    <s v="A"/>
    <x v="2"/>
    <x v="1"/>
    <x v="2"/>
    <x v="3"/>
    <x v="2"/>
    <n v="4.5"/>
    <x v="1"/>
    <x v="1"/>
    <x v="2"/>
    <n v="3.5"/>
    <x v="0"/>
    <x v="2"/>
    <x v="7"/>
    <x v="2"/>
    <x v="34"/>
    <n v="4.4000000000000004"/>
    <x v="4"/>
    <x v="5"/>
    <x v="3"/>
    <x v="29"/>
    <x v="6"/>
    <n v="4.7"/>
    <x v="5"/>
    <x v="90"/>
    <n v="17.6459293327915"/>
    <n v="0.35000000000000053"/>
  </r>
  <r>
    <x v="3"/>
    <x v="4"/>
    <s v="A"/>
    <s v="A"/>
    <s v="A"/>
    <s v="A"/>
    <s v="A"/>
    <s v="A"/>
    <s v="A"/>
    <s v="A"/>
    <s v="A"/>
    <s v="A"/>
    <x v="2"/>
    <x v="2"/>
    <x v="2"/>
    <x v="1"/>
    <x v="3"/>
    <n v="4.2"/>
    <x v="1"/>
    <x v="0"/>
    <x v="2"/>
    <n v="3.8"/>
    <x v="2"/>
    <x v="0"/>
    <x v="7"/>
    <x v="3"/>
    <x v="4"/>
    <n v="4"/>
    <x v="1"/>
    <x v="0"/>
    <x v="0"/>
    <x v="3"/>
    <x v="2"/>
    <n v="3.5"/>
    <x v="7"/>
    <x v="91"/>
    <n v="13.45025294012008"/>
    <n v="0.27500000000000036"/>
  </r>
  <r>
    <x v="3"/>
    <x v="41"/>
    <s v="—"/>
    <s v="—"/>
    <s v="—"/>
    <s v="B1"/>
    <s v="B"/>
    <s v="B"/>
    <s v="B"/>
    <s v="C"/>
    <s v="C1"/>
    <s v="C2"/>
    <x v="0"/>
    <x v="0"/>
    <x v="2"/>
    <x v="3"/>
    <x v="2"/>
    <n v="4.5"/>
    <x v="23"/>
    <x v="2"/>
    <x v="29"/>
    <n v="4.8"/>
    <x v="0"/>
    <x v="16"/>
    <x v="2"/>
    <x v="2"/>
    <x v="4"/>
    <n v="4.4000000000000004"/>
    <x v="0"/>
    <x v="5"/>
    <x v="3"/>
    <x v="0"/>
    <x v="0"/>
    <n v="4.0999999999999996"/>
    <x v="7"/>
    <x v="69"/>
    <n v="17.316597585343498"/>
    <n v="0"/>
  </r>
  <r>
    <x v="3"/>
    <x v="7"/>
    <s v="A"/>
    <s v="A"/>
    <s v="A"/>
    <s v="A"/>
    <s v="A"/>
    <s v="A"/>
    <s v="A"/>
    <s v="A"/>
    <s v="A"/>
    <s v="A"/>
    <x v="2"/>
    <x v="3"/>
    <x v="3"/>
    <x v="18"/>
    <x v="4"/>
    <n v="2.5"/>
    <x v="4"/>
    <x v="1"/>
    <x v="3"/>
    <n v="2.7"/>
    <x v="4"/>
    <x v="5"/>
    <x v="1"/>
    <x v="1"/>
    <x v="1"/>
    <n v="3"/>
    <x v="1"/>
    <x v="3"/>
    <x v="2"/>
    <x v="2"/>
    <x v="2"/>
    <n v="2.9"/>
    <x v="7"/>
    <x v="92"/>
    <n v="8.5126526663786812"/>
    <n v="0.10000000000000009"/>
  </r>
  <r>
    <x v="3"/>
    <x v="8"/>
    <s v="A"/>
    <s v="A"/>
    <s v="A"/>
    <s v="A"/>
    <s v="A"/>
    <s v="A"/>
    <s v="A"/>
    <s v="A"/>
    <s v="A"/>
    <s v="A"/>
    <x v="2"/>
    <x v="0"/>
    <x v="2"/>
    <x v="1"/>
    <x v="2"/>
    <n v="4.3"/>
    <x v="5"/>
    <x v="0"/>
    <x v="0"/>
    <n v="4.3"/>
    <x v="0"/>
    <x v="1"/>
    <x v="0"/>
    <x v="2"/>
    <x v="0"/>
    <n v="4"/>
    <x v="1"/>
    <x v="1"/>
    <x v="1"/>
    <x v="2"/>
    <x v="2"/>
    <n v="3.2"/>
    <x v="7"/>
    <x v="10"/>
    <n v="12.771713056932825"/>
    <n v="0.125"/>
  </r>
  <r>
    <x v="3"/>
    <x v="9"/>
    <s v="A"/>
    <s v="A"/>
    <s v="A"/>
    <s v="A"/>
    <s v="A"/>
    <s v="A"/>
    <s v="A"/>
    <s v="A"/>
    <s v="A"/>
    <s v="A"/>
    <x v="2"/>
    <x v="2"/>
    <x v="2"/>
    <x v="1"/>
    <x v="3"/>
    <n v="4.2"/>
    <x v="1"/>
    <x v="2"/>
    <x v="2"/>
    <n v="3.7"/>
    <x v="2"/>
    <x v="0"/>
    <x v="0"/>
    <x v="3"/>
    <x v="0"/>
    <n v="4"/>
    <x v="0"/>
    <x v="1"/>
    <x v="1"/>
    <x v="3"/>
    <x v="0"/>
    <n v="3.5"/>
    <x v="7"/>
    <x v="93"/>
    <n v="13.319212509359602"/>
    <n v="0.10000000000000009"/>
  </r>
  <r>
    <x v="3"/>
    <x v="10"/>
    <s v="A"/>
    <s v="A"/>
    <s v="A"/>
    <s v="A"/>
    <s v="A"/>
    <s v="A"/>
    <s v="A"/>
    <s v="A"/>
    <s v="A"/>
    <s v="A"/>
    <x v="2"/>
    <x v="1"/>
    <x v="4"/>
    <x v="18"/>
    <x v="5"/>
    <n v="2.5"/>
    <x v="2"/>
    <x v="1"/>
    <x v="0"/>
    <n v="3.3"/>
    <x v="1"/>
    <x v="2"/>
    <x v="0"/>
    <x v="3"/>
    <x v="4"/>
    <n v="3.7"/>
    <x v="1"/>
    <x v="2"/>
    <x v="2"/>
    <x v="2"/>
    <x v="1"/>
    <n v="2.9"/>
    <x v="9"/>
    <x v="94"/>
    <n v="8.5756385340970738"/>
    <n v="-0.44999999999999973"/>
  </r>
  <r>
    <x v="3"/>
    <x v="11"/>
    <s v="B1"/>
    <s v="B1"/>
    <s v="B1"/>
    <s v="B1"/>
    <s v="B"/>
    <s v="B"/>
    <s v="A"/>
    <s v="A"/>
    <s v="A"/>
    <s v="A"/>
    <x v="2"/>
    <x v="3"/>
    <x v="3"/>
    <x v="18"/>
    <x v="16"/>
    <n v="2"/>
    <x v="2"/>
    <x v="1"/>
    <x v="3"/>
    <n v="2.8"/>
    <x v="4"/>
    <x v="4"/>
    <x v="1"/>
    <x v="1"/>
    <x v="1"/>
    <n v="2.9"/>
    <x v="0"/>
    <x v="3"/>
    <x v="2"/>
    <x v="4"/>
    <x v="1"/>
    <n v="2.7"/>
    <x v="7"/>
    <x v="44"/>
    <n v="7.6287961511595412"/>
    <n v="0"/>
  </r>
  <r>
    <x v="3"/>
    <x v="12"/>
    <s v="B1"/>
    <s v="B1"/>
    <s v="B1"/>
    <s v="B1"/>
    <s v="B"/>
    <s v="B"/>
    <s v="B"/>
    <s v="A"/>
    <s v="A"/>
    <s v="A"/>
    <x v="2"/>
    <x v="3"/>
    <x v="4"/>
    <x v="18"/>
    <x v="27"/>
    <n v="2.2999999999999998"/>
    <x v="1"/>
    <x v="2"/>
    <x v="3"/>
    <n v="3.3"/>
    <x v="4"/>
    <x v="3"/>
    <x v="4"/>
    <x v="4"/>
    <x v="3"/>
    <n v="2.5"/>
    <x v="0"/>
    <x v="3"/>
    <x v="2"/>
    <x v="4"/>
    <x v="2"/>
    <n v="2.8"/>
    <x v="7"/>
    <x v="88"/>
    <n v="8.2191129192621766"/>
    <n v="-2.5000000000000355E-2"/>
  </r>
  <r>
    <x v="3"/>
    <x v="13"/>
    <s v="A"/>
    <s v="A"/>
    <s v="A"/>
    <s v="A"/>
    <s v="A"/>
    <s v="B"/>
    <s v="B"/>
    <s v="B"/>
    <s v="B"/>
    <s v="B"/>
    <x v="1"/>
    <x v="4"/>
    <x v="5"/>
    <x v="2"/>
    <x v="3"/>
    <n v="3.7"/>
    <x v="0"/>
    <x v="1"/>
    <x v="0"/>
    <n v="3.8"/>
    <x v="1"/>
    <x v="2"/>
    <x v="0"/>
    <x v="2"/>
    <x v="1"/>
    <n v="3.7"/>
    <x v="0"/>
    <x v="0"/>
    <x v="5"/>
    <x v="3"/>
    <x v="0"/>
    <n v="3.8"/>
    <x v="0"/>
    <x v="41"/>
    <n v="15.004277520881278"/>
    <n v="-0.20000000000000018"/>
  </r>
  <r>
    <x v="3"/>
    <x v="14"/>
    <s v="B2"/>
    <s v="B2"/>
    <s v="B2"/>
    <s v="B2"/>
    <s v="A"/>
    <s v="A"/>
    <s v="A"/>
    <s v="A"/>
    <s v="A"/>
    <s v="A"/>
    <x v="2"/>
    <x v="3"/>
    <x v="7"/>
    <x v="5"/>
    <x v="28"/>
    <n v="2.2999999999999998"/>
    <x v="1"/>
    <x v="16"/>
    <x v="5"/>
    <n v="2.2999999999999998"/>
    <x v="4"/>
    <x v="1"/>
    <x v="4"/>
    <x v="1"/>
    <x v="1"/>
    <n v="3"/>
    <x v="3"/>
    <x v="0"/>
    <x v="2"/>
    <x v="2"/>
    <x v="2"/>
    <n v="3.1"/>
    <x v="7"/>
    <x v="70"/>
    <n v="8.7060636056124086"/>
    <n v="4.9999999999999822E-2"/>
  </r>
  <r>
    <x v="3"/>
    <x v="15"/>
    <s v="A"/>
    <s v="A"/>
    <s v="A"/>
    <s v="A"/>
    <s v="A"/>
    <s v="A"/>
    <s v="A"/>
    <s v="A"/>
    <s v="A"/>
    <s v="A"/>
    <x v="2"/>
    <x v="1"/>
    <x v="2"/>
    <x v="3"/>
    <x v="3"/>
    <n v="4.3"/>
    <x v="0"/>
    <x v="0"/>
    <x v="2"/>
    <n v="4"/>
    <x v="2"/>
    <x v="2"/>
    <x v="0"/>
    <x v="3"/>
    <x v="2"/>
    <n v="4"/>
    <x v="0"/>
    <x v="0"/>
    <x v="5"/>
    <x v="3"/>
    <x v="0"/>
    <n v="3.8"/>
    <x v="7"/>
    <x v="95"/>
    <n v="14.885912441681322"/>
    <n v="0.27500000000000036"/>
  </r>
  <r>
    <x v="3"/>
    <x v="16"/>
    <s v="B1"/>
    <s v="B1"/>
    <s v="B1"/>
    <s v="B1"/>
    <s v="B"/>
    <s v="B"/>
    <s v="B"/>
    <s v="B"/>
    <s v="B"/>
    <s v="B"/>
    <x v="1"/>
    <x v="0"/>
    <x v="2"/>
    <x v="2"/>
    <x v="2"/>
    <n v="4.2"/>
    <x v="1"/>
    <x v="0"/>
    <x v="0"/>
    <n v="4"/>
    <x v="4"/>
    <x v="2"/>
    <x v="1"/>
    <x v="1"/>
    <x v="0"/>
    <n v="3.4"/>
    <x v="1"/>
    <x v="0"/>
    <x v="1"/>
    <x v="3"/>
    <x v="2"/>
    <n v="3.4"/>
    <x v="5"/>
    <x v="41"/>
    <n v="12.15839277816521"/>
    <n v="-2.4999999999999911E-2"/>
  </r>
  <r>
    <x v="3"/>
    <x v="17"/>
    <s v="—"/>
    <s v="B2"/>
    <s v="B2"/>
    <s v="B2"/>
    <s v="B"/>
    <s v="B"/>
    <s v="B"/>
    <s v="B"/>
    <s v="B"/>
    <s v="B"/>
    <x v="1"/>
    <x v="3"/>
    <x v="7"/>
    <x v="18"/>
    <x v="4"/>
    <n v="2.8"/>
    <x v="1"/>
    <x v="6"/>
    <x v="3"/>
    <n v="3"/>
    <x v="4"/>
    <x v="5"/>
    <x v="0"/>
    <x v="3"/>
    <x v="1"/>
    <n v="3.3"/>
    <x v="0"/>
    <x v="0"/>
    <x v="14"/>
    <x v="2"/>
    <x v="2"/>
    <n v="3.2"/>
    <x v="7"/>
    <x v="51"/>
    <n v="10.15841682395685"/>
    <n v="-9.9999999999999645E-2"/>
  </r>
  <r>
    <x v="3"/>
    <x v="18"/>
    <s v="B2"/>
    <s v="B2"/>
    <s v="B2"/>
    <s v="B2"/>
    <s v="B"/>
    <s v="B"/>
    <s v="B"/>
    <s v="B"/>
    <s v="B"/>
    <s v="B"/>
    <x v="1"/>
    <x v="3"/>
    <x v="1"/>
    <x v="2"/>
    <x v="3"/>
    <n v="3.8"/>
    <x v="1"/>
    <x v="1"/>
    <x v="1"/>
    <n v="3.3"/>
    <x v="3"/>
    <x v="1"/>
    <x v="4"/>
    <x v="1"/>
    <x v="18"/>
    <n v="2.7"/>
    <x v="1"/>
    <x v="1"/>
    <x v="0"/>
    <x v="1"/>
    <x v="2"/>
    <n v="3.2"/>
    <x v="8"/>
    <x v="21"/>
    <n v="11.160982234645594"/>
    <n v="0.15000000000000036"/>
  </r>
  <r>
    <x v="3"/>
    <x v="19"/>
    <s v="A"/>
    <s v="A"/>
    <s v="A"/>
    <s v="A"/>
    <s v="A"/>
    <s v="A"/>
    <s v="A"/>
    <s v="A"/>
    <s v="A"/>
    <s v="A"/>
    <x v="2"/>
    <x v="3"/>
    <x v="7"/>
    <x v="4"/>
    <x v="4"/>
    <n v="3.2"/>
    <x v="0"/>
    <x v="0"/>
    <x v="2"/>
    <n v="4"/>
    <x v="1"/>
    <x v="2"/>
    <x v="0"/>
    <x v="1"/>
    <x v="1"/>
    <n v="3.5"/>
    <x v="2"/>
    <x v="1"/>
    <x v="5"/>
    <x v="0"/>
    <x v="3"/>
    <n v="4"/>
    <x v="7"/>
    <x v="13"/>
    <n v="14.155187709695911"/>
    <n v="-0.52500000000000036"/>
  </r>
  <r>
    <x v="3"/>
    <x v="20"/>
    <s v="A"/>
    <s v="A"/>
    <s v="A"/>
    <s v="A"/>
    <s v="A"/>
    <s v="A"/>
    <s v="A"/>
    <s v="A"/>
    <s v="A"/>
    <s v="A"/>
    <x v="2"/>
    <x v="3"/>
    <x v="5"/>
    <x v="4"/>
    <x v="3"/>
    <n v="3.5"/>
    <x v="1"/>
    <x v="2"/>
    <x v="3"/>
    <n v="3.3"/>
    <x v="4"/>
    <x v="1"/>
    <x v="4"/>
    <x v="4"/>
    <x v="1"/>
    <n v="2.9"/>
    <x v="1"/>
    <x v="1"/>
    <x v="2"/>
    <x v="1"/>
    <x v="2"/>
    <n v="3"/>
    <x v="7"/>
    <x v="49"/>
    <n v="9.9572613763472173"/>
    <n v="0.125"/>
  </r>
  <r>
    <x v="3"/>
    <x v="21"/>
    <s v="B1"/>
    <s v="B1"/>
    <s v="B1"/>
    <s v="B1"/>
    <s v="B"/>
    <s v="B"/>
    <s v="B"/>
    <s v="B"/>
    <s v="C2"/>
    <s v="C1"/>
    <x v="1"/>
    <x v="1"/>
    <x v="7"/>
    <x v="5"/>
    <x v="5"/>
    <n v="2.8"/>
    <x v="3"/>
    <x v="0"/>
    <x v="2"/>
    <n v="3.7"/>
    <x v="2"/>
    <x v="2"/>
    <x v="0"/>
    <x v="3"/>
    <x v="4"/>
    <n v="3.8"/>
    <x v="1"/>
    <x v="0"/>
    <x v="1"/>
    <x v="2"/>
    <x v="2"/>
    <n v="3.3"/>
    <x v="7"/>
    <x v="96"/>
    <n v="11.395556327970731"/>
    <n v="-4.9999999999999822E-2"/>
  </r>
  <r>
    <x v="3"/>
    <x v="22"/>
    <s v="A"/>
    <s v="A"/>
    <s v="A"/>
    <s v="A"/>
    <s v="A"/>
    <s v="A"/>
    <s v="A"/>
    <s v="A"/>
    <s v="A"/>
    <s v="A"/>
    <x v="2"/>
    <x v="0"/>
    <x v="1"/>
    <x v="1"/>
    <x v="4"/>
    <n v="3.8"/>
    <x v="1"/>
    <x v="2"/>
    <x v="1"/>
    <n v="3.5"/>
    <x v="1"/>
    <x v="1"/>
    <x v="3"/>
    <x v="3"/>
    <x v="3"/>
    <n v="3.3"/>
    <x v="1"/>
    <x v="0"/>
    <x v="2"/>
    <x v="2"/>
    <x v="1"/>
    <n v="3.1"/>
    <x v="7"/>
    <x v="97"/>
    <n v="10.946261744277546"/>
    <n v="-2.4999999999999911E-2"/>
  </r>
  <r>
    <x v="3"/>
    <x v="23"/>
    <s v="A"/>
    <s v="A"/>
    <s v="A"/>
    <s v="A"/>
    <s v="A"/>
    <s v="B"/>
    <s v="B"/>
    <s v="B"/>
    <s v="B"/>
    <s v="B"/>
    <x v="1"/>
    <x v="3"/>
    <x v="5"/>
    <x v="4"/>
    <x v="3"/>
    <n v="3.5"/>
    <x v="0"/>
    <x v="6"/>
    <x v="16"/>
    <n v="2.8"/>
    <x v="4"/>
    <x v="2"/>
    <x v="1"/>
    <x v="4"/>
    <x v="3"/>
    <n v="3"/>
    <x v="6"/>
    <x v="2"/>
    <x v="2"/>
    <x v="1"/>
    <x v="1"/>
    <n v="2.5"/>
    <x v="7"/>
    <x v="98"/>
    <n v="8.0575180544814149"/>
    <n v="0.22500000000000009"/>
  </r>
  <r>
    <x v="3"/>
    <x v="24"/>
    <s v="B1"/>
    <s v="B1"/>
    <s v="B1"/>
    <s v="B1"/>
    <s v="A"/>
    <s v="A"/>
    <s v="A"/>
    <s v="A"/>
    <s v="A"/>
    <s v="A"/>
    <x v="2"/>
    <x v="3"/>
    <x v="7"/>
    <x v="2"/>
    <x v="5"/>
    <n v="3.2"/>
    <x v="1"/>
    <x v="0"/>
    <x v="2"/>
    <n v="3.8"/>
    <x v="4"/>
    <x v="1"/>
    <x v="3"/>
    <x v="4"/>
    <x v="1"/>
    <n v="3.1"/>
    <x v="2"/>
    <x v="1"/>
    <x v="5"/>
    <x v="0"/>
    <x v="0"/>
    <n v="3.9"/>
    <x v="7"/>
    <x v="12"/>
    <n v="13.283884891916609"/>
    <n v="0.22500000000000009"/>
  </r>
  <r>
    <x v="3"/>
    <x v="25"/>
    <s v="A"/>
    <s v="A"/>
    <s v="A"/>
    <s v="A"/>
    <s v="A"/>
    <s v="A"/>
    <s v="A"/>
    <s v="A"/>
    <s v="A"/>
    <s v="A"/>
    <x v="2"/>
    <x v="3"/>
    <x v="5"/>
    <x v="4"/>
    <x v="5"/>
    <n v="3.2"/>
    <x v="3"/>
    <x v="6"/>
    <x v="3"/>
    <n v="2.8"/>
    <x v="4"/>
    <x v="1"/>
    <x v="3"/>
    <x v="1"/>
    <x v="1"/>
    <n v="3.2"/>
    <x v="2"/>
    <x v="2"/>
    <x v="2"/>
    <x v="2"/>
    <x v="2"/>
    <n v="3.2"/>
    <x v="0"/>
    <x v="75"/>
    <n v="11.009822904195788"/>
    <n v="2.4999999999999911E-2"/>
  </r>
  <r>
    <x v="3"/>
    <x v="26"/>
    <s v="B2"/>
    <s v="B2"/>
    <s v="B2"/>
    <s v="B2"/>
    <s v="B"/>
    <s v="B"/>
    <s v="B"/>
    <s v="B"/>
    <s v="B"/>
    <s v="B"/>
    <x v="1"/>
    <x v="0"/>
    <x v="2"/>
    <x v="3"/>
    <x v="2"/>
    <n v="4.5"/>
    <x v="3"/>
    <x v="1"/>
    <x v="2"/>
    <n v="3.3"/>
    <x v="2"/>
    <x v="2"/>
    <x v="0"/>
    <x v="2"/>
    <x v="0"/>
    <n v="4"/>
    <x v="0"/>
    <x v="0"/>
    <x v="0"/>
    <x v="1"/>
    <x v="1"/>
    <n v="3.3"/>
    <x v="5"/>
    <x v="99"/>
    <n v="11.990585958843871"/>
    <n v="-2.4999999999999467E-2"/>
  </r>
  <r>
    <x v="3"/>
    <x v="27"/>
    <s v="A"/>
    <s v="A"/>
    <s v="A"/>
    <s v="A"/>
    <s v="A"/>
    <s v="A"/>
    <s v="A"/>
    <s v="A"/>
    <s v="A"/>
    <s v="A"/>
    <x v="2"/>
    <x v="3"/>
    <x v="1"/>
    <x v="2"/>
    <x v="3"/>
    <n v="3.8"/>
    <x v="2"/>
    <x v="0"/>
    <x v="1"/>
    <n v="3.3"/>
    <x v="4"/>
    <x v="5"/>
    <x v="4"/>
    <x v="1"/>
    <x v="3"/>
    <n v="2.8"/>
    <x v="0"/>
    <x v="2"/>
    <x v="2"/>
    <x v="2"/>
    <x v="2"/>
    <n v="3.1"/>
    <x v="7"/>
    <x v="100"/>
    <n v="10.461216312915449"/>
    <n v="4.9999999999999378E-2"/>
  </r>
  <r>
    <x v="3"/>
    <x v="28"/>
    <s v="B1"/>
    <s v="B1"/>
    <s v="B1"/>
    <s v="B1"/>
    <s v="B"/>
    <s v="B"/>
    <s v="B"/>
    <s v="B"/>
    <s v="C1"/>
    <s v="C1"/>
    <x v="3"/>
    <x v="2"/>
    <x v="2"/>
    <x v="3"/>
    <x v="2"/>
    <n v="4.5"/>
    <x v="3"/>
    <x v="3"/>
    <x v="2"/>
    <n v="3.8"/>
    <x v="0"/>
    <x v="16"/>
    <x v="7"/>
    <x v="0"/>
    <x v="2"/>
    <n v="4.5999999999999996"/>
    <x v="4"/>
    <x v="0"/>
    <x v="0"/>
    <x v="0"/>
    <x v="3"/>
    <n v="4.0999999999999996"/>
    <x v="7"/>
    <x v="89"/>
    <n v="16.604152800228253"/>
    <n v="9.9999999999999645E-2"/>
  </r>
  <r>
    <x v="3"/>
    <x v="29"/>
    <s v="not applicable"/>
    <s v="not applicable"/>
    <s v="not applicable"/>
    <s v="not applicable"/>
    <s v="not applicable"/>
    <s v="not applicable"/>
    <s v="not applicable"/>
    <s v="not applicable"/>
    <s v="not applicable"/>
    <s v="not applicable"/>
    <x v="4"/>
    <x v="5"/>
    <x v="33"/>
    <x v="33"/>
    <x v="34"/>
    <n v="3.6"/>
    <x v="24"/>
    <x v="18"/>
    <x v="17"/>
    <n v="3.4000000000000004"/>
    <x v="1"/>
    <x v="17"/>
    <x v="29"/>
    <x v="30"/>
    <x v="27"/>
    <n v="3.5"/>
    <x v="30"/>
    <x v="1"/>
    <x v="1"/>
    <x v="22"/>
    <x v="10"/>
    <n v="3.3000000000000003"/>
    <x v="7"/>
    <x v="101"/>
    <n v="11.700000000000001"/>
    <n v="3.9999999999999591E-2"/>
  </r>
  <r>
    <x v="3"/>
    <x v="30"/>
    <s v="not applicable"/>
    <s v="not applicable"/>
    <s v="not applicable"/>
    <s v="not applicable"/>
    <s v="not applicable"/>
    <s v="not applicable"/>
    <s v="not applicable"/>
    <s v="not applicable"/>
    <s v="not applicable"/>
    <s v="not applicable"/>
    <x v="4"/>
    <x v="6"/>
    <x v="34"/>
    <x v="33"/>
    <x v="29"/>
    <n v="3.6"/>
    <x v="32"/>
    <x v="18"/>
    <x v="23"/>
    <n v="3.5"/>
    <x v="1"/>
    <x v="36"/>
    <x v="29"/>
    <x v="3"/>
    <x v="27"/>
    <n v="3.5"/>
    <x v="0"/>
    <x v="33"/>
    <x v="22"/>
    <x v="22"/>
    <x v="23"/>
    <n v="3.4000000000000004"/>
    <x v="28"/>
    <x v="102"/>
    <n v="12.200000000000001"/>
    <n v="2.8846153846154188E-2"/>
  </r>
  <r>
    <x v="3"/>
    <x v="31"/>
    <s v="not applicable"/>
    <s v="not applicable"/>
    <s v="not applicable"/>
    <s v="not applicable"/>
    <s v="not applicable"/>
    <s v="not applicable"/>
    <s v="not applicable"/>
    <s v="not applicable"/>
    <s v="not applicable"/>
    <s v="not applicable"/>
    <x v="4"/>
    <x v="7"/>
    <x v="35"/>
    <x v="34"/>
    <x v="35"/>
    <n v="3.6035714285714282"/>
    <x v="33"/>
    <x v="33"/>
    <x v="30"/>
    <n v="3.4499999999999988"/>
    <x v="1"/>
    <x v="23"/>
    <x v="30"/>
    <x v="31"/>
    <x v="35"/>
    <n v="3.5"/>
    <x v="31"/>
    <x v="34"/>
    <x v="30"/>
    <x v="30"/>
    <x v="24"/>
    <n v="3.3642857142857134"/>
    <x v="29"/>
    <x v="103"/>
    <n v="11.918510167738033"/>
    <n v="3.4821428571429003E-2"/>
  </r>
  <r>
    <x v="3"/>
    <x v="32"/>
    <s v="not applicable"/>
    <s v="not applicable"/>
    <s v="not applicable"/>
    <s v="not applicable"/>
    <s v="not applicable"/>
    <s v="not applicable"/>
    <s v="not applicable"/>
    <s v="not applicable"/>
    <s v="not applicable"/>
    <s v="not applicable"/>
    <x v="4"/>
    <x v="3"/>
    <x v="36"/>
    <x v="35"/>
    <x v="36"/>
    <n v="3.0083333333333329"/>
    <x v="22"/>
    <x v="28"/>
    <x v="31"/>
    <n v="3.1166666666666667"/>
    <x v="4"/>
    <x v="37"/>
    <x v="31"/>
    <x v="32"/>
    <x v="36"/>
    <n v="2.9916666666666667"/>
    <x v="26"/>
    <x v="35"/>
    <x v="31"/>
    <x v="31"/>
    <x v="26"/>
    <n v="3.1333333333333333"/>
    <x v="35"/>
    <x v="104"/>
    <n v="10.109242970880638"/>
    <n v="2.4999999999999911E-2"/>
  </r>
  <r>
    <x v="3"/>
    <x v="33"/>
    <s v="not applicable"/>
    <s v="not applicable"/>
    <s v="not applicable"/>
    <s v="not applicable"/>
    <s v="not applicable"/>
    <s v="not applicable"/>
    <s v="not applicable"/>
    <s v="not applicable"/>
    <s v="not applicable"/>
    <s v="not applicable"/>
    <x v="4"/>
    <x v="8"/>
    <x v="1"/>
    <x v="36"/>
    <x v="37"/>
    <n v="3.8888888888888888"/>
    <x v="34"/>
    <x v="34"/>
    <x v="2"/>
    <n v="3.6000000000000005"/>
    <x v="35"/>
    <x v="38"/>
    <x v="32"/>
    <x v="33"/>
    <x v="37"/>
    <n v="3.744444444444444"/>
    <x v="32"/>
    <x v="36"/>
    <x v="32"/>
    <x v="32"/>
    <x v="31"/>
    <n v="3.4222222222222225"/>
    <x v="36"/>
    <x v="105"/>
    <n v="12.587008001612809"/>
    <n v="6.6666666666666874E-2"/>
  </r>
  <r>
    <x v="3"/>
    <x v="34"/>
    <s v="not applicable"/>
    <s v="not applicable"/>
    <s v="not applicable"/>
    <s v="not applicable"/>
    <s v="not applicable"/>
    <s v="not applicable"/>
    <s v="not applicable"/>
    <s v="not applicable"/>
    <s v="not applicable"/>
    <s v="not applicable"/>
    <x v="4"/>
    <x v="8"/>
    <x v="37"/>
    <x v="37"/>
    <x v="21"/>
    <n v="4.2571428571428571"/>
    <x v="28"/>
    <x v="30"/>
    <x v="32"/>
    <n v="3.8285714285714287"/>
    <x v="30"/>
    <x v="39"/>
    <x v="33"/>
    <x v="34"/>
    <x v="38"/>
    <n v="4.0571428571428569"/>
    <x v="33"/>
    <x v="37"/>
    <x v="33"/>
    <x v="3"/>
    <x v="28"/>
    <n v="3.6857142857142855"/>
    <x v="37"/>
    <x v="106"/>
    <n v="14.160613861654557"/>
    <n v="1.0714285714284788E-2"/>
  </r>
  <r>
    <x v="3"/>
    <x v="35"/>
    <s v="not applicable"/>
    <s v="not applicable"/>
    <s v="not applicable"/>
    <s v="not applicable"/>
    <s v="not applicable"/>
    <s v="not applicable"/>
    <s v="not applicable"/>
    <s v="not applicable"/>
    <s v="not applicable"/>
    <s v="not applicable"/>
    <x v="4"/>
    <x v="8"/>
    <x v="38"/>
    <x v="38"/>
    <x v="13"/>
    <n v="4.05"/>
    <x v="35"/>
    <x v="35"/>
    <x v="33"/>
    <n v="3.6999999999999997"/>
    <x v="36"/>
    <x v="40"/>
    <x v="0"/>
    <x v="35"/>
    <x v="39"/>
    <n v="3.8812500000000001"/>
    <x v="34"/>
    <x v="29"/>
    <x v="34"/>
    <x v="33"/>
    <x v="32"/>
    <n v="3.5374999999999992"/>
    <x v="38"/>
    <x v="107"/>
    <n v="13.275460565381074"/>
    <n v="4.2187499999999822E-2"/>
  </r>
  <r>
    <x v="3"/>
    <x v="36"/>
    <s v="not applicable"/>
    <s v="not applicable"/>
    <s v="not applicable"/>
    <s v="not applicable"/>
    <s v="not applicable"/>
    <s v="not applicable"/>
    <s v="not applicable"/>
    <s v="not applicable"/>
    <s v="not applicable"/>
    <s v="not applicable"/>
    <x v="4"/>
    <x v="9"/>
    <x v="37"/>
    <x v="24"/>
    <x v="38"/>
    <n v="4.2571428571428571"/>
    <x v="30"/>
    <x v="36"/>
    <x v="34"/>
    <n v="3.7714285714285718"/>
    <x v="32"/>
    <x v="24"/>
    <x v="13"/>
    <x v="22"/>
    <x v="10"/>
    <n v="3.7"/>
    <x v="1"/>
    <x v="30"/>
    <x v="20"/>
    <x v="34"/>
    <x v="12"/>
    <n v="3.3142857142857141"/>
    <x v="39"/>
    <x v="108"/>
    <n v="12.396084581022466"/>
    <n v="1.4285714285714362E-2"/>
  </r>
  <r>
    <x v="3"/>
    <x v="37"/>
    <s v="not applicable"/>
    <s v="not applicable"/>
    <s v="not applicable"/>
    <s v="not applicable"/>
    <s v="not applicable"/>
    <s v="not applicable"/>
    <s v="not applicable"/>
    <s v="not applicable"/>
    <s v="not applicable"/>
    <s v="not applicable"/>
    <x v="4"/>
    <x v="10"/>
    <x v="5"/>
    <x v="2"/>
    <x v="3"/>
    <n v="3.7"/>
    <x v="0"/>
    <x v="1"/>
    <x v="0"/>
    <n v="3.8"/>
    <x v="1"/>
    <x v="2"/>
    <x v="0"/>
    <x v="2"/>
    <x v="1"/>
    <n v="3.7"/>
    <x v="0"/>
    <x v="0"/>
    <x v="5"/>
    <x v="3"/>
    <x v="0"/>
    <n v="3.8"/>
    <x v="0"/>
    <x v="41"/>
    <n v="15.004277520881278"/>
    <n v="-0.20000000000000018"/>
  </r>
  <r>
    <x v="3"/>
    <x v="38"/>
    <s v="not applicable"/>
    <s v="not applicable"/>
    <s v="not applicable"/>
    <s v="not applicable"/>
    <s v="not applicable"/>
    <s v="not applicable"/>
    <s v="not applicable"/>
    <s v="not applicable"/>
    <s v="not applicable"/>
    <s v="not applicable"/>
    <x v="4"/>
    <x v="11"/>
    <x v="36"/>
    <x v="35"/>
    <x v="36"/>
    <n v="3.0083333333333329"/>
    <x v="22"/>
    <x v="28"/>
    <x v="31"/>
    <n v="3.1166666666666667"/>
    <x v="4"/>
    <x v="37"/>
    <x v="31"/>
    <x v="32"/>
    <x v="36"/>
    <n v="2.9916666666666667"/>
    <x v="26"/>
    <x v="35"/>
    <x v="31"/>
    <x v="31"/>
    <x v="26"/>
    <n v="3.1333333333333333"/>
    <x v="35"/>
    <x v="104"/>
    <n v="10.109242970880638"/>
    <n v="2.4999999999999949E-2"/>
  </r>
  <r>
    <x v="3"/>
    <x v="39"/>
    <s v="not applicable"/>
    <s v="not applicable"/>
    <s v="not applicable"/>
    <s v="not applicable"/>
    <s v="not applicable"/>
    <s v="not applicable"/>
    <s v="not applicable"/>
    <s v="not applicable"/>
    <s v="not applicable"/>
    <s v="not applicable"/>
    <x v="4"/>
    <x v="12"/>
    <x v="39"/>
    <x v="2"/>
    <x v="25"/>
    <n v="3.6800000000000006"/>
    <x v="13"/>
    <x v="2"/>
    <x v="2"/>
    <n v="3.54"/>
    <x v="2"/>
    <x v="34"/>
    <x v="34"/>
    <x v="36"/>
    <x v="0"/>
    <n v="3.9800000000000004"/>
    <x v="24"/>
    <x v="31"/>
    <x v="35"/>
    <x v="35"/>
    <x v="0"/>
    <n v="3.7"/>
    <x v="34"/>
    <x v="48"/>
    <n v="13.451376241670141"/>
    <n v="6.0000000000000317E-2"/>
  </r>
  <r>
    <x v="3"/>
    <x v="40"/>
    <s v="not applicable"/>
    <s v="not applicable"/>
    <s v="not applicable"/>
    <s v="not applicable"/>
    <s v="not applicable"/>
    <s v="not applicable"/>
    <s v="not applicable"/>
    <s v="not applicable"/>
    <s v="not applicable"/>
    <s v="not applicable"/>
    <x v="4"/>
    <x v="13"/>
    <x v="2"/>
    <x v="32"/>
    <x v="33"/>
    <n v="4.3"/>
    <x v="36"/>
    <x v="0"/>
    <x v="2"/>
    <n v="3.7666666666666671"/>
    <x v="34"/>
    <x v="41"/>
    <x v="35"/>
    <x v="29"/>
    <x v="0"/>
    <n v="4.2"/>
    <x v="35"/>
    <x v="32"/>
    <x v="29"/>
    <x v="36"/>
    <x v="0"/>
    <n v="3.6999999999999997"/>
    <x v="7"/>
    <x v="109"/>
    <n v="14.457872749902643"/>
    <n v="0.15833333333333335"/>
  </r>
  <r>
    <x v="4"/>
    <x v="42"/>
    <s v="A"/>
    <s v="A"/>
    <s v="A"/>
    <s v="A"/>
    <s v="A"/>
    <s v="A"/>
    <s v="A"/>
    <s v="A"/>
    <s v="A"/>
    <s v="A"/>
    <x v="2"/>
    <x v="0"/>
    <x v="5"/>
    <x v="2"/>
    <x v="4"/>
    <n v="3.5"/>
    <x v="2"/>
    <x v="6"/>
    <x v="3"/>
    <n v="2.7"/>
    <x v="6"/>
    <x v="5"/>
    <x v="1"/>
    <x v="4"/>
    <x v="3"/>
    <n v="2.6"/>
    <x v="6"/>
    <x v="1"/>
    <x v="2"/>
    <x v="1"/>
    <x v="1"/>
    <n v="2.6"/>
    <x v="5"/>
    <x v="110"/>
    <n v="7.6578876722537723"/>
    <n v="0.12500000000000044"/>
  </r>
  <r>
    <x v="4"/>
    <x v="0"/>
    <s v="—"/>
    <s v="—"/>
    <s v="B1"/>
    <s v="B1"/>
    <s v="B"/>
    <s v="B"/>
    <s v="B"/>
    <s v="C"/>
    <s v="C1"/>
    <s v="C2"/>
    <x v="0"/>
    <x v="0"/>
    <x v="2"/>
    <x v="0"/>
    <x v="1"/>
    <n v="4.8"/>
    <x v="5"/>
    <x v="3"/>
    <x v="35"/>
    <n v="4.7"/>
    <x v="0"/>
    <x v="16"/>
    <x v="7"/>
    <x v="37"/>
    <x v="0"/>
    <n v="4.5999999999999996"/>
    <x v="0"/>
    <x v="5"/>
    <x v="5"/>
    <x v="6"/>
    <x v="2"/>
    <n v="4"/>
    <x v="7"/>
    <x v="111"/>
    <n v="17.2"/>
    <n v="0.27500000000000036"/>
  </r>
  <r>
    <x v="4"/>
    <x v="2"/>
    <s v="B1"/>
    <s v="B1"/>
    <s v="B1"/>
    <s v="B1"/>
    <s v="B"/>
    <s v="B"/>
    <s v="B"/>
    <s v="B"/>
    <s v="B"/>
    <s v="B"/>
    <x v="1"/>
    <x v="1"/>
    <x v="2"/>
    <x v="1"/>
    <x v="2"/>
    <n v="4.3"/>
    <x v="2"/>
    <x v="0"/>
    <x v="1"/>
    <n v="3.3"/>
    <x v="2"/>
    <x v="0"/>
    <x v="0"/>
    <x v="2"/>
    <x v="0"/>
    <n v="4.0999999999999996"/>
    <x v="2"/>
    <x v="0"/>
    <x v="1"/>
    <x v="3"/>
    <x v="3"/>
    <n v="3.8"/>
    <x v="0"/>
    <x v="91"/>
    <n v="15.5"/>
    <n v="4.9999999999999822E-2"/>
  </r>
  <r>
    <x v="4"/>
    <x v="3"/>
    <s v="A"/>
    <s v="A"/>
    <s v="A"/>
    <s v="A"/>
    <s v="A"/>
    <s v="A"/>
    <s v="A"/>
    <s v="A"/>
    <s v="A"/>
    <s v="A"/>
    <x v="2"/>
    <x v="1"/>
    <x v="2"/>
    <x v="3"/>
    <x v="2"/>
    <n v="4.5"/>
    <x v="1"/>
    <x v="1"/>
    <x v="2"/>
    <n v="3.5"/>
    <x v="0"/>
    <x v="2"/>
    <x v="7"/>
    <x v="2"/>
    <x v="34"/>
    <n v="4.4000000000000004"/>
    <x v="4"/>
    <x v="5"/>
    <x v="3"/>
    <x v="29"/>
    <x v="6"/>
    <n v="4.7"/>
    <x v="5"/>
    <x v="90"/>
    <n v="17.6459293327915"/>
    <n v="0"/>
  </r>
  <r>
    <x v="4"/>
    <x v="4"/>
    <s v="A"/>
    <s v="A"/>
    <s v="A"/>
    <s v="A"/>
    <s v="A"/>
    <s v="A"/>
    <s v="A"/>
    <s v="A"/>
    <s v="A"/>
    <s v="A"/>
    <x v="2"/>
    <x v="2"/>
    <x v="2"/>
    <x v="1"/>
    <x v="3"/>
    <n v="4.2"/>
    <x v="1"/>
    <x v="3"/>
    <x v="2"/>
    <n v="4"/>
    <x v="2"/>
    <x v="0"/>
    <x v="7"/>
    <x v="3"/>
    <x v="4"/>
    <n v="4"/>
    <x v="0"/>
    <x v="0"/>
    <x v="0"/>
    <x v="3"/>
    <x v="0"/>
    <n v="3.7"/>
    <x v="7"/>
    <x v="112"/>
    <n v="14.356791255472352"/>
    <n v="9.9999999999999645E-2"/>
  </r>
  <r>
    <x v="4"/>
    <x v="41"/>
    <s v="—"/>
    <s v="—"/>
    <s v="—"/>
    <s v="B1"/>
    <s v="B"/>
    <s v="B"/>
    <s v="B"/>
    <s v="C"/>
    <s v="C1"/>
    <s v="C2"/>
    <x v="0"/>
    <x v="0"/>
    <x v="2"/>
    <x v="3"/>
    <x v="2"/>
    <n v="4.5"/>
    <x v="23"/>
    <x v="2"/>
    <x v="29"/>
    <n v="4.8"/>
    <x v="0"/>
    <x v="16"/>
    <x v="2"/>
    <x v="0"/>
    <x v="4"/>
    <n v="4.5"/>
    <x v="2"/>
    <x v="5"/>
    <x v="3"/>
    <x v="0"/>
    <x v="3"/>
    <n v="4.3"/>
    <x v="5"/>
    <x v="111"/>
    <n v="17.399999999999999"/>
    <n v="7.5000000000000178E-2"/>
  </r>
  <r>
    <x v="4"/>
    <x v="7"/>
    <s v="A"/>
    <s v="A"/>
    <s v="A"/>
    <s v="A"/>
    <s v="A"/>
    <s v="A"/>
    <s v="A"/>
    <s v="A"/>
    <s v="A"/>
    <s v="A"/>
    <x v="2"/>
    <x v="3"/>
    <x v="3"/>
    <x v="18"/>
    <x v="4"/>
    <n v="2.5"/>
    <x v="4"/>
    <x v="1"/>
    <x v="3"/>
    <n v="2.7"/>
    <x v="4"/>
    <x v="5"/>
    <x v="1"/>
    <x v="1"/>
    <x v="1"/>
    <n v="3"/>
    <x v="1"/>
    <x v="3"/>
    <x v="2"/>
    <x v="1"/>
    <x v="2"/>
    <n v="2.8"/>
    <x v="7"/>
    <x v="45"/>
    <n v="8.1999999999999993"/>
    <n v="-2.4999999999999911E-2"/>
  </r>
  <r>
    <x v="4"/>
    <x v="8"/>
    <s v="A"/>
    <s v="A"/>
    <s v="A"/>
    <s v="A"/>
    <s v="A"/>
    <s v="A"/>
    <s v="A"/>
    <s v="A"/>
    <s v="A"/>
    <s v="A"/>
    <x v="2"/>
    <x v="0"/>
    <x v="2"/>
    <x v="2"/>
    <x v="2"/>
    <n v="4.2"/>
    <x v="5"/>
    <x v="2"/>
    <x v="0"/>
    <n v="4.2"/>
    <x v="0"/>
    <x v="1"/>
    <x v="0"/>
    <x v="2"/>
    <x v="0"/>
    <n v="4"/>
    <x v="3"/>
    <x v="1"/>
    <x v="1"/>
    <x v="2"/>
    <x v="2"/>
    <n v="3.1"/>
    <x v="7"/>
    <x v="91"/>
    <n v="12.143770676108451"/>
    <n v="-7.5000000000000178E-2"/>
  </r>
  <r>
    <x v="4"/>
    <x v="9"/>
    <s v="A"/>
    <s v="A"/>
    <s v="A"/>
    <s v="A"/>
    <s v="A"/>
    <s v="A"/>
    <s v="A"/>
    <s v="A"/>
    <s v="A"/>
    <s v="A"/>
    <x v="2"/>
    <x v="2"/>
    <x v="2"/>
    <x v="1"/>
    <x v="3"/>
    <n v="4.2"/>
    <x v="1"/>
    <x v="2"/>
    <x v="2"/>
    <n v="3.7"/>
    <x v="2"/>
    <x v="0"/>
    <x v="7"/>
    <x v="3"/>
    <x v="0"/>
    <n v="4.0999999999999996"/>
    <x v="2"/>
    <x v="0"/>
    <x v="1"/>
    <x v="0"/>
    <x v="0"/>
    <n v="3.8"/>
    <x v="8"/>
    <x v="10"/>
    <n v="15.140839510662307"/>
    <n v="0.10000000000000009"/>
  </r>
  <r>
    <x v="4"/>
    <x v="10"/>
    <s v="A"/>
    <s v="A"/>
    <s v="A"/>
    <s v="A"/>
    <s v="A"/>
    <s v="A"/>
    <s v="A"/>
    <s v="A"/>
    <s v="A"/>
    <s v="A"/>
    <x v="2"/>
    <x v="1"/>
    <x v="1"/>
    <x v="2"/>
    <x v="5"/>
    <n v="3.5"/>
    <x v="3"/>
    <x v="1"/>
    <x v="0"/>
    <n v="3.5"/>
    <x v="1"/>
    <x v="2"/>
    <x v="0"/>
    <x v="3"/>
    <x v="4"/>
    <n v="3.7"/>
    <x v="2"/>
    <x v="2"/>
    <x v="0"/>
    <x v="0"/>
    <x v="2"/>
    <n v="3.6"/>
    <x v="9"/>
    <x v="113"/>
    <n v="11.541659812589284"/>
    <n v="0.47499999999999964"/>
  </r>
  <r>
    <x v="4"/>
    <x v="11"/>
    <s v="B1"/>
    <s v="B1"/>
    <s v="B1"/>
    <s v="B1"/>
    <s v="B"/>
    <s v="B"/>
    <s v="A"/>
    <s v="A"/>
    <s v="A"/>
    <s v="A"/>
    <x v="2"/>
    <x v="3"/>
    <x v="4"/>
    <x v="5"/>
    <x v="5"/>
    <n v="2.7"/>
    <x v="2"/>
    <x v="1"/>
    <x v="3"/>
    <n v="2.8"/>
    <x v="4"/>
    <x v="3"/>
    <x v="1"/>
    <x v="1"/>
    <x v="3"/>
    <n v="2.7"/>
    <x v="0"/>
    <x v="3"/>
    <x v="2"/>
    <x v="4"/>
    <x v="1"/>
    <n v="2.7"/>
    <x v="7"/>
    <x v="88"/>
    <n v="7.9"/>
    <n v="0.125"/>
  </r>
  <r>
    <x v="4"/>
    <x v="12"/>
    <s v="B1"/>
    <s v="B1"/>
    <s v="B1"/>
    <s v="B1"/>
    <s v="B"/>
    <s v="B"/>
    <s v="B"/>
    <s v="A"/>
    <s v="A"/>
    <s v="A"/>
    <x v="2"/>
    <x v="3"/>
    <x v="4"/>
    <x v="18"/>
    <x v="27"/>
    <n v="2.2999999999999998"/>
    <x v="1"/>
    <x v="2"/>
    <x v="3"/>
    <n v="3.3"/>
    <x v="4"/>
    <x v="3"/>
    <x v="4"/>
    <x v="6"/>
    <x v="1"/>
    <n v="2.5"/>
    <x v="1"/>
    <x v="2"/>
    <x v="2"/>
    <x v="4"/>
    <x v="2"/>
    <n v="2.8"/>
    <x v="7"/>
    <x v="88"/>
    <n v="8.1999999999999993"/>
    <n v="0"/>
  </r>
  <r>
    <x v="4"/>
    <x v="13"/>
    <s v="A"/>
    <s v="A"/>
    <s v="A"/>
    <s v="A"/>
    <s v="A"/>
    <s v="B"/>
    <s v="B"/>
    <s v="B"/>
    <s v="B"/>
    <s v="B"/>
    <x v="1"/>
    <x v="4"/>
    <x v="1"/>
    <x v="2"/>
    <x v="3"/>
    <n v="3.8"/>
    <x v="0"/>
    <x v="2"/>
    <x v="35"/>
    <n v="4.2"/>
    <x v="2"/>
    <x v="2"/>
    <x v="0"/>
    <x v="2"/>
    <x v="1"/>
    <n v="3.8"/>
    <x v="2"/>
    <x v="0"/>
    <x v="5"/>
    <x v="3"/>
    <x v="0"/>
    <n v="3.9"/>
    <x v="5"/>
    <x v="114"/>
    <n v="14.142738465255382"/>
    <n v="0.17500000000000027"/>
  </r>
  <r>
    <x v="4"/>
    <x v="14"/>
    <s v="B2"/>
    <s v="B2"/>
    <s v="B2"/>
    <s v="B2"/>
    <s v="A"/>
    <s v="A"/>
    <s v="A"/>
    <s v="A"/>
    <s v="A"/>
    <s v="A"/>
    <x v="2"/>
    <x v="3"/>
    <x v="7"/>
    <x v="5"/>
    <x v="28"/>
    <n v="2.2999999999999998"/>
    <x v="1"/>
    <x v="16"/>
    <x v="5"/>
    <n v="2.2999999999999998"/>
    <x v="4"/>
    <x v="1"/>
    <x v="1"/>
    <x v="3"/>
    <x v="3"/>
    <n v="3.1"/>
    <x v="3"/>
    <x v="0"/>
    <x v="2"/>
    <x v="2"/>
    <x v="0"/>
    <n v="3.2"/>
    <x v="7"/>
    <x v="88"/>
    <n v="9.1"/>
    <n v="4.9999999999999822E-2"/>
  </r>
  <r>
    <x v="4"/>
    <x v="15"/>
    <s v="A"/>
    <s v="A"/>
    <s v="A"/>
    <s v="A"/>
    <s v="A"/>
    <s v="A"/>
    <s v="A"/>
    <s v="A"/>
    <s v="A"/>
    <s v="A"/>
    <x v="2"/>
    <x v="1"/>
    <x v="1"/>
    <x v="1"/>
    <x v="3"/>
    <n v="4"/>
    <x v="0"/>
    <x v="0"/>
    <x v="2"/>
    <n v="4"/>
    <x v="2"/>
    <x v="0"/>
    <x v="0"/>
    <x v="2"/>
    <x v="2"/>
    <n v="4.2"/>
    <x v="1"/>
    <x v="0"/>
    <x v="3"/>
    <x v="3"/>
    <x v="0"/>
    <n v="3.8"/>
    <x v="7"/>
    <x v="115"/>
    <n v="14.773078756420963"/>
    <n v="-2.5000000000000355E-2"/>
  </r>
  <r>
    <x v="4"/>
    <x v="16"/>
    <s v="B1"/>
    <s v="B1"/>
    <s v="B1"/>
    <s v="B1"/>
    <s v="B"/>
    <s v="B"/>
    <s v="B"/>
    <s v="B"/>
    <s v="B"/>
    <s v="B"/>
    <x v="1"/>
    <x v="0"/>
    <x v="2"/>
    <x v="2"/>
    <x v="2"/>
    <n v="4.2"/>
    <x v="3"/>
    <x v="3"/>
    <x v="0"/>
    <n v="4"/>
    <x v="3"/>
    <x v="2"/>
    <x v="1"/>
    <x v="1"/>
    <x v="0"/>
    <n v="3.3"/>
    <x v="1"/>
    <x v="5"/>
    <x v="1"/>
    <x v="3"/>
    <x v="0"/>
    <n v="3.6"/>
    <x v="5"/>
    <x v="74"/>
    <n v="12.8"/>
    <n v="2.4999999999999911E-2"/>
  </r>
  <r>
    <x v="4"/>
    <x v="17"/>
    <s v="—"/>
    <s v="B2"/>
    <s v="B2"/>
    <s v="B2"/>
    <s v="B"/>
    <s v="B"/>
    <s v="B"/>
    <s v="B"/>
    <s v="B"/>
    <s v="B"/>
    <x v="1"/>
    <x v="3"/>
    <x v="7"/>
    <x v="18"/>
    <x v="4"/>
    <n v="2.8"/>
    <x v="1"/>
    <x v="6"/>
    <x v="3"/>
    <n v="3"/>
    <x v="4"/>
    <x v="5"/>
    <x v="0"/>
    <x v="3"/>
    <x v="1"/>
    <n v="3.3"/>
    <x v="0"/>
    <x v="1"/>
    <x v="14"/>
    <x v="2"/>
    <x v="2"/>
    <n v="3.1"/>
    <x v="7"/>
    <x v="22"/>
    <n v="9.8000000000000007"/>
    <n v="-2.5000000000000355E-2"/>
  </r>
  <r>
    <x v="4"/>
    <x v="18"/>
    <s v="B2"/>
    <s v="B2"/>
    <s v="B2"/>
    <s v="B2"/>
    <s v="B"/>
    <s v="B"/>
    <s v="B"/>
    <s v="B"/>
    <s v="B"/>
    <s v="B"/>
    <x v="1"/>
    <x v="3"/>
    <x v="1"/>
    <x v="4"/>
    <x v="3"/>
    <n v="3.7"/>
    <x v="1"/>
    <x v="1"/>
    <x v="1"/>
    <n v="3.3"/>
    <x v="3"/>
    <x v="1"/>
    <x v="4"/>
    <x v="1"/>
    <x v="18"/>
    <n v="2.7"/>
    <x v="1"/>
    <x v="1"/>
    <x v="0"/>
    <x v="1"/>
    <x v="2"/>
    <n v="3.2"/>
    <x v="8"/>
    <x v="116"/>
    <n v="11"/>
    <n v="-2.5000000000000355E-2"/>
  </r>
  <r>
    <x v="4"/>
    <x v="19"/>
    <s v="A"/>
    <s v="A"/>
    <s v="A"/>
    <s v="A"/>
    <s v="A"/>
    <s v="A"/>
    <s v="A"/>
    <s v="A"/>
    <s v="A"/>
    <s v="A"/>
    <x v="2"/>
    <x v="3"/>
    <x v="5"/>
    <x v="4"/>
    <x v="4"/>
    <n v="3.3"/>
    <x v="5"/>
    <x v="0"/>
    <x v="2"/>
    <n v="4.2"/>
    <x v="1"/>
    <x v="2"/>
    <x v="0"/>
    <x v="3"/>
    <x v="0"/>
    <n v="3.8"/>
    <x v="2"/>
    <x v="1"/>
    <x v="5"/>
    <x v="0"/>
    <x v="3"/>
    <n v="4"/>
    <x v="7"/>
    <x v="71"/>
    <n v="14.7"/>
    <n v="0.15000000000000036"/>
  </r>
  <r>
    <x v="4"/>
    <x v="20"/>
    <s v="A"/>
    <s v="A"/>
    <s v="A"/>
    <s v="A"/>
    <s v="A"/>
    <s v="A"/>
    <s v="A"/>
    <s v="A"/>
    <s v="A"/>
    <s v="A"/>
    <x v="2"/>
    <x v="3"/>
    <x v="5"/>
    <x v="4"/>
    <x v="3"/>
    <n v="3.5"/>
    <x v="1"/>
    <x v="2"/>
    <x v="1"/>
    <n v="3.5"/>
    <x v="4"/>
    <x v="1"/>
    <x v="1"/>
    <x v="4"/>
    <x v="3"/>
    <n v="2.9"/>
    <x v="0"/>
    <x v="1"/>
    <x v="2"/>
    <x v="1"/>
    <x v="2"/>
    <n v="3.1"/>
    <x v="5"/>
    <x v="21"/>
    <n v="9.9"/>
    <n v="7.5000000000000178E-2"/>
  </r>
  <r>
    <x v="4"/>
    <x v="21"/>
    <s v="B1"/>
    <s v="B1"/>
    <s v="B1"/>
    <s v="B1"/>
    <s v="B"/>
    <s v="B"/>
    <s v="B"/>
    <s v="B"/>
    <s v="C2"/>
    <s v="C1"/>
    <x v="1"/>
    <x v="1"/>
    <x v="1"/>
    <x v="4"/>
    <x v="5"/>
    <n v="3.3"/>
    <x v="3"/>
    <x v="0"/>
    <x v="2"/>
    <n v="3.7"/>
    <x v="2"/>
    <x v="2"/>
    <x v="0"/>
    <x v="3"/>
    <x v="4"/>
    <n v="3.8"/>
    <x v="0"/>
    <x v="0"/>
    <x v="1"/>
    <x v="3"/>
    <x v="2"/>
    <n v="3.5"/>
    <x v="7"/>
    <x v="38"/>
    <n v="12.5"/>
    <n v="0.17499999999999982"/>
  </r>
  <r>
    <x v="4"/>
    <x v="22"/>
    <s v="A"/>
    <s v="A"/>
    <s v="A"/>
    <s v="A"/>
    <s v="A"/>
    <s v="A"/>
    <s v="A"/>
    <s v="A"/>
    <s v="A"/>
    <s v="A"/>
    <x v="2"/>
    <x v="0"/>
    <x v="1"/>
    <x v="1"/>
    <x v="3"/>
    <n v="4"/>
    <x v="1"/>
    <x v="2"/>
    <x v="2"/>
    <n v="3.7"/>
    <x v="1"/>
    <x v="1"/>
    <x v="3"/>
    <x v="3"/>
    <x v="1"/>
    <n v="3.4"/>
    <x v="0"/>
    <x v="0"/>
    <x v="1"/>
    <x v="3"/>
    <x v="2"/>
    <n v="3.5"/>
    <x v="0"/>
    <x v="66"/>
    <n v="13.704358165802464"/>
    <n v="0.22500000000000009"/>
  </r>
  <r>
    <x v="4"/>
    <x v="23"/>
    <s v="A"/>
    <s v="A"/>
    <s v="A"/>
    <s v="A"/>
    <s v="A"/>
    <s v="B"/>
    <s v="B"/>
    <s v="B"/>
    <s v="B"/>
    <s v="B"/>
    <x v="1"/>
    <x v="3"/>
    <x v="7"/>
    <x v="2"/>
    <x v="4"/>
    <n v="3.3"/>
    <x v="0"/>
    <x v="6"/>
    <x v="5"/>
    <n v="3"/>
    <x v="4"/>
    <x v="5"/>
    <x v="4"/>
    <x v="1"/>
    <x v="3"/>
    <n v="2.8"/>
    <x v="15"/>
    <x v="2"/>
    <x v="2"/>
    <x v="1"/>
    <x v="1"/>
    <n v="2.6"/>
    <x v="7"/>
    <x v="7"/>
    <n v="8.3000000000000007"/>
    <n v="-2.5000000000000355E-2"/>
  </r>
  <r>
    <x v="4"/>
    <x v="24"/>
    <s v="B1"/>
    <s v="B1"/>
    <s v="B1"/>
    <s v="B1"/>
    <s v="A"/>
    <s v="A"/>
    <s v="A"/>
    <s v="A"/>
    <s v="A"/>
    <s v="A"/>
    <x v="2"/>
    <x v="3"/>
    <x v="7"/>
    <x v="4"/>
    <x v="5"/>
    <n v="3"/>
    <x v="1"/>
    <x v="1"/>
    <x v="2"/>
    <n v="3.5"/>
    <x v="1"/>
    <x v="2"/>
    <x v="3"/>
    <x v="4"/>
    <x v="1"/>
    <n v="3.3"/>
    <x v="0"/>
    <x v="0"/>
    <x v="5"/>
    <x v="0"/>
    <x v="0"/>
    <n v="3.9"/>
    <x v="5"/>
    <x v="117"/>
    <n v="12.4"/>
    <n v="-7.4999999999999734E-2"/>
  </r>
  <r>
    <x v="4"/>
    <x v="25"/>
    <s v="A"/>
    <s v="A"/>
    <s v="A"/>
    <s v="A"/>
    <s v="A"/>
    <s v="A"/>
    <s v="A"/>
    <s v="A"/>
    <s v="A"/>
    <s v="A"/>
    <x v="2"/>
    <x v="3"/>
    <x v="5"/>
    <x v="4"/>
    <x v="28"/>
    <n v="2.7"/>
    <x v="2"/>
    <x v="15"/>
    <x v="3"/>
    <n v="2.5"/>
    <x v="4"/>
    <x v="1"/>
    <x v="0"/>
    <x v="1"/>
    <x v="1"/>
    <n v="3.3"/>
    <x v="2"/>
    <x v="2"/>
    <x v="2"/>
    <x v="3"/>
    <x v="2"/>
    <n v="3.3"/>
    <x v="9"/>
    <x v="98"/>
    <n v="9"/>
    <n v="-0.14999999999999947"/>
  </r>
  <r>
    <x v="4"/>
    <x v="26"/>
    <s v="B2"/>
    <s v="B2"/>
    <s v="B2"/>
    <s v="B2"/>
    <s v="B"/>
    <s v="B"/>
    <s v="B"/>
    <s v="B"/>
    <s v="B"/>
    <s v="B"/>
    <x v="1"/>
    <x v="0"/>
    <x v="2"/>
    <x v="3"/>
    <x v="2"/>
    <n v="4.5"/>
    <x v="3"/>
    <x v="2"/>
    <x v="2"/>
    <n v="3.5"/>
    <x v="2"/>
    <x v="2"/>
    <x v="0"/>
    <x v="2"/>
    <x v="0"/>
    <n v="4"/>
    <x v="0"/>
    <x v="0"/>
    <x v="0"/>
    <x v="2"/>
    <x v="1"/>
    <n v="3.4"/>
    <x v="7"/>
    <x v="93"/>
    <n v="13.1"/>
    <n v="7.4999999999999734E-2"/>
  </r>
  <r>
    <x v="4"/>
    <x v="27"/>
    <s v="A"/>
    <s v="A"/>
    <s v="A"/>
    <s v="A"/>
    <s v="A"/>
    <s v="A"/>
    <s v="A"/>
    <s v="A"/>
    <s v="A"/>
    <s v="A"/>
    <x v="2"/>
    <x v="3"/>
    <x v="1"/>
    <x v="2"/>
    <x v="3"/>
    <n v="3.8"/>
    <x v="2"/>
    <x v="0"/>
    <x v="1"/>
    <n v="3.3"/>
    <x v="4"/>
    <x v="5"/>
    <x v="4"/>
    <x v="1"/>
    <x v="3"/>
    <n v="2.8"/>
    <x v="0"/>
    <x v="1"/>
    <x v="2"/>
    <x v="3"/>
    <x v="2"/>
    <n v="3.3"/>
    <x v="7"/>
    <x v="4"/>
    <n v="11.1"/>
    <n v="5.0000000000000266E-2"/>
  </r>
  <r>
    <x v="4"/>
    <x v="28"/>
    <s v="B1"/>
    <s v="B1"/>
    <s v="B1"/>
    <s v="B1"/>
    <s v="B"/>
    <s v="B"/>
    <s v="B"/>
    <s v="B"/>
    <s v="C1"/>
    <s v="C1"/>
    <x v="3"/>
    <x v="2"/>
    <x v="2"/>
    <x v="3"/>
    <x v="2"/>
    <n v="4.5"/>
    <x v="1"/>
    <x v="3"/>
    <x v="0"/>
    <n v="4.2"/>
    <x v="0"/>
    <x v="16"/>
    <x v="7"/>
    <x v="0"/>
    <x v="2"/>
    <n v="4.5999999999999996"/>
    <x v="4"/>
    <x v="5"/>
    <x v="0"/>
    <x v="0"/>
    <x v="3"/>
    <n v="4.2"/>
    <x v="7"/>
    <x v="0"/>
    <n v="17.3"/>
    <n v="0.125"/>
  </r>
  <r>
    <x v="4"/>
    <x v="29"/>
    <s v="not applicable"/>
    <s v="not applicable"/>
    <s v="not applicable"/>
    <s v="not applicable"/>
    <s v="not applicable"/>
    <s v="not applicable"/>
    <s v="not applicable"/>
    <s v="not applicable"/>
    <s v="not applicable"/>
    <s v="not applicable"/>
    <x v="4"/>
    <x v="5"/>
    <x v="40"/>
    <x v="33"/>
    <x v="4"/>
    <n v="3.5"/>
    <x v="32"/>
    <x v="7"/>
    <x v="36"/>
    <n v="3.4000000000000004"/>
    <x v="1"/>
    <x v="17"/>
    <x v="29"/>
    <x v="30"/>
    <x v="27"/>
    <n v="3.5"/>
    <x v="16"/>
    <x v="24"/>
    <x v="22"/>
    <x v="37"/>
    <x v="33"/>
    <n v="3.5"/>
    <x v="40"/>
    <x v="118"/>
    <n v="12"/>
    <n v="2.3823529411764355E-2"/>
  </r>
  <r>
    <x v="4"/>
    <x v="30"/>
    <s v="not applicable"/>
    <s v="not applicable"/>
    <s v="not applicable"/>
    <s v="not applicable"/>
    <s v="not applicable"/>
    <s v="not applicable"/>
    <s v="not applicable"/>
    <s v="not applicable"/>
    <s v="not applicable"/>
    <s v="not applicable"/>
    <x v="4"/>
    <x v="6"/>
    <x v="41"/>
    <x v="2"/>
    <x v="3"/>
    <n v="3.8000000000000003"/>
    <x v="32"/>
    <x v="37"/>
    <x v="2"/>
    <n v="3.7"/>
    <x v="19"/>
    <x v="36"/>
    <x v="36"/>
    <x v="15"/>
    <x v="4"/>
    <n v="3.6"/>
    <x v="0"/>
    <x v="38"/>
    <x v="22"/>
    <x v="22"/>
    <x v="23"/>
    <n v="3.5"/>
    <x v="41"/>
    <x v="119"/>
    <n v="13"/>
    <n v="0.15489510489510483"/>
  </r>
  <r>
    <x v="4"/>
    <x v="31"/>
    <s v="not applicable"/>
    <s v="not applicable"/>
    <s v="not applicable"/>
    <s v="not applicable"/>
    <s v="not applicable"/>
    <s v="not applicable"/>
    <s v="not applicable"/>
    <s v="not applicable"/>
    <s v="not applicable"/>
    <s v="not applicable"/>
    <x v="4"/>
    <x v="7"/>
    <x v="42"/>
    <x v="27"/>
    <x v="39"/>
    <n v="3.6392857142857138"/>
    <x v="37"/>
    <x v="26"/>
    <x v="37"/>
    <n v="3.5392857142857141"/>
    <x v="37"/>
    <x v="23"/>
    <x v="37"/>
    <x v="38"/>
    <x v="40"/>
    <n v="3.5464285714285708"/>
    <x v="36"/>
    <x v="19"/>
    <x v="36"/>
    <x v="38"/>
    <x v="34"/>
    <n v="3.4821428571428572"/>
    <x v="42"/>
    <x v="120"/>
    <n v="12.375251915977019"/>
    <n v="7.2321428571428203E-2"/>
  </r>
  <r>
    <x v="4"/>
    <x v="32"/>
    <s v="not applicable"/>
    <s v="not applicable"/>
    <s v="not applicable"/>
    <s v="not applicable"/>
    <s v="not applicable"/>
    <s v="not applicable"/>
    <s v="not applicable"/>
    <s v="not applicable"/>
    <s v="not applicable"/>
    <s v="not applicable"/>
    <x v="4"/>
    <x v="3"/>
    <x v="43"/>
    <x v="35"/>
    <x v="40"/>
    <n v="2.9916666666666667"/>
    <x v="22"/>
    <x v="38"/>
    <x v="38"/>
    <n v="3.1166666666666667"/>
    <x v="28"/>
    <x v="42"/>
    <x v="25"/>
    <x v="39"/>
    <x v="36"/>
    <n v="3.0166666666666662"/>
    <x v="26"/>
    <x v="26"/>
    <x v="31"/>
    <x v="25"/>
    <x v="35"/>
    <n v="3.1666666666666665"/>
    <x v="38"/>
    <x v="121"/>
    <n v="9.9666666666666668"/>
    <n v="1.0416666666666075E-2"/>
  </r>
  <r>
    <x v="4"/>
    <x v="33"/>
    <s v="not applicable"/>
    <s v="not applicable"/>
    <s v="not applicable"/>
    <s v="not applicable"/>
    <s v="not applicable"/>
    <s v="not applicable"/>
    <s v="not applicable"/>
    <s v="not applicable"/>
    <s v="not applicable"/>
    <s v="not applicable"/>
    <x v="4"/>
    <x v="8"/>
    <x v="14"/>
    <x v="39"/>
    <x v="41"/>
    <n v="3.9888888888888889"/>
    <x v="38"/>
    <x v="39"/>
    <x v="39"/>
    <n v="3.7222222222222223"/>
    <x v="29"/>
    <x v="43"/>
    <x v="0"/>
    <x v="40"/>
    <x v="41"/>
    <n v="3.8000000000000003"/>
    <x v="37"/>
    <x v="32"/>
    <x v="0"/>
    <x v="39"/>
    <x v="36"/>
    <n v="3.6333333333333337"/>
    <x v="36"/>
    <x v="122"/>
    <n v="13.456339294150718"/>
    <n v="0.12222222222222223"/>
  </r>
  <r>
    <x v="4"/>
    <x v="34"/>
    <s v="not applicable"/>
    <s v="not applicable"/>
    <s v="not applicable"/>
    <s v="not applicable"/>
    <s v="not applicable"/>
    <s v="not applicable"/>
    <s v="not applicable"/>
    <s v="not applicable"/>
    <s v="not applicable"/>
    <s v="not applicable"/>
    <x v="4"/>
    <x v="8"/>
    <x v="44"/>
    <x v="24"/>
    <x v="38"/>
    <n v="4.3"/>
    <x v="1"/>
    <x v="40"/>
    <x v="0"/>
    <n v="4.0285714285714285"/>
    <x v="2"/>
    <x v="0"/>
    <x v="38"/>
    <x v="41"/>
    <x v="42"/>
    <n v="4.1285714285714281"/>
    <x v="38"/>
    <x v="39"/>
    <x v="0"/>
    <x v="40"/>
    <x v="37"/>
    <n v="3.8285714285714283"/>
    <x v="7"/>
    <x v="123"/>
    <n v="15.114285714285714"/>
    <n v="0.12499999999999956"/>
  </r>
  <r>
    <x v="4"/>
    <x v="35"/>
    <s v="not applicable"/>
    <s v="not applicable"/>
    <s v="not applicable"/>
    <s v="not applicable"/>
    <s v="not applicable"/>
    <s v="not applicable"/>
    <s v="not applicable"/>
    <s v="not applicable"/>
    <s v="not applicable"/>
    <s v="not applicable"/>
    <x v="4"/>
    <x v="8"/>
    <x v="45"/>
    <x v="40"/>
    <x v="13"/>
    <n v="4.125"/>
    <x v="39"/>
    <x v="41"/>
    <x v="40"/>
    <n v="3.8562500000000006"/>
    <x v="36"/>
    <x v="44"/>
    <x v="39"/>
    <x v="42"/>
    <x v="43"/>
    <n v="3.9437499999999996"/>
    <x v="39"/>
    <x v="40"/>
    <x v="0"/>
    <x v="41"/>
    <x v="38"/>
    <n v="3.71875"/>
    <x v="43"/>
    <x v="124"/>
    <n v="14.181690852959779"/>
    <n v="0.16093749999999973"/>
  </r>
  <r>
    <x v="4"/>
    <x v="36"/>
    <s v="not applicable"/>
    <s v="not applicable"/>
    <s v="not applicable"/>
    <s v="not applicable"/>
    <s v="not applicable"/>
    <s v="not applicable"/>
    <s v="not applicable"/>
    <s v="not applicable"/>
    <s v="not applicable"/>
    <s v="not applicable"/>
    <x v="4"/>
    <x v="9"/>
    <x v="37"/>
    <x v="37"/>
    <x v="38"/>
    <n v="4.2428571428571429"/>
    <x v="40"/>
    <x v="11"/>
    <x v="27"/>
    <n v="3.9428571428571426"/>
    <x v="13"/>
    <x v="2"/>
    <x v="40"/>
    <x v="43"/>
    <x v="23"/>
    <n v="3.7714285714285714"/>
    <x v="20"/>
    <x v="28"/>
    <x v="37"/>
    <x v="27"/>
    <x v="39"/>
    <n v="3.4999999999999996"/>
    <x v="32"/>
    <x v="125"/>
    <n v="13.429430930594956"/>
    <n v="0.10357142857142865"/>
  </r>
  <r>
    <x v="4"/>
    <x v="37"/>
    <s v="not applicable"/>
    <s v="not applicable"/>
    <s v="not applicable"/>
    <s v="not applicable"/>
    <s v="not applicable"/>
    <s v="not applicable"/>
    <s v="not applicable"/>
    <s v="not applicable"/>
    <s v="not applicable"/>
    <s v="not applicable"/>
    <x v="4"/>
    <x v="10"/>
    <x v="1"/>
    <x v="2"/>
    <x v="3"/>
    <n v="3.8"/>
    <x v="0"/>
    <x v="2"/>
    <x v="35"/>
    <n v="4.2"/>
    <x v="2"/>
    <x v="2"/>
    <x v="0"/>
    <x v="2"/>
    <x v="1"/>
    <n v="3.8"/>
    <x v="2"/>
    <x v="0"/>
    <x v="5"/>
    <x v="3"/>
    <x v="0"/>
    <n v="3.9"/>
    <x v="5"/>
    <x v="114"/>
    <n v="14.142738465255382"/>
    <n v="0.17500000000000027"/>
  </r>
  <r>
    <x v="4"/>
    <x v="38"/>
    <s v="not applicable"/>
    <s v="not applicable"/>
    <s v="not applicable"/>
    <s v="not applicable"/>
    <s v="not applicable"/>
    <s v="not applicable"/>
    <s v="not applicable"/>
    <s v="not applicable"/>
    <s v="not applicable"/>
    <s v="not applicable"/>
    <x v="4"/>
    <x v="11"/>
    <x v="43"/>
    <x v="35"/>
    <x v="40"/>
    <n v="2.9916666666666667"/>
    <x v="22"/>
    <x v="38"/>
    <x v="38"/>
    <n v="3.1166666666666667"/>
    <x v="28"/>
    <x v="42"/>
    <x v="25"/>
    <x v="39"/>
    <x v="36"/>
    <n v="3.0166666666666662"/>
    <x v="26"/>
    <x v="26"/>
    <x v="31"/>
    <x v="25"/>
    <x v="35"/>
    <n v="3.1666666666666665"/>
    <x v="38"/>
    <x v="121"/>
    <n v="9.9666666666666668"/>
    <n v="1.0416666666666704E-2"/>
  </r>
  <r>
    <x v="4"/>
    <x v="39"/>
    <s v="not applicable"/>
    <s v="not applicable"/>
    <s v="not applicable"/>
    <s v="not applicable"/>
    <s v="not applicable"/>
    <s v="not applicable"/>
    <s v="not applicable"/>
    <s v="not applicable"/>
    <s v="not applicable"/>
    <s v="not applicable"/>
    <x v="4"/>
    <x v="12"/>
    <x v="16"/>
    <x v="41"/>
    <x v="25"/>
    <n v="3.9200000000000004"/>
    <x v="14"/>
    <x v="9"/>
    <x v="2"/>
    <n v="3.6"/>
    <x v="2"/>
    <x v="45"/>
    <x v="34"/>
    <x v="44"/>
    <x v="44"/>
    <n v="4.04"/>
    <x v="40"/>
    <x v="31"/>
    <x v="38"/>
    <x v="42"/>
    <x v="40"/>
    <n v="3.88"/>
    <x v="44"/>
    <x v="126"/>
    <n v="14.392133580360348"/>
    <n v="0.13499999999999979"/>
  </r>
  <r>
    <x v="4"/>
    <x v="40"/>
    <s v="not applicable"/>
    <s v="not applicable"/>
    <s v="not applicable"/>
    <s v="not applicable"/>
    <s v="not applicable"/>
    <s v="not applicable"/>
    <s v="not applicable"/>
    <s v="not applicable"/>
    <s v="not applicable"/>
    <s v="not applicable"/>
    <x v="4"/>
    <x v="13"/>
    <x v="2"/>
    <x v="32"/>
    <x v="33"/>
    <n v="4.3"/>
    <x v="1"/>
    <x v="42"/>
    <x v="41"/>
    <n v="3.9666666666666668"/>
    <x v="34"/>
    <x v="41"/>
    <x v="7"/>
    <x v="29"/>
    <x v="0"/>
    <n v="4.2333333333333334"/>
    <x v="2"/>
    <x v="41"/>
    <x v="29"/>
    <x v="43"/>
    <x v="41"/>
    <n v="3.9"/>
    <x v="14"/>
    <x v="127"/>
    <n v="15.599210255378219"/>
    <n v="0.10833333333333324"/>
  </r>
  <r>
    <x v="5"/>
    <x v="42"/>
    <s v="A"/>
    <s v="A"/>
    <s v="A"/>
    <s v="A"/>
    <s v="A"/>
    <s v="A"/>
    <s v="A"/>
    <s v="A"/>
    <s v="A"/>
    <s v="A"/>
    <x v="2"/>
    <x v="0"/>
    <x v="5"/>
    <x v="2"/>
    <x v="4"/>
    <n v="3.5"/>
    <x v="2"/>
    <x v="15"/>
    <x v="3"/>
    <n v="2.5"/>
    <x v="6"/>
    <x v="5"/>
    <x v="1"/>
    <x v="4"/>
    <x v="18"/>
    <n v="2.5"/>
    <x v="6"/>
    <x v="1"/>
    <x v="1"/>
    <x v="1"/>
    <x v="1"/>
    <n v="2.7"/>
    <x v="5"/>
    <x v="128"/>
    <n v="7.7823097097480058"/>
    <n v="-5.0000000000000266E-2"/>
  </r>
  <r>
    <x v="5"/>
    <x v="0"/>
    <s v="—"/>
    <s v="—"/>
    <s v="B1"/>
    <s v="B1"/>
    <s v="B"/>
    <s v="B"/>
    <s v="B"/>
    <s v="C"/>
    <s v="C1"/>
    <s v="C2"/>
    <x v="0"/>
    <x v="0"/>
    <x v="1"/>
    <x v="0"/>
    <x v="1"/>
    <n v="4.666666666666667"/>
    <x v="5"/>
    <x v="3"/>
    <x v="35"/>
    <n v="4.666666666666667"/>
    <x v="0"/>
    <x v="16"/>
    <x v="7"/>
    <x v="37"/>
    <x v="4"/>
    <n v="4.5"/>
    <x v="0"/>
    <x v="5"/>
    <x v="5"/>
    <x v="6"/>
    <x v="2"/>
    <n v="4"/>
    <x v="7"/>
    <x v="129"/>
    <n v="16.980259213829477"/>
    <n v="-6.666666666666643E-2"/>
  </r>
  <r>
    <x v="5"/>
    <x v="2"/>
    <s v="B1"/>
    <s v="B1"/>
    <s v="B1"/>
    <s v="B1"/>
    <s v="B"/>
    <s v="B"/>
    <s v="B"/>
    <s v="B"/>
    <s v="B"/>
    <s v="B"/>
    <x v="1"/>
    <x v="1"/>
    <x v="2"/>
    <x v="1"/>
    <x v="2"/>
    <n v="4.333333333333333"/>
    <x v="2"/>
    <x v="0"/>
    <x v="1"/>
    <n v="3.3333333333333335"/>
    <x v="2"/>
    <x v="0"/>
    <x v="0"/>
    <x v="2"/>
    <x v="0"/>
    <n v="4.0999999999999996"/>
    <x v="2"/>
    <x v="0"/>
    <x v="0"/>
    <x v="3"/>
    <x v="3"/>
    <n v="3.9"/>
    <x v="0"/>
    <x v="130"/>
    <n v="15.940461779379577"/>
    <n v="4.1666666666666519E-2"/>
  </r>
  <r>
    <x v="5"/>
    <x v="3"/>
    <s v="A"/>
    <s v="A"/>
    <s v="A"/>
    <s v="A"/>
    <s v="A"/>
    <s v="A"/>
    <s v="A"/>
    <s v="A"/>
    <s v="A"/>
    <s v="A"/>
    <x v="2"/>
    <x v="1"/>
    <x v="2"/>
    <x v="3"/>
    <x v="2"/>
    <n v="4.5"/>
    <x v="1"/>
    <x v="1"/>
    <x v="2"/>
    <n v="3.5"/>
    <x v="0"/>
    <x v="2"/>
    <x v="7"/>
    <x v="2"/>
    <x v="34"/>
    <n v="4.4000000000000004"/>
    <x v="4"/>
    <x v="5"/>
    <x v="3"/>
    <x v="29"/>
    <x v="6"/>
    <n v="4.7"/>
    <x v="7"/>
    <x v="90"/>
    <n v="18.481132152947687"/>
    <n v="0"/>
  </r>
  <r>
    <x v="5"/>
    <x v="4"/>
    <s v="A"/>
    <s v="A"/>
    <s v="A"/>
    <s v="A"/>
    <s v="A"/>
    <s v="A"/>
    <s v="A"/>
    <s v="A"/>
    <s v="A"/>
    <s v="A"/>
    <x v="2"/>
    <x v="2"/>
    <x v="2"/>
    <x v="1"/>
    <x v="2"/>
    <n v="4.333333333333333"/>
    <x v="1"/>
    <x v="0"/>
    <x v="2"/>
    <n v="3.8333333333333335"/>
    <x v="2"/>
    <x v="0"/>
    <x v="7"/>
    <x v="3"/>
    <x v="4"/>
    <n v="4"/>
    <x v="0"/>
    <x v="0"/>
    <x v="0"/>
    <x v="3"/>
    <x v="3"/>
    <n v="3.8"/>
    <x v="7"/>
    <x v="131"/>
    <n v="14.744812640755386"/>
    <n v="1.6666666666666607E-2"/>
  </r>
  <r>
    <x v="5"/>
    <x v="41"/>
    <s v="—"/>
    <s v="—"/>
    <s v="—"/>
    <s v="B1"/>
    <s v="B"/>
    <s v="B"/>
    <s v="B"/>
    <s v="C"/>
    <s v="C1"/>
    <s v="C2"/>
    <x v="0"/>
    <x v="0"/>
    <x v="2"/>
    <x v="3"/>
    <x v="2"/>
    <n v="4.5"/>
    <x v="23"/>
    <x v="0"/>
    <x v="29"/>
    <n v="5"/>
    <x v="0"/>
    <x v="16"/>
    <x v="2"/>
    <x v="0"/>
    <x v="1"/>
    <n v="4.4000000000000004"/>
    <x v="2"/>
    <x v="42"/>
    <x v="39"/>
    <x v="6"/>
    <x v="3"/>
    <n v="4.5999999999999996"/>
    <x v="7"/>
    <x v="132"/>
    <n v="19.593125796927364"/>
    <n v="9.9999999999999645E-2"/>
  </r>
  <r>
    <x v="5"/>
    <x v="7"/>
    <s v="A"/>
    <s v="A"/>
    <s v="A"/>
    <s v="A"/>
    <s v="A"/>
    <s v="A"/>
    <s v="A"/>
    <s v="A"/>
    <s v="A"/>
    <s v="A"/>
    <x v="2"/>
    <x v="3"/>
    <x v="3"/>
    <x v="18"/>
    <x v="4"/>
    <n v="2.5"/>
    <x v="4"/>
    <x v="1"/>
    <x v="3"/>
    <n v="2.6666666666666665"/>
    <x v="4"/>
    <x v="4"/>
    <x v="1"/>
    <x v="1"/>
    <x v="1"/>
    <n v="2.9"/>
    <x v="1"/>
    <x v="43"/>
    <x v="2"/>
    <x v="1"/>
    <x v="2"/>
    <n v="2.7"/>
    <x v="7"/>
    <x v="133"/>
    <n v="7.8575142452502753"/>
    <n v="-5.833333333333357E-2"/>
  </r>
  <r>
    <x v="5"/>
    <x v="8"/>
    <s v="A"/>
    <s v="A"/>
    <s v="A"/>
    <s v="A"/>
    <s v="A"/>
    <s v="A"/>
    <s v="A"/>
    <s v="A"/>
    <s v="A"/>
    <s v="A"/>
    <x v="2"/>
    <x v="0"/>
    <x v="2"/>
    <x v="2"/>
    <x v="2"/>
    <n v="4.166666666666667"/>
    <x v="5"/>
    <x v="2"/>
    <x v="0"/>
    <n v="4.166666666666667"/>
    <x v="7"/>
    <x v="2"/>
    <x v="7"/>
    <x v="0"/>
    <x v="0"/>
    <n v="4.4000000000000004"/>
    <x v="1"/>
    <x v="1"/>
    <x v="1"/>
    <x v="3"/>
    <x v="0"/>
    <n v="3.4"/>
    <x v="7"/>
    <x v="134"/>
    <n v="13.619900278031691"/>
    <n v="0.15833333333333321"/>
  </r>
  <r>
    <x v="5"/>
    <x v="9"/>
    <s v="A"/>
    <s v="A"/>
    <s v="A"/>
    <s v="A"/>
    <s v="A"/>
    <s v="A"/>
    <s v="A"/>
    <s v="A"/>
    <s v="A"/>
    <s v="A"/>
    <x v="2"/>
    <x v="2"/>
    <x v="2"/>
    <x v="1"/>
    <x v="3"/>
    <n v="4.166666666666667"/>
    <x v="1"/>
    <x v="2"/>
    <x v="2"/>
    <n v="3.6666666666666665"/>
    <x v="2"/>
    <x v="0"/>
    <x v="7"/>
    <x v="3"/>
    <x v="0"/>
    <n v="4.0999999999999996"/>
    <x v="2"/>
    <x v="0"/>
    <x v="1"/>
    <x v="0"/>
    <x v="0"/>
    <n v="3.8"/>
    <x v="8"/>
    <x v="135"/>
    <n v="15.140839510662307"/>
    <n v="-1.6666666666666607E-2"/>
  </r>
  <r>
    <x v="5"/>
    <x v="10"/>
    <s v="A"/>
    <s v="A"/>
    <s v="A"/>
    <s v="A"/>
    <s v="A"/>
    <s v="A"/>
    <s v="A"/>
    <s v="A"/>
    <s v="A"/>
    <s v="A"/>
    <x v="2"/>
    <x v="1"/>
    <x v="1"/>
    <x v="2"/>
    <x v="5"/>
    <n v="3.5"/>
    <x v="3"/>
    <x v="1"/>
    <x v="0"/>
    <n v="3.5"/>
    <x v="1"/>
    <x v="2"/>
    <x v="0"/>
    <x v="3"/>
    <x v="4"/>
    <n v="3.7"/>
    <x v="2"/>
    <x v="2"/>
    <x v="0"/>
    <x v="0"/>
    <x v="2"/>
    <n v="3.6"/>
    <x v="0"/>
    <x v="113"/>
    <n v="13.767339462252496"/>
    <n v="0"/>
  </r>
  <r>
    <x v="5"/>
    <x v="11"/>
    <s v="B1"/>
    <s v="B1"/>
    <s v="B1"/>
    <s v="B1"/>
    <s v="B"/>
    <s v="B"/>
    <s v="A"/>
    <s v="A"/>
    <s v="A"/>
    <s v="A"/>
    <x v="2"/>
    <x v="3"/>
    <x v="4"/>
    <x v="5"/>
    <x v="5"/>
    <n v="2.6666666666666665"/>
    <x v="3"/>
    <x v="1"/>
    <x v="3"/>
    <n v="3"/>
    <x v="4"/>
    <x v="3"/>
    <x v="1"/>
    <x v="1"/>
    <x v="3"/>
    <n v="2.7"/>
    <x v="0"/>
    <x v="2"/>
    <x v="2"/>
    <x v="4"/>
    <x v="1"/>
    <n v="2.8"/>
    <x v="7"/>
    <x v="136"/>
    <n v="8.3594998260828444"/>
    <n v="6.6666666666667318E-2"/>
  </r>
  <r>
    <x v="5"/>
    <x v="12"/>
    <s v="B1"/>
    <s v="B1"/>
    <s v="B1"/>
    <s v="B1"/>
    <s v="B"/>
    <s v="B"/>
    <s v="B"/>
    <s v="A"/>
    <s v="A"/>
    <s v="A"/>
    <x v="2"/>
    <x v="3"/>
    <x v="4"/>
    <x v="18"/>
    <x v="27"/>
    <n v="2.3333333333333335"/>
    <x v="1"/>
    <x v="2"/>
    <x v="3"/>
    <n v="3.3333333333333335"/>
    <x v="4"/>
    <x v="3"/>
    <x v="4"/>
    <x v="6"/>
    <x v="1"/>
    <n v="2.5"/>
    <x v="1"/>
    <x v="2"/>
    <x v="2"/>
    <x v="4"/>
    <x v="2"/>
    <n v="2.8"/>
    <x v="7"/>
    <x v="137"/>
    <n v="8.2191129192621766"/>
    <n v="1.6666666666667496E-2"/>
  </r>
  <r>
    <x v="5"/>
    <x v="13"/>
    <s v="A"/>
    <s v="A"/>
    <s v="A"/>
    <s v="A"/>
    <s v="A"/>
    <s v="B"/>
    <s v="B"/>
    <s v="B"/>
    <s v="B"/>
    <s v="B"/>
    <x v="1"/>
    <x v="4"/>
    <x v="1"/>
    <x v="2"/>
    <x v="3"/>
    <n v="3.8333333333333335"/>
    <x v="0"/>
    <x v="2"/>
    <x v="35"/>
    <n v="4.166666666666667"/>
    <x v="2"/>
    <x v="2"/>
    <x v="0"/>
    <x v="2"/>
    <x v="1"/>
    <n v="3.8"/>
    <x v="2"/>
    <x v="0"/>
    <x v="5"/>
    <x v="3"/>
    <x v="0"/>
    <n v="3.9"/>
    <x v="5"/>
    <x v="114"/>
    <n v="14.142738465255382"/>
    <n v="0"/>
  </r>
  <r>
    <x v="5"/>
    <x v="14"/>
    <s v="B2"/>
    <s v="B2"/>
    <s v="B2"/>
    <s v="B2"/>
    <s v="A"/>
    <s v="A"/>
    <s v="A"/>
    <s v="A"/>
    <s v="A"/>
    <s v="A"/>
    <x v="2"/>
    <x v="3"/>
    <x v="7"/>
    <x v="5"/>
    <x v="28"/>
    <n v="2.3333333333333335"/>
    <x v="1"/>
    <x v="16"/>
    <x v="5"/>
    <n v="2.3333333333333335"/>
    <x v="4"/>
    <x v="1"/>
    <x v="1"/>
    <x v="3"/>
    <x v="3"/>
    <n v="3.1"/>
    <x v="3"/>
    <x v="0"/>
    <x v="2"/>
    <x v="2"/>
    <x v="0"/>
    <n v="3.2"/>
    <x v="7"/>
    <x v="137"/>
    <n v="9.0687990708554782"/>
    <n v="1.6666666666667496E-2"/>
  </r>
  <r>
    <x v="5"/>
    <x v="15"/>
    <s v="A"/>
    <s v="A"/>
    <s v="A"/>
    <s v="A"/>
    <s v="A"/>
    <s v="A"/>
    <s v="A"/>
    <s v="A"/>
    <s v="A"/>
    <s v="A"/>
    <x v="2"/>
    <x v="1"/>
    <x v="2"/>
    <x v="1"/>
    <x v="3"/>
    <n v="4.166666666666667"/>
    <x v="0"/>
    <x v="0"/>
    <x v="2"/>
    <n v="4"/>
    <x v="2"/>
    <x v="16"/>
    <x v="0"/>
    <x v="2"/>
    <x v="2"/>
    <n v="4.3"/>
    <x v="1"/>
    <x v="5"/>
    <x v="3"/>
    <x v="3"/>
    <x v="0"/>
    <n v="3.9"/>
    <x v="8"/>
    <x v="138"/>
    <n v="16.022230280054966"/>
    <n v="9.1666666666666785E-2"/>
  </r>
  <r>
    <x v="5"/>
    <x v="16"/>
    <s v="B1"/>
    <s v="B1"/>
    <s v="B1"/>
    <s v="B1"/>
    <s v="B"/>
    <s v="B"/>
    <s v="B"/>
    <s v="B"/>
    <s v="B"/>
    <s v="B"/>
    <x v="1"/>
    <x v="0"/>
    <x v="2"/>
    <x v="2"/>
    <x v="2"/>
    <n v="4.166666666666667"/>
    <x v="3"/>
    <x v="3"/>
    <x v="0"/>
    <n v="4"/>
    <x v="3"/>
    <x v="2"/>
    <x v="1"/>
    <x v="3"/>
    <x v="0"/>
    <n v="3.4"/>
    <x v="1"/>
    <x v="5"/>
    <x v="1"/>
    <x v="3"/>
    <x v="0"/>
    <n v="3.6"/>
    <x v="7"/>
    <x v="139"/>
    <n v="13.482914788927493"/>
    <n v="1.6666666666667052E-2"/>
  </r>
  <r>
    <x v="5"/>
    <x v="17"/>
    <s v="—"/>
    <s v="B2"/>
    <s v="B2"/>
    <s v="B2"/>
    <s v="B"/>
    <s v="B"/>
    <s v="B"/>
    <s v="B"/>
    <s v="B"/>
    <s v="B"/>
    <x v="1"/>
    <x v="3"/>
    <x v="5"/>
    <x v="5"/>
    <x v="3"/>
    <n v="3.3333333333333335"/>
    <x v="1"/>
    <x v="2"/>
    <x v="3"/>
    <n v="3.3333333333333335"/>
    <x v="4"/>
    <x v="1"/>
    <x v="0"/>
    <x v="2"/>
    <x v="0"/>
    <n v="3.7"/>
    <x v="2"/>
    <x v="1"/>
    <x v="1"/>
    <x v="2"/>
    <x v="2"/>
    <n v="3.4"/>
    <x v="7"/>
    <x v="140"/>
    <n v="11.794019623895972"/>
    <n v="0.39166666666666705"/>
  </r>
  <r>
    <x v="5"/>
    <x v="18"/>
    <s v="B2"/>
    <s v="B2"/>
    <s v="B2"/>
    <s v="B2"/>
    <s v="B"/>
    <s v="B"/>
    <s v="B"/>
    <s v="B"/>
    <s v="B"/>
    <s v="B"/>
    <x v="1"/>
    <x v="3"/>
    <x v="1"/>
    <x v="2"/>
    <x v="2"/>
    <n v="4"/>
    <x v="0"/>
    <x v="6"/>
    <x v="1"/>
    <n v="3.3333333333333335"/>
    <x v="3"/>
    <x v="1"/>
    <x v="4"/>
    <x v="1"/>
    <x v="3"/>
    <n v="2.8"/>
    <x v="1"/>
    <x v="1"/>
    <x v="0"/>
    <x v="1"/>
    <x v="2"/>
    <n v="3.2"/>
    <x v="8"/>
    <x v="141"/>
    <n v="11.371289796495882"/>
    <n v="0.10833333333333339"/>
  </r>
  <r>
    <x v="5"/>
    <x v="19"/>
    <s v="A"/>
    <s v="A"/>
    <s v="A"/>
    <s v="A"/>
    <s v="A"/>
    <s v="A"/>
    <s v="A"/>
    <s v="A"/>
    <s v="A"/>
    <s v="A"/>
    <x v="2"/>
    <x v="3"/>
    <x v="5"/>
    <x v="4"/>
    <x v="4"/>
    <n v="3.3333333333333335"/>
    <x v="5"/>
    <x v="0"/>
    <x v="2"/>
    <n v="4.166666666666667"/>
    <x v="1"/>
    <x v="2"/>
    <x v="0"/>
    <x v="3"/>
    <x v="0"/>
    <n v="3.8"/>
    <x v="2"/>
    <x v="1"/>
    <x v="5"/>
    <x v="0"/>
    <x v="3"/>
    <n v="4"/>
    <x v="0"/>
    <x v="71"/>
    <n v="15.892556994730917"/>
    <n v="0"/>
  </r>
  <r>
    <x v="5"/>
    <x v="20"/>
    <s v="A"/>
    <s v="A"/>
    <s v="A"/>
    <s v="A"/>
    <s v="A"/>
    <s v="A"/>
    <s v="A"/>
    <s v="A"/>
    <s v="A"/>
    <s v="A"/>
    <x v="2"/>
    <x v="3"/>
    <x v="5"/>
    <x v="2"/>
    <x v="3"/>
    <n v="3.6666666666666665"/>
    <x v="1"/>
    <x v="2"/>
    <x v="1"/>
    <n v="3.5"/>
    <x v="4"/>
    <x v="1"/>
    <x v="1"/>
    <x v="4"/>
    <x v="3"/>
    <n v="2.9"/>
    <x v="0"/>
    <x v="1"/>
    <x v="2"/>
    <x v="1"/>
    <x v="2"/>
    <n v="3.1"/>
    <x v="7"/>
    <x v="142"/>
    <n v="10.534579637811989"/>
    <n v="4.1666666666666519E-2"/>
  </r>
  <r>
    <x v="5"/>
    <x v="21"/>
    <s v="B1"/>
    <s v="B1"/>
    <s v="B1"/>
    <s v="B1"/>
    <s v="B"/>
    <s v="B"/>
    <s v="B"/>
    <s v="B"/>
    <s v="C2"/>
    <s v="C1"/>
    <x v="1"/>
    <x v="1"/>
    <x v="1"/>
    <x v="2"/>
    <x v="4"/>
    <n v="3.6666666666666665"/>
    <x v="1"/>
    <x v="0"/>
    <x v="2"/>
    <n v="3.8333333333333335"/>
    <x v="2"/>
    <x v="0"/>
    <x v="7"/>
    <x v="3"/>
    <x v="4"/>
    <n v="4"/>
    <x v="2"/>
    <x v="0"/>
    <x v="0"/>
    <x v="3"/>
    <x v="0"/>
    <n v="3.8"/>
    <x v="7"/>
    <x v="71"/>
    <n v="14.17449580929024"/>
    <n v="0.25"/>
  </r>
  <r>
    <x v="5"/>
    <x v="22"/>
    <s v="A"/>
    <s v="A"/>
    <s v="A"/>
    <s v="A"/>
    <s v="A"/>
    <s v="A"/>
    <s v="A"/>
    <s v="A"/>
    <s v="A"/>
    <s v="A"/>
    <x v="2"/>
    <x v="0"/>
    <x v="1"/>
    <x v="1"/>
    <x v="3"/>
    <n v="4"/>
    <x v="1"/>
    <x v="2"/>
    <x v="0"/>
    <n v="3.8333333333333335"/>
    <x v="1"/>
    <x v="1"/>
    <x v="3"/>
    <x v="3"/>
    <x v="1"/>
    <n v="3.4"/>
    <x v="0"/>
    <x v="0"/>
    <x v="1"/>
    <x v="3"/>
    <x v="2"/>
    <n v="3.5"/>
    <x v="0"/>
    <x v="143"/>
    <n v="13.84850756162496"/>
    <n v="3.3333333333333659E-2"/>
  </r>
  <r>
    <x v="5"/>
    <x v="23"/>
    <s v="A"/>
    <s v="A"/>
    <s v="A"/>
    <s v="A"/>
    <s v="A"/>
    <s v="B"/>
    <s v="B"/>
    <s v="B"/>
    <s v="B"/>
    <s v="B"/>
    <x v="1"/>
    <x v="3"/>
    <x v="5"/>
    <x v="1"/>
    <x v="3"/>
    <n v="3.8333333333333335"/>
    <x v="0"/>
    <x v="6"/>
    <x v="3"/>
    <n v="3.1666666666666665"/>
    <x v="1"/>
    <x v="5"/>
    <x v="1"/>
    <x v="1"/>
    <x v="3"/>
    <n v="3"/>
    <x v="1"/>
    <x v="2"/>
    <x v="0"/>
    <x v="2"/>
    <x v="2"/>
    <n v="3.2"/>
    <x v="7"/>
    <x v="4"/>
    <n v="10.82394341783899"/>
    <n v="0.375"/>
  </r>
  <r>
    <x v="5"/>
    <x v="24"/>
    <s v="B1"/>
    <s v="B1"/>
    <s v="B1"/>
    <s v="B1"/>
    <s v="A"/>
    <s v="A"/>
    <s v="A"/>
    <s v="A"/>
    <s v="A"/>
    <s v="A"/>
    <x v="2"/>
    <x v="3"/>
    <x v="7"/>
    <x v="4"/>
    <x v="5"/>
    <n v="3"/>
    <x v="1"/>
    <x v="1"/>
    <x v="2"/>
    <n v="3.5"/>
    <x v="1"/>
    <x v="2"/>
    <x v="3"/>
    <x v="4"/>
    <x v="1"/>
    <n v="3.3"/>
    <x v="0"/>
    <x v="0"/>
    <x v="5"/>
    <x v="0"/>
    <x v="0"/>
    <n v="3.9"/>
    <x v="7"/>
    <x v="117"/>
    <n v="13.006438597588897"/>
    <n v="0"/>
  </r>
  <r>
    <x v="5"/>
    <x v="25"/>
    <s v="A"/>
    <s v="A"/>
    <s v="A"/>
    <s v="A"/>
    <s v="A"/>
    <s v="A"/>
    <s v="A"/>
    <s v="A"/>
    <s v="A"/>
    <s v="A"/>
    <x v="2"/>
    <x v="3"/>
    <x v="5"/>
    <x v="4"/>
    <x v="28"/>
    <n v="2.6666666666666665"/>
    <x v="2"/>
    <x v="15"/>
    <x v="3"/>
    <n v="2.5"/>
    <x v="4"/>
    <x v="1"/>
    <x v="0"/>
    <x v="4"/>
    <x v="1"/>
    <n v="3.2"/>
    <x v="2"/>
    <x v="2"/>
    <x v="2"/>
    <x v="3"/>
    <x v="2"/>
    <n v="3.3"/>
    <x v="9"/>
    <x v="144"/>
    <n v="8.9063096607355678"/>
    <n v="-3.3333333333333215E-2"/>
  </r>
  <r>
    <x v="5"/>
    <x v="26"/>
    <s v="B2"/>
    <s v="B2"/>
    <s v="B2"/>
    <s v="B2"/>
    <s v="B"/>
    <s v="B"/>
    <s v="B"/>
    <s v="B"/>
    <s v="B"/>
    <s v="B"/>
    <x v="1"/>
    <x v="0"/>
    <x v="2"/>
    <x v="0"/>
    <x v="1"/>
    <n v="4.833333333333333"/>
    <x v="3"/>
    <x v="2"/>
    <x v="2"/>
    <n v="3.5"/>
    <x v="2"/>
    <x v="2"/>
    <x v="0"/>
    <x v="2"/>
    <x v="0"/>
    <n v="4"/>
    <x v="0"/>
    <x v="5"/>
    <x v="0"/>
    <x v="2"/>
    <x v="1"/>
    <n v="3.5"/>
    <x v="7"/>
    <x v="145"/>
    <n v="13.710708827864377"/>
    <n v="0.10833333333333295"/>
  </r>
  <r>
    <x v="5"/>
    <x v="27"/>
    <s v="A"/>
    <s v="A"/>
    <s v="A"/>
    <s v="A"/>
    <s v="A"/>
    <s v="A"/>
    <s v="A"/>
    <s v="A"/>
    <s v="A"/>
    <s v="A"/>
    <x v="2"/>
    <x v="3"/>
    <x v="1"/>
    <x v="2"/>
    <x v="3"/>
    <n v="3.8333333333333335"/>
    <x v="2"/>
    <x v="0"/>
    <x v="1"/>
    <n v="3.3333333333333335"/>
    <x v="4"/>
    <x v="5"/>
    <x v="4"/>
    <x v="1"/>
    <x v="3"/>
    <n v="2.8"/>
    <x v="0"/>
    <x v="1"/>
    <x v="2"/>
    <x v="3"/>
    <x v="2"/>
    <n v="3.3"/>
    <x v="7"/>
    <x v="146"/>
    <n v="11.136133494393864"/>
    <n v="1.6666666666666607E-2"/>
  </r>
  <r>
    <x v="5"/>
    <x v="28"/>
    <s v="B1"/>
    <s v="B1"/>
    <s v="B1"/>
    <s v="B1"/>
    <s v="B"/>
    <s v="B"/>
    <s v="B"/>
    <s v="B"/>
    <s v="C1"/>
    <s v="C1"/>
    <x v="3"/>
    <x v="2"/>
    <x v="1"/>
    <x v="3"/>
    <x v="2"/>
    <n v="4.333333333333333"/>
    <x v="1"/>
    <x v="3"/>
    <x v="0"/>
    <n v="4.166666666666667"/>
    <x v="7"/>
    <x v="26"/>
    <x v="7"/>
    <x v="0"/>
    <x v="2"/>
    <n v="4.8"/>
    <x v="4"/>
    <x v="5"/>
    <x v="5"/>
    <x v="0"/>
    <x v="3"/>
    <n v="4.3"/>
    <x v="7"/>
    <x v="18"/>
    <n v="17.758248919709782"/>
    <n v="2.5000000000000355E-2"/>
  </r>
  <r>
    <x v="5"/>
    <x v="29"/>
    <s v="not applicable"/>
    <s v="not applicable"/>
    <s v="not applicable"/>
    <s v="not applicable"/>
    <s v="not applicable"/>
    <s v="not applicable"/>
    <s v="not applicable"/>
    <s v="not applicable"/>
    <s v="not applicable"/>
    <s v="not applicable"/>
    <x v="4"/>
    <x v="5"/>
    <x v="46"/>
    <x v="4"/>
    <x v="3"/>
    <n v="4"/>
    <x v="1"/>
    <x v="1"/>
    <x v="1"/>
    <n v="3"/>
    <x v="2"/>
    <x v="2"/>
    <x v="0"/>
    <x v="1"/>
    <x v="1"/>
    <n v="4"/>
    <x v="1"/>
    <x v="0"/>
    <x v="0"/>
    <x v="0"/>
    <x v="2"/>
    <n v="4"/>
    <x v="14"/>
    <x v="147"/>
    <n v="13"/>
    <n v="2.2287581699346859E-2"/>
  </r>
  <r>
    <x v="5"/>
    <x v="30"/>
    <s v="not applicable"/>
    <s v="not applicable"/>
    <s v="not applicable"/>
    <s v="not applicable"/>
    <s v="not applicable"/>
    <s v="not applicable"/>
    <s v="not applicable"/>
    <s v="not applicable"/>
    <s v="not applicable"/>
    <s v="not applicable"/>
    <x v="4"/>
    <x v="6"/>
    <x v="47"/>
    <x v="42"/>
    <x v="42"/>
    <n v="3.9000000000000004"/>
    <x v="41"/>
    <x v="37"/>
    <x v="2"/>
    <n v="3.8000000000000003"/>
    <x v="38"/>
    <x v="46"/>
    <x v="36"/>
    <x v="36"/>
    <x v="45"/>
    <n v="3.7"/>
    <x v="24"/>
    <x v="38"/>
    <x v="0"/>
    <x v="15"/>
    <x v="33"/>
    <n v="3.6"/>
    <x v="45"/>
    <x v="148"/>
    <n v="13.600000000000001"/>
    <n v="7.4592074592075619E-2"/>
  </r>
  <r>
    <x v="5"/>
    <x v="31"/>
    <s v="not applicable"/>
    <s v="not applicable"/>
    <s v="not applicable"/>
    <s v="not applicable"/>
    <s v="not applicable"/>
    <s v="not applicable"/>
    <s v="not applicable"/>
    <s v="not applicable"/>
    <s v="not applicable"/>
    <s v="not applicable"/>
    <x v="4"/>
    <x v="7"/>
    <x v="29"/>
    <x v="43"/>
    <x v="43"/>
    <n v="3.833553791887125"/>
    <x v="42"/>
    <x v="43"/>
    <x v="42"/>
    <n v="3.645723104056438"/>
    <x v="39"/>
    <x v="47"/>
    <x v="41"/>
    <x v="45"/>
    <x v="46"/>
    <n v="3.6914021164021165"/>
    <x v="41"/>
    <x v="44"/>
    <x v="40"/>
    <x v="44"/>
    <x v="42"/>
    <n v="3.6329365079365079"/>
    <x v="46"/>
    <x v="149"/>
    <n v="13.567217684648861"/>
    <n v="0.14911816578483261"/>
  </r>
  <r>
    <x v="5"/>
    <x v="32"/>
    <s v="not applicable"/>
    <s v="not applicable"/>
    <s v="not applicable"/>
    <s v="not applicable"/>
    <s v="not applicable"/>
    <s v="not applicable"/>
    <s v="not applicable"/>
    <s v="not applicable"/>
    <s v="not applicable"/>
    <s v="not applicable"/>
    <x v="4"/>
    <x v="3"/>
    <x v="48"/>
    <x v="28"/>
    <x v="44"/>
    <n v="3.125"/>
    <x v="36"/>
    <x v="44"/>
    <x v="43"/>
    <n v="3.1805555555555558"/>
    <x v="40"/>
    <x v="42"/>
    <x v="18"/>
    <x v="39"/>
    <x v="47"/>
    <n v="3.0583333333333331"/>
    <x v="42"/>
    <x v="26"/>
    <x v="41"/>
    <x v="45"/>
    <x v="24"/>
    <n v="3.2416666666666667"/>
    <x v="47"/>
    <x v="150"/>
    <n v="10.580849773745237"/>
    <n v="7.8472222222222943E-2"/>
  </r>
  <r>
    <x v="5"/>
    <x v="33"/>
    <s v="not applicable"/>
    <s v="not applicable"/>
    <s v="not applicable"/>
    <s v="not applicable"/>
    <s v="not applicable"/>
    <s v="not applicable"/>
    <s v="not applicable"/>
    <s v="not applicable"/>
    <s v="not applicable"/>
    <s v="not applicable"/>
    <x v="4"/>
    <x v="8"/>
    <x v="49"/>
    <x v="39"/>
    <x v="3"/>
    <n v="4.0185185185185182"/>
    <x v="38"/>
    <x v="45"/>
    <x v="41"/>
    <n v="3.6851851851851856"/>
    <x v="41"/>
    <x v="48"/>
    <x v="42"/>
    <x v="46"/>
    <x v="37"/>
    <n v="3.8444444444444446"/>
    <x v="43"/>
    <x v="45"/>
    <x v="42"/>
    <x v="36"/>
    <x v="43"/>
    <n v="3.6999999999999997"/>
    <x v="48"/>
    <x v="151"/>
    <n v="14.172201117925875"/>
    <n v="2.5925925925925686E-2"/>
  </r>
  <r>
    <x v="5"/>
    <x v="34"/>
    <s v="not applicable"/>
    <s v="not applicable"/>
    <s v="not applicable"/>
    <s v="not applicable"/>
    <s v="not applicable"/>
    <s v="not applicable"/>
    <s v="not applicable"/>
    <s v="not applicable"/>
    <s v="not applicable"/>
    <s v="not applicable"/>
    <x v="4"/>
    <x v="8"/>
    <x v="37"/>
    <x v="44"/>
    <x v="2"/>
    <n v="4.3571428571428568"/>
    <x v="43"/>
    <x v="46"/>
    <x v="0"/>
    <n v="4.0714285714285712"/>
    <x v="30"/>
    <x v="49"/>
    <x v="43"/>
    <x v="47"/>
    <x v="38"/>
    <n v="4.1714285714285717"/>
    <x v="44"/>
    <x v="46"/>
    <x v="43"/>
    <x v="46"/>
    <x v="0"/>
    <n v="3.9571428571428577"/>
    <x v="49"/>
    <x v="152"/>
    <n v="15.948602162275472"/>
    <n v="6.785714285714306E-2"/>
  </r>
  <r>
    <x v="5"/>
    <x v="35"/>
    <s v="not applicable"/>
    <s v="not applicable"/>
    <s v="not applicable"/>
    <s v="not applicable"/>
    <s v="not applicable"/>
    <s v="not applicable"/>
    <s v="not applicable"/>
    <s v="not applicable"/>
    <s v="not applicable"/>
    <s v="not applicable"/>
    <x v="4"/>
    <x v="8"/>
    <x v="50"/>
    <x v="45"/>
    <x v="26"/>
    <n v="4.1878306878306875"/>
    <x v="44"/>
    <x v="47"/>
    <x v="44"/>
    <n v="3.8783068783068781"/>
    <x v="42"/>
    <x v="50"/>
    <x v="44"/>
    <x v="48"/>
    <x v="48"/>
    <n v="4.0079365079365079"/>
    <x v="45"/>
    <x v="47"/>
    <x v="44"/>
    <x v="47"/>
    <x v="44"/>
    <n v="3.8285714285714287"/>
    <x v="50"/>
    <x v="153"/>
    <n v="15.060401640100674"/>
    <n v="6.4723875661376162E-2"/>
  </r>
  <r>
    <x v="5"/>
    <x v="36"/>
    <s v="not applicable"/>
    <s v="not applicable"/>
    <s v="not applicable"/>
    <s v="not applicable"/>
    <s v="not applicable"/>
    <s v="not applicable"/>
    <s v="not applicable"/>
    <s v="not applicable"/>
    <s v="not applicable"/>
    <s v="not applicable"/>
    <x v="4"/>
    <x v="9"/>
    <x v="23"/>
    <x v="24"/>
    <x v="21"/>
    <n v="4.2619047619047619"/>
    <x v="40"/>
    <x v="11"/>
    <x v="0"/>
    <n v="3.9523809523809526"/>
    <x v="32"/>
    <x v="51"/>
    <x v="27"/>
    <x v="34"/>
    <x v="40"/>
    <n v="3.8"/>
    <x v="22"/>
    <x v="48"/>
    <x v="0"/>
    <x v="48"/>
    <x v="45"/>
    <n v="3.6142857142857143"/>
    <x v="33"/>
    <x v="154"/>
    <n v="14.145389453850481"/>
    <n v="4.285714285714283E-2"/>
  </r>
  <r>
    <x v="5"/>
    <x v="37"/>
    <s v="not applicable"/>
    <s v="not applicable"/>
    <s v="not applicable"/>
    <s v="not applicable"/>
    <s v="not applicable"/>
    <s v="not applicable"/>
    <s v="not applicable"/>
    <s v="not applicable"/>
    <s v="not applicable"/>
    <s v="not applicable"/>
    <x v="4"/>
    <x v="10"/>
    <x v="1"/>
    <x v="2"/>
    <x v="3"/>
    <n v="3.8333333333333335"/>
    <x v="0"/>
    <x v="2"/>
    <x v="35"/>
    <n v="4.166666666666667"/>
    <x v="2"/>
    <x v="2"/>
    <x v="0"/>
    <x v="2"/>
    <x v="1"/>
    <n v="3.8"/>
    <x v="2"/>
    <x v="0"/>
    <x v="5"/>
    <x v="3"/>
    <x v="0"/>
    <n v="3.9"/>
    <x v="5"/>
    <x v="114"/>
    <n v="14.142738465255382"/>
    <n v="0"/>
  </r>
  <r>
    <x v="5"/>
    <x v="38"/>
    <s v="not applicable"/>
    <s v="not applicable"/>
    <s v="not applicable"/>
    <s v="not applicable"/>
    <s v="not applicable"/>
    <s v="not applicable"/>
    <s v="not applicable"/>
    <s v="not applicable"/>
    <s v="not applicable"/>
    <s v="not applicable"/>
    <x v="4"/>
    <x v="11"/>
    <x v="48"/>
    <x v="28"/>
    <x v="44"/>
    <n v="3.125"/>
    <x v="36"/>
    <x v="44"/>
    <x v="43"/>
    <n v="3.1805555555555558"/>
    <x v="40"/>
    <x v="42"/>
    <x v="18"/>
    <x v="39"/>
    <x v="47"/>
    <n v="3.0583333333333331"/>
    <x v="42"/>
    <x v="26"/>
    <x v="41"/>
    <x v="45"/>
    <x v="24"/>
    <n v="3.2416666666666667"/>
    <x v="47"/>
    <x v="155"/>
    <n v="10.580849773745237"/>
    <n v="7.8472222222222429E-2"/>
  </r>
  <r>
    <x v="5"/>
    <x v="39"/>
    <s v="not applicable"/>
    <s v="not applicable"/>
    <s v="not applicable"/>
    <s v="not applicable"/>
    <s v="not applicable"/>
    <s v="not applicable"/>
    <s v="not applicable"/>
    <s v="not applicable"/>
    <s v="not applicable"/>
    <s v="not applicable"/>
    <x v="4"/>
    <x v="12"/>
    <x v="51"/>
    <x v="46"/>
    <x v="45"/>
    <n v="4.0333333333333332"/>
    <x v="45"/>
    <x v="9"/>
    <x v="2"/>
    <n v="3.6333333333333337"/>
    <x v="2"/>
    <x v="52"/>
    <x v="45"/>
    <x v="44"/>
    <x v="44"/>
    <n v="4.0999999999999996"/>
    <x v="46"/>
    <x v="0"/>
    <x v="45"/>
    <x v="42"/>
    <x v="46"/>
    <n v="3.9799999999999995"/>
    <x v="8"/>
    <x v="156"/>
    <n v="15.67713189678499"/>
    <n v="7.6666666666666661E-2"/>
  </r>
  <r>
    <x v="5"/>
    <x v="40"/>
    <s v="not applicable"/>
    <s v="not applicable"/>
    <s v="not applicable"/>
    <s v="not applicable"/>
    <s v="not applicable"/>
    <s v="not applicable"/>
    <s v="not applicable"/>
    <s v="not applicable"/>
    <s v="not applicable"/>
    <s v="not applicable"/>
    <x v="4"/>
    <x v="13"/>
    <x v="32"/>
    <x v="32"/>
    <x v="46"/>
    <n v="4.2777777777777777"/>
    <x v="1"/>
    <x v="0"/>
    <x v="41"/>
    <n v="3.8888888888888893"/>
    <x v="43"/>
    <x v="53"/>
    <x v="7"/>
    <x v="29"/>
    <x v="0"/>
    <n v="4.3"/>
    <x v="2"/>
    <x v="41"/>
    <x v="0"/>
    <x v="43"/>
    <x v="47"/>
    <n v="3.9666666666666663"/>
    <x v="14"/>
    <x v="157"/>
    <n v="15.881300357042491"/>
    <n v="8.3333333333334512E-3"/>
  </r>
  <r>
    <x v="6"/>
    <x v="42"/>
    <s v="A"/>
    <s v="A"/>
    <s v="A"/>
    <s v="A"/>
    <s v="A"/>
    <s v="A"/>
    <s v="A"/>
    <s v="A"/>
    <s v="A"/>
    <s v="A"/>
    <x v="2"/>
    <x v="0"/>
    <x v="5"/>
    <x v="2"/>
    <x v="4"/>
    <n v="3.5"/>
    <x v="3"/>
    <x v="15"/>
    <x v="1"/>
    <n v="2.8333333333333335"/>
    <x v="6"/>
    <x v="1"/>
    <x v="3"/>
    <x v="1"/>
    <x v="3"/>
    <n v="2.9"/>
    <x v="6"/>
    <x v="0"/>
    <x v="1"/>
    <x v="2"/>
    <x v="1"/>
    <n v="2.9"/>
    <x v="7"/>
    <x v="158"/>
    <n v="9.2765073484398517"/>
    <n v="0.23333333333333384"/>
  </r>
  <r>
    <x v="6"/>
    <x v="0"/>
    <s v="—"/>
    <s v="—"/>
    <s v="B1"/>
    <s v="B1"/>
    <s v="B"/>
    <s v="B"/>
    <s v="B"/>
    <s v="C"/>
    <s v="C1"/>
    <s v="C2"/>
    <x v="0"/>
    <x v="0"/>
    <x v="1"/>
    <x v="0"/>
    <x v="1"/>
    <n v="4.666666666666667"/>
    <x v="5"/>
    <x v="3"/>
    <x v="35"/>
    <n v="4.666666666666667"/>
    <x v="0"/>
    <x v="16"/>
    <x v="2"/>
    <x v="37"/>
    <x v="0"/>
    <n v="4.7"/>
    <x v="0"/>
    <x v="5"/>
    <x v="5"/>
    <x v="6"/>
    <x v="2"/>
    <n v="4"/>
    <x v="5"/>
    <x v="159"/>
    <n v="16.376612698340789"/>
    <n v="4.9999999999999822E-2"/>
  </r>
  <r>
    <x v="6"/>
    <x v="2"/>
    <s v="B1"/>
    <s v="B1"/>
    <s v="B1"/>
    <s v="B1"/>
    <s v="B"/>
    <s v="B"/>
    <s v="B"/>
    <s v="B"/>
    <s v="B"/>
    <s v="B"/>
    <x v="1"/>
    <x v="1"/>
    <x v="2"/>
    <x v="1"/>
    <x v="2"/>
    <n v="4.333333333333333"/>
    <x v="2"/>
    <x v="0"/>
    <x v="1"/>
    <n v="3.3333333333333335"/>
    <x v="0"/>
    <x v="0"/>
    <x v="7"/>
    <x v="2"/>
    <x v="0"/>
    <n v="4.3"/>
    <x v="2"/>
    <x v="0"/>
    <x v="0"/>
    <x v="3"/>
    <x v="3"/>
    <n v="3.9"/>
    <x v="5"/>
    <x v="160"/>
    <n v="14.282273350380173"/>
    <n v="4.9999999999999822E-2"/>
  </r>
  <r>
    <x v="6"/>
    <x v="3"/>
    <s v="A"/>
    <s v="A"/>
    <s v="A"/>
    <s v="A"/>
    <s v="A"/>
    <s v="A"/>
    <s v="A"/>
    <s v="A"/>
    <s v="A"/>
    <s v="A"/>
    <x v="2"/>
    <x v="1"/>
    <x v="2"/>
    <x v="3"/>
    <x v="2"/>
    <n v="4.5"/>
    <x v="1"/>
    <x v="2"/>
    <x v="2"/>
    <n v="3.6666666666666665"/>
    <x v="0"/>
    <x v="0"/>
    <x v="2"/>
    <x v="0"/>
    <x v="49"/>
    <n v="4.8"/>
    <x v="4"/>
    <x v="5"/>
    <x v="3"/>
    <x v="49"/>
    <x v="6"/>
    <n v="4.8"/>
    <x v="7"/>
    <x v="161"/>
    <n v="19.474064988889587"/>
    <n v="0.16666666666666607"/>
  </r>
  <r>
    <x v="6"/>
    <x v="4"/>
    <s v="A"/>
    <s v="A"/>
    <s v="A"/>
    <s v="A"/>
    <s v="A"/>
    <s v="A"/>
    <s v="A"/>
    <s v="A"/>
    <s v="A"/>
    <s v="A"/>
    <x v="2"/>
    <x v="2"/>
    <x v="2"/>
    <x v="3"/>
    <x v="1"/>
    <n v="4.666666666666667"/>
    <x v="0"/>
    <x v="3"/>
    <x v="2"/>
    <n v="4.166666666666667"/>
    <x v="0"/>
    <x v="0"/>
    <x v="7"/>
    <x v="3"/>
    <x v="4"/>
    <n v="4.0999999999999996"/>
    <x v="0"/>
    <x v="5"/>
    <x v="0"/>
    <x v="0"/>
    <x v="3"/>
    <n v="4"/>
    <x v="5"/>
    <x v="162"/>
    <n v="15.467097352224895"/>
    <n v="0.24166666666666714"/>
  </r>
  <r>
    <x v="6"/>
    <x v="41"/>
    <s v="—"/>
    <s v="—"/>
    <s v="—"/>
    <s v="B1"/>
    <s v="B"/>
    <s v="B"/>
    <s v="B"/>
    <s v="C"/>
    <s v="C1"/>
    <s v="C2"/>
    <x v="0"/>
    <x v="0"/>
    <x v="2"/>
    <x v="3"/>
    <x v="1"/>
    <n v="4.666666666666667"/>
    <x v="23"/>
    <x v="2"/>
    <x v="29"/>
    <n v="4.833333333333333"/>
    <x v="0"/>
    <x v="0"/>
    <x v="7"/>
    <x v="0"/>
    <x v="1"/>
    <n v="4.2"/>
    <x v="2"/>
    <x v="42"/>
    <x v="39"/>
    <x v="6"/>
    <x v="3"/>
    <n v="4.5999999999999996"/>
    <x v="7"/>
    <x v="163"/>
    <n v="19.395356368321028"/>
    <n v="-5.0000000000000711E-2"/>
  </r>
  <r>
    <x v="6"/>
    <x v="7"/>
    <s v="A"/>
    <s v="A"/>
    <s v="A"/>
    <s v="A"/>
    <s v="A"/>
    <s v="A"/>
    <s v="A"/>
    <s v="A"/>
    <s v="A"/>
    <s v="A"/>
    <x v="2"/>
    <x v="3"/>
    <x v="7"/>
    <x v="4"/>
    <x v="4"/>
    <n v="3.1666666666666665"/>
    <x v="2"/>
    <x v="1"/>
    <x v="3"/>
    <n v="2.8333333333333335"/>
    <x v="1"/>
    <x v="5"/>
    <x v="1"/>
    <x v="1"/>
    <x v="1"/>
    <n v="3.1"/>
    <x v="1"/>
    <x v="43"/>
    <x v="2"/>
    <x v="2"/>
    <x v="2"/>
    <n v="2.8"/>
    <x v="7"/>
    <x v="164"/>
    <n v="8.8658941299989511"/>
    <n v="0.28333333333333321"/>
  </r>
  <r>
    <x v="6"/>
    <x v="8"/>
    <s v="A"/>
    <s v="A"/>
    <s v="A"/>
    <s v="A"/>
    <s v="A"/>
    <s v="A"/>
    <s v="A"/>
    <s v="A"/>
    <s v="A"/>
    <s v="A"/>
    <x v="2"/>
    <x v="0"/>
    <x v="2"/>
    <x v="1"/>
    <x v="2"/>
    <n v="4.333333333333333"/>
    <x v="5"/>
    <x v="2"/>
    <x v="0"/>
    <n v="4.166666666666667"/>
    <x v="0"/>
    <x v="2"/>
    <x v="7"/>
    <x v="37"/>
    <x v="0"/>
    <n v="4.4000000000000004"/>
    <x v="0"/>
    <x v="1"/>
    <x v="0"/>
    <x v="0"/>
    <x v="3"/>
    <n v="3.8"/>
    <x v="5"/>
    <x v="165"/>
    <n v="14.667222895473953"/>
    <n v="0.14166666666666661"/>
  </r>
  <r>
    <x v="6"/>
    <x v="9"/>
    <s v="A"/>
    <s v="A"/>
    <s v="A"/>
    <s v="A"/>
    <s v="A"/>
    <s v="A"/>
    <s v="A"/>
    <s v="A"/>
    <s v="A"/>
    <s v="A"/>
    <x v="2"/>
    <x v="2"/>
    <x v="2"/>
    <x v="1"/>
    <x v="3"/>
    <n v="4.166666666666667"/>
    <x v="0"/>
    <x v="2"/>
    <x v="2"/>
    <n v="3.8333333333333335"/>
    <x v="0"/>
    <x v="0"/>
    <x v="7"/>
    <x v="3"/>
    <x v="0"/>
    <n v="4.2"/>
    <x v="2"/>
    <x v="0"/>
    <x v="0"/>
    <x v="6"/>
    <x v="0"/>
    <n v="4"/>
    <x v="7"/>
    <x v="166"/>
    <n v="15.550609217285228"/>
    <n v="0.11666666666666625"/>
  </r>
  <r>
    <x v="6"/>
    <x v="10"/>
    <s v="A"/>
    <s v="A"/>
    <s v="A"/>
    <s v="A"/>
    <s v="A"/>
    <s v="A"/>
    <s v="A"/>
    <s v="A"/>
    <s v="A"/>
    <s v="A"/>
    <x v="2"/>
    <x v="1"/>
    <x v="1"/>
    <x v="2"/>
    <x v="5"/>
    <n v="3.5"/>
    <x v="1"/>
    <x v="1"/>
    <x v="0"/>
    <n v="3.6666666666666665"/>
    <x v="2"/>
    <x v="0"/>
    <x v="7"/>
    <x v="2"/>
    <x v="0"/>
    <n v="4.2"/>
    <x v="2"/>
    <x v="2"/>
    <x v="0"/>
    <x v="0"/>
    <x v="2"/>
    <n v="3.6"/>
    <x v="9"/>
    <x v="167"/>
    <n v="12.0404525922378"/>
    <n v="0.16666666666666696"/>
  </r>
  <r>
    <x v="6"/>
    <x v="11"/>
    <s v="B1"/>
    <s v="B1"/>
    <s v="B1"/>
    <s v="B1"/>
    <s v="B"/>
    <s v="B"/>
    <s v="A"/>
    <s v="A"/>
    <s v="A"/>
    <s v="A"/>
    <x v="2"/>
    <x v="3"/>
    <x v="4"/>
    <x v="5"/>
    <x v="5"/>
    <n v="2.6666666666666665"/>
    <x v="3"/>
    <x v="1"/>
    <x v="3"/>
    <n v="3"/>
    <x v="4"/>
    <x v="3"/>
    <x v="4"/>
    <x v="1"/>
    <x v="3"/>
    <n v="2.6"/>
    <x v="0"/>
    <x v="2"/>
    <x v="2"/>
    <x v="4"/>
    <x v="1"/>
    <n v="2.8"/>
    <x v="7"/>
    <x v="168"/>
    <n v="8.2894337432585736"/>
    <n v="-2.5000000000000355E-2"/>
  </r>
  <r>
    <x v="6"/>
    <x v="12"/>
    <s v="B1"/>
    <s v="B1"/>
    <s v="B1"/>
    <s v="B1"/>
    <s v="B"/>
    <s v="B"/>
    <s v="B"/>
    <s v="A"/>
    <s v="A"/>
    <s v="A"/>
    <x v="2"/>
    <x v="3"/>
    <x v="4"/>
    <x v="5"/>
    <x v="27"/>
    <n v="2.5"/>
    <x v="1"/>
    <x v="2"/>
    <x v="3"/>
    <n v="3.3333333333333335"/>
    <x v="4"/>
    <x v="4"/>
    <x v="4"/>
    <x v="6"/>
    <x v="1"/>
    <n v="2.6"/>
    <x v="1"/>
    <x v="2"/>
    <x v="2"/>
    <x v="4"/>
    <x v="2"/>
    <n v="2.8"/>
    <x v="7"/>
    <x v="169"/>
    <n v="8.4060709807731779"/>
    <n v="6.666666666666643E-2"/>
  </r>
  <r>
    <x v="6"/>
    <x v="13"/>
    <s v="A"/>
    <s v="A"/>
    <s v="A"/>
    <s v="A"/>
    <s v="A"/>
    <s v="B"/>
    <s v="B"/>
    <s v="B"/>
    <s v="B"/>
    <s v="B"/>
    <x v="1"/>
    <x v="4"/>
    <x v="1"/>
    <x v="2"/>
    <x v="3"/>
    <n v="3.8333333333333335"/>
    <x v="0"/>
    <x v="2"/>
    <x v="35"/>
    <n v="4.166666666666667"/>
    <x v="2"/>
    <x v="2"/>
    <x v="0"/>
    <x v="2"/>
    <x v="1"/>
    <n v="3.8"/>
    <x v="2"/>
    <x v="0"/>
    <x v="5"/>
    <x v="0"/>
    <x v="0"/>
    <n v="4"/>
    <x v="7"/>
    <x v="10"/>
    <n v="15.191929328818196"/>
    <n v="2.4999999999999911E-2"/>
  </r>
  <r>
    <x v="6"/>
    <x v="14"/>
    <s v="B2"/>
    <s v="B2"/>
    <s v="B2"/>
    <s v="B2"/>
    <s v="A"/>
    <s v="A"/>
    <s v="A"/>
    <s v="A"/>
    <s v="A"/>
    <s v="A"/>
    <x v="2"/>
    <x v="3"/>
    <x v="7"/>
    <x v="5"/>
    <x v="16"/>
    <n v="2.5"/>
    <x v="1"/>
    <x v="16"/>
    <x v="5"/>
    <n v="2.3333333333333335"/>
    <x v="1"/>
    <x v="1"/>
    <x v="1"/>
    <x v="3"/>
    <x v="3"/>
    <n v="3.2"/>
    <x v="3"/>
    <x v="0"/>
    <x v="2"/>
    <x v="2"/>
    <x v="0"/>
    <n v="3.2"/>
    <x v="7"/>
    <x v="169"/>
    <n v="9.2856554490729213"/>
    <n v="6.666666666666643E-2"/>
  </r>
  <r>
    <x v="6"/>
    <x v="15"/>
    <s v="A"/>
    <s v="A"/>
    <s v="A"/>
    <s v="A"/>
    <s v="A"/>
    <s v="A"/>
    <s v="A"/>
    <s v="A"/>
    <s v="A"/>
    <s v="A"/>
    <x v="2"/>
    <x v="1"/>
    <x v="2"/>
    <x v="1"/>
    <x v="2"/>
    <n v="4.333333333333333"/>
    <x v="0"/>
    <x v="0"/>
    <x v="2"/>
    <n v="4"/>
    <x v="0"/>
    <x v="16"/>
    <x v="0"/>
    <x v="0"/>
    <x v="2"/>
    <n v="4.5"/>
    <x v="1"/>
    <x v="0"/>
    <x v="3"/>
    <x v="3"/>
    <x v="0"/>
    <n v="3.8"/>
    <x v="5"/>
    <x v="170"/>
    <n v="14.614121950451645"/>
    <n v="6.666666666666643E-2"/>
  </r>
  <r>
    <x v="6"/>
    <x v="16"/>
    <s v="B1"/>
    <s v="B1"/>
    <s v="B1"/>
    <s v="B1"/>
    <s v="B"/>
    <s v="B"/>
    <s v="B"/>
    <s v="B"/>
    <s v="B"/>
    <s v="B"/>
    <x v="1"/>
    <x v="0"/>
    <x v="1"/>
    <x v="2"/>
    <x v="3"/>
    <n v="3.8333333333333335"/>
    <x v="3"/>
    <x v="0"/>
    <x v="0"/>
    <n v="3.8333333333333335"/>
    <x v="3"/>
    <x v="2"/>
    <x v="1"/>
    <x v="3"/>
    <x v="0"/>
    <n v="3.4"/>
    <x v="1"/>
    <x v="5"/>
    <x v="1"/>
    <x v="3"/>
    <x v="0"/>
    <n v="3.6"/>
    <x v="5"/>
    <x v="171"/>
    <n v="12.481471205791808"/>
    <n v="-0.12500000000000044"/>
  </r>
  <r>
    <x v="6"/>
    <x v="17"/>
    <s v="—"/>
    <s v="B2"/>
    <s v="B2"/>
    <s v="B2"/>
    <s v="B"/>
    <s v="B"/>
    <s v="B"/>
    <s v="B"/>
    <s v="B"/>
    <s v="B"/>
    <x v="1"/>
    <x v="3"/>
    <x v="5"/>
    <x v="5"/>
    <x v="3"/>
    <n v="3.3333333333333335"/>
    <x v="1"/>
    <x v="2"/>
    <x v="3"/>
    <n v="3.3333333333333335"/>
    <x v="4"/>
    <x v="1"/>
    <x v="0"/>
    <x v="2"/>
    <x v="0"/>
    <n v="3.7"/>
    <x v="2"/>
    <x v="1"/>
    <x v="1"/>
    <x v="2"/>
    <x v="2"/>
    <n v="3.4"/>
    <x v="7"/>
    <x v="140"/>
    <n v="11.794019623895972"/>
    <n v="0"/>
  </r>
  <r>
    <x v="6"/>
    <x v="18"/>
    <s v="B2"/>
    <s v="B2"/>
    <s v="B2"/>
    <s v="B2"/>
    <s v="B"/>
    <s v="B"/>
    <s v="B"/>
    <s v="B"/>
    <s v="B"/>
    <s v="B"/>
    <x v="1"/>
    <x v="3"/>
    <x v="1"/>
    <x v="2"/>
    <x v="2"/>
    <n v="4"/>
    <x v="0"/>
    <x v="1"/>
    <x v="1"/>
    <n v="3.5"/>
    <x v="3"/>
    <x v="1"/>
    <x v="4"/>
    <x v="1"/>
    <x v="3"/>
    <n v="2.8"/>
    <x v="3"/>
    <x v="1"/>
    <x v="0"/>
    <x v="1"/>
    <x v="2"/>
    <n v="3.1"/>
    <x v="9"/>
    <x v="172"/>
    <n v="9.6770921230764486"/>
    <n v="1.6666666666667052E-2"/>
  </r>
  <r>
    <x v="6"/>
    <x v="19"/>
    <s v="A"/>
    <s v="A"/>
    <s v="A"/>
    <s v="A"/>
    <s v="A"/>
    <s v="A"/>
    <s v="A"/>
    <s v="A"/>
    <s v="A"/>
    <s v="A"/>
    <x v="2"/>
    <x v="3"/>
    <x v="1"/>
    <x v="2"/>
    <x v="4"/>
    <n v="3.6666666666666665"/>
    <x v="5"/>
    <x v="0"/>
    <x v="2"/>
    <n v="4.166666666666667"/>
    <x v="1"/>
    <x v="0"/>
    <x v="7"/>
    <x v="3"/>
    <x v="0"/>
    <n v="4"/>
    <x v="2"/>
    <x v="1"/>
    <x v="5"/>
    <x v="0"/>
    <x v="3"/>
    <n v="4"/>
    <x v="5"/>
    <x v="173"/>
    <n v="14.53404358647742"/>
    <n v="0.1333333333333333"/>
  </r>
  <r>
    <x v="6"/>
    <x v="20"/>
    <s v="A"/>
    <s v="A"/>
    <s v="A"/>
    <s v="A"/>
    <s v="A"/>
    <s v="A"/>
    <s v="A"/>
    <s v="A"/>
    <s v="A"/>
    <s v="A"/>
    <x v="2"/>
    <x v="3"/>
    <x v="5"/>
    <x v="2"/>
    <x v="2"/>
    <n v="3.8333333333333335"/>
    <x v="1"/>
    <x v="2"/>
    <x v="2"/>
    <n v="3.6666666666666665"/>
    <x v="4"/>
    <x v="1"/>
    <x v="1"/>
    <x v="4"/>
    <x v="3"/>
    <n v="2.9"/>
    <x v="0"/>
    <x v="1"/>
    <x v="2"/>
    <x v="1"/>
    <x v="2"/>
    <n v="3.1"/>
    <x v="0"/>
    <x v="174"/>
    <n v="11.621546043162025"/>
    <n v="8.3333333333333481E-2"/>
  </r>
  <r>
    <x v="6"/>
    <x v="21"/>
    <s v="B1"/>
    <s v="B1"/>
    <s v="B1"/>
    <s v="B1"/>
    <s v="B"/>
    <s v="B"/>
    <s v="B"/>
    <s v="B"/>
    <s v="C2"/>
    <s v="C1"/>
    <x v="1"/>
    <x v="1"/>
    <x v="2"/>
    <x v="1"/>
    <x v="3"/>
    <n v="4.166666666666667"/>
    <x v="0"/>
    <x v="0"/>
    <x v="0"/>
    <n v="4.166666666666667"/>
    <x v="2"/>
    <x v="0"/>
    <x v="7"/>
    <x v="3"/>
    <x v="0"/>
    <n v="4.0999999999999996"/>
    <x v="2"/>
    <x v="0"/>
    <x v="0"/>
    <x v="3"/>
    <x v="0"/>
    <n v="3.8"/>
    <x v="8"/>
    <x v="175"/>
    <n v="15.582172924995673"/>
    <n v="0.23333333333333339"/>
  </r>
  <r>
    <x v="6"/>
    <x v="22"/>
    <s v="A"/>
    <s v="A"/>
    <s v="A"/>
    <s v="A"/>
    <s v="A"/>
    <s v="A"/>
    <s v="A"/>
    <s v="A"/>
    <s v="A"/>
    <s v="A"/>
    <x v="2"/>
    <x v="0"/>
    <x v="1"/>
    <x v="1"/>
    <x v="3"/>
    <n v="4"/>
    <x v="1"/>
    <x v="2"/>
    <x v="0"/>
    <n v="3.8333333333333335"/>
    <x v="1"/>
    <x v="2"/>
    <x v="3"/>
    <x v="3"/>
    <x v="1"/>
    <n v="3.5"/>
    <x v="0"/>
    <x v="0"/>
    <x v="1"/>
    <x v="3"/>
    <x v="2"/>
    <n v="3.5"/>
    <x v="8"/>
    <x v="176"/>
    <n v="13.450905671169391"/>
    <n v="2.4999999999999911E-2"/>
  </r>
  <r>
    <x v="6"/>
    <x v="23"/>
    <s v="A"/>
    <s v="A"/>
    <s v="A"/>
    <s v="A"/>
    <s v="A"/>
    <s v="B"/>
    <s v="B"/>
    <s v="B"/>
    <s v="B"/>
    <s v="B"/>
    <x v="1"/>
    <x v="3"/>
    <x v="5"/>
    <x v="1"/>
    <x v="2"/>
    <n v="4"/>
    <x v="0"/>
    <x v="6"/>
    <x v="3"/>
    <n v="3.1666666666666665"/>
    <x v="1"/>
    <x v="1"/>
    <x v="1"/>
    <x v="1"/>
    <x v="3"/>
    <n v="3.1"/>
    <x v="1"/>
    <x v="2"/>
    <x v="0"/>
    <x v="2"/>
    <x v="2"/>
    <n v="3.2"/>
    <x v="7"/>
    <x v="177"/>
    <n v="11.025191372196373"/>
    <n v="6.666666666666643E-2"/>
  </r>
  <r>
    <x v="6"/>
    <x v="24"/>
    <s v="B1"/>
    <s v="B1"/>
    <s v="B1"/>
    <s v="B1"/>
    <s v="A"/>
    <s v="A"/>
    <s v="A"/>
    <s v="A"/>
    <s v="A"/>
    <s v="A"/>
    <x v="2"/>
    <x v="3"/>
    <x v="5"/>
    <x v="2"/>
    <x v="5"/>
    <n v="3.3333333333333335"/>
    <x v="0"/>
    <x v="2"/>
    <x v="1"/>
    <n v="3.6666666666666665"/>
    <x v="4"/>
    <x v="2"/>
    <x v="0"/>
    <x v="1"/>
    <x v="0"/>
    <n v="3.6"/>
    <x v="0"/>
    <x v="0"/>
    <x v="5"/>
    <x v="0"/>
    <x v="0"/>
    <n v="3.9"/>
    <x v="7"/>
    <x v="6"/>
    <n v="13.740870533588257"/>
    <n v="0.19999999999999973"/>
  </r>
  <r>
    <x v="6"/>
    <x v="25"/>
    <s v="A"/>
    <s v="A"/>
    <s v="A"/>
    <s v="A"/>
    <s v="A"/>
    <s v="A"/>
    <s v="A"/>
    <s v="A"/>
    <s v="A"/>
    <s v="A"/>
    <x v="2"/>
    <x v="3"/>
    <x v="5"/>
    <x v="4"/>
    <x v="16"/>
    <n v="2.8333333333333335"/>
    <x v="3"/>
    <x v="6"/>
    <x v="3"/>
    <n v="2.8333333333333335"/>
    <x v="4"/>
    <x v="1"/>
    <x v="0"/>
    <x v="3"/>
    <x v="1"/>
    <n v="3.4"/>
    <x v="2"/>
    <x v="3"/>
    <x v="2"/>
    <x v="3"/>
    <x v="2"/>
    <n v="3.2"/>
    <x v="7"/>
    <x v="178"/>
    <n v="10.10645549436053"/>
    <n v="0.14999999999999947"/>
  </r>
  <r>
    <x v="6"/>
    <x v="26"/>
    <s v="B2"/>
    <s v="B2"/>
    <s v="B2"/>
    <s v="B2"/>
    <s v="B"/>
    <s v="B"/>
    <s v="B"/>
    <s v="B"/>
    <s v="B"/>
    <s v="B"/>
    <x v="1"/>
    <x v="0"/>
    <x v="0"/>
    <x v="0"/>
    <x v="1"/>
    <n v="5"/>
    <x v="2"/>
    <x v="0"/>
    <x v="0"/>
    <n v="3.6666666666666665"/>
    <x v="2"/>
    <x v="2"/>
    <x v="7"/>
    <x v="2"/>
    <x v="0"/>
    <n v="4.0999999999999996"/>
    <x v="2"/>
    <x v="5"/>
    <x v="0"/>
    <x v="2"/>
    <x v="1"/>
    <n v="3.6"/>
    <x v="5"/>
    <x v="138"/>
    <n v="13.794573018091649"/>
    <n v="0.13333333333333375"/>
  </r>
  <r>
    <x v="6"/>
    <x v="27"/>
    <s v="A"/>
    <s v="A"/>
    <s v="A"/>
    <s v="A"/>
    <s v="A"/>
    <s v="A"/>
    <s v="A"/>
    <s v="A"/>
    <s v="A"/>
    <s v="A"/>
    <x v="2"/>
    <x v="3"/>
    <x v="1"/>
    <x v="2"/>
    <x v="3"/>
    <n v="3.8333333333333335"/>
    <x v="2"/>
    <x v="2"/>
    <x v="1"/>
    <n v="3.1666666666666665"/>
    <x v="4"/>
    <x v="5"/>
    <x v="4"/>
    <x v="1"/>
    <x v="3"/>
    <n v="2.8"/>
    <x v="1"/>
    <x v="1"/>
    <x v="14"/>
    <x v="3"/>
    <x v="1"/>
    <n v="3"/>
    <x v="7"/>
    <x v="78"/>
    <n v="10.004952767376073"/>
    <n v="-0.11666666666666625"/>
  </r>
  <r>
    <x v="6"/>
    <x v="28"/>
    <s v="B1"/>
    <s v="B1"/>
    <s v="B1"/>
    <s v="B1"/>
    <s v="B"/>
    <s v="B"/>
    <s v="B"/>
    <s v="B"/>
    <s v="C1"/>
    <s v="C1"/>
    <x v="3"/>
    <x v="2"/>
    <x v="2"/>
    <x v="3"/>
    <x v="2"/>
    <n v="4.5"/>
    <x v="1"/>
    <x v="3"/>
    <x v="0"/>
    <n v="4.166666666666667"/>
    <x v="7"/>
    <x v="26"/>
    <x v="2"/>
    <x v="0"/>
    <x v="2"/>
    <n v="4.9000000000000004"/>
    <x v="4"/>
    <x v="5"/>
    <x v="5"/>
    <x v="6"/>
    <x v="3"/>
    <n v="4.4000000000000004"/>
    <x v="5"/>
    <x v="179"/>
    <n v="17.592816900861799"/>
    <n v="9.1666666666666785E-2"/>
  </r>
  <r>
    <x v="6"/>
    <x v="29"/>
    <s v="not applicable"/>
    <s v="not applicable"/>
    <s v="not applicable"/>
    <s v="not applicable"/>
    <s v="not applicable"/>
    <s v="not applicable"/>
    <s v="not applicable"/>
    <s v="not applicable"/>
    <s v="not applicable"/>
    <s v="not applicable"/>
    <x v="4"/>
    <x v="5"/>
    <x v="31"/>
    <x v="1"/>
    <x v="3"/>
    <n v="4"/>
    <x v="1"/>
    <x v="1"/>
    <x v="1"/>
    <n v="4"/>
    <x v="2"/>
    <x v="2"/>
    <x v="0"/>
    <x v="2"/>
    <x v="0"/>
    <n v="4"/>
    <x v="1"/>
    <x v="0"/>
    <x v="0"/>
    <x v="0"/>
    <x v="2"/>
    <n v="4"/>
    <x v="44"/>
    <x v="180"/>
    <n v="13"/>
    <n v="0.13055555555555642"/>
  </r>
  <r>
    <x v="6"/>
    <x v="30"/>
    <s v="not applicable"/>
    <s v="not applicable"/>
    <s v="not applicable"/>
    <s v="not applicable"/>
    <s v="not applicable"/>
    <s v="not applicable"/>
    <s v="not applicable"/>
    <s v="not applicable"/>
    <s v="not applicable"/>
    <s v="not applicable"/>
    <x v="4"/>
    <x v="6"/>
    <x v="52"/>
    <x v="47"/>
    <x v="47"/>
    <n v="4"/>
    <x v="41"/>
    <x v="37"/>
    <x v="14"/>
    <n v="3.8000000000000003"/>
    <x v="38"/>
    <x v="46"/>
    <x v="46"/>
    <x v="36"/>
    <x v="4"/>
    <n v="3.7"/>
    <x v="24"/>
    <x v="38"/>
    <x v="0"/>
    <x v="15"/>
    <x v="33"/>
    <n v="3.6"/>
    <x v="51"/>
    <x v="181"/>
    <n v="13.4"/>
    <n v="4.102564102564088E-2"/>
  </r>
  <r>
    <x v="6"/>
    <x v="31"/>
    <s v="not applicable"/>
    <s v="not applicable"/>
    <s v="not applicable"/>
    <s v="not applicable"/>
    <s v="not applicable"/>
    <s v="not applicable"/>
    <s v="not applicable"/>
    <s v="not applicable"/>
    <s v="not applicable"/>
    <s v="not applicable"/>
    <x v="4"/>
    <x v="7"/>
    <x v="53"/>
    <x v="48"/>
    <x v="48"/>
    <n v="3.8452380952380949"/>
    <x v="46"/>
    <x v="36"/>
    <x v="45"/>
    <n v="3.6428571428571437"/>
    <x v="44"/>
    <x v="54"/>
    <x v="47"/>
    <x v="24"/>
    <x v="50"/>
    <n v="3.7107142857142854"/>
    <x v="0"/>
    <x v="49"/>
    <x v="46"/>
    <x v="50"/>
    <x v="48"/>
    <n v="3.6"/>
    <x v="52"/>
    <x v="182"/>
    <n v="13.092479059250365"/>
    <n v="-1.2014991181659163E-3"/>
  </r>
  <r>
    <x v="6"/>
    <x v="32"/>
    <s v="not applicable"/>
    <s v="not applicable"/>
    <s v="not applicable"/>
    <s v="not applicable"/>
    <s v="not applicable"/>
    <s v="not applicable"/>
    <s v="not applicable"/>
    <s v="not applicable"/>
    <s v="not applicable"/>
    <s v="not applicable"/>
    <x v="4"/>
    <x v="3"/>
    <x v="54"/>
    <x v="49"/>
    <x v="49"/>
    <n v="3.3055555555555558"/>
    <x v="47"/>
    <x v="28"/>
    <x v="43"/>
    <n v="3.2500000000000004"/>
    <x v="21"/>
    <x v="55"/>
    <x v="48"/>
    <x v="49"/>
    <x v="1"/>
    <n v="3.15"/>
    <x v="47"/>
    <x v="50"/>
    <x v="16"/>
    <x v="2"/>
    <x v="35"/>
    <n v="3.2083333333333335"/>
    <x v="30"/>
    <x v="183"/>
    <n v="10.612602153936395"/>
    <n v="7.7083333333333393E-2"/>
  </r>
  <r>
    <x v="6"/>
    <x v="33"/>
    <s v="not applicable"/>
    <s v="not applicable"/>
    <s v="not applicable"/>
    <s v="not applicable"/>
    <s v="not applicable"/>
    <s v="not applicable"/>
    <s v="not applicable"/>
    <s v="not applicable"/>
    <s v="not applicable"/>
    <s v="not applicable"/>
    <x v="4"/>
    <x v="8"/>
    <x v="11"/>
    <x v="1"/>
    <x v="13"/>
    <n v="4.125"/>
    <x v="48"/>
    <x v="31"/>
    <x v="28"/>
    <n v="3.7708333333333335"/>
    <x v="2"/>
    <x v="56"/>
    <x v="49"/>
    <x v="50"/>
    <x v="51"/>
    <n v="4.0749999999999993"/>
    <x v="48"/>
    <x v="51"/>
    <x v="47"/>
    <x v="0"/>
    <x v="0"/>
    <n v="3.8000000000000003"/>
    <x v="53"/>
    <x v="184"/>
    <n v="14.317622752021546"/>
    <n v="0.13067129629629637"/>
  </r>
  <r>
    <x v="6"/>
    <x v="34"/>
    <s v="not applicable"/>
    <s v="not applicable"/>
    <s v="not applicable"/>
    <s v="not applicable"/>
    <s v="not applicable"/>
    <s v="not applicable"/>
    <s v="not applicable"/>
    <s v="not applicable"/>
    <s v="not applicable"/>
    <s v="not applicable"/>
    <x v="4"/>
    <x v="8"/>
    <x v="17"/>
    <x v="26"/>
    <x v="2"/>
    <n v="4.375"/>
    <x v="10"/>
    <x v="0"/>
    <x v="46"/>
    <n v="4.104166666666667"/>
    <x v="45"/>
    <x v="0"/>
    <x v="50"/>
    <x v="51"/>
    <x v="52"/>
    <n v="4.1875"/>
    <x v="49"/>
    <x v="52"/>
    <x v="48"/>
    <x v="51"/>
    <x v="0"/>
    <n v="3.9875000000000007"/>
    <x v="53"/>
    <x v="185"/>
    <n v="15.58715072445014"/>
    <n v="2.4255952380952905E-2"/>
  </r>
  <r>
    <x v="6"/>
    <x v="35"/>
    <s v="not applicable"/>
    <s v="not applicable"/>
    <s v="not applicable"/>
    <s v="not applicable"/>
    <s v="not applicable"/>
    <s v="not applicable"/>
    <s v="not applicable"/>
    <s v="not applicable"/>
    <s v="not applicable"/>
    <s v="not applicable"/>
    <x v="4"/>
    <x v="8"/>
    <x v="55"/>
    <x v="50"/>
    <x v="50"/>
    <n v="4.25"/>
    <x v="49"/>
    <x v="41"/>
    <x v="47"/>
    <n v="3.9375"/>
    <x v="46"/>
    <x v="57"/>
    <x v="51"/>
    <x v="52"/>
    <x v="53"/>
    <n v="4.1312499999999996"/>
    <x v="50"/>
    <x v="53"/>
    <x v="49"/>
    <x v="52"/>
    <x v="0"/>
    <n v="3.8937500000000003"/>
    <x v="53"/>
    <x v="186"/>
    <n v="14.952386738235841"/>
    <n v="7.7463624338623749E-2"/>
  </r>
  <r>
    <x v="6"/>
    <x v="36"/>
    <s v="not applicable"/>
    <s v="not applicable"/>
    <s v="not applicable"/>
    <s v="not applicable"/>
    <s v="not applicable"/>
    <s v="not applicable"/>
    <s v="not applicable"/>
    <s v="not applicable"/>
    <s v="not applicable"/>
    <s v="not applicable"/>
    <x v="4"/>
    <x v="9"/>
    <x v="23"/>
    <x v="51"/>
    <x v="21"/>
    <n v="4.2857142857142856"/>
    <x v="40"/>
    <x v="23"/>
    <x v="48"/>
    <n v="3.9761904761904758"/>
    <x v="13"/>
    <x v="58"/>
    <x v="33"/>
    <x v="41"/>
    <x v="4"/>
    <n v="3.8857142857142861"/>
    <x v="51"/>
    <x v="39"/>
    <x v="50"/>
    <x v="40"/>
    <x v="49"/>
    <n v="3.7142857142857149"/>
    <x v="54"/>
    <x v="187"/>
    <n v="14.206092743661213"/>
    <n v="5.8333333333333251E-2"/>
  </r>
  <r>
    <x v="6"/>
    <x v="37"/>
    <s v="not applicable"/>
    <s v="not applicable"/>
    <s v="not applicable"/>
    <s v="not applicable"/>
    <s v="not applicable"/>
    <s v="not applicable"/>
    <s v="not applicable"/>
    <s v="not applicable"/>
    <s v="not applicable"/>
    <s v="not applicable"/>
    <x v="4"/>
    <x v="10"/>
    <x v="1"/>
    <x v="2"/>
    <x v="3"/>
    <n v="3.8333333333333335"/>
    <x v="0"/>
    <x v="2"/>
    <x v="35"/>
    <n v="4.166666666666667"/>
    <x v="2"/>
    <x v="2"/>
    <x v="0"/>
    <x v="2"/>
    <x v="1"/>
    <n v="3.8"/>
    <x v="2"/>
    <x v="0"/>
    <x v="5"/>
    <x v="0"/>
    <x v="0"/>
    <n v="4"/>
    <x v="7"/>
    <x v="10"/>
    <n v="15.191929328818196"/>
    <n v="2.4999999999999911E-2"/>
  </r>
  <r>
    <x v="6"/>
    <x v="38"/>
    <s v="not applicable"/>
    <s v="not applicable"/>
    <s v="not applicable"/>
    <s v="not applicable"/>
    <s v="not applicable"/>
    <s v="not applicable"/>
    <s v="not applicable"/>
    <s v="not applicable"/>
    <s v="not applicable"/>
    <s v="not applicable"/>
    <x v="4"/>
    <x v="11"/>
    <x v="54"/>
    <x v="49"/>
    <x v="49"/>
    <n v="3.3055555555555558"/>
    <x v="47"/>
    <x v="28"/>
    <x v="43"/>
    <n v="3.2500000000000004"/>
    <x v="21"/>
    <x v="55"/>
    <x v="48"/>
    <x v="49"/>
    <x v="1"/>
    <n v="3.15"/>
    <x v="47"/>
    <x v="50"/>
    <x v="16"/>
    <x v="2"/>
    <x v="35"/>
    <n v="3.2083333333333335"/>
    <x v="30"/>
    <x v="188"/>
    <n v="10.612602153936395"/>
    <n v="7.708333333333324E-2"/>
  </r>
  <r>
    <x v="6"/>
    <x v="39"/>
    <s v="not applicable"/>
    <s v="not applicable"/>
    <s v="not applicable"/>
    <s v="not applicable"/>
    <s v="not applicable"/>
    <s v="not applicable"/>
    <s v="not applicable"/>
    <s v="not applicable"/>
    <s v="not applicable"/>
    <s v="not applicable"/>
    <x v="4"/>
    <x v="12"/>
    <x v="56"/>
    <x v="1"/>
    <x v="51"/>
    <n v="4.1666666666666661"/>
    <x v="1"/>
    <x v="37"/>
    <x v="14"/>
    <n v="3.7666666666666666"/>
    <x v="47"/>
    <x v="59"/>
    <x v="7"/>
    <x v="53"/>
    <x v="54"/>
    <n v="4.38"/>
    <x v="46"/>
    <x v="31"/>
    <x v="45"/>
    <x v="0"/>
    <x v="46"/>
    <n v="3.9799999999999995"/>
    <x v="55"/>
    <x v="189"/>
    <n v="15.198617161390976"/>
    <n v="0.13666666666666655"/>
  </r>
  <r>
    <x v="6"/>
    <x v="40"/>
    <s v="not applicable"/>
    <s v="not applicable"/>
    <s v="not applicable"/>
    <s v="not applicable"/>
    <s v="not applicable"/>
    <s v="not applicable"/>
    <s v="not applicable"/>
    <s v="not applicable"/>
    <s v="not applicable"/>
    <s v="not applicable"/>
    <x v="4"/>
    <x v="13"/>
    <x v="2"/>
    <x v="52"/>
    <x v="2"/>
    <n v="4.4444444444444446"/>
    <x v="50"/>
    <x v="42"/>
    <x v="41"/>
    <n v="4.0555555555555562"/>
    <x v="48"/>
    <x v="53"/>
    <x v="52"/>
    <x v="29"/>
    <x v="0"/>
    <n v="4.4000000000000004"/>
    <x v="2"/>
    <x v="54"/>
    <x v="51"/>
    <x v="53"/>
    <x v="47"/>
    <n v="4.1333333333333337"/>
    <x v="56"/>
    <x v="190"/>
    <n v="16.203507823457308"/>
    <n v="0.15000000000000005"/>
  </r>
  <r>
    <x v="7"/>
    <x v="42"/>
    <s v="A"/>
    <s v="A"/>
    <s v="A"/>
    <s v="A"/>
    <s v="A"/>
    <s v="A"/>
    <s v="A"/>
    <s v="A"/>
    <s v="A"/>
    <s v="A"/>
    <x v="2"/>
    <x v="0"/>
    <x v="5"/>
    <x v="4"/>
    <x v="4"/>
    <n v="3.3333333333333335"/>
    <x v="3"/>
    <x v="15"/>
    <x v="1"/>
    <n v="2.8333333333333335"/>
    <x v="6"/>
    <x v="5"/>
    <x v="1"/>
    <x v="4"/>
    <x v="18"/>
    <n v="2.5"/>
    <x v="6"/>
    <x v="0"/>
    <x v="1"/>
    <x v="1"/>
    <x v="4"/>
    <n v="2.7"/>
    <x v="7"/>
    <x v="191"/>
    <n v="8.2622011578916013"/>
    <n v="-0.19166666666666687"/>
  </r>
  <r>
    <x v="7"/>
    <x v="0"/>
    <s v="—"/>
    <s v="—"/>
    <s v="B1"/>
    <s v="B1"/>
    <s v="B"/>
    <s v="B"/>
    <s v="B"/>
    <s v="C"/>
    <s v="C1"/>
    <s v="C2"/>
    <x v="0"/>
    <x v="0"/>
    <x v="1"/>
    <x v="0"/>
    <x v="1"/>
    <n v="4.666666666666667"/>
    <x v="5"/>
    <x v="3"/>
    <x v="35"/>
    <n v="4.666666666666667"/>
    <x v="0"/>
    <x v="0"/>
    <x v="2"/>
    <x v="0"/>
    <x v="4"/>
    <n v="4.4000000000000004"/>
    <x v="2"/>
    <x v="5"/>
    <x v="5"/>
    <x v="6"/>
    <x v="0"/>
    <n v="4.2"/>
    <x v="0"/>
    <x v="192"/>
    <n v="19.128078223726966"/>
    <n v="-2.5000000000000355E-2"/>
  </r>
  <r>
    <x v="7"/>
    <x v="2"/>
    <s v="B1"/>
    <s v="B1"/>
    <s v="B1"/>
    <s v="B1"/>
    <s v="B"/>
    <s v="B"/>
    <s v="B"/>
    <s v="B"/>
    <s v="B"/>
    <s v="B"/>
    <x v="1"/>
    <x v="1"/>
    <x v="2"/>
    <x v="1"/>
    <x v="2"/>
    <n v="4.333333333333333"/>
    <x v="3"/>
    <x v="0"/>
    <x v="1"/>
    <n v="3.5"/>
    <x v="0"/>
    <x v="0"/>
    <x v="7"/>
    <x v="2"/>
    <x v="0"/>
    <n v="4.3"/>
    <x v="2"/>
    <x v="0"/>
    <x v="0"/>
    <x v="3"/>
    <x v="3"/>
    <n v="3.9"/>
    <x v="7"/>
    <x v="193"/>
    <n v="15.103800211584492"/>
    <n v="4.1666666666666519E-2"/>
  </r>
  <r>
    <x v="7"/>
    <x v="3"/>
    <s v="A"/>
    <s v="A"/>
    <s v="A"/>
    <s v="A"/>
    <s v="A"/>
    <s v="A"/>
    <s v="A"/>
    <s v="A"/>
    <s v="A"/>
    <s v="A"/>
    <x v="2"/>
    <x v="1"/>
    <x v="2"/>
    <x v="3"/>
    <x v="2"/>
    <n v="4.5"/>
    <x v="1"/>
    <x v="2"/>
    <x v="2"/>
    <n v="3.6666666666666665"/>
    <x v="0"/>
    <x v="0"/>
    <x v="2"/>
    <x v="0"/>
    <x v="49"/>
    <n v="4.8"/>
    <x v="4"/>
    <x v="5"/>
    <x v="3"/>
    <x v="49"/>
    <x v="6"/>
    <n v="4.8"/>
    <x v="8"/>
    <x v="161"/>
    <n v="20.270021021777165"/>
    <n v="0"/>
  </r>
  <r>
    <x v="7"/>
    <x v="4"/>
    <s v="A"/>
    <s v="A"/>
    <s v="A"/>
    <s v="A"/>
    <s v="A"/>
    <s v="A"/>
    <s v="A"/>
    <s v="A"/>
    <s v="A"/>
    <s v="A"/>
    <x v="2"/>
    <x v="2"/>
    <x v="2"/>
    <x v="3"/>
    <x v="1"/>
    <n v="4.666666666666667"/>
    <x v="0"/>
    <x v="0"/>
    <x v="2"/>
    <n v="4"/>
    <x v="0"/>
    <x v="2"/>
    <x v="0"/>
    <x v="3"/>
    <x v="4"/>
    <n v="3.9"/>
    <x v="0"/>
    <x v="5"/>
    <x v="0"/>
    <x v="0"/>
    <x v="0"/>
    <n v="3.9"/>
    <x v="5"/>
    <x v="194"/>
    <n v="14.779854952724083"/>
    <n v="-0.11666666666666625"/>
  </r>
  <r>
    <x v="7"/>
    <x v="41"/>
    <s v="—"/>
    <s v="—"/>
    <s v="—"/>
    <s v="B1"/>
    <s v="B"/>
    <s v="B"/>
    <s v="B"/>
    <s v="C"/>
    <s v="C1"/>
    <s v="C2"/>
    <x v="0"/>
    <x v="0"/>
    <x v="2"/>
    <x v="3"/>
    <x v="1"/>
    <n v="4.666666666666667"/>
    <x v="51"/>
    <x v="2"/>
    <x v="29"/>
    <n v="5"/>
    <x v="0"/>
    <x v="0"/>
    <x v="2"/>
    <x v="0"/>
    <x v="1"/>
    <n v="4.3"/>
    <x v="2"/>
    <x v="42"/>
    <x v="39"/>
    <x v="6"/>
    <x v="3"/>
    <n v="4.5999999999999996"/>
    <x v="9"/>
    <x v="195"/>
    <n v="17.771328456755857"/>
    <n v="6.6666666666668206E-2"/>
  </r>
  <r>
    <x v="7"/>
    <x v="7"/>
    <s v="A"/>
    <s v="A"/>
    <s v="A"/>
    <s v="A"/>
    <s v="A"/>
    <s v="A"/>
    <s v="A"/>
    <s v="A"/>
    <s v="A"/>
    <s v="A"/>
    <x v="2"/>
    <x v="3"/>
    <x v="7"/>
    <x v="4"/>
    <x v="5"/>
    <n v="3"/>
    <x v="2"/>
    <x v="1"/>
    <x v="3"/>
    <n v="2.8333333333333335"/>
    <x v="1"/>
    <x v="5"/>
    <x v="1"/>
    <x v="3"/>
    <x v="1"/>
    <n v="3.2"/>
    <x v="0"/>
    <x v="43"/>
    <x v="2"/>
    <x v="2"/>
    <x v="2"/>
    <n v="2.9"/>
    <x v="9"/>
    <x v="196"/>
    <n v="8.2582637191085428"/>
    <n v="8.3333333333341919E-3"/>
  </r>
  <r>
    <x v="7"/>
    <x v="8"/>
    <s v="A"/>
    <s v="A"/>
    <s v="A"/>
    <s v="A"/>
    <s v="A"/>
    <s v="A"/>
    <s v="A"/>
    <s v="A"/>
    <s v="A"/>
    <s v="A"/>
    <x v="2"/>
    <x v="0"/>
    <x v="2"/>
    <x v="1"/>
    <x v="2"/>
    <n v="4.333333333333333"/>
    <x v="5"/>
    <x v="0"/>
    <x v="0"/>
    <n v="4.333333333333333"/>
    <x v="0"/>
    <x v="2"/>
    <x v="2"/>
    <x v="0"/>
    <x v="0"/>
    <n v="4.4000000000000004"/>
    <x v="0"/>
    <x v="1"/>
    <x v="0"/>
    <x v="0"/>
    <x v="0"/>
    <n v="3.7"/>
    <x v="5"/>
    <x v="197"/>
    <n v="14.410152960963435"/>
    <n v="1.6666666666666607E-2"/>
  </r>
  <r>
    <x v="7"/>
    <x v="9"/>
    <s v="A"/>
    <s v="A"/>
    <s v="A"/>
    <s v="A"/>
    <s v="A"/>
    <s v="A"/>
    <s v="A"/>
    <s v="A"/>
    <s v="A"/>
    <s v="A"/>
    <x v="2"/>
    <x v="2"/>
    <x v="2"/>
    <x v="1"/>
    <x v="3"/>
    <n v="4.166666666666667"/>
    <x v="0"/>
    <x v="2"/>
    <x v="2"/>
    <n v="3.8333333333333335"/>
    <x v="2"/>
    <x v="0"/>
    <x v="7"/>
    <x v="3"/>
    <x v="0"/>
    <n v="4.0999999999999996"/>
    <x v="0"/>
    <x v="0"/>
    <x v="0"/>
    <x v="6"/>
    <x v="0"/>
    <n v="3.9"/>
    <x v="8"/>
    <x v="115"/>
    <n v="15.690886658806408"/>
    <n v="-4.9999999999999822E-2"/>
  </r>
  <r>
    <x v="7"/>
    <x v="10"/>
    <s v="A"/>
    <s v="A"/>
    <s v="A"/>
    <s v="A"/>
    <s v="A"/>
    <s v="A"/>
    <s v="A"/>
    <s v="A"/>
    <s v="A"/>
    <s v="A"/>
    <x v="2"/>
    <x v="1"/>
    <x v="1"/>
    <x v="2"/>
    <x v="5"/>
    <n v="3.5"/>
    <x v="1"/>
    <x v="1"/>
    <x v="0"/>
    <n v="3.6666666666666665"/>
    <x v="2"/>
    <x v="0"/>
    <x v="7"/>
    <x v="2"/>
    <x v="0"/>
    <n v="4.2"/>
    <x v="2"/>
    <x v="2"/>
    <x v="0"/>
    <x v="0"/>
    <x v="2"/>
    <n v="3.6"/>
    <x v="0"/>
    <x v="167"/>
    <n v="14.362318835258385"/>
    <n v="0"/>
  </r>
  <r>
    <x v="7"/>
    <x v="11"/>
    <s v="B1"/>
    <s v="B1"/>
    <s v="B1"/>
    <s v="B1"/>
    <s v="B"/>
    <s v="B"/>
    <s v="A"/>
    <s v="A"/>
    <s v="A"/>
    <s v="A"/>
    <x v="2"/>
    <x v="3"/>
    <x v="7"/>
    <x v="5"/>
    <x v="5"/>
    <n v="2.8333333333333335"/>
    <x v="2"/>
    <x v="1"/>
    <x v="3"/>
    <n v="2.8333333333333335"/>
    <x v="4"/>
    <x v="3"/>
    <x v="1"/>
    <x v="1"/>
    <x v="0"/>
    <n v="3"/>
    <x v="2"/>
    <x v="2"/>
    <x v="2"/>
    <x v="1"/>
    <x v="0"/>
    <n v="3.2"/>
    <x v="7"/>
    <x v="198"/>
    <n v="9.7922384093530077"/>
    <n v="0.20000000000000018"/>
  </r>
  <r>
    <x v="7"/>
    <x v="12"/>
    <s v="B1"/>
    <s v="B1"/>
    <s v="B1"/>
    <s v="B1"/>
    <s v="B"/>
    <s v="B"/>
    <s v="B"/>
    <s v="A"/>
    <s v="A"/>
    <s v="A"/>
    <x v="2"/>
    <x v="3"/>
    <x v="7"/>
    <x v="5"/>
    <x v="27"/>
    <n v="2.6666666666666701"/>
    <x v="1"/>
    <x v="1"/>
    <x v="3"/>
    <n v="3.1666666666666665"/>
    <x v="4"/>
    <x v="4"/>
    <x v="4"/>
    <x v="1"/>
    <x v="1"/>
    <n v="2.8"/>
    <x v="1"/>
    <x v="2"/>
    <x v="2"/>
    <x v="1"/>
    <x v="2"/>
    <n v="2.9"/>
    <x v="7"/>
    <x v="199"/>
    <n v="8.8503101313791248"/>
    <n v="7.5000000000000622E-2"/>
  </r>
  <r>
    <x v="7"/>
    <x v="13"/>
    <s v="A"/>
    <s v="A"/>
    <s v="A"/>
    <s v="A"/>
    <s v="A"/>
    <s v="B"/>
    <s v="B"/>
    <s v="B"/>
    <s v="B"/>
    <s v="B"/>
    <x v="1"/>
    <x v="4"/>
    <x v="5"/>
    <x v="2"/>
    <x v="3"/>
    <n v="3.6666666666666665"/>
    <x v="0"/>
    <x v="2"/>
    <x v="35"/>
    <n v="4.166666666666667"/>
    <x v="0"/>
    <x v="2"/>
    <x v="7"/>
    <x v="0"/>
    <x v="1"/>
    <n v="4.0999999999999996"/>
    <x v="2"/>
    <x v="0"/>
    <x v="5"/>
    <x v="0"/>
    <x v="3"/>
    <n v="4.0999999999999996"/>
    <x v="7"/>
    <x v="193"/>
    <n v="15.694686028028293"/>
    <n v="5.8333333333332682E-2"/>
  </r>
  <r>
    <x v="7"/>
    <x v="43"/>
    <s v="A"/>
    <s v="A"/>
    <s v="A"/>
    <s v="A"/>
    <s v="A"/>
    <s v="A"/>
    <s v="A"/>
    <s v="A"/>
    <s v="A"/>
    <s v="A"/>
    <x v="2"/>
    <x v="2"/>
    <x v="57"/>
    <x v="53"/>
    <x v="52"/>
    <m/>
    <x v="52"/>
    <x v="48"/>
    <x v="49"/>
    <m/>
    <x v="49"/>
    <x v="60"/>
    <x v="53"/>
    <x v="54"/>
    <x v="55"/>
    <m/>
    <x v="52"/>
    <x v="55"/>
    <x v="52"/>
    <x v="54"/>
    <x v="50"/>
    <m/>
    <x v="57"/>
    <x v="200"/>
    <m/>
    <m/>
  </r>
  <r>
    <x v="7"/>
    <x v="14"/>
    <s v="B2"/>
    <s v="B2"/>
    <s v="B2"/>
    <s v="B2"/>
    <s v="A"/>
    <s v="A"/>
    <s v="A"/>
    <s v="A"/>
    <s v="A"/>
    <s v="A"/>
    <x v="2"/>
    <x v="3"/>
    <x v="7"/>
    <x v="2"/>
    <x v="16"/>
    <n v="2.8333333333333335"/>
    <x v="3"/>
    <x v="16"/>
    <x v="5"/>
    <n v="2.1666666666666665"/>
    <x v="1"/>
    <x v="4"/>
    <x v="1"/>
    <x v="3"/>
    <x v="3"/>
    <n v="3"/>
    <x v="3"/>
    <x v="0"/>
    <x v="2"/>
    <x v="2"/>
    <x v="2"/>
    <n v="3.1"/>
    <x v="7"/>
    <x v="92"/>
    <n v="8.9693344782927493"/>
    <n v="-3.3333333333333659E-2"/>
  </r>
  <r>
    <x v="7"/>
    <x v="15"/>
    <s v="A"/>
    <s v="A"/>
    <s v="A"/>
    <s v="A"/>
    <s v="A"/>
    <s v="A"/>
    <s v="A"/>
    <s v="A"/>
    <s v="A"/>
    <s v="A"/>
    <x v="2"/>
    <x v="1"/>
    <x v="2"/>
    <x v="2"/>
    <x v="3"/>
    <n v="4"/>
    <x v="0"/>
    <x v="0"/>
    <x v="2"/>
    <n v="4"/>
    <x v="2"/>
    <x v="2"/>
    <x v="0"/>
    <x v="2"/>
    <x v="2"/>
    <n v="4.0999999999999996"/>
    <x v="1"/>
    <x v="0"/>
    <x v="3"/>
    <x v="3"/>
    <x v="0"/>
    <n v="3.8"/>
    <x v="5"/>
    <x v="112"/>
    <n v="14.02441820847948"/>
    <n v="-0.18333333333333357"/>
  </r>
  <r>
    <x v="7"/>
    <x v="16"/>
    <s v="B1"/>
    <s v="B1"/>
    <s v="B1"/>
    <s v="B1"/>
    <s v="B"/>
    <s v="B"/>
    <s v="B"/>
    <s v="B"/>
    <s v="B"/>
    <s v="B"/>
    <x v="1"/>
    <x v="0"/>
    <x v="5"/>
    <x v="2"/>
    <x v="3"/>
    <n v="3.6666666666666665"/>
    <x v="1"/>
    <x v="0"/>
    <x v="0"/>
    <n v="4"/>
    <x v="3"/>
    <x v="2"/>
    <x v="1"/>
    <x v="3"/>
    <x v="0"/>
    <n v="3.4"/>
    <x v="1"/>
    <x v="5"/>
    <x v="1"/>
    <x v="3"/>
    <x v="0"/>
    <n v="3.6"/>
    <x v="5"/>
    <x v="171"/>
    <n v="12.481471205791808"/>
    <n v="0"/>
  </r>
  <r>
    <x v="7"/>
    <x v="17"/>
    <s v="—"/>
    <s v="B2"/>
    <s v="B2"/>
    <s v="B2"/>
    <s v="B"/>
    <s v="B"/>
    <s v="B"/>
    <s v="B"/>
    <s v="B"/>
    <s v="B"/>
    <x v="1"/>
    <x v="3"/>
    <x v="5"/>
    <x v="5"/>
    <x v="3"/>
    <n v="3.3333333333333335"/>
    <x v="1"/>
    <x v="2"/>
    <x v="3"/>
    <n v="3.3333333333333335"/>
    <x v="4"/>
    <x v="1"/>
    <x v="0"/>
    <x v="2"/>
    <x v="0"/>
    <n v="3.7"/>
    <x v="2"/>
    <x v="1"/>
    <x v="1"/>
    <x v="2"/>
    <x v="2"/>
    <n v="3.4"/>
    <x v="7"/>
    <x v="140"/>
    <n v="11.794019623895972"/>
    <n v="0"/>
  </r>
  <r>
    <x v="7"/>
    <x v="18"/>
    <s v="B2"/>
    <s v="B2"/>
    <s v="B2"/>
    <s v="B2"/>
    <s v="B"/>
    <s v="B"/>
    <s v="B"/>
    <s v="B"/>
    <s v="B"/>
    <s v="B"/>
    <x v="1"/>
    <x v="3"/>
    <x v="1"/>
    <x v="2"/>
    <x v="2"/>
    <n v="4"/>
    <x v="0"/>
    <x v="2"/>
    <x v="1"/>
    <n v="3.6666666666666665"/>
    <x v="3"/>
    <x v="1"/>
    <x v="1"/>
    <x v="1"/>
    <x v="3"/>
    <n v="2.9"/>
    <x v="3"/>
    <x v="1"/>
    <x v="0"/>
    <x v="4"/>
    <x v="2"/>
    <n v="3"/>
    <x v="7"/>
    <x v="201"/>
    <n v="10.546622344058671"/>
    <n v="4.1666666666666519E-2"/>
  </r>
  <r>
    <x v="7"/>
    <x v="19"/>
    <s v="A"/>
    <s v="A"/>
    <s v="A"/>
    <s v="A"/>
    <s v="A"/>
    <s v="A"/>
    <s v="A"/>
    <s v="A"/>
    <s v="A"/>
    <s v="A"/>
    <x v="2"/>
    <x v="3"/>
    <x v="1"/>
    <x v="2"/>
    <x v="4"/>
    <n v="3.6666666666666665"/>
    <x v="5"/>
    <x v="0"/>
    <x v="2"/>
    <n v="4.166666666666667"/>
    <x v="1"/>
    <x v="0"/>
    <x v="7"/>
    <x v="3"/>
    <x v="0"/>
    <n v="4"/>
    <x v="2"/>
    <x v="1"/>
    <x v="5"/>
    <x v="0"/>
    <x v="3"/>
    <n v="4"/>
    <x v="9"/>
    <x v="173"/>
    <n v="13.760432505317906"/>
    <n v="0"/>
  </r>
  <r>
    <x v="7"/>
    <x v="20"/>
    <s v="A"/>
    <s v="A"/>
    <s v="A"/>
    <s v="A"/>
    <s v="A"/>
    <s v="A"/>
    <s v="A"/>
    <s v="A"/>
    <s v="A"/>
    <s v="A"/>
    <x v="2"/>
    <x v="3"/>
    <x v="5"/>
    <x v="2"/>
    <x v="2"/>
    <n v="3.8333333333333335"/>
    <x v="3"/>
    <x v="2"/>
    <x v="2"/>
    <n v="3.5"/>
    <x v="4"/>
    <x v="5"/>
    <x v="1"/>
    <x v="4"/>
    <x v="3"/>
    <n v="2.8"/>
    <x v="0"/>
    <x v="1"/>
    <x v="2"/>
    <x v="1"/>
    <x v="2"/>
    <n v="3.1"/>
    <x v="0"/>
    <x v="202"/>
    <n v="11.412142866876625"/>
    <n v="-6.6666666666666874E-2"/>
  </r>
  <r>
    <x v="7"/>
    <x v="21"/>
    <s v="B1"/>
    <s v="B1"/>
    <s v="B1"/>
    <s v="B1"/>
    <s v="B"/>
    <s v="B"/>
    <s v="B"/>
    <s v="B"/>
    <s v="C2"/>
    <s v="C1"/>
    <x v="1"/>
    <x v="1"/>
    <x v="2"/>
    <x v="1"/>
    <x v="3"/>
    <n v="4.166666666666667"/>
    <x v="0"/>
    <x v="0"/>
    <x v="0"/>
    <n v="4.166666666666667"/>
    <x v="2"/>
    <x v="0"/>
    <x v="2"/>
    <x v="2"/>
    <x v="0"/>
    <n v="4.3"/>
    <x v="2"/>
    <x v="0"/>
    <x v="0"/>
    <x v="0"/>
    <x v="0"/>
    <n v="3.9"/>
    <x v="0"/>
    <x v="203"/>
    <n v="16.753519347424447"/>
    <n v="7.4999999999999289E-2"/>
  </r>
  <r>
    <x v="7"/>
    <x v="22"/>
    <s v="A"/>
    <s v="A"/>
    <s v="A"/>
    <s v="A"/>
    <s v="A"/>
    <s v="A"/>
    <s v="A"/>
    <s v="A"/>
    <s v="A"/>
    <s v="A"/>
    <x v="2"/>
    <x v="0"/>
    <x v="1"/>
    <x v="1"/>
    <x v="3"/>
    <n v="4"/>
    <x v="1"/>
    <x v="2"/>
    <x v="0"/>
    <n v="3.8333333333333335"/>
    <x v="1"/>
    <x v="2"/>
    <x v="3"/>
    <x v="2"/>
    <x v="1"/>
    <n v="3.6"/>
    <x v="0"/>
    <x v="0"/>
    <x v="0"/>
    <x v="3"/>
    <x v="2"/>
    <n v="3.6"/>
    <x v="0"/>
    <x v="204"/>
    <n v="14.421232622700671"/>
    <n v="4.9999999999999822E-2"/>
  </r>
  <r>
    <x v="7"/>
    <x v="23"/>
    <s v="A"/>
    <s v="A"/>
    <s v="A"/>
    <s v="A"/>
    <s v="A"/>
    <s v="B"/>
    <s v="B"/>
    <s v="B"/>
    <s v="B"/>
    <s v="B"/>
    <x v="1"/>
    <x v="3"/>
    <x v="5"/>
    <x v="1"/>
    <x v="2"/>
    <n v="4"/>
    <x v="0"/>
    <x v="6"/>
    <x v="3"/>
    <n v="3.1666666666666665"/>
    <x v="1"/>
    <x v="5"/>
    <x v="1"/>
    <x v="1"/>
    <x v="3"/>
    <n v="3"/>
    <x v="3"/>
    <x v="2"/>
    <x v="0"/>
    <x v="2"/>
    <x v="2"/>
    <n v="3.1"/>
    <x v="5"/>
    <x v="146"/>
    <n v="10.128338352595527"/>
    <n v="-4.9999999999999822E-2"/>
  </r>
  <r>
    <x v="7"/>
    <x v="24"/>
    <s v="B1"/>
    <s v="B1"/>
    <s v="B1"/>
    <s v="B1"/>
    <s v="A"/>
    <s v="A"/>
    <s v="A"/>
    <s v="A"/>
    <s v="A"/>
    <s v="A"/>
    <x v="2"/>
    <x v="3"/>
    <x v="5"/>
    <x v="2"/>
    <x v="5"/>
    <n v="3.3333333333333335"/>
    <x v="0"/>
    <x v="2"/>
    <x v="1"/>
    <n v="3.6666666666666665"/>
    <x v="4"/>
    <x v="2"/>
    <x v="0"/>
    <x v="1"/>
    <x v="0"/>
    <n v="3.6"/>
    <x v="0"/>
    <x v="0"/>
    <x v="5"/>
    <x v="0"/>
    <x v="0"/>
    <n v="3.9"/>
    <x v="7"/>
    <x v="6"/>
    <n v="13.740870533588257"/>
    <n v="0"/>
  </r>
  <r>
    <x v="7"/>
    <x v="25"/>
    <s v="A"/>
    <s v="A"/>
    <s v="A"/>
    <s v="A"/>
    <s v="A"/>
    <s v="A"/>
    <s v="A"/>
    <s v="A"/>
    <s v="A"/>
    <s v="A"/>
    <x v="2"/>
    <x v="3"/>
    <x v="5"/>
    <x v="4"/>
    <x v="16"/>
    <n v="2.8333333333333335"/>
    <x v="2"/>
    <x v="6"/>
    <x v="3"/>
    <n v="2.6666666666666665"/>
    <x v="4"/>
    <x v="1"/>
    <x v="0"/>
    <x v="3"/>
    <x v="4"/>
    <n v="3.5"/>
    <x v="2"/>
    <x v="2"/>
    <x v="2"/>
    <x v="2"/>
    <x v="2"/>
    <n v="3.2"/>
    <x v="7"/>
    <x v="22"/>
    <n v="10.054379416481035"/>
    <n v="-1.6666666666666607E-2"/>
  </r>
  <r>
    <x v="7"/>
    <x v="26"/>
    <s v="B2"/>
    <s v="B2"/>
    <s v="B2"/>
    <s v="B2"/>
    <s v="B"/>
    <s v="B"/>
    <s v="B"/>
    <s v="B"/>
    <s v="B"/>
    <s v="B"/>
    <x v="1"/>
    <x v="0"/>
    <x v="0"/>
    <x v="0"/>
    <x v="1"/>
    <n v="5"/>
    <x v="2"/>
    <x v="2"/>
    <x v="0"/>
    <n v="3.5"/>
    <x v="2"/>
    <x v="0"/>
    <x v="7"/>
    <x v="0"/>
    <x v="0"/>
    <n v="4.3"/>
    <x v="2"/>
    <x v="5"/>
    <x v="0"/>
    <x v="2"/>
    <x v="1"/>
    <n v="3.6"/>
    <x v="5"/>
    <x v="127"/>
    <n v="13.819775168439039"/>
    <n v="8.3333333333337478E-3"/>
  </r>
  <r>
    <x v="7"/>
    <x v="27"/>
    <s v="A"/>
    <s v="A"/>
    <s v="A"/>
    <s v="A"/>
    <s v="A"/>
    <s v="A"/>
    <s v="A"/>
    <s v="A"/>
    <s v="A"/>
    <s v="A"/>
    <x v="2"/>
    <x v="3"/>
    <x v="1"/>
    <x v="4"/>
    <x v="2"/>
    <n v="3.8333333333333335"/>
    <x v="3"/>
    <x v="2"/>
    <x v="1"/>
    <n v="3.3333333333333335"/>
    <x v="4"/>
    <x v="5"/>
    <x v="1"/>
    <x v="1"/>
    <x v="3"/>
    <n v="2.9"/>
    <x v="1"/>
    <x v="1"/>
    <x v="14"/>
    <x v="3"/>
    <x v="2"/>
    <n v="3.1"/>
    <x v="0"/>
    <x v="142"/>
    <n v="11.35953493296255"/>
    <n v="9.1666666666666341E-2"/>
  </r>
  <r>
    <x v="7"/>
    <x v="28"/>
    <s v="B1"/>
    <s v="B1"/>
    <s v="B1"/>
    <s v="B1"/>
    <s v="B"/>
    <s v="B"/>
    <s v="B"/>
    <s v="B"/>
    <s v="C1"/>
    <s v="C1"/>
    <x v="3"/>
    <x v="2"/>
    <x v="2"/>
    <x v="3"/>
    <x v="2"/>
    <n v="4.5"/>
    <x v="1"/>
    <x v="3"/>
    <x v="0"/>
    <n v="4.166666666666667"/>
    <x v="7"/>
    <x v="26"/>
    <x v="2"/>
    <x v="0"/>
    <x v="2"/>
    <n v="4.9000000000000004"/>
    <x v="4"/>
    <x v="5"/>
    <x v="5"/>
    <x v="6"/>
    <x v="3"/>
    <n v="4.4000000000000004"/>
    <x v="5"/>
    <x v="179"/>
    <n v="17.592816900861799"/>
    <n v="0"/>
  </r>
  <r>
    <x v="7"/>
    <x v="29"/>
    <s v="not applicable"/>
    <s v="not applicable"/>
    <s v="not applicable"/>
    <s v="not applicable"/>
    <s v="not applicable"/>
    <s v="not applicable"/>
    <s v="not applicable"/>
    <s v="not applicable"/>
    <s v="not applicable"/>
    <s v="not applicable"/>
    <x v="4"/>
    <x v="5"/>
    <x v="58"/>
    <x v="2"/>
    <x v="8"/>
    <n v="3.7"/>
    <x v="32"/>
    <x v="7"/>
    <x v="36"/>
    <n v="3.5"/>
    <x v="1"/>
    <x v="27"/>
    <x v="46"/>
    <x v="3"/>
    <x v="4"/>
    <n v="3.6"/>
    <x v="25"/>
    <x v="24"/>
    <x v="53"/>
    <x v="35"/>
    <x v="33"/>
    <n v="3.5"/>
    <x v="58"/>
    <x v="205"/>
    <n v="12.700000000000001"/>
    <n v="-7.2604166666667691E-2"/>
  </r>
  <r>
    <x v="7"/>
    <x v="30"/>
    <s v="not applicable"/>
    <s v="not applicable"/>
    <s v="not applicable"/>
    <s v="not applicable"/>
    <s v="not applicable"/>
    <s v="not applicable"/>
    <s v="not applicable"/>
    <s v="not applicable"/>
    <s v="not applicable"/>
    <s v="not applicable"/>
    <x v="4"/>
    <x v="6"/>
    <x v="1"/>
    <x v="54"/>
    <x v="53"/>
    <n v="4.1000000000000005"/>
    <x v="53"/>
    <x v="37"/>
    <x v="50"/>
    <n v="3.9000000000000004"/>
    <x v="50"/>
    <x v="2"/>
    <x v="54"/>
    <x v="55"/>
    <x v="4"/>
    <n v="3.9000000000000004"/>
    <x v="24"/>
    <x v="0"/>
    <x v="54"/>
    <x v="3"/>
    <x v="51"/>
    <n v="3.7"/>
    <x v="59"/>
    <x v="206"/>
    <n v="14.100000000000001"/>
    <n v="0.10811965811965729"/>
  </r>
  <r>
    <x v="7"/>
    <x v="31"/>
    <s v="not applicable"/>
    <s v="not applicable"/>
    <s v="not applicable"/>
    <s v="not applicable"/>
    <s v="not applicable"/>
    <s v="not applicable"/>
    <s v="not applicable"/>
    <s v="not applicable"/>
    <s v="not applicable"/>
    <s v="not applicable"/>
    <x v="4"/>
    <x v="7"/>
    <x v="53"/>
    <x v="55"/>
    <x v="54"/>
    <n v="3.8333333333333344"/>
    <x v="46"/>
    <x v="49"/>
    <x v="45"/>
    <n v="3.6369047619047628"/>
    <x v="13"/>
    <x v="61"/>
    <x v="27"/>
    <x v="56"/>
    <x v="56"/>
    <n v="3.714285714285714"/>
    <x v="53"/>
    <x v="10"/>
    <x v="55"/>
    <x v="50"/>
    <x v="52"/>
    <n v="3.6142857142857143"/>
    <x v="60"/>
    <x v="182"/>
    <n v="13.329751759825855"/>
    <n v="0"/>
  </r>
  <r>
    <x v="7"/>
    <x v="32"/>
    <s v="not applicable"/>
    <s v="not applicable"/>
    <s v="not applicable"/>
    <s v="not applicable"/>
    <s v="not applicable"/>
    <s v="not applicable"/>
    <s v="not applicable"/>
    <s v="not applicable"/>
    <s v="not applicable"/>
    <s v="not applicable"/>
    <x v="4"/>
    <x v="3"/>
    <x v="59"/>
    <x v="56"/>
    <x v="49"/>
    <n v="3.3472222222222228"/>
    <x v="36"/>
    <x v="28"/>
    <x v="43"/>
    <n v="3.2083333333333335"/>
    <x v="21"/>
    <x v="42"/>
    <x v="55"/>
    <x v="57"/>
    <x v="57"/>
    <n v="3.1999999999999997"/>
    <x v="29"/>
    <x v="26"/>
    <x v="16"/>
    <x v="2"/>
    <x v="53"/>
    <n v="3.2416666666666671"/>
    <x v="30"/>
    <x v="207"/>
    <n v="10.722207276159166"/>
    <n v="2.0833333333333481E-2"/>
  </r>
  <r>
    <x v="7"/>
    <x v="33"/>
    <s v="not applicable"/>
    <s v="not applicable"/>
    <s v="not applicable"/>
    <s v="not applicable"/>
    <s v="not applicable"/>
    <s v="not applicable"/>
    <s v="not applicable"/>
    <s v="not applicable"/>
    <s v="not applicable"/>
    <s v="not applicable"/>
    <x v="4"/>
    <x v="8"/>
    <x v="11"/>
    <x v="16"/>
    <x v="55"/>
    <n v="4.0625"/>
    <x v="48"/>
    <x v="31"/>
    <x v="28"/>
    <n v="3.770833333333333"/>
    <x v="36"/>
    <x v="32"/>
    <x v="56"/>
    <x v="42"/>
    <x v="52"/>
    <n v="3.95"/>
    <x v="42"/>
    <x v="51"/>
    <x v="56"/>
    <x v="52"/>
    <x v="54"/>
    <n v="3.7500000000000004"/>
    <x v="61"/>
    <x v="208"/>
    <n v="14.527635802325152"/>
    <n v="-5.9375000000000178E-2"/>
  </r>
  <r>
    <x v="7"/>
    <x v="34"/>
    <s v="not applicable"/>
    <s v="not applicable"/>
    <s v="not applicable"/>
    <s v="not applicable"/>
    <s v="not applicable"/>
    <s v="not applicable"/>
    <s v="not applicable"/>
    <s v="not applicable"/>
    <s v="not applicable"/>
    <s v="not applicable"/>
    <x v="4"/>
    <x v="8"/>
    <x v="11"/>
    <x v="26"/>
    <x v="2"/>
    <n v="4.3333333333333339"/>
    <x v="54"/>
    <x v="50"/>
    <x v="46"/>
    <n v="4.1458333333333339"/>
    <x v="51"/>
    <x v="0"/>
    <x v="57"/>
    <x v="58"/>
    <x v="58"/>
    <n v="4.25"/>
    <x v="54"/>
    <x v="52"/>
    <x v="48"/>
    <x v="52"/>
    <x v="55"/>
    <n v="4.0374999999999996"/>
    <x v="43"/>
    <x v="197"/>
    <n v="16.043184442826586"/>
    <n v="2.8124999999999289E-2"/>
  </r>
  <r>
    <x v="7"/>
    <x v="35"/>
    <s v="not applicable"/>
    <s v="not applicable"/>
    <s v="not applicable"/>
    <s v="not applicable"/>
    <s v="not applicable"/>
    <s v="not applicable"/>
    <s v="not applicable"/>
    <s v="not applicable"/>
    <s v="not applicable"/>
    <s v="not applicable"/>
    <x v="4"/>
    <x v="8"/>
    <x v="11"/>
    <x v="57"/>
    <x v="56"/>
    <n v="4.1979166666666661"/>
    <x v="55"/>
    <x v="51"/>
    <x v="47"/>
    <n v="3.9583333333333326"/>
    <x v="52"/>
    <x v="62"/>
    <x v="50"/>
    <x v="52"/>
    <x v="43"/>
    <n v="4.0999999999999996"/>
    <x v="50"/>
    <x v="53"/>
    <x v="57"/>
    <x v="52"/>
    <x v="56"/>
    <n v="3.8937500000000003"/>
    <x v="62"/>
    <x v="209"/>
    <n v="15.285410122575872"/>
    <n v="-1.5625E-2"/>
  </r>
  <r>
    <x v="8"/>
    <x v="36"/>
    <s v="not applicable"/>
    <s v="not applicable"/>
    <s v="not applicable"/>
    <s v="not applicable"/>
    <s v="not applicable"/>
    <s v="not applicable"/>
    <s v="not applicable"/>
    <s v="not applicable"/>
    <s v="not applicable"/>
    <s v="not applicable"/>
    <x v="4"/>
    <x v="9"/>
    <x v="60"/>
    <x v="24"/>
    <x v="21"/>
    <n v="4.2380952380952381"/>
    <x v="56"/>
    <x v="23"/>
    <x v="48"/>
    <n v="4.0238095238095237"/>
    <x v="13"/>
    <x v="51"/>
    <x v="38"/>
    <x v="2"/>
    <x v="40"/>
    <n v="3.842857142857143"/>
    <x v="55"/>
    <x v="39"/>
    <x v="58"/>
    <x v="55"/>
    <x v="45"/>
    <n v="3.7142857142857149"/>
    <x v="32"/>
    <x v="210"/>
    <n v="14.327748542324198"/>
    <n v="-1.071428571428555E-2"/>
  </r>
  <r>
    <x v="8"/>
    <x v="37"/>
    <s v="not applicable"/>
    <s v="not applicable"/>
    <s v="not applicable"/>
    <s v="not applicable"/>
    <s v="not applicable"/>
    <s v="not applicable"/>
    <s v="not applicable"/>
    <s v="not applicable"/>
    <s v="not applicable"/>
    <s v="not applicable"/>
    <x v="4"/>
    <x v="10"/>
    <x v="5"/>
    <x v="2"/>
    <x v="3"/>
    <n v="3.6666666666666665"/>
    <x v="0"/>
    <x v="2"/>
    <x v="35"/>
    <n v="4.166666666666667"/>
    <x v="0"/>
    <x v="2"/>
    <x v="7"/>
    <x v="0"/>
    <x v="1"/>
    <n v="4.0999999999999996"/>
    <x v="2"/>
    <x v="0"/>
    <x v="5"/>
    <x v="0"/>
    <x v="3"/>
    <n v="4.0999999999999996"/>
    <x v="7"/>
    <x v="193"/>
    <n v="15.694686028028293"/>
    <n v="5.8333333333332682E-2"/>
  </r>
  <r>
    <x v="8"/>
    <x v="38"/>
    <s v="not applicable"/>
    <s v="not applicable"/>
    <s v="not applicable"/>
    <s v="not applicable"/>
    <s v="not applicable"/>
    <s v="not applicable"/>
    <s v="not applicable"/>
    <s v="not applicable"/>
    <s v="not applicable"/>
    <s v="not applicable"/>
    <x v="4"/>
    <x v="11"/>
    <x v="59"/>
    <x v="56"/>
    <x v="49"/>
    <n v="3.3472222222222232"/>
    <x v="36"/>
    <x v="28"/>
    <x v="43"/>
    <n v="3.2083333333333335"/>
    <x v="21"/>
    <x v="42"/>
    <x v="55"/>
    <x v="57"/>
    <x v="57"/>
    <n v="3.1999999999999997"/>
    <x v="29"/>
    <x v="26"/>
    <x v="16"/>
    <x v="2"/>
    <x v="53"/>
    <n v="3.2416666666666671"/>
    <x v="30"/>
    <x v="211"/>
    <n v="10.722207276159166"/>
    <n v="2.0833333333333409E-2"/>
  </r>
  <r>
    <x v="8"/>
    <x v="39"/>
    <s v="not applicable"/>
    <s v="not applicable"/>
    <s v="not applicable"/>
    <s v="not applicable"/>
    <s v="not applicable"/>
    <s v="not applicable"/>
    <s v="not applicable"/>
    <s v="not applicable"/>
    <s v="not applicable"/>
    <s v="not applicable"/>
    <x v="4"/>
    <x v="12"/>
    <x v="56"/>
    <x v="46"/>
    <x v="3"/>
    <n v="4.0999999999999996"/>
    <x v="57"/>
    <x v="37"/>
    <x v="14"/>
    <n v="3.8"/>
    <x v="53"/>
    <x v="52"/>
    <x v="58"/>
    <x v="53"/>
    <x v="54"/>
    <n v="4.34"/>
    <x v="46"/>
    <x v="31"/>
    <x v="45"/>
    <x v="56"/>
    <x v="46"/>
    <n v="3.9999999999999991"/>
    <x v="63"/>
    <x v="212"/>
    <n v="16.102815524904791"/>
    <n v="-1.3333333333333553E-2"/>
  </r>
  <r>
    <x v="8"/>
    <x v="40"/>
    <s v="not applicable"/>
    <s v="not applicable"/>
    <s v="not applicable"/>
    <s v="not applicable"/>
    <s v="not applicable"/>
    <s v="not applicable"/>
    <s v="not applicable"/>
    <s v="not applicable"/>
    <s v="not applicable"/>
    <s v="not applicable"/>
    <x v="4"/>
    <x v="13"/>
    <x v="2"/>
    <x v="52"/>
    <x v="2"/>
    <n v="4.4444444444444446"/>
    <x v="50"/>
    <x v="0"/>
    <x v="41"/>
    <n v="4"/>
    <x v="0"/>
    <x v="41"/>
    <x v="7"/>
    <x v="29"/>
    <x v="0"/>
    <n v="4.3"/>
    <x v="56"/>
    <x v="54"/>
    <x v="51"/>
    <x v="53"/>
    <x v="41"/>
    <n v="4.0666666666666664"/>
    <x v="64"/>
    <x v="213"/>
    <n v="16.021186170797431"/>
    <n v="-5.5555555555555358E-2"/>
  </r>
  <r>
    <x v="8"/>
    <x v="42"/>
    <s v="A"/>
    <s v="A"/>
    <s v="A"/>
    <s v="A"/>
    <s v="A"/>
    <s v="A"/>
    <s v="A"/>
    <s v="A"/>
    <s v="A"/>
    <s v="A"/>
    <x v="2"/>
    <x v="0"/>
    <x v="5"/>
    <x v="4"/>
    <x v="5"/>
    <n v="3.1666666666666665"/>
    <x v="3"/>
    <x v="15"/>
    <x v="1"/>
    <n v="2.8333333333333335"/>
    <x v="6"/>
    <x v="5"/>
    <x v="1"/>
    <x v="4"/>
    <x v="18"/>
    <n v="2.5"/>
    <x v="6"/>
    <x v="0"/>
    <x v="1"/>
    <x v="1"/>
    <x v="4"/>
    <n v="2.7"/>
    <x v="7"/>
    <x v="128"/>
    <n v="8.1506556831636292"/>
    <n v="-4.1666666666666963E-2"/>
  </r>
  <r>
    <x v="8"/>
    <x v="0"/>
    <s v="—"/>
    <s v="—"/>
    <s v="B1"/>
    <s v="B1"/>
    <s v="B"/>
    <s v="B"/>
    <s v="B"/>
    <s v="C"/>
    <s v="C1"/>
    <s v="C2"/>
    <x v="0"/>
    <x v="0"/>
    <x v="1"/>
    <x v="3"/>
    <x v="1"/>
    <n v="4.5"/>
    <x v="5"/>
    <x v="3"/>
    <x v="35"/>
    <n v="4.666666666666667"/>
    <x v="0"/>
    <x v="16"/>
    <x v="2"/>
    <x v="0"/>
    <x v="4"/>
    <n v="4.5"/>
    <x v="2"/>
    <x v="42"/>
    <x v="5"/>
    <x v="6"/>
    <x v="0"/>
    <n v="4.3"/>
    <x v="0"/>
    <x v="179"/>
    <n v="19.516914196449932"/>
    <n v="8.3333333333337478E-3"/>
  </r>
  <r>
    <x v="8"/>
    <x v="2"/>
    <s v="B1"/>
    <s v="B1"/>
    <s v="B1"/>
    <s v="B1"/>
    <s v="B"/>
    <s v="B"/>
    <s v="B"/>
    <s v="B"/>
    <s v="B"/>
    <s v="B"/>
    <x v="1"/>
    <x v="1"/>
    <x v="2"/>
    <x v="3"/>
    <x v="2"/>
    <n v="4.5"/>
    <x v="3"/>
    <x v="0"/>
    <x v="1"/>
    <n v="3.5"/>
    <x v="0"/>
    <x v="0"/>
    <x v="7"/>
    <x v="2"/>
    <x v="0"/>
    <n v="4.3"/>
    <x v="2"/>
    <x v="0"/>
    <x v="0"/>
    <x v="3"/>
    <x v="3"/>
    <n v="3.9"/>
    <x v="0"/>
    <x v="166"/>
    <n v="16.442848709205126"/>
    <n v="4.1666666666666963E-2"/>
  </r>
  <r>
    <x v="8"/>
    <x v="3"/>
    <s v="A"/>
    <s v="A"/>
    <s v="A"/>
    <s v="A"/>
    <s v="A"/>
    <s v="A"/>
    <s v="A"/>
    <s v="A"/>
    <s v="A"/>
    <s v="A"/>
    <x v="2"/>
    <x v="1"/>
    <x v="5"/>
    <x v="1"/>
    <x v="2"/>
    <n v="4"/>
    <x v="1"/>
    <x v="0"/>
    <x v="0"/>
    <n v="4"/>
    <x v="0"/>
    <x v="16"/>
    <x v="2"/>
    <x v="2"/>
    <x v="34"/>
    <n v="4.7"/>
    <x v="57"/>
    <x v="5"/>
    <x v="3"/>
    <x v="49"/>
    <x v="57"/>
    <n v="5"/>
    <x v="0"/>
    <x v="5"/>
    <n v="21.558149773971842"/>
    <n v="-1.6666666666666607E-2"/>
  </r>
  <r>
    <x v="8"/>
    <x v="4"/>
    <s v="A"/>
    <s v="A"/>
    <s v="A"/>
    <s v="A"/>
    <s v="A"/>
    <s v="A"/>
    <s v="A"/>
    <s v="A"/>
    <s v="A"/>
    <s v="A"/>
    <x v="2"/>
    <x v="2"/>
    <x v="2"/>
    <x v="3"/>
    <x v="1"/>
    <n v="4.666666666666667"/>
    <x v="0"/>
    <x v="0"/>
    <x v="0"/>
    <n v="4.166666666666667"/>
    <x v="0"/>
    <x v="2"/>
    <x v="7"/>
    <x v="3"/>
    <x v="4"/>
    <n v="4"/>
    <x v="2"/>
    <x v="5"/>
    <x v="0"/>
    <x v="0"/>
    <x v="0"/>
    <n v="4"/>
    <x v="7"/>
    <x v="214"/>
    <n v="16.111395496553151"/>
    <n v="9.1666666666666785E-2"/>
  </r>
  <r>
    <x v="8"/>
    <x v="41"/>
    <s v="—"/>
    <s v="—"/>
    <s v="—"/>
    <s v="B1"/>
    <s v="B"/>
    <s v="B"/>
    <s v="B"/>
    <s v="C"/>
    <s v="C1"/>
    <s v="C2"/>
    <x v="0"/>
    <x v="0"/>
    <x v="2"/>
    <x v="3"/>
    <x v="1"/>
    <n v="4.666666666666667"/>
    <x v="51"/>
    <x v="0"/>
    <x v="29"/>
    <n v="5.166666666666667"/>
    <x v="0"/>
    <x v="0"/>
    <x v="59"/>
    <x v="0"/>
    <x v="1"/>
    <n v="4.4000000000000004"/>
    <x v="4"/>
    <x v="42"/>
    <x v="39"/>
    <x v="6"/>
    <x v="3"/>
    <n v="4.7"/>
    <x v="8"/>
    <x v="215"/>
    <n v="21.185836252058497"/>
    <n v="9.1666666666665897E-2"/>
  </r>
  <r>
    <x v="8"/>
    <x v="7"/>
    <s v="A"/>
    <s v="A"/>
    <s v="A"/>
    <s v="A"/>
    <s v="A"/>
    <s v="A"/>
    <s v="A"/>
    <s v="A"/>
    <s v="A"/>
    <s v="A"/>
    <x v="2"/>
    <x v="3"/>
    <x v="7"/>
    <x v="2"/>
    <x v="4"/>
    <n v="3.3333333333333335"/>
    <x v="2"/>
    <x v="6"/>
    <x v="3"/>
    <n v="2.6666666666666665"/>
    <x v="4"/>
    <x v="5"/>
    <x v="3"/>
    <x v="3"/>
    <x v="1"/>
    <n v="3.2"/>
    <x v="0"/>
    <x v="3"/>
    <x v="2"/>
    <x v="2"/>
    <x v="2"/>
    <n v="3"/>
    <x v="5"/>
    <x v="22"/>
    <n v="9.1395377705683547"/>
    <n v="6.6666666666665986E-2"/>
  </r>
  <r>
    <x v="8"/>
    <x v="8"/>
    <s v="A"/>
    <s v="A"/>
    <s v="A"/>
    <s v="A"/>
    <s v="A"/>
    <s v="A"/>
    <s v="A"/>
    <s v="A"/>
    <s v="A"/>
    <s v="A"/>
    <x v="2"/>
    <x v="0"/>
    <x v="1"/>
    <x v="1"/>
    <x v="2"/>
    <n v="4.166666666666667"/>
    <x v="5"/>
    <x v="0"/>
    <x v="0"/>
    <n v="4.333333333333333"/>
    <x v="0"/>
    <x v="2"/>
    <x v="2"/>
    <x v="37"/>
    <x v="4"/>
    <n v="4.4000000000000004"/>
    <x v="0"/>
    <x v="1"/>
    <x v="0"/>
    <x v="0"/>
    <x v="3"/>
    <n v="3.8"/>
    <x v="8"/>
    <x v="165"/>
    <n v="15.989302277375559"/>
    <n v="-1.6666666666666607E-2"/>
  </r>
  <r>
    <x v="8"/>
    <x v="9"/>
    <s v="A"/>
    <s v="A"/>
    <s v="A"/>
    <s v="A"/>
    <s v="A"/>
    <s v="A"/>
    <s v="A"/>
    <s v="A"/>
    <s v="A"/>
    <s v="A"/>
    <x v="2"/>
    <x v="2"/>
    <x v="1"/>
    <x v="1"/>
    <x v="3"/>
    <n v="4"/>
    <x v="0"/>
    <x v="2"/>
    <x v="2"/>
    <n v="3.8333333333333335"/>
    <x v="2"/>
    <x v="0"/>
    <x v="7"/>
    <x v="3"/>
    <x v="0"/>
    <n v="4.0999999999999996"/>
    <x v="0"/>
    <x v="0"/>
    <x v="0"/>
    <x v="6"/>
    <x v="0"/>
    <n v="3.9"/>
    <x v="8"/>
    <x v="173"/>
    <n v="15.539282655679738"/>
    <n v="-4.1666666666666519E-2"/>
  </r>
  <r>
    <x v="8"/>
    <x v="10"/>
    <s v="A"/>
    <s v="A"/>
    <s v="A"/>
    <s v="A"/>
    <s v="A"/>
    <s v="A"/>
    <s v="A"/>
    <s v="A"/>
    <s v="A"/>
    <s v="A"/>
    <x v="2"/>
    <x v="1"/>
    <x v="5"/>
    <x v="2"/>
    <x v="5"/>
    <n v="3.3333333333333335"/>
    <x v="0"/>
    <x v="1"/>
    <x v="0"/>
    <n v="3.8333333333333335"/>
    <x v="2"/>
    <x v="0"/>
    <x v="2"/>
    <x v="0"/>
    <x v="0"/>
    <n v="4.4000000000000004"/>
    <x v="2"/>
    <x v="2"/>
    <x v="5"/>
    <x v="0"/>
    <x v="2"/>
    <n v="3.7"/>
    <x v="8"/>
    <x v="216"/>
    <n v="14.423830069213736"/>
    <n v="7.4999999999999734E-2"/>
  </r>
  <r>
    <x v="8"/>
    <x v="11"/>
    <s v="B1"/>
    <s v="B1"/>
    <s v="B1"/>
    <s v="B1"/>
    <s v="B"/>
    <s v="B"/>
    <s v="A"/>
    <s v="A"/>
    <s v="A"/>
    <s v="A"/>
    <x v="2"/>
    <x v="3"/>
    <x v="7"/>
    <x v="5"/>
    <x v="27"/>
    <n v="2.6666666666666665"/>
    <x v="2"/>
    <x v="1"/>
    <x v="3"/>
    <n v="2.8333333333333335"/>
    <x v="4"/>
    <x v="4"/>
    <x v="1"/>
    <x v="1"/>
    <x v="4"/>
    <n v="3"/>
    <x v="2"/>
    <x v="2"/>
    <x v="2"/>
    <x v="1"/>
    <x v="2"/>
    <n v="3.1"/>
    <x v="8"/>
    <x v="217"/>
    <n v="9.7406527436111787"/>
    <n v="-6.6666666666666874E-2"/>
  </r>
  <r>
    <x v="8"/>
    <x v="12"/>
    <s v="B1"/>
    <s v="B1"/>
    <s v="B1"/>
    <s v="B1"/>
    <s v="B"/>
    <s v="B"/>
    <s v="B"/>
    <s v="A"/>
    <s v="A"/>
    <s v="A"/>
    <x v="2"/>
    <x v="3"/>
    <x v="7"/>
    <x v="5"/>
    <x v="27"/>
    <n v="2.6666666666666665"/>
    <x v="1"/>
    <x v="2"/>
    <x v="3"/>
    <n v="3.3333333333333335"/>
    <x v="4"/>
    <x v="4"/>
    <x v="4"/>
    <x v="1"/>
    <x v="1"/>
    <n v="2.8"/>
    <x v="1"/>
    <x v="2"/>
    <x v="2"/>
    <x v="1"/>
    <x v="0"/>
    <n v="3"/>
    <x v="5"/>
    <x v="98"/>
    <n v="8.859528781229228"/>
    <n v="6.6666666666665986E-2"/>
  </r>
  <r>
    <x v="8"/>
    <x v="13"/>
    <s v="A"/>
    <s v="A"/>
    <s v="A"/>
    <s v="A"/>
    <s v="A"/>
    <s v="B"/>
    <s v="B"/>
    <s v="B"/>
    <s v="B"/>
    <s v="B"/>
    <x v="1"/>
    <x v="4"/>
    <x v="7"/>
    <x v="4"/>
    <x v="3"/>
    <n v="3.3333333333333335"/>
    <x v="0"/>
    <x v="2"/>
    <x v="35"/>
    <n v="4.166666666666667"/>
    <x v="0"/>
    <x v="2"/>
    <x v="7"/>
    <x v="0"/>
    <x v="4"/>
    <n v="4.2"/>
    <x v="2"/>
    <x v="0"/>
    <x v="5"/>
    <x v="0"/>
    <x v="3"/>
    <n v="4.0999999999999996"/>
    <x v="7"/>
    <x v="218"/>
    <n v="15.479235048264293"/>
    <n v="-5.8333333333333126E-2"/>
  </r>
  <r>
    <x v="8"/>
    <x v="43"/>
    <s v="A"/>
    <s v="A"/>
    <s v="A"/>
    <s v="A"/>
    <s v="A"/>
    <s v="A"/>
    <s v="A"/>
    <s v="A"/>
    <s v="A"/>
    <s v="A"/>
    <x v="2"/>
    <x v="2"/>
    <x v="5"/>
    <x v="2"/>
    <x v="3"/>
    <n v="3.6666666666666665"/>
    <x v="2"/>
    <x v="6"/>
    <x v="3"/>
    <n v="2.6666666666666665"/>
    <x v="1"/>
    <x v="1"/>
    <x v="3"/>
    <x v="1"/>
    <x v="3"/>
    <n v="3.2"/>
    <x v="1"/>
    <x v="2"/>
    <x v="2"/>
    <x v="2"/>
    <x v="2"/>
    <n v="3"/>
    <x v="8"/>
    <x v="219"/>
    <n v="10.214702411528457"/>
    <n v="3.1333333333333333"/>
  </r>
  <r>
    <x v="8"/>
    <x v="14"/>
    <s v="B2"/>
    <s v="B2"/>
    <s v="B2"/>
    <s v="B2"/>
    <s v="A"/>
    <s v="A"/>
    <s v="A"/>
    <s v="A"/>
    <s v="A"/>
    <s v="A"/>
    <x v="2"/>
    <x v="3"/>
    <x v="7"/>
    <x v="4"/>
    <x v="16"/>
    <n v="2.6666666666666665"/>
    <x v="3"/>
    <x v="16"/>
    <x v="5"/>
    <n v="2.1666666666666665"/>
    <x v="4"/>
    <x v="5"/>
    <x v="1"/>
    <x v="3"/>
    <x v="3"/>
    <n v="3"/>
    <x v="3"/>
    <x v="0"/>
    <x v="2"/>
    <x v="2"/>
    <x v="2"/>
    <n v="3.1"/>
    <x v="8"/>
    <x v="220"/>
    <n v="9.1993562657869976"/>
    <n v="-4.1666666666666519E-2"/>
  </r>
  <r>
    <x v="8"/>
    <x v="15"/>
    <s v="A"/>
    <s v="A"/>
    <s v="A"/>
    <s v="A"/>
    <s v="A"/>
    <s v="A"/>
    <s v="A"/>
    <s v="A"/>
    <s v="A"/>
    <s v="A"/>
    <x v="2"/>
    <x v="1"/>
    <x v="2"/>
    <x v="2"/>
    <x v="3"/>
    <n v="4"/>
    <x v="0"/>
    <x v="0"/>
    <x v="0"/>
    <n v="4.166666666666667"/>
    <x v="2"/>
    <x v="2"/>
    <x v="7"/>
    <x v="2"/>
    <x v="0"/>
    <n v="4.0999999999999996"/>
    <x v="0"/>
    <x v="0"/>
    <x v="3"/>
    <x v="3"/>
    <x v="0"/>
    <n v="3.9"/>
    <x v="0"/>
    <x v="221"/>
    <n v="16.411643618530313"/>
    <n v="6.6666666666667318E-2"/>
  </r>
  <r>
    <x v="8"/>
    <x v="16"/>
    <s v="B1"/>
    <s v="B1"/>
    <s v="B1"/>
    <s v="B1"/>
    <s v="B"/>
    <s v="B"/>
    <s v="B"/>
    <s v="B"/>
    <s v="B"/>
    <s v="B"/>
    <x v="1"/>
    <x v="0"/>
    <x v="1"/>
    <x v="1"/>
    <x v="3"/>
    <n v="4"/>
    <x v="1"/>
    <x v="0"/>
    <x v="0"/>
    <n v="4"/>
    <x v="3"/>
    <x v="2"/>
    <x v="3"/>
    <x v="3"/>
    <x v="4"/>
    <n v="3.4"/>
    <x v="1"/>
    <x v="5"/>
    <x v="1"/>
    <x v="3"/>
    <x v="0"/>
    <n v="3.6"/>
    <x v="8"/>
    <x v="41"/>
    <n v="13.892135664778296"/>
    <n v="8.3333333333333481E-2"/>
  </r>
  <r>
    <x v="8"/>
    <x v="17"/>
    <s v="—"/>
    <s v="B2"/>
    <s v="B2"/>
    <s v="B2"/>
    <s v="B"/>
    <s v="B"/>
    <s v="B"/>
    <s v="B"/>
    <s v="B"/>
    <s v="B"/>
    <x v="1"/>
    <x v="3"/>
    <x v="5"/>
    <x v="5"/>
    <x v="3"/>
    <n v="3.3333333333333335"/>
    <x v="1"/>
    <x v="2"/>
    <x v="3"/>
    <n v="3.3333333333333335"/>
    <x v="4"/>
    <x v="5"/>
    <x v="7"/>
    <x v="3"/>
    <x v="0"/>
    <n v="3.6"/>
    <x v="2"/>
    <x v="1"/>
    <x v="1"/>
    <x v="2"/>
    <x v="2"/>
    <n v="3.4"/>
    <x v="8"/>
    <x v="222"/>
    <n v="12.193058553734296"/>
    <n v="-2.4999999999999911E-2"/>
  </r>
  <r>
    <x v="8"/>
    <x v="18"/>
    <s v="B2"/>
    <s v="B2"/>
    <s v="B2"/>
    <s v="B2"/>
    <s v="B"/>
    <s v="B"/>
    <s v="B"/>
    <s v="B"/>
    <s v="B"/>
    <s v="B"/>
    <x v="1"/>
    <x v="3"/>
    <x v="5"/>
    <x v="4"/>
    <x v="2"/>
    <n v="3.6666666666666665"/>
    <x v="0"/>
    <x v="2"/>
    <x v="1"/>
    <n v="3.6666666666666665"/>
    <x v="6"/>
    <x v="1"/>
    <x v="1"/>
    <x v="4"/>
    <x v="3"/>
    <n v="2.7"/>
    <x v="3"/>
    <x v="1"/>
    <x v="0"/>
    <x v="4"/>
    <x v="2"/>
    <n v="3"/>
    <x v="7"/>
    <x v="223"/>
    <n v="10.171112508830085"/>
    <n v="-0.1333333333333333"/>
  </r>
  <r>
    <x v="8"/>
    <x v="19"/>
    <s v="A"/>
    <s v="A"/>
    <s v="A"/>
    <s v="A"/>
    <s v="A"/>
    <s v="A"/>
    <s v="A"/>
    <s v="A"/>
    <s v="A"/>
    <s v="A"/>
    <x v="2"/>
    <x v="3"/>
    <x v="5"/>
    <x v="1"/>
    <x v="5"/>
    <n v="3.5"/>
    <x v="5"/>
    <x v="0"/>
    <x v="2"/>
    <n v="4.166666666666667"/>
    <x v="1"/>
    <x v="0"/>
    <x v="7"/>
    <x v="3"/>
    <x v="4"/>
    <n v="3.9"/>
    <x v="2"/>
    <x v="1"/>
    <x v="5"/>
    <x v="0"/>
    <x v="3"/>
    <n v="4"/>
    <x v="7"/>
    <x v="224"/>
    <n v="14.981016432141658"/>
    <n v="-6.6666666666666874E-2"/>
  </r>
  <r>
    <x v="8"/>
    <x v="20"/>
    <s v="A"/>
    <s v="A"/>
    <s v="A"/>
    <s v="A"/>
    <s v="A"/>
    <s v="A"/>
    <s v="A"/>
    <s v="A"/>
    <s v="A"/>
    <s v="A"/>
    <x v="2"/>
    <x v="3"/>
    <x v="5"/>
    <x v="2"/>
    <x v="2"/>
    <n v="3.8333333333333335"/>
    <x v="3"/>
    <x v="2"/>
    <x v="2"/>
    <n v="3.5"/>
    <x v="4"/>
    <x v="5"/>
    <x v="1"/>
    <x v="4"/>
    <x v="3"/>
    <n v="2.8"/>
    <x v="0"/>
    <x v="1"/>
    <x v="2"/>
    <x v="1"/>
    <x v="2"/>
    <n v="3.1"/>
    <x v="0"/>
    <x v="202"/>
    <n v="11.412142866876625"/>
    <n v="0"/>
  </r>
  <r>
    <x v="8"/>
    <x v="21"/>
    <s v="B1"/>
    <s v="B1"/>
    <s v="B1"/>
    <s v="B1"/>
    <s v="B"/>
    <s v="B"/>
    <s v="B"/>
    <s v="B"/>
    <s v="C2"/>
    <s v="C1"/>
    <x v="1"/>
    <x v="1"/>
    <x v="2"/>
    <x v="1"/>
    <x v="3"/>
    <n v="4.166666666666667"/>
    <x v="0"/>
    <x v="0"/>
    <x v="0"/>
    <n v="4.166666666666667"/>
    <x v="2"/>
    <x v="16"/>
    <x v="2"/>
    <x v="2"/>
    <x v="0"/>
    <n v="4.4000000000000004"/>
    <x v="2"/>
    <x v="0"/>
    <x v="0"/>
    <x v="0"/>
    <x v="0"/>
    <n v="3.9"/>
    <x v="0"/>
    <x v="170"/>
    <n v="16.846239030747597"/>
    <n v="2.5000000000000355E-2"/>
  </r>
  <r>
    <x v="8"/>
    <x v="22"/>
    <s v="A"/>
    <s v="A"/>
    <s v="A"/>
    <s v="A"/>
    <s v="A"/>
    <s v="A"/>
    <s v="A"/>
    <s v="A"/>
    <s v="A"/>
    <s v="A"/>
    <x v="2"/>
    <x v="0"/>
    <x v="1"/>
    <x v="1"/>
    <x v="3"/>
    <n v="4"/>
    <x v="1"/>
    <x v="2"/>
    <x v="0"/>
    <n v="3.8333333333333335"/>
    <x v="2"/>
    <x v="2"/>
    <x v="3"/>
    <x v="2"/>
    <x v="1"/>
    <n v="3.7"/>
    <x v="0"/>
    <x v="0"/>
    <x v="0"/>
    <x v="3"/>
    <x v="2"/>
    <n v="3.6"/>
    <x v="8"/>
    <x v="225"/>
    <n v="14.005673914338217"/>
    <n v="2.5000000000000355E-2"/>
  </r>
  <r>
    <x v="8"/>
    <x v="23"/>
    <s v="A"/>
    <s v="A"/>
    <s v="A"/>
    <s v="A"/>
    <s v="A"/>
    <s v="B"/>
    <s v="B"/>
    <s v="B"/>
    <s v="B"/>
    <s v="B"/>
    <x v="1"/>
    <x v="3"/>
    <x v="5"/>
    <x v="1"/>
    <x v="2"/>
    <n v="4"/>
    <x v="0"/>
    <x v="6"/>
    <x v="3"/>
    <n v="3.1666666666666665"/>
    <x v="1"/>
    <x v="1"/>
    <x v="1"/>
    <x v="1"/>
    <x v="3"/>
    <n v="3.1"/>
    <x v="1"/>
    <x v="1"/>
    <x v="0"/>
    <x v="2"/>
    <x v="2"/>
    <n v="3.3"/>
    <x v="0"/>
    <x v="201"/>
    <n v="12.260083807777631"/>
    <n v="7.5000000000000178E-2"/>
  </r>
  <r>
    <x v="8"/>
    <x v="24"/>
    <s v="B1"/>
    <s v="B1"/>
    <s v="B1"/>
    <s v="B1"/>
    <s v="A"/>
    <s v="A"/>
    <s v="A"/>
    <s v="A"/>
    <s v="A"/>
    <s v="A"/>
    <x v="2"/>
    <x v="3"/>
    <x v="5"/>
    <x v="2"/>
    <x v="5"/>
    <n v="3.3333333333333335"/>
    <x v="0"/>
    <x v="2"/>
    <x v="1"/>
    <n v="3.6666666666666665"/>
    <x v="4"/>
    <x v="2"/>
    <x v="0"/>
    <x v="1"/>
    <x v="0"/>
    <n v="3.6"/>
    <x v="0"/>
    <x v="0"/>
    <x v="5"/>
    <x v="3"/>
    <x v="0"/>
    <n v="3.8"/>
    <x v="7"/>
    <x v="2"/>
    <n v="13.388540519906506"/>
    <n v="-2.5000000000000355E-2"/>
  </r>
  <r>
    <x v="8"/>
    <x v="25"/>
    <s v="A"/>
    <s v="A"/>
    <s v="A"/>
    <s v="A"/>
    <s v="A"/>
    <s v="A"/>
    <s v="A"/>
    <s v="A"/>
    <s v="A"/>
    <s v="A"/>
    <x v="2"/>
    <x v="3"/>
    <x v="5"/>
    <x v="4"/>
    <x v="16"/>
    <n v="2.8333333333333335"/>
    <x v="2"/>
    <x v="6"/>
    <x v="3"/>
    <n v="2.6666666666666665"/>
    <x v="4"/>
    <x v="5"/>
    <x v="0"/>
    <x v="1"/>
    <x v="1"/>
    <n v="3.2"/>
    <x v="2"/>
    <x v="2"/>
    <x v="2"/>
    <x v="2"/>
    <x v="2"/>
    <n v="3.2"/>
    <x v="8"/>
    <x v="164"/>
    <n v="10.219898303951245"/>
    <n v="-7.5000000000000178E-2"/>
  </r>
  <r>
    <x v="8"/>
    <x v="26"/>
    <s v="B2"/>
    <s v="B2"/>
    <s v="B2"/>
    <s v="B2"/>
    <s v="B"/>
    <s v="B"/>
    <s v="B"/>
    <s v="B"/>
    <s v="B"/>
    <s v="B"/>
    <x v="1"/>
    <x v="0"/>
    <x v="0"/>
    <x v="0"/>
    <x v="1"/>
    <n v="5"/>
    <x v="2"/>
    <x v="0"/>
    <x v="0"/>
    <n v="3.6666666666666665"/>
    <x v="2"/>
    <x v="0"/>
    <x v="2"/>
    <x v="0"/>
    <x v="0"/>
    <n v="4.4000000000000004"/>
    <x v="2"/>
    <x v="42"/>
    <x v="0"/>
    <x v="2"/>
    <x v="1"/>
    <n v="3.7"/>
    <x v="8"/>
    <x v="197"/>
    <n v="15.7090604811878"/>
    <n v="9.1666666666665897E-2"/>
  </r>
  <r>
    <x v="8"/>
    <x v="27"/>
    <s v="A"/>
    <s v="A"/>
    <s v="A"/>
    <s v="A"/>
    <s v="A"/>
    <s v="A"/>
    <s v="A"/>
    <s v="A"/>
    <s v="A"/>
    <s v="A"/>
    <x v="2"/>
    <x v="3"/>
    <x v="1"/>
    <x v="4"/>
    <x v="2"/>
    <n v="3.8333333333333335"/>
    <x v="3"/>
    <x v="2"/>
    <x v="1"/>
    <n v="3.3333333333333335"/>
    <x v="4"/>
    <x v="5"/>
    <x v="1"/>
    <x v="1"/>
    <x v="3"/>
    <n v="2.9"/>
    <x v="1"/>
    <x v="1"/>
    <x v="2"/>
    <x v="3"/>
    <x v="2"/>
    <n v="3.2"/>
    <x v="0"/>
    <x v="146"/>
    <n v="11.725971543703279"/>
    <n v="2.4999999999999911E-2"/>
  </r>
  <r>
    <x v="8"/>
    <x v="28"/>
    <s v="B1"/>
    <s v="B1"/>
    <s v="B1"/>
    <s v="B1"/>
    <s v="B"/>
    <s v="B"/>
    <s v="B"/>
    <s v="B"/>
    <s v="C1"/>
    <s v="C1"/>
    <x v="3"/>
    <x v="2"/>
    <x v="0"/>
    <x v="3"/>
    <x v="2"/>
    <n v="4.666666666666667"/>
    <x v="0"/>
    <x v="3"/>
    <x v="0"/>
    <n v="4.333333333333333"/>
    <x v="0"/>
    <x v="26"/>
    <x v="2"/>
    <x v="0"/>
    <x v="0"/>
    <n v="4.7"/>
    <x v="4"/>
    <x v="5"/>
    <x v="5"/>
    <x v="6"/>
    <x v="3"/>
    <n v="4.4000000000000004"/>
    <x v="7"/>
    <x v="111"/>
    <n v="18.552080004480985"/>
    <n v="3.3333333333333215E-2"/>
  </r>
  <r>
    <x v="8"/>
    <x v="29"/>
    <s v="not applicable"/>
    <s v="not applicable"/>
    <s v="not applicable"/>
    <s v="not applicable"/>
    <s v="not applicable"/>
    <s v="not applicable"/>
    <s v="not applicable"/>
    <s v="not applicable"/>
    <s v="not applicable"/>
    <s v="not applicable"/>
    <x v="4"/>
    <x v="5"/>
    <x v="61"/>
    <x v="2"/>
    <x v="8"/>
    <n v="3.6"/>
    <x v="32"/>
    <x v="7"/>
    <x v="23"/>
    <n v="3.5"/>
    <x v="1"/>
    <x v="17"/>
    <x v="60"/>
    <x v="3"/>
    <x v="27"/>
    <n v="3.6"/>
    <x v="0"/>
    <x v="24"/>
    <x v="53"/>
    <x v="3"/>
    <x v="33"/>
    <n v="3.5"/>
    <x v="65"/>
    <x v="226"/>
    <n v="13.100000000000001"/>
    <n v="-2.7787990196078916E-2"/>
  </r>
  <r>
    <x v="8"/>
    <x v="30"/>
    <s v="not applicable"/>
    <s v="not applicable"/>
    <s v="not applicable"/>
    <s v="not applicable"/>
    <s v="not applicable"/>
    <s v="not applicable"/>
    <s v="not applicable"/>
    <s v="not applicable"/>
    <s v="not applicable"/>
    <s v="not applicable"/>
    <x v="4"/>
    <x v="6"/>
    <x v="1"/>
    <x v="47"/>
    <x v="53"/>
    <n v="4"/>
    <x v="53"/>
    <x v="52"/>
    <x v="50"/>
    <n v="3.9000000000000004"/>
    <x v="38"/>
    <x v="63"/>
    <x v="61"/>
    <x v="59"/>
    <x v="4"/>
    <n v="3.9000000000000004"/>
    <x v="58"/>
    <x v="56"/>
    <x v="54"/>
    <x v="3"/>
    <x v="0"/>
    <n v="3.8000000000000003"/>
    <x v="22"/>
    <x v="227"/>
    <n v="15.100000000000001"/>
    <n v="2.5000000000000355E-2"/>
  </r>
  <r>
    <x v="8"/>
    <x v="31"/>
    <s v="not applicable"/>
    <s v="not applicable"/>
    <s v="not applicable"/>
    <s v="not applicable"/>
    <s v="not applicable"/>
    <s v="not applicable"/>
    <s v="not applicable"/>
    <s v="not applicable"/>
    <s v="not applicable"/>
    <s v="not applicable"/>
    <x v="4"/>
    <x v="7"/>
    <x v="62"/>
    <x v="58"/>
    <x v="57"/>
    <n v="3.7758620689655178"/>
    <x v="58"/>
    <x v="53"/>
    <x v="51"/>
    <n v="3.6494252873563227"/>
    <x v="54"/>
    <x v="64"/>
    <x v="62"/>
    <x v="60"/>
    <x v="59"/>
    <n v="3.6965517241379322"/>
    <x v="59"/>
    <x v="57"/>
    <x v="59"/>
    <x v="3"/>
    <x v="58"/>
    <n v="3.6344827586206905"/>
    <x v="66"/>
    <x v="228"/>
    <n v="13.907582254677385"/>
    <n v="-1.062192118226557E-2"/>
  </r>
  <r>
    <x v="8"/>
    <x v="32"/>
    <s v="not applicable"/>
    <s v="not applicable"/>
    <s v="not applicable"/>
    <s v="not applicable"/>
    <s v="not applicable"/>
    <s v="not applicable"/>
    <s v="not applicable"/>
    <s v="not applicable"/>
    <s v="not applicable"/>
    <s v="not applicable"/>
    <x v="4"/>
    <x v="3"/>
    <x v="54"/>
    <x v="56"/>
    <x v="20"/>
    <n v="3.3055555555555558"/>
    <x v="36"/>
    <x v="28"/>
    <x v="43"/>
    <n v="3.2083333333333335"/>
    <x v="4"/>
    <x v="65"/>
    <x v="63"/>
    <x v="49"/>
    <x v="60"/>
    <n v="3.1500000000000004"/>
    <x v="42"/>
    <x v="14"/>
    <x v="41"/>
    <x v="45"/>
    <x v="53"/>
    <n v="3.2666666666666675"/>
    <x v="67"/>
    <x v="229"/>
    <n v="11.10757500817642"/>
    <n v="-1.6666666666666607E-2"/>
  </r>
  <r>
    <x v="8"/>
    <x v="33"/>
    <s v="not applicable"/>
    <s v="not applicable"/>
    <s v="not applicable"/>
    <s v="not applicable"/>
    <s v="not applicable"/>
    <s v="not applicable"/>
    <s v="not applicable"/>
    <s v="not applicable"/>
    <s v="not applicable"/>
    <s v="not applicable"/>
    <x v="4"/>
    <x v="8"/>
    <x v="63"/>
    <x v="36"/>
    <x v="3"/>
    <n v="3.8888888888888888"/>
    <x v="59"/>
    <x v="34"/>
    <x v="41"/>
    <n v="3.7407407407407405"/>
    <x v="55"/>
    <x v="48"/>
    <x v="64"/>
    <x v="61"/>
    <x v="4"/>
    <n v="3.9000000000000004"/>
    <x v="0"/>
    <x v="32"/>
    <x v="60"/>
    <x v="43"/>
    <x v="59"/>
    <n v="3.7333333333333325"/>
    <x v="8"/>
    <x v="230"/>
    <n v="14.711626211150515"/>
    <n v="-6.7592592592592649E-2"/>
  </r>
  <r>
    <x v="8"/>
    <x v="34"/>
    <s v="not applicable"/>
    <s v="not applicable"/>
    <s v="not applicable"/>
    <s v="not applicable"/>
    <s v="not applicable"/>
    <s v="not applicable"/>
    <s v="not applicable"/>
    <s v="not applicable"/>
    <s v="not applicable"/>
    <s v="not applicable"/>
    <x v="4"/>
    <x v="8"/>
    <x v="55"/>
    <x v="26"/>
    <x v="2"/>
    <n v="4.354166666666667"/>
    <x v="60"/>
    <x v="54"/>
    <x v="46"/>
    <n v="4.2083333333333339"/>
    <x v="45"/>
    <x v="66"/>
    <x v="65"/>
    <x v="58"/>
    <x v="39"/>
    <n v="4.2875000000000005"/>
    <x v="2"/>
    <x v="5"/>
    <x v="48"/>
    <x v="52"/>
    <x v="55"/>
    <n v="4.0750000000000002"/>
    <x v="68"/>
    <x v="231"/>
    <n v="17.203043673396564"/>
    <n v="3.9583333333333748E-2"/>
  </r>
  <r>
    <x v="8"/>
    <x v="35"/>
    <s v="not applicable"/>
    <s v="not applicable"/>
    <s v="not applicable"/>
    <s v="not applicable"/>
    <s v="not applicable"/>
    <s v="not applicable"/>
    <s v="not applicable"/>
    <s v="not applicable"/>
    <s v="not applicable"/>
    <s v="not applicable"/>
    <x v="4"/>
    <x v="8"/>
    <x v="64"/>
    <x v="1"/>
    <x v="58"/>
    <n v="4.1078431372549016"/>
    <x v="61"/>
    <x v="55"/>
    <x v="52"/>
    <n v="3.960784313725489"/>
    <x v="2"/>
    <x v="67"/>
    <x v="7"/>
    <x v="2"/>
    <x v="61"/>
    <n v="4.0823529411764712"/>
    <x v="60"/>
    <x v="58"/>
    <x v="61"/>
    <x v="57"/>
    <x v="0"/>
    <n v="3.8941176470588239"/>
    <x v="69"/>
    <x v="232"/>
    <n v="15.88405795808983"/>
    <n v="-2.622549019607856E-2"/>
  </r>
  <r>
    <x v="8"/>
    <x v="36"/>
    <s v="not applicable"/>
    <s v="not applicable"/>
    <s v="not applicable"/>
    <s v="not applicable"/>
    <s v="not applicable"/>
    <s v="not applicable"/>
    <s v="not applicable"/>
    <s v="not applicable"/>
    <s v="not applicable"/>
    <s v="not applicable"/>
    <x v="4"/>
    <x v="9"/>
    <x v="60"/>
    <x v="24"/>
    <x v="38"/>
    <n v="4.2142857142857144"/>
    <x v="56"/>
    <x v="30"/>
    <x v="48"/>
    <n v="4.0714285714285712"/>
    <x v="32"/>
    <x v="58"/>
    <x v="66"/>
    <x v="41"/>
    <x v="62"/>
    <n v="3.8999999999999995"/>
    <x v="61"/>
    <x v="46"/>
    <x v="58"/>
    <x v="55"/>
    <x v="49"/>
    <n v="3.7714285714285718"/>
    <x v="8"/>
    <x v="233"/>
    <n v="15.492796924193133"/>
    <n v="3.4523809523809401E-2"/>
  </r>
  <r>
    <x v="8"/>
    <x v="37"/>
    <s v="not applicable"/>
    <s v="not applicable"/>
    <s v="not applicable"/>
    <s v="not applicable"/>
    <s v="not applicable"/>
    <s v="not applicable"/>
    <s v="not applicable"/>
    <s v="not applicable"/>
    <s v="not applicable"/>
    <s v="not applicable"/>
    <x v="4"/>
    <x v="10"/>
    <x v="7"/>
    <x v="4"/>
    <x v="3"/>
    <n v="3.3333333333333335"/>
    <x v="0"/>
    <x v="2"/>
    <x v="35"/>
    <n v="4.166666666666667"/>
    <x v="0"/>
    <x v="2"/>
    <x v="7"/>
    <x v="0"/>
    <x v="4"/>
    <n v="4.2"/>
    <x v="2"/>
    <x v="0"/>
    <x v="5"/>
    <x v="0"/>
    <x v="3"/>
    <n v="4.0999999999999996"/>
    <x v="7"/>
    <x v="218"/>
    <n v="15.479235048264293"/>
    <n v="-5.8333333333333126E-2"/>
  </r>
  <r>
    <x v="8"/>
    <x v="38"/>
    <s v="not applicable"/>
    <s v="not applicable"/>
    <s v="not applicable"/>
    <s v="not applicable"/>
    <s v="not applicable"/>
    <s v="not applicable"/>
    <s v="not applicable"/>
    <s v="not applicable"/>
    <s v="not applicable"/>
    <s v="not applicable"/>
    <x v="4"/>
    <x v="11"/>
    <x v="54"/>
    <x v="56"/>
    <x v="20"/>
    <n v="3.3055555555555558"/>
    <x v="36"/>
    <x v="28"/>
    <x v="43"/>
    <n v="3.2083333333333335"/>
    <x v="4"/>
    <x v="65"/>
    <x v="63"/>
    <x v="49"/>
    <x v="60"/>
    <n v="3.1500000000000004"/>
    <x v="42"/>
    <x v="14"/>
    <x v="41"/>
    <x v="45"/>
    <x v="53"/>
    <n v="3.2666666666666675"/>
    <x v="67"/>
    <x v="229"/>
    <n v="11.10757500817642"/>
    <n v="-1.6666666666666829E-2"/>
  </r>
  <r>
    <x v="8"/>
    <x v="39"/>
    <s v="not applicable"/>
    <s v="not applicable"/>
    <s v="not applicable"/>
    <s v="not applicable"/>
    <s v="not applicable"/>
    <s v="not applicable"/>
    <s v="not applicable"/>
    <s v="not applicable"/>
    <s v="not applicable"/>
    <s v="not applicable"/>
    <x v="4"/>
    <x v="12"/>
    <x v="65"/>
    <x v="46"/>
    <x v="3"/>
    <n v="4"/>
    <x v="62"/>
    <x v="56"/>
    <x v="53"/>
    <n v="3.9333333333333336"/>
    <x v="53"/>
    <x v="59"/>
    <x v="67"/>
    <x v="53"/>
    <x v="63"/>
    <n v="4.38"/>
    <x v="62"/>
    <x v="31"/>
    <x v="5"/>
    <x v="56"/>
    <x v="60"/>
    <n v="4.08"/>
    <x v="70"/>
    <x v="234"/>
    <n v="17.136542240333721"/>
    <n v="3.8333333333333552E-2"/>
  </r>
  <r>
    <x v="8"/>
    <x v="40"/>
    <s v="not applicable"/>
    <s v="not applicable"/>
    <s v="not applicable"/>
    <s v="not applicable"/>
    <s v="not applicable"/>
    <s v="not applicable"/>
    <s v="not applicable"/>
    <s v="not applicable"/>
    <s v="not applicable"/>
    <s v="not applicable"/>
    <x v="4"/>
    <x v="13"/>
    <x v="11"/>
    <x v="50"/>
    <x v="59"/>
    <n v="4.25"/>
    <x v="10"/>
    <x v="57"/>
    <x v="2"/>
    <n v="3.75"/>
    <x v="45"/>
    <x v="68"/>
    <x v="50"/>
    <x v="24"/>
    <x v="4"/>
    <n v="4"/>
    <x v="63"/>
    <x v="0"/>
    <x v="46"/>
    <x v="0"/>
    <x v="0"/>
    <n v="3.8250000000000002"/>
    <x v="71"/>
    <x v="235"/>
    <n v="15.104365142060583"/>
    <n v="0.8041666666666667"/>
  </r>
  <r>
    <x v="9"/>
    <x v="42"/>
    <s v="A"/>
    <s v="A"/>
    <s v="A"/>
    <s v="A"/>
    <s v="A"/>
    <s v="A"/>
    <s v="A"/>
    <s v="A"/>
    <s v="A"/>
    <s v="A"/>
    <x v="2"/>
    <x v="0"/>
    <x v="5"/>
    <x v="4"/>
    <x v="5"/>
    <n v="3.1666666666666665"/>
    <x v="3"/>
    <x v="15"/>
    <x v="1"/>
    <n v="2.8333333333333335"/>
    <x v="6"/>
    <x v="5"/>
    <x v="1"/>
    <x v="4"/>
    <x v="18"/>
    <n v="2.5"/>
    <x v="6"/>
    <x v="0"/>
    <x v="1"/>
    <x v="1"/>
    <x v="4"/>
    <n v="2.7"/>
    <x v="7"/>
    <x v="128"/>
    <n v="8.1506556831636292"/>
    <n v="0"/>
  </r>
  <r>
    <x v="9"/>
    <x v="0"/>
    <s v="—"/>
    <s v="—"/>
    <s v="B1"/>
    <s v="B1"/>
    <s v="B"/>
    <s v="B"/>
    <s v="B"/>
    <s v="C"/>
    <s v="C1"/>
    <s v="C2"/>
    <x v="0"/>
    <x v="0"/>
    <x v="1"/>
    <x v="3"/>
    <x v="1"/>
    <n v="4.5"/>
    <x v="5"/>
    <x v="3"/>
    <x v="35"/>
    <n v="4.666666666666667"/>
    <x v="0"/>
    <x v="16"/>
    <x v="7"/>
    <x v="0"/>
    <x v="4"/>
    <n v="4.4000000000000004"/>
    <x v="2"/>
    <x v="5"/>
    <x v="5"/>
    <x v="6"/>
    <x v="0"/>
    <n v="4.2"/>
    <x v="7"/>
    <x v="236"/>
    <n v="17.587982853431985"/>
    <n v="-4.9999999999999822E-2"/>
  </r>
  <r>
    <x v="9"/>
    <x v="2"/>
    <s v="B1"/>
    <s v="B1"/>
    <s v="B1"/>
    <s v="B1"/>
    <s v="B"/>
    <s v="B"/>
    <s v="B"/>
    <s v="B"/>
    <s v="B"/>
    <s v="B"/>
    <x v="1"/>
    <x v="1"/>
    <x v="2"/>
    <x v="3"/>
    <x v="2"/>
    <n v="4.5"/>
    <x v="3"/>
    <x v="0"/>
    <x v="1"/>
    <n v="3.5"/>
    <x v="0"/>
    <x v="0"/>
    <x v="7"/>
    <x v="2"/>
    <x v="0"/>
    <n v="4.3"/>
    <x v="2"/>
    <x v="0"/>
    <x v="0"/>
    <x v="3"/>
    <x v="3"/>
    <n v="3.9"/>
    <x v="0"/>
    <x v="166"/>
    <n v="16.442848709205126"/>
    <n v="0"/>
  </r>
  <r>
    <x v="9"/>
    <x v="3"/>
    <s v="A"/>
    <s v="A"/>
    <s v="A"/>
    <s v="A"/>
    <s v="A"/>
    <s v="A"/>
    <s v="A"/>
    <s v="A"/>
    <s v="A"/>
    <s v="A"/>
    <x v="2"/>
    <x v="1"/>
    <x v="5"/>
    <x v="1"/>
    <x v="2"/>
    <n v="4"/>
    <x v="1"/>
    <x v="0"/>
    <x v="0"/>
    <n v="4"/>
    <x v="0"/>
    <x v="16"/>
    <x v="2"/>
    <x v="2"/>
    <x v="34"/>
    <n v="4.7"/>
    <x v="57"/>
    <x v="5"/>
    <x v="3"/>
    <x v="49"/>
    <x v="57"/>
    <n v="5"/>
    <x v="0"/>
    <x v="5"/>
    <n v="21.558149773971842"/>
    <n v="0"/>
  </r>
  <r>
    <x v="9"/>
    <x v="4"/>
    <s v="A"/>
    <s v="A"/>
    <s v="A"/>
    <s v="A"/>
    <s v="A"/>
    <s v="A"/>
    <s v="A"/>
    <s v="A"/>
    <s v="A"/>
    <s v="A"/>
    <x v="2"/>
    <x v="2"/>
    <x v="2"/>
    <x v="3"/>
    <x v="1"/>
    <n v="4.666666666666667"/>
    <x v="0"/>
    <x v="0"/>
    <x v="0"/>
    <n v="4.166666666666667"/>
    <x v="0"/>
    <x v="2"/>
    <x v="7"/>
    <x v="3"/>
    <x v="4"/>
    <n v="4"/>
    <x v="2"/>
    <x v="5"/>
    <x v="0"/>
    <x v="0"/>
    <x v="0"/>
    <n v="4"/>
    <x v="8"/>
    <x v="214"/>
    <n v="16.76991042145638"/>
    <n v="0"/>
  </r>
  <r>
    <x v="9"/>
    <x v="41"/>
    <s v="—"/>
    <s v="—"/>
    <s v="—"/>
    <s v="B1"/>
    <s v="B"/>
    <s v="B"/>
    <s v="B"/>
    <s v="C"/>
    <s v="C1"/>
    <s v="C2"/>
    <x v="0"/>
    <x v="0"/>
    <x v="2"/>
    <x v="3"/>
    <x v="1"/>
    <n v="4.666666666666667"/>
    <x v="51"/>
    <x v="0"/>
    <x v="29"/>
    <n v="5.166666666666667"/>
    <x v="0"/>
    <x v="0"/>
    <x v="59"/>
    <x v="0"/>
    <x v="1"/>
    <n v="4.4000000000000004"/>
    <x v="4"/>
    <x v="42"/>
    <x v="39"/>
    <x v="6"/>
    <x v="3"/>
    <n v="4.7"/>
    <x v="0"/>
    <x v="215"/>
    <n v="21.947818898603352"/>
    <n v="0"/>
  </r>
  <r>
    <x v="9"/>
    <x v="7"/>
    <s v="A"/>
    <s v="A"/>
    <s v="A"/>
    <s v="A"/>
    <s v="A"/>
    <s v="A"/>
    <s v="A"/>
    <s v="A"/>
    <s v="A"/>
    <s v="A"/>
    <x v="2"/>
    <x v="3"/>
    <x v="7"/>
    <x v="2"/>
    <x v="4"/>
    <n v="3.3333333333333335"/>
    <x v="2"/>
    <x v="6"/>
    <x v="3"/>
    <n v="2.6666666666666665"/>
    <x v="4"/>
    <x v="5"/>
    <x v="3"/>
    <x v="3"/>
    <x v="1"/>
    <n v="3.2"/>
    <x v="0"/>
    <x v="3"/>
    <x v="2"/>
    <x v="2"/>
    <x v="2"/>
    <n v="3"/>
    <x v="5"/>
    <x v="22"/>
    <n v="9.1395377705683547"/>
    <n v="0"/>
  </r>
  <r>
    <x v="9"/>
    <x v="8"/>
    <s v="A"/>
    <s v="A"/>
    <s v="A"/>
    <s v="A"/>
    <s v="A"/>
    <s v="A"/>
    <s v="A"/>
    <s v="A"/>
    <s v="A"/>
    <s v="A"/>
    <x v="2"/>
    <x v="0"/>
    <x v="1"/>
    <x v="1"/>
    <x v="2"/>
    <n v="4.166666666666667"/>
    <x v="5"/>
    <x v="0"/>
    <x v="0"/>
    <n v="4.333333333333333"/>
    <x v="0"/>
    <x v="2"/>
    <x v="2"/>
    <x v="37"/>
    <x v="4"/>
    <n v="4.4000000000000004"/>
    <x v="0"/>
    <x v="1"/>
    <x v="0"/>
    <x v="0"/>
    <x v="3"/>
    <n v="3.8"/>
    <x v="8"/>
    <x v="165"/>
    <n v="15.989302277375559"/>
    <n v="0"/>
  </r>
  <r>
    <x v="9"/>
    <x v="9"/>
    <s v="A"/>
    <s v="A"/>
    <s v="A"/>
    <s v="A"/>
    <s v="A"/>
    <s v="A"/>
    <s v="A"/>
    <s v="A"/>
    <s v="A"/>
    <s v="A"/>
    <x v="2"/>
    <x v="2"/>
    <x v="1"/>
    <x v="1"/>
    <x v="3"/>
    <n v="4"/>
    <x v="0"/>
    <x v="2"/>
    <x v="2"/>
    <n v="3.8333333333333335"/>
    <x v="2"/>
    <x v="0"/>
    <x v="7"/>
    <x v="3"/>
    <x v="0"/>
    <n v="4.0999999999999996"/>
    <x v="0"/>
    <x v="0"/>
    <x v="0"/>
    <x v="6"/>
    <x v="0"/>
    <n v="3.9"/>
    <x v="0"/>
    <x v="173"/>
    <n v="16.098177928092358"/>
    <n v="0"/>
  </r>
  <r>
    <x v="9"/>
    <x v="10"/>
    <s v="A"/>
    <s v="A"/>
    <s v="A"/>
    <s v="A"/>
    <s v="A"/>
    <s v="A"/>
    <s v="A"/>
    <s v="A"/>
    <s v="A"/>
    <s v="A"/>
    <x v="2"/>
    <x v="1"/>
    <x v="5"/>
    <x v="2"/>
    <x v="5"/>
    <n v="3.3333333333333335"/>
    <x v="0"/>
    <x v="1"/>
    <x v="0"/>
    <n v="3.8333333333333335"/>
    <x v="2"/>
    <x v="0"/>
    <x v="2"/>
    <x v="0"/>
    <x v="0"/>
    <n v="4.4000000000000004"/>
    <x v="2"/>
    <x v="2"/>
    <x v="5"/>
    <x v="0"/>
    <x v="2"/>
    <n v="3.7"/>
    <x v="0"/>
    <x v="216"/>
    <n v="14.942606296816495"/>
    <n v="0"/>
  </r>
  <r>
    <x v="9"/>
    <x v="11"/>
    <s v="B1"/>
    <s v="B1"/>
    <s v="B1"/>
    <s v="B1"/>
    <s v="B"/>
    <s v="B"/>
    <s v="A"/>
    <s v="A"/>
    <s v="A"/>
    <s v="A"/>
    <x v="2"/>
    <x v="3"/>
    <x v="7"/>
    <x v="5"/>
    <x v="27"/>
    <n v="2.6666666666666665"/>
    <x v="2"/>
    <x v="1"/>
    <x v="3"/>
    <n v="2.8333333333333335"/>
    <x v="4"/>
    <x v="4"/>
    <x v="1"/>
    <x v="1"/>
    <x v="4"/>
    <n v="3"/>
    <x v="2"/>
    <x v="2"/>
    <x v="2"/>
    <x v="1"/>
    <x v="2"/>
    <n v="3.1"/>
    <x v="8"/>
    <x v="217"/>
    <n v="9.7406527436111787"/>
    <n v="0"/>
  </r>
  <r>
    <x v="9"/>
    <x v="12"/>
    <s v="B1"/>
    <s v="B1"/>
    <s v="B1"/>
    <s v="B1"/>
    <s v="B"/>
    <s v="B"/>
    <s v="B"/>
    <s v="A"/>
    <s v="A"/>
    <s v="A"/>
    <x v="2"/>
    <x v="3"/>
    <x v="7"/>
    <x v="5"/>
    <x v="27"/>
    <n v="2.6666666666666665"/>
    <x v="1"/>
    <x v="2"/>
    <x v="3"/>
    <n v="3.3333333333333335"/>
    <x v="4"/>
    <x v="4"/>
    <x v="4"/>
    <x v="1"/>
    <x v="1"/>
    <n v="2.8"/>
    <x v="1"/>
    <x v="2"/>
    <x v="2"/>
    <x v="1"/>
    <x v="0"/>
    <n v="3"/>
    <x v="5"/>
    <x v="98"/>
    <n v="8.859528781229228"/>
    <n v="0"/>
  </r>
  <r>
    <x v="9"/>
    <x v="13"/>
    <s v="A"/>
    <s v="A"/>
    <s v="A"/>
    <s v="A"/>
    <s v="A"/>
    <s v="B"/>
    <s v="B"/>
    <s v="B"/>
    <s v="B"/>
    <s v="B"/>
    <x v="1"/>
    <x v="4"/>
    <x v="7"/>
    <x v="5"/>
    <x v="4"/>
    <n v="3"/>
    <x v="0"/>
    <x v="2"/>
    <x v="35"/>
    <n v="4.166666666666667"/>
    <x v="0"/>
    <x v="2"/>
    <x v="7"/>
    <x v="0"/>
    <x v="1"/>
    <n v="4.0999999999999996"/>
    <x v="2"/>
    <x v="0"/>
    <x v="5"/>
    <x v="0"/>
    <x v="3"/>
    <n v="4.0999999999999996"/>
    <x v="7"/>
    <x v="237"/>
    <n v="15.075655463981644"/>
    <n v="-0.10833333333333339"/>
  </r>
  <r>
    <x v="9"/>
    <x v="43"/>
    <s v="A"/>
    <s v="A"/>
    <s v="A"/>
    <s v="A"/>
    <s v="A"/>
    <s v="A"/>
    <s v="A"/>
    <s v="A"/>
    <s v="A"/>
    <s v="A"/>
    <x v="2"/>
    <x v="2"/>
    <x v="5"/>
    <x v="2"/>
    <x v="3"/>
    <n v="3.6666666666666665"/>
    <x v="2"/>
    <x v="6"/>
    <x v="3"/>
    <n v="2.6666666666666665"/>
    <x v="1"/>
    <x v="1"/>
    <x v="3"/>
    <x v="1"/>
    <x v="3"/>
    <n v="3.2"/>
    <x v="1"/>
    <x v="2"/>
    <x v="2"/>
    <x v="2"/>
    <x v="2"/>
    <n v="3"/>
    <x v="8"/>
    <x v="219"/>
    <n v="10.214702411528457"/>
    <n v="0"/>
  </r>
  <r>
    <x v="9"/>
    <x v="14"/>
    <s v="B2"/>
    <s v="B2"/>
    <s v="B2"/>
    <s v="B2"/>
    <s v="A"/>
    <s v="A"/>
    <s v="A"/>
    <s v="A"/>
    <s v="A"/>
    <s v="A"/>
    <x v="2"/>
    <x v="3"/>
    <x v="7"/>
    <x v="4"/>
    <x v="16"/>
    <n v="2.6666666666666665"/>
    <x v="3"/>
    <x v="16"/>
    <x v="5"/>
    <n v="2.1666666666666665"/>
    <x v="4"/>
    <x v="5"/>
    <x v="1"/>
    <x v="3"/>
    <x v="3"/>
    <n v="3"/>
    <x v="3"/>
    <x v="0"/>
    <x v="2"/>
    <x v="2"/>
    <x v="2"/>
    <n v="3.1"/>
    <x v="8"/>
    <x v="220"/>
    <n v="9.1993562657869976"/>
    <n v="0"/>
  </r>
  <r>
    <x v="9"/>
    <x v="15"/>
    <s v="A"/>
    <s v="A"/>
    <s v="A"/>
    <s v="A"/>
    <s v="A"/>
    <s v="A"/>
    <s v="A"/>
    <s v="A"/>
    <s v="A"/>
    <s v="A"/>
    <x v="2"/>
    <x v="1"/>
    <x v="2"/>
    <x v="2"/>
    <x v="3"/>
    <n v="4"/>
    <x v="0"/>
    <x v="0"/>
    <x v="0"/>
    <n v="4.166666666666667"/>
    <x v="2"/>
    <x v="2"/>
    <x v="7"/>
    <x v="2"/>
    <x v="0"/>
    <n v="4.0999999999999996"/>
    <x v="0"/>
    <x v="0"/>
    <x v="3"/>
    <x v="3"/>
    <x v="0"/>
    <n v="3.9"/>
    <x v="8"/>
    <x v="221"/>
    <n v="15.841865468985146"/>
    <n v="0"/>
  </r>
  <r>
    <x v="9"/>
    <x v="16"/>
    <s v="B1"/>
    <s v="B1"/>
    <s v="B1"/>
    <s v="B1"/>
    <s v="B"/>
    <s v="B"/>
    <s v="B"/>
    <s v="B"/>
    <s v="B"/>
    <s v="B"/>
    <x v="1"/>
    <x v="0"/>
    <x v="1"/>
    <x v="1"/>
    <x v="3"/>
    <n v="4"/>
    <x v="1"/>
    <x v="0"/>
    <x v="0"/>
    <n v="4"/>
    <x v="3"/>
    <x v="2"/>
    <x v="3"/>
    <x v="3"/>
    <x v="4"/>
    <n v="3.4"/>
    <x v="1"/>
    <x v="5"/>
    <x v="1"/>
    <x v="3"/>
    <x v="0"/>
    <n v="3.6"/>
    <x v="0"/>
    <x v="41"/>
    <n v="14.391788648690099"/>
    <n v="0"/>
  </r>
  <r>
    <x v="9"/>
    <x v="17"/>
    <s v="—"/>
    <s v="B2"/>
    <s v="B2"/>
    <s v="B2"/>
    <s v="B"/>
    <s v="B"/>
    <s v="B"/>
    <s v="B"/>
    <s v="B"/>
    <s v="B"/>
    <x v="1"/>
    <x v="3"/>
    <x v="5"/>
    <x v="5"/>
    <x v="3"/>
    <n v="3.3333333333333335"/>
    <x v="1"/>
    <x v="2"/>
    <x v="3"/>
    <n v="3.3333333333333335"/>
    <x v="4"/>
    <x v="5"/>
    <x v="7"/>
    <x v="3"/>
    <x v="0"/>
    <n v="3.6"/>
    <x v="2"/>
    <x v="1"/>
    <x v="1"/>
    <x v="2"/>
    <x v="2"/>
    <n v="3.4"/>
    <x v="8"/>
    <x v="222"/>
    <n v="12.193058553734296"/>
    <n v="0"/>
  </r>
  <r>
    <x v="9"/>
    <x v="18"/>
    <s v="B2"/>
    <s v="B2"/>
    <s v="B2"/>
    <s v="B2"/>
    <s v="B"/>
    <s v="B"/>
    <s v="B"/>
    <s v="B"/>
    <s v="B"/>
    <s v="B"/>
    <x v="1"/>
    <x v="3"/>
    <x v="5"/>
    <x v="4"/>
    <x v="2"/>
    <n v="3.6666666666666665"/>
    <x v="0"/>
    <x v="2"/>
    <x v="1"/>
    <n v="3.6666666666666665"/>
    <x v="6"/>
    <x v="1"/>
    <x v="1"/>
    <x v="4"/>
    <x v="3"/>
    <n v="2.7"/>
    <x v="3"/>
    <x v="1"/>
    <x v="0"/>
    <x v="4"/>
    <x v="2"/>
    <n v="3"/>
    <x v="7"/>
    <x v="223"/>
    <n v="10.171112508830085"/>
    <n v="0"/>
  </r>
  <r>
    <x v="9"/>
    <x v="19"/>
    <s v="A"/>
    <s v="A"/>
    <s v="A"/>
    <s v="A"/>
    <s v="A"/>
    <s v="A"/>
    <s v="A"/>
    <s v="A"/>
    <s v="A"/>
    <s v="A"/>
    <x v="2"/>
    <x v="3"/>
    <x v="5"/>
    <x v="1"/>
    <x v="5"/>
    <n v="3.5"/>
    <x v="5"/>
    <x v="0"/>
    <x v="2"/>
    <n v="4.166666666666667"/>
    <x v="1"/>
    <x v="0"/>
    <x v="7"/>
    <x v="3"/>
    <x v="4"/>
    <n v="3.9"/>
    <x v="2"/>
    <x v="1"/>
    <x v="5"/>
    <x v="0"/>
    <x v="3"/>
    <n v="4"/>
    <x v="0"/>
    <x v="224"/>
    <n v="16.154168969531344"/>
    <n v="0"/>
  </r>
  <r>
    <x v="9"/>
    <x v="20"/>
    <s v="A"/>
    <s v="A"/>
    <s v="A"/>
    <s v="A"/>
    <s v="A"/>
    <s v="A"/>
    <s v="A"/>
    <s v="A"/>
    <s v="A"/>
    <s v="A"/>
    <x v="2"/>
    <x v="3"/>
    <x v="5"/>
    <x v="4"/>
    <x v="3"/>
    <n v="3.5"/>
    <x v="3"/>
    <x v="2"/>
    <x v="2"/>
    <n v="3.5"/>
    <x v="4"/>
    <x v="5"/>
    <x v="1"/>
    <x v="4"/>
    <x v="3"/>
    <n v="2.8"/>
    <x v="0"/>
    <x v="1"/>
    <x v="2"/>
    <x v="1"/>
    <x v="2"/>
    <n v="3.1"/>
    <x v="0"/>
    <x v="238"/>
    <n v="11.148047811758332"/>
    <n v="-8.3333333333333037E-2"/>
  </r>
  <r>
    <x v="9"/>
    <x v="21"/>
    <s v="B1"/>
    <s v="B1"/>
    <s v="B1"/>
    <s v="B1"/>
    <s v="B"/>
    <s v="B"/>
    <s v="B"/>
    <s v="B"/>
    <s v="C2"/>
    <s v="C1"/>
    <x v="1"/>
    <x v="1"/>
    <x v="2"/>
    <x v="1"/>
    <x v="3"/>
    <n v="4.166666666666667"/>
    <x v="0"/>
    <x v="0"/>
    <x v="0"/>
    <n v="4.166666666666667"/>
    <x v="2"/>
    <x v="16"/>
    <x v="2"/>
    <x v="2"/>
    <x v="0"/>
    <n v="4.4000000000000004"/>
    <x v="2"/>
    <x v="0"/>
    <x v="0"/>
    <x v="0"/>
    <x v="3"/>
    <n v="4"/>
    <x v="0"/>
    <x v="239"/>
    <n v="17.278193877689844"/>
    <n v="2.5000000000000355E-2"/>
  </r>
  <r>
    <x v="9"/>
    <x v="22"/>
    <s v="A"/>
    <s v="A"/>
    <s v="A"/>
    <s v="A"/>
    <s v="A"/>
    <s v="A"/>
    <s v="A"/>
    <s v="A"/>
    <s v="A"/>
    <s v="A"/>
    <x v="2"/>
    <x v="0"/>
    <x v="1"/>
    <x v="1"/>
    <x v="3"/>
    <n v="4"/>
    <x v="1"/>
    <x v="2"/>
    <x v="0"/>
    <n v="3.8333333333333335"/>
    <x v="2"/>
    <x v="2"/>
    <x v="3"/>
    <x v="2"/>
    <x v="1"/>
    <n v="3.7"/>
    <x v="0"/>
    <x v="0"/>
    <x v="0"/>
    <x v="3"/>
    <x v="2"/>
    <n v="3.6"/>
    <x v="8"/>
    <x v="225"/>
    <n v="14.005673914338217"/>
    <n v="0"/>
  </r>
  <r>
    <x v="9"/>
    <x v="23"/>
    <s v="A"/>
    <s v="A"/>
    <s v="A"/>
    <s v="A"/>
    <s v="A"/>
    <s v="B"/>
    <s v="B"/>
    <s v="B"/>
    <s v="B"/>
    <s v="B"/>
    <x v="1"/>
    <x v="3"/>
    <x v="5"/>
    <x v="1"/>
    <x v="2"/>
    <n v="4"/>
    <x v="0"/>
    <x v="6"/>
    <x v="3"/>
    <n v="3.1666666666666665"/>
    <x v="1"/>
    <x v="1"/>
    <x v="1"/>
    <x v="1"/>
    <x v="3"/>
    <n v="3.1"/>
    <x v="1"/>
    <x v="1"/>
    <x v="0"/>
    <x v="2"/>
    <x v="2"/>
    <n v="3.3"/>
    <x v="0"/>
    <x v="201"/>
    <n v="12.260083807777631"/>
    <n v="0"/>
  </r>
  <r>
    <x v="9"/>
    <x v="24"/>
    <s v="B1"/>
    <s v="B1"/>
    <s v="B1"/>
    <s v="B1"/>
    <s v="A"/>
    <s v="A"/>
    <s v="A"/>
    <s v="A"/>
    <s v="A"/>
    <s v="A"/>
    <x v="2"/>
    <x v="3"/>
    <x v="5"/>
    <x v="2"/>
    <x v="5"/>
    <n v="3.3333333333333335"/>
    <x v="0"/>
    <x v="2"/>
    <x v="1"/>
    <n v="3.6666666666666665"/>
    <x v="4"/>
    <x v="2"/>
    <x v="0"/>
    <x v="1"/>
    <x v="0"/>
    <n v="3.6"/>
    <x v="0"/>
    <x v="0"/>
    <x v="5"/>
    <x v="3"/>
    <x v="0"/>
    <n v="3.8"/>
    <x v="0"/>
    <x v="2"/>
    <n v="14.436987422960033"/>
    <n v="0"/>
  </r>
  <r>
    <x v="9"/>
    <x v="25"/>
    <s v="A"/>
    <s v="A"/>
    <s v="A"/>
    <s v="A"/>
    <s v="A"/>
    <s v="A"/>
    <s v="A"/>
    <s v="A"/>
    <s v="A"/>
    <s v="A"/>
    <x v="2"/>
    <x v="3"/>
    <x v="5"/>
    <x v="4"/>
    <x v="16"/>
    <n v="2.8333333333333335"/>
    <x v="2"/>
    <x v="6"/>
    <x v="3"/>
    <n v="2.6666666666666665"/>
    <x v="4"/>
    <x v="5"/>
    <x v="0"/>
    <x v="1"/>
    <x v="1"/>
    <n v="3.2"/>
    <x v="2"/>
    <x v="2"/>
    <x v="2"/>
    <x v="2"/>
    <x v="2"/>
    <n v="3.2"/>
    <x v="8"/>
    <x v="164"/>
    <n v="10.219898303951245"/>
    <n v="0"/>
  </r>
  <r>
    <x v="9"/>
    <x v="26"/>
    <s v="B2"/>
    <s v="B2"/>
    <s v="B2"/>
    <s v="B2"/>
    <s v="B"/>
    <s v="B"/>
    <s v="B"/>
    <s v="B"/>
    <s v="B"/>
    <s v="B"/>
    <x v="1"/>
    <x v="0"/>
    <x v="0"/>
    <x v="0"/>
    <x v="1"/>
    <n v="5"/>
    <x v="2"/>
    <x v="0"/>
    <x v="0"/>
    <n v="3.6666666666666665"/>
    <x v="2"/>
    <x v="0"/>
    <x v="2"/>
    <x v="0"/>
    <x v="0"/>
    <n v="4.4000000000000004"/>
    <x v="2"/>
    <x v="42"/>
    <x v="0"/>
    <x v="2"/>
    <x v="1"/>
    <n v="3.7"/>
    <x v="0"/>
    <x v="197"/>
    <n v="16.274062085928588"/>
    <n v="0"/>
  </r>
  <r>
    <x v="9"/>
    <x v="27"/>
    <s v="A"/>
    <s v="A"/>
    <s v="A"/>
    <s v="A"/>
    <s v="A"/>
    <s v="A"/>
    <s v="A"/>
    <s v="A"/>
    <s v="A"/>
    <s v="A"/>
    <x v="2"/>
    <x v="3"/>
    <x v="1"/>
    <x v="4"/>
    <x v="2"/>
    <n v="3.8333333333333335"/>
    <x v="3"/>
    <x v="2"/>
    <x v="1"/>
    <n v="3.3333333333333335"/>
    <x v="4"/>
    <x v="5"/>
    <x v="1"/>
    <x v="1"/>
    <x v="3"/>
    <n v="2.9"/>
    <x v="1"/>
    <x v="1"/>
    <x v="2"/>
    <x v="3"/>
    <x v="2"/>
    <n v="3.2"/>
    <x v="9"/>
    <x v="146"/>
    <n v="9.8303070757131543"/>
    <n v="0"/>
  </r>
  <r>
    <x v="9"/>
    <x v="28"/>
    <s v="B1"/>
    <s v="B1"/>
    <s v="B1"/>
    <s v="B1"/>
    <s v="B"/>
    <s v="B"/>
    <s v="B"/>
    <s v="B"/>
    <s v="C1"/>
    <s v="C1"/>
    <x v="3"/>
    <x v="2"/>
    <x v="0"/>
    <x v="3"/>
    <x v="2"/>
    <n v="4.666666666666667"/>
    <x v="0"/>
    <x v="3"/>
    <x v="0"/>
    <n v="4.333333333333333"/>
    <x v="0"/>
    <x v="26"/>
    <x v="2"/>
    <x v="0"/>
    <x v="0"/>
    <n v="4.7"/>
    <x v="4"/>
    <x v="5"/>
    <x v="5"/>
    <x v="6"/>
    <x v="3"/>
    <n v="4.4000000000000004"/>
    <x v="8"/>
    <x v="111"/>
    <n v="19.310352096650973"/>
    <n v="0"/>
  </r>
  <r>
    <x v="9"/>
    <x v="29"/>
    <s v="not applicable"/>
    <s v="not applicable"/>
    <s v="not applicable"/>
    <s v="not applicable"/>
    <s v="not applicable"/>
    <s v="not applicable"/>
    <s v="not applicable"/>
    <s v="not applicable"/>
    <s v="not applicable"/>
    <s v="not applicable"/>
    <x v="4"/>
    <x v="5"/>
    <x v="61"/>
    <x v="2"/>
    <x v="8"/>
    <n v="3.6"/>
    <x v="32"/>
    <x v="7"/>
    <x v="23"/>
    <n v="3.5"/>
    <x v="1"/>
    <x v="17"/>
    <x v="60"/>
    <x v="3"/>
    <x v="27"/>
    <n v="3.6"/>
    <x v="0"/>
    <x v="24"/>
    <x v="53"/>
    <x v="3"/>
    <x v="33"/>
    <n v="3.5"/>
    <x v="8"/>
    <x v="240"/>
    <n v="13.100000000000001"/>
    <n v="-4.901960784313264E-3"/>
  </r>
  <r>
    <x v="9"/>
    <x v="30"/>
    <s v="not applicable"/>
    <s v="not applicable"/>
    <s v="not applicable"/>
    <s v="not applicable"/>
    <s v="not applicable"/>
    <s v="not applicable"/>
    <s v="not applicable"/>
    <s v="not applicable"/>
    <s v="not applicable"/>
    <s v="not applicable"/>
    <x v="4"/>
    <x v="6"/>
    <x v="1"/>
    <x v="42"/>
    <x v="47"/>
    <n v="4"/>
    <x v="53"/>
    <x v="37"/>
    <x v="14"/>
    <n v="3.9000000000000004"/>
    <x v="19"/>
    <x v="2"/>
    <x v="45"/>
    <x v="59"/>
    <x v="45"/>
    <n v="3.8000000000000003"/>
    <x v="58"/>
    <x v="0"/>
    <x v="0"/>
    <x v="37"/>
    <x v="0"/>
    <n v="3.7"/>
    <x v="72"/>
    <x v="241"/>
    <n v="14.9"/>
    <n v="-6.0858585858586167E-2"/>
  </r>
  <r>
    <x v="9"/>
    <x v="31"/>
    <s v="not applicable"/>
    <s v="not applicable"/>
    <s v="not applicable"/>
    <s v="not applicable"/>
    <s v="not applicable"/>
    <s v="not applicable"/>
    <s v="not applicable"/>
    <s v="not applicable"/>
    <s v="not applicable"/>
    <s v="not applicable"/>
    <x v="4"/>
    <x v="7"/>
    <x v="66"/>
    <x v="59"/>
    <x v="60"/>
    <n v="3.7528735632183912"/>
    <x v="58"/>
    <x v="53"/>
    <x v="51"/>
    <n v="3.6494252873563227"/>
    <x v="54"/>
    <x v="64"/>
    <x v="68"/>
    <x v="60"/>
    <x v="64"/>
    <n v="3.689655172413794"/>
    <x v="59"/>
    <x v="59"/>
    <x v="59"/>
    <x v="3"/>
    <x v="61"/>
    <n v="3.6344827586206905"/>
    <x v="73"/>
    <x v="242"/>
    <n v="13.973534028460744"/>
    <n v="-7.4712643678158663E-3"/>
  </r>
  <r>
    <x v="9"/>
    <x v="32"/>
    <s v="not applicable"/>
    <s v="not applicable"/>
    <s v="not applicable"/>
    <s v="not applicable"/>
    <s v="not applicable"/>
    <s v="not applicable"/>
    <s v="not applicable"/>
    <s v="not applicable"/>
    <s v="not applicable"/>
    <s v="not applicable"/>
    <x v="4"/>
    <x v="3"/>
    <x v="54"/>
    <x v="49"/>
    <x v="61"/>
    <n v="3.2777777777777781"/>
    <x v="36"/>
    <x v="28"/>
    <x v="43"/>
    <n v="3.2083333333333335"/>
    <x v="4"/>
    <x v="65"/>
    <x v="63"/>
    <x v="49"/>
    <x v="60"/>
    <n v="3.1500000000000004"/>
    <x v="42"/>
    <x v="14"/>
    <x v="41"/>
    <x v="45"/>
    <x v="53"/>
    <n v="3.2666666666666675"/>
    <x v="67"/>
    <x v="243"/>
    <n v="11.112728334620989"/>
    <n v="-6.9444444444441977E-3"/>
  </r>
  <r>
    <x v="9"/>
    <x v="33"/>
    <s v="not applicable"/>
    <s v="not applicable"/>
    <s v="not applicable"/>
    <s v="not applicable"/>
    <s v="not applicable"/>
    <s v="not applicable"/>
    <s v="not applicable"/>
    <s v="not applicable"/>
    <s v="not applicable"/>
    <s v="not applicable"/>
    <x v="4"/>
    <x v="8"/>
    <x v="63"/>
    <x v="36"/>
    <x v="3"/>
    <n v="3.8888888888888888"/>
    <x v="59"/>
    <x v="34"/>
    <x v="41"/>
    <n v="3.7407407407407405"/>
    <x v="55"/>
    <x v="48"/>
    <x v="64"/>
    <x v="61"/>
    <x v="4"/>
    <n v="3.9000000000000004"/>
    <x v="0"/>
    <x v="32"/>
    <x v="60"/>
    <x v="43"/>
    <x v="59"/>
    <n v="3.7333333333333325"/>
    <x v="24"/>
    <x v="230"/>
    <n v="14.841227130636456"/>
    <n v="0"/>
  </r>
  <r>
    <x v="9"/>
    <x v="34"/>
    <s v="not applicable"/>
    <s v="not applicable"/>
    <s v="not applicable"/>
    <s v="not applicable"/>
    <s v="not applicable"/>
    <s v="not applicable"/>
    <s v="not applicable"/>
    <s v="not applicable"/>
    <s v="not applicable"/>
    <s v="not applicable"/>
    <x v="4"/>
    <x v="8"/>
    <x v="55"/>
    <x v="60"/>
    <x v="62"/>
    <n v="4.3125"/>
    <x v="60"/>
    <x v="54"/>
    <x v="46"/>
    <n v="4.2083333333333339"/>
    <x v="45"/>
    <x v="66"/>
    <x v="69"/>
    <x v="58"/>
    <x v="65"/>
    <n v="4.2625000000000002"/>
    <x v="2"/>
    <x v="60"/>
    <x v="48"/>
    <x v="52"/>
    <x v="62"/>
    <n v="4.0750000000000002"/>
    <x v="74"/>
    <x v="244"/>
    <n v="17.2885878292727"/>
    <n v="-1.6666666666666607E-2"/>
  </r>
  <r>
    <x v="9"/>
    <x v="35"/>
    <s v="not applicable"/>
    <s v="not applicable"/>
    <s v="not applicable"/>
    <s v="not applicable"/>
    <s v="not applicable"/>
    <s v="not applicable"/>
    <s v="not applicable"/>
    <s v="not applicable"/>
    <s v="not applicable"/>
    <s v="not applicable"/>
    <x v="4"/>
    <x v="8"/>
    <x v="64"/>
    <x v="61"/>
    <x v="63"/>
    <n v="4.0882352941176467"/>
    <x v="61"/>
    <x v="55"/>
    <x v="52"/>
    <n v="3.960784313725489"/>
    <x v="2"/>
    <x v="67"/>
    <x v="70"/>
    <x v="2"/>
    <x v="66"/>
    <n v="4.0705882352941174"/>
    <x v="60"/>
    <x v="61"/>
    <x v="61"/>
    <x v="57"/>
    <x v="63"/>
    <n v="3.8941176470588239"/>
    <x v="75"/>
    <x v="245"/>
    <n v="15.992926282935866"/>
    <n v="-7.8431372549019329E-3"/>
  </r>
  <r>
    <x v="9"/>
    <x v="36"/>
    <s v="not applicable"/>
    <s v="not applicable"/>
    <s v="not applicable"/>
    <s v="not applicable"/>
    <s v="not applicable"/>
    <s v="not applicable"/>
    <s v="not applicable"/>
    <s v="not applicable"/>
    <s v="not applicable"/>
    <s v="not applicable"/>
    <x v="4"/>
    <x v="9"/>
    <x v="60"/>
    <x v="24"/>
    <x v="38"/>
    <n v="4.2142857142857144"/>
    <x v="56"/>
    <x v="30"/>
    <x v="48"/>
    <n v="4.0714285714285712"/>
    <x v="32"/>
    <x v="58"/>
    <x v="71"/>
    <x v="41"/>
    <x v="62"/>
    <n v="3.8857142857142861"/>
    <x v="61"/>
    <x v="62"/>
    <x v="58"/>
    <x v="55"/>
    <x v="49"/>
    <n v="3.7571428571428576"/>
    <x v="76"/>
    <x v="246"/>
    <n v="15.478183480218776"/>
    <n v="-7.1428571428571175E-3"/>
  </r>
  <r>
    <x v="9"/>
    <x v="37"/>
    <s v="not applicable"/>
    <s v="not applicable"/>
    <s v="not applicable"/>
    <s v="not applicable"/>
    <s v="not applicable"/>
    <s v="not applicable"/>
    <s v="not applicable"/>
    <s v="not applicable"/>
    <s v="not applicable"/>
    <s v="not applicable"/>
    <x v="4"/>
    <x v="10"/>
    <x v="7"/>
    <x v="5"/>
    <x v="4"/>
    <n v="3"/>
    <x v="0"/>
    <x v="2"/>
    <x v="35"/>
    <n v="4.166666666666667"/>
    <x v="0"/>
    <x v="2"/>
    <x v="7"/>
    <x v="0"/>
    <x v="1"/>
    <n v="4.0999999999999996"/>
    <x v="2"/>
    <x v="0"/>
    <x v="5"/>
    <x v="0"/>
    <x v="3"/>
    <n v="4.0999999999999996"/>
    <x v="7"/>
    <x v="237"/>
    <n v="15.075655463981644"/>
    <n v="-0.10833333333333339"/>
  </r>
  <r>
    <x v="9"/>
    <x v="38"/>
    <s v="not applicable"/>
    <s v="not applicable"/>
    <s v="not applicable"/>
    <s v="not applicable"/>
    <s v="not applicable"/>
    <s v="not applicable"/>
    <s v="not applicable"/>
    <s v="not applicable"/>
    <s v="not applicable"/>
    <s v="not applicable"/>
    <x v="4"/>
    <x v="11"/>
    <x v="54"/>
    <x v="49"/>
    <x v="61"/>
    <n v="3.2777777777777781"/>
    <x v="36"/>
    <x v="28"/>
    <x v="43"/>
    <n v="3.2083333333333335"/>
    <x v="4"/>
    <x v="65"/>
    <x v="63"/>
    <x v="49"/>
    <x v="60"/>
    <n v="3.1500000000000004"/>
    <x v="42"/>
    <x v="14"/>
    <x v="41"/>
    <x v="45"/>
    <x v="53"/>
    <n v="3.2666666666666675"/>
    <x v="67"/>
    <x v="247"/>
    <n v="11.112728334620989"/>
    <n v="-6.9444444444444198E-3"/>
  </r>
  <r>
    <x v="9"/>
    <x v="39"/>
    <s v="not applicable"/>
    <s v="not applicable"/>
    <s v="not applicable"/>
    <s v="not applicable"/>
    <s v="not applicable"/>
    <s v="not applicable"/>
    <s v="not applicable"/>
    <s v="not applicable"/>
    <s v="not applicable"/>
    <s v="not applicable"/>
    <x v="4"/>
    <x v="12"/>
    <x v="65"/>
    <x v="46"/>
    <x v="3"/>
    <n v="4"/>
    <x v="62"/>
    <x v="56"/>
    <x v="53"/>
    <n v="3.9333333333333336"/>
    <x v="53"/>
    <x v="59"/>
    <x v="67"/>
    <x v="53"/>
    <x v="63"/>
    <n v="4.38"/>
    <x v="62"/>
    <x v="31"/>
    <x v="5"/>
    <x v="56"/>
    <x v="64"/>
    <n v="4.0999999999999996"/>
    <x v="70"/>
    <x v="248"/>
    <n v="17.212732825333692"/>
    <n v="5.0000000000000712E-3"/>
  </r>
  <r>
    <x v="9"/>
    <x v="40"/>
    <s v="not applicable"/>
    <s v="not applicable"/>
    <s v="not applicable"/>
    <s v="not applicable"/>
    <s v="not applicable"/>
    <s v="not applicable"/>
    <s v="not applicable"/>
    <s v="not applicable"/>
    <s v="not applicable"/>
    <s v="not applicable"/>
    <x v="4"/>
    <x v="13"/>
    <x v="11"/>
    <x v="50"/>
    <x v="59"/>
    <n v="4.25"/>
    <x v="10"/>
    <x v="57"/>
    <x v="2"/>
    <n v="3.75"/>
    <x v="45"/>
    <x v="68"/>
    <x v="50"/>
    <x v="24"/>
    <x v="4"/>
    <n v="4"/>
    <x v="63"/>
    <x v="0"/>
    <x v="46"/>
    <x v="0"/>
    <x v="0"/>
    <n v="3.8250000000000002"/>
    <x v="77"/>
    <x v="235"/>
    <n v="15.598285714432043"/>
    <n v="0"/>
  </r>
  <r>
    <x v="10"/>
    <x v="42"/>
    <s v="A"/>
    <s v="A"/>
    <s v="A"/>
    <s v="A"/>
    <s v="A"/>
    <s v="A"/>
    <s v="A"/>
    <s v="A"/>
    <s v="A"/>
    <s v="A"/>
    <x v="2"/>
    <x v="0"/>
    <x v="7"/>
    <x v="4"/>
    <x v="5"/>
    <n v="3"/>
    <x v="3"/>
    <x v="15"/>
    <x v="1"/>
    <n v="2.8333333333333335"/>
    <x v="6"/>
    <x v="5"/>
    <x v="1"/>
    <x v="4"/>
    <x v="3"/>
    <n v="2.6"/>
    <x v="6"/>
    <x v="0"/>
    <x v="1"/>
    <x v="1"/>
    <x v="4"/>
    <n v="2.7"/>
    <x v="7"/>
    <x v="249"/>
    <n v="8.1058541600312797"/>
    <n v="-1.6666666666666607E-2"/>
  </r>
  <r>
    <x v="10"/>
    <x v="2"/>
    <s v="B1"/>
    <s v="B1"/>
    <s v="B1"/>
    <s v="B1"/>
    <s v="B"/>
    <s v="B"/>
    <s v="B"/>
    <s v="B"/>
    <s v="B"/>
    <s v="B"/>
    <x v="1"/>
    <x v="1"/>
    <x v="2"/>
    <x v="1"/>
    <x v="1"/>
    <n v="4.5"/>
    <x v="1"/>
    <x v="0"/>
    <x v="1"/>
    <n v="3.6666666666666665"/>
    <x v="0"/>
    <x v="0"/>
    <x v="7"/>
    <x v="2"/>
    <x v="0"/>
    <n v="4.3"/>
    <x v="2"/>
    <x v="0"/>
    <x v="0"/>
    <x v="3"/>
    <x v="0"/>
    <n v="3.8"/>
    <x v="0"/>
    <x v="250"/>
    <n v="16.17289309013692"/>
    <n v="1.6666666666666607E-2"/>
  </r>
  <r>
    <x v="10"/>
    <x v="3"/>
    <s v="A"/>
    <s v="A"/>
    <s v="A"/>
    <s v="A"/>
    <s v="A"/>
    <s v="A"/>
    <s v="A"/>
    <s v="A"/>
    <s v="A"/>
    <s v="A"/>
    <x v="2"/>
    <x v="1"/>
    <x v="1"/>
    <x v="1"/>
    <x v="2"/>
    <n v="4.166666666666667"/>
    <x v="1"/>
    <x v="0"/>
    <x v="0"/>
    <n v="4"/>
    <x v="0"/>
    <x v="16"/>
    <x v="59"/>
    <x v="2"/>
    <x v="34"/>
    <n v="4.8"/>
    <x v="57"/>
    <x v="5"/>
    <x v="3"/>
    <x v="49"/>
    <x v="57"/>
    <n v="5"/>
    <x v="0"/>
    <x v="179"/>
    <n v="21.874025939422427"/>
    <n v="6.6666666666667318E-2"/>
  </r>
  <r>
    <x v="10"/>
    <x v="4"/>
    <s v="A"/>
    <s v="A"/>
    <s v="A"/>
    <s v="A"/>
    <s v="A"/>
    <s v="A"/>
    <s v="A"/>
    <s v="A"/>
    <s v="A"/>
    <s v="A"/>
    <x v="2"/>
    <x v="2"/>
    <x v="2"/>
    <x v="1"/>
    <x v="1"/>
    <n v="4.5"/>
    <x v="0"/>
    <x v="0"/>
    <x v="0"/>
    <n v="4.166666666666667"/>
    <x v="0"/>
    <x v="2"/>
    <x v="7"/>
    <x v="3"/>
    <x v="4"/>
    <n v="4"/>
    <x v="2"/>
    <x v="5"/>
    <x v="0"/>
    <x v="0"/>
    <x v="2"/>
    <n v="3.9"/>
    <x v="8"/>
    <x v="251"/>
    <n v="16.201729068150208"/>
    <n v="-6.6666666666667318E-2"/>
  </r>
  <r>
    <x v="10"/>
    <x v="7"/>
    <s v="A"/>
    <s v="A"/>
    <s v="A"/>
    <s v="A"/>
    <s v="A"/>
    <s v="A"/>
    <s v="A"/>
    <s v="A"/>
    <s v="A"/>
    <s v="A"/>
    <x v="2"/>
    <x v="3"/>
    <x v="7"/>
    <x v="2"/>
    <x v="5"/>
    <n v="3.1666666666666665"/>
    <x v="2"/>
    <x v="6"/>
    <x v="5"/>
    <n v="2.5"/>
    <x v="4"/>
    <x v="5"/>
    <x v="3"/>
    <x v="3"/>
    <x v="1"/>
    <n v="3.2"/>
    <x v="0"/>
    <x v="3"/>
    <x v="2"/>
    <x v="2"/>
    <x v="1"/>
    <n v="2.9"/>
    <x v="0"/>
    <x v="252"/>
    <n v="9.7231982550976372"/>
    <n v="-0.10833333333333295"/>
  </r>
  <r>
    <x v="10"/>
    <x v="8"/>
    <s v="A"/>
    <s v="A"/>
    <s v="A"/>
    <s v="A"/>
    <s v="A"/>
    <s v="A"/>
    <s v="A"/>
    <s v="A"/>
    <s v="A"/>
    <s v="A"/>
    <x v="2"/>
    <x v="0"/>
    <x v="1"/>
    <x v="1"/>
    <x v="3"/>
    <n v="4"/>
    <x v="0"/>
    <x v="0"/>
    <x v="0"/>
    <n v="4.166666666666667"/>
    <x v="0"/>
    <x v="2"/>
    <x v="2"/>
    <x v="37"/>
    <x v="4"/>
    <n v="4.4000000000000004"/>
    <x v="0"/>
    <x v="1"/>
    <x v="0"/>
    <x v="0"/>
    <x v="0"/>
    <n v="3.7"/>
    <x v="0"/>
    <x v="253"/>
    <n v="15.835605235952912"/>
    <n v="-0.1083333333333325"/>
  </r>
  <r>
    <x v="10"/>
    <x v="9"/>
    <s v="A"/>
    <s v="A"/>
    <s v="A"/>
    <s v="A"/>
    <s v="A"/>
    <s v="A"/>
    <s v="A"/>
    <s v="A"/>
    <s v="A"/>
    <s v="A"/>
    <x v="2"/>
    <x v="2"/>
    <x v="5"/>
    <x v="1"/>
    <x v="4"/>
    <n v="3.6666666666666665"/>
    <x v="0"/>
    <x v="2"/>
    <x v="2"/>
    <n v="3.8333333333333335"/>
    <x v="2"/>
    <x v="0"/>
    <x v="7"/>
    <x v="3"/>
    <x v="0"/>
    <n v="4.0999999999999996"/>
    <x v="0"/>
    <x v="0"/>
    <x v="0"/>
    <x v="0"/>
    <x v="0"/>
    <n v="3.8"/>
    <x v="8"/>
    <x v="254"/>
    <n v="14.843533883168941"/>
    <n v="-0.10833333333333384"/>
  </r>
  <r>
    <x v="10"/>
    <x v="10"/>
    <s v="A"/>
    <s v="A"/>
    <s v="A"/>
    <s v="A"/>
    <s v="A"/>
    <s v="A"/>
    <s v="A"/>
    <s v="A"/>
    <s v="A"/>
    <s v="A"/>
    <x v="2"/>
    <x v="1"/>
    <x v="5"/>
    <x v="2"/>
    <x v="5"/>
    <n v="3.3333333333333335"/>
    <x v="1"/>
    <x v="2"/>
    <x v="0"/>
    <n v="3.8333333333333335"/>
    <x v="2"/>
    <x v="16"/>
    <x v="2"/>
    <x v="0"/>
    <x v="0"/>
    <n v="4.5"/>
    <x v="2"/>
    <x v="2"/>
    <x v="3"/>
    <x v="0"/>
    <x v="1"/>
    <n v="3.7"/>
    <x v="5"/>
    <x v="255"/>
    <n v="13.311162183449493"/>
    <n v="2.5000000000000355E-2"/>
  </r>
  <r>
    <x v="10"/>
    <x v="11"/>
    <s v="B1"/>
    <s v="B1"/>
    <s v="B1"/>
    <s v="B1"/>
    <s v="B"/>
    <s v="B"/>
    <s v="A"/>
    <s v="A"/>
    <s v="A"/>
    <s v="A"/>
    <x v="2"/>
    <x v="3"/>
    <x v="7"/>
    <x v="5"/>
    <x v="16"/>
    <n v="2.5"/>
    <x v="3"/>
    <x v="1"/>
    <x v="3"/>
    <n v="3"/>
    <x v="4"/>
    <x v="4"/>
    <x v="1"/>
    <x v="1"/>
    <x v="4"/>
    <n v="3"/>
    <x v="2"/>
    <x v="2"/>
    <x v="2"/>
    <x v="1"/>
    <x v="1"/>
    <n v="3"/>
    <x v="8"/>
    <x v="42"/>
    <n v="9.4264381389785594"/>
    <n v="-2.4999999999999911E-2"/>
  </r>
  <r>
    <x v="10"/>
    <x v="12"/>
    <s v="B1"/>
    <s v="B1"/>
    <s v="B1"/>
    <s v="B1"/>
    <s v="B"/>
    <s v="B"/>
    <s v="B"/>
    <s v="A"/>
    <s v="A"/>
    <s v="A"/>
    <x v="2"/>
    <x v="3"/>
    <x v="7"/>
    <x v="5"/>
    <x v="27"/>
    <n v="2.6666666666666665"/>
    <x v="1"/>
    <x v="2"/>
    <x v="5"/>
    <n v="3.1666666666666665"/>
    <x v="4"/>
    <x v="4"/>
    <x v="1"/>
    <x v="1"/>
    <x v="1"/>
    <n v="2.9"/>
    <x v="1"/>
    <x v="2"/>
    <x v="2"/>
    <x v="1"/>
    <x v="1"/>
    <n v="2.8"/>
    <x v="9"/>
    <x v="256"/>
    <n v="7.7871973527257223"/>
    <n v="-6.6666666666667318E-2"/>
  </r>
  <r>
    <x v="10"/>
    <x v="13"/>
    <s v="A"/>
    <s v="A"/>
    <s v="A"/>
    <s v="A"/>
    <s v="A"/>
    <s v="B"/>
    <s v="B"/>
    <s v="B"/>
    <s v="B"/>
    <s v="B"/>
    <x v="1"/>
    <x v="4"/>
    <x v="7"/>
    <x v="5"/>
    <x v="5"/>
    <n v="2.8333333333333335"/>
    <x v="1"/>
    <x v="2"/>
    <x v="35"/>
    <n v="4"/>
    <x v="0"/>
    <x v="2"/>
    <x v="2"/>
    <x v="0"/>
    <x v="1"/>
    <n v="4.2"/>
    <x v="2"/>
    <x v="1"/>
    <x v="5"/>
    <x v="0"/>
    <x v="0"/>
    <n v="3.9"/>
    <x v="8"/>
    <x v="257"/>
    <n v="14.709314829908919"/>
    <n v="-0.1083333333333325"/>
  </r>
  <r>
    <x v="10"/>
    <x v="43"/>
    <s v="A"/>
    <s v="A"/>
    <s v="A"/>
    <s v="A"/>
    <s v="A"/>
    <s v="A"/>
    <s v="A"/>
    <s v="A"/>
    <s v="A"/>
    <s v="A"/>
    <x v="2"/>
    <x v="2"/>
    <x v="5"/>
    <x v="2"/>
    <x v="2"/>
    <n v="3.8333333333333335"/>
    <x v="3"/>
    <x v="1"/>
    <x v="3"/>
    <n v="3"/>
    <x v="2"/>
    <x v="2"/>
    <x v="3"/>
    <x v="1"/>
    <x v="3"/>
    <n v="3.4"/>
    <x v="1"/>
    <x v="2"/>
    <x v="2"/>
    <x v="2"/>
    <x v="2"/>
    <n v="3"/>
    <x v="9"/>
    <x v="258"/>
    <n v="9.3224564569357167"/>
    <n v="0.17500000000000027"/>
  </r>
  <r>
    <x v="10"/>
    <x v="14"/>
    <s v="B2"/>
    <s v="B2"/>
    <s v="B2"/>
    <s v="B2"/>
    <s v="A"/>
    <s v="A"/>
    <s v="A"/>
    <s v="A"/>
    <s v="A"/>
    <s v="A"/>
    <x v="2"/>
    <x v="3"/>
    <x v="7"/>
    <x v="4"/>
    <x v="28"/>
    <n v="2.5"/>
    <x v="3"/>
    <x v="16"/>
    <x v="5"/>
    <n v="2.1666666666666665"/>
    <x v="4"/>
    <x v="5"/>
    <x v="3"/>
    <x v="3"/>
    <x v="17"/>
    <n v="2.9"/>
    <x v="3"/>
    <x v="1"/>
    <x v="2"/>
    <x v="1"/>
    <x v="1"/>
    <n v="2.8"/>
    <x v="9"/>
    <x v="259"/>
    <n v="7.0434977040375575"/>
    <n v="-0.14166666666666661"/>
  </r>
  <r>
    <x v="10"/>
    <x v="15"/>
    <s v="A"/>
    <s v="A"/>
    <s v="A"/>
    <s v="A"/>
    <s v="A"/>
    <s v="A"/>
    <s v="A"/>
    <s v="A"/>
    <s v="A"/>
    <s v="A"/>
    <x v="2"/>
    <x v="1"/>
    <x v="2"/>
    <x v="2"/>
    <x v="3"/>
    <n v="4"/>
    <x v="1"/>
    <x v="0"/>
    <x v="0"/>
    <n v="4"/>
    <x v="2"/>
    <x v="2"/>
    <x v="7"/>
    <x v="2"/>
    <x v="4"/>
    <n v="4"/>
    <x v="0"/>
    <x v="0"/>
    <x v="3"/>
    <x v="3"/>
    <x v="0"/>
    <n v="3.9"/>
    <x v="0"/>
    <x v="260"/>
    <n v="16.161079069274155"/>
    <n v="-6.6666666666666874E-2"/>
  </r>
  <r>
    <x v="10"/>
    <x v="16"/>
    <s v="B1"/>
    <s v="B1"/>
    <s v="B1"/>
    <s v="B1"/>
    <s v="B"/>
    <s v="B"/>
    <s v="B"/>
    <s v="B"/>
    <s v="B"/>
    <s v="B"/>
    <x v="1"/>
    <x v="0"/>
    <x v="1"/>
    <x v="2"/>
    <x v="2"/>
    <n v="4"/>
    <x v="1"/>
    <x v="0"/>
    <x v="0"/>
    <n v="4"/>
    <x v="3"/>
    <x v="2"/>
    <x v="3"/>
    <x v="3"/>
    <x v="4"/>
    <n v="3.4"/>
    <x v="1"/>
    <x v="5"/>
    <x v="1"/>
    <x v="3"/>
    <x v="0"/>
    <n v="3.6"/>
    <x v="7"/>
    <x v="41"/>
    <n v="13.346624183552239"/>
    <n v="0"/>
  </r>
  <r>
    <x v="10"/>
    <x v="17"/>
    <s v="—"/>
    <s v="B2"/>
    <s v="B2"/>
    <s v="B2"/>
    <s v="B"/>
    <s v="B"/>
    <s v="B"/>
    <s v="B"/>
    <s v="B"/>
    <s v="B"/>
    <x v="1"/>
    <x v="3"/>
    <x v="5"/>
    <x v="5"/>
    <x v="4"/>
    <n v="3.1666666666666665"/>
    <x v="1"/>
    <x v="2"/>
    <x v="3"/>
    <n v="3.3333333333333335"/>
    <x v="4"/>
    <x v="4"/>
    <x v="7"/>
    <x v="3"/>
    <x v="0"/>
    <n v="3.5"/>
    <x v="2"/>
    <x v="1"/>
    <x v="1"/>
    <x v="2"/>
    <x v="1"/>
    <n v="3.3"/>
    <x v="0"/>
    <x v="261"/>
    <n v="12.036294786501548"/>
    <n v="-9.1666666666666785E-2"/>
  </r>
  <r>
    <x v="10"/>
    <x v="18"/>
    <s v="B2"/>
    <s v="B2"/>
    <s v="B2"/>
    <s v="B2"/>
    <s v="B"/>
    <s v="B"/>
    <s v="B"/>
    <s v="B"/>
    <s v="B"/>
    <s v="B"/>
    <x v="1"/>
    <x v="3"/>
    <x v="4"/>
    <x v="5"/>
    <x v="3"/>
    <n v="3"/>
    <x v="1"/>
    <x v="2"/>
    <x v="3"/>
    <n v="3.3333333333333335"/>
    <x v="6"/>
    <x v="5"/>
    <x v="1"/>
    <x v="4"/>
    <x v="18"/>
    <n v="2.5"/>
    <x v="15"/>
    <x v="2"/>
    <x v="1"/>
    <x v="4"/>
    <x v="1"/>
    <n v="2.6"/>
    <x v="7"/>
    <x v="262"/>
    <n v="8.0629899118414006"/>
    <n v="-0.39999999999999991"/>
  </r>
  <r>
    <x v="10"/>
    <x v="19"/>
    <s v="A"/>
    <s v="A"/>
    <s v="A"/>
    <s v="A"/>
    <s v="A"/>
    <s v="A"/>
    <s v="A"/>
    <s v="A"/>
    <s v="A"/>
    <s v="A"/>
    <x v="2"/>
    <x v="3"/>
    <x v="5"/>
    <x v="1"/>
    <x v="4"/>
    <n v="3.6666666666666665"/>
    <x v="0"/>
    <x v="2"/>
    <x v="2"/>
    <n v="3.8333333333333335"/>
    <x v="1"/>
    <x v="0"/>
    <x v="0"/>
    <x v="3"/>
    <x v="4"/>
    <n v="3.8"/>
    <x v="2"/>
    <x v="1"/>
    <x v="0"/>
    <x v="0"/>
    <x v="0"/>
    <n v="3.8"/>
    <x v="0"/>
    <x v="99"/>
    <n v="15.097929144994369"/>
    <n v="-0.11666666666666625"/>
  </r>
  <r>
    <x v="10"/>
    <x v="20"/>
    <s v="A"/>
    <s v="A"/>
    <s v="A"/>
    <s v="A"/>
    <s v="A"/>
    <s v="A"/>
    <s v="A"/>
    <s v="A"/>
    <s v="A"/>
    <s v="A"/>
    <x v="2"/>
    <x v="3"/>
    <x v="5"/>
    <x v="4"/>
    <x v="3"/>
    <n v="3.5"/>
    <x v="3"/>
    <x v="2"/>
    <x v="2"/>
    <n v="3.5"/>
    <x v="4"/>
    <x v="5"/>
    <x v="1"/>
    <x v="4"/>
    <x v="3"/>
    <n v="2.8"/>
    <x v="0"/>
    <x v="1"/>
    <x v="2"/>
    <x v="1"/>
    <x v="2"/>
    <n v="3.1"/>
    <x v="0"/>
    <x v="238"/>
    <n v="11.148047811758332"/>
    <n v="0"/>
  </r>
  <r>
    <x v="10"/>
    <x v="21"/>
    <s v="B1"/>
    <s v="B1"/>
    <s v="B1"/>
    <s v="B1"/>
    <s v="B"/>
    <s v="B"/>
    <s v="B"/>
    <s v="B"/>
    <s v="C2"/>
    <s v="C1"/>
    <x v="1"/>
    <x v="1"/>
    <x v="1"/>
    <x v="4"/>
    <x v="4"/>
    <n v="3.5"/>
    <x v="0"/>
    <x v="0"/>
    <x v="0"/>
    <n v="4.166666666666667"/>
    <x v="2"/>
    <x v="0"/>
    <x v="2"/>
    <x v="2"/>
    <x v="0"/>
    <n v="4.3"/>
    <x v="2"/>
    <x v="0"/>
    <x v="0"/>
    <x v="0"/>
    <x v="3"/>
    <n v="4"/>
    <x v="8"/>
    <x v="109"/>
    <n v="15.96887591029739"/>
    <n v="-0.19166666666666687"/>
  </r>
  <r>
    <x v="10"/>
    <x v="22"/>
    <s v="A"/>
    <s v="A"/>
    <s v="A"/>
    <s v="A"/>
    <s v="A"/>
    <s v="A"/>
    <s v="A"/>
    <s v="A"/>
    <s v="A"/>
    <s v="A"/>
    <x v="2"/>
    <x v="0"/>
    <x v="5"/>
    <x v="1"/>
    <x v="3"/>
    <n v="3.8333333333333335"/>
    <x v="1"/>
    <x v="2"/>
    <x v="0"/>
    <n v="3.8333333333333335"/>
    <x v="2"/>
    <x v="1"/>
    <x v="3"/>
    <x v="2"/>
    <x v="1"/>
    <n v="3.6"/>
    <x v="0"/>
    <x v="0"/>
    <x v="0"/>
    <x v="3"/>
    <x v="1"/>
    <n v="3.5"/>
    <x v="0"/>
    <x v="263"/>
    <n v="13.877260220423253"/>
    <n v="-9.1666666666666785E-2"/>
  </r>
  <r>
    <x v="10"/>
    <x v="23"/>
    <s v="A"/>
    <s v="A"/>
    <s v="A"/>
    <s v="A"/>
    <s v="A"/>
    <s v="B"/>
    <s v="B"/>
    <s v="B"/>
    <s v="B"/>
    <s v="B"/>
    <x v="1"/>
    <x v="3"/>
    <x v="1"/>
    <x v="1"/>
    <x v="3"/>
    <n v="4"/>
    <x v="0"/>
    <x v="1"/>
    <x v="3"/>
    <n v="3.3333333333333335"/>
    <x v="4"/>
    <x v="1"/>
    <x v="1"/>
    <x v="3"/>
    <x v="1"/>
    <n v="3.2"/>
    <x v="1"/>
    <x v="1"/>
    <x v="0"/>
    <x v="2"/>
    <x v="2"/>
    <n v="3.3"/>
    <x v="8"/>
    <x v="264"/>
    <n v="12.04878177225844"/>
    <n v="6.6666666666667318E-2"/>
  </r>
  <r>
    <x v="10"/>
    <x v="24"/>
    <s v="B1"/>
    <s v="B1"/>
    <s v="B1"/>
    <s v="B1"/>
    <s v="A"/>
    <s v="A"/>
    <s v="A"/>
    <s v="A"/>
    <s v="A"/>
    <s v="A"/>
    <x v="2"/>
    <x v="3"/>
    <x v="5"/>
    <x v="2"/>
    <x v="5"/>
    <n v="3.3333333333333335"/>
    <x v="0"/>
    <x v="2"/>
    <x v="1"/>
    <n v="3.6666666666666665"/>
    <x v="4"/>
    <x v="2"/>
    <x v="0"/>
    <x v="1"/>
    <x v="0"/>
    <n v="3.6"/>
    <x v="0"/>
    <x v="0"/>
    <x v="5"/>
    <x v="3"/>
    <x v="0"/>
    <n v="3.8"/>
    <x v="0"/>
    <x v="2"/>
    <n v="14.436987422960033"/>
    <n v="0"/>
  </r>
  <r>
    <x v="10"/>
    <x v="25"/>
    <s v="A"/>
    <s v="A"/>
    <s v="A"/>
    <s v="A"/>
    <s v="A"/>
    <s v="A"/>
    <s v="A"/>
    <s v="A"/>
    <s v="A"/>
    <s v="A"/>
    <x v="2"/>
    <x v="3"/>
    <x v="5"/>
    <x v="4"/>
    <x v="16"/>
    <n v="2.8333333333333335"/>
    <x v="3"/>
    <x v="6"/>
    <x v="3"/>
    <n v="2.8333333333333335"/>
    <x v="4"/>
    <x v="5"/>
    <x v="0"/>
    <x v="1"/>
    <x v="1"/>
    <n v="3.2"/>
    <x v="2"/>
    <x v="1"/>
    <x v="2"/>
    <x v="1"/>
    <x v="2"/>
    <n v="3.2"/>
    <x v="8"/>
    <x v="265"/>
    <n v="10.356556164945319"/>
    <n v="4.1666666666666963E-2"/>
  </r>
  <r>
    <x v="10"/>
    <x v="26"/>
    <s v="B2"/>
    <s v="B2"/>
    <s v="B2"/>
    <s v="B2"/>
    <s v="B"/>
    <s v="B"/>
    <s v="B"/>
    <s v="B"/>
    <s v="B"/>
    <s v="B"/>
    <x v="1"/>
    <x v="0"/>
    <x v="0"/>
    <x v="0"/>
    <x v="1"/>
    <n v="5"/>
    <x v="2"/>
    <x v="0"/>
    <x v="0"/>
    <n v="3.6666666666666665"/>
    <x v="2"/>
    <x v="0"/>
    <x v="2"/>
    <x v="0"/>
    <x v="0"/>
    <n v="4.4000000000000004"/>
    <x v="2"/>
    <x v="42"/>
    <x v="0"/>
    <x v="2"/>
    <x v="2"/>
    <n v="3.8"/>
    <x v="0"/>
    <x v="266"/>
    <n v="16.713901601764498"/>
    <n v="2.5000000000000355E-2"/>
  </r>
  <r>
    <x v="10"/>
    <x v="27"/>
    <s v="A"/>
    <s v="A"/>
    <s v="A"/>
    <s v="A"/>
    <s v="A"/>
    <s v="A"/>
    <s v="A"/>
    <s v="A"/>
    <s v="A"/>
    <s v="A"/>
    <x v="2"/>
    <x v="3"/>
    <x v="5"/>
    <x v="4"/>
    <x v="3"/>
    <n v="3.5"/>
    <x v="3"/>
    <x v="2"/>
    <x v="1"/>
    <n v="3.3333333333333335"/>
    <x v="4"/>
    <x v="5"/>
    <x v="1"/>
    <x v="1"/>
    <x v="3"/>
    <n v="2.9"/>
    <x v="1"/>
    <x v="1"/>
    <x v="2"/>
    <x v="3"/>
    <x v="1"/>
    <n v="3.1"/>
    <x v="9"/>
    <x v="267"/>
    <n v="9.3012632420188393"/>
    <n v="-0.10833333333333295"/>
  </r>
  <r>
    <x v="10"/>
    <x v="28"/>
    <s v="B1"/>
    <s v="B1"/>
    <s v="B1"/>
    <s v="B1"/>
    <s v="B"/>
    <s v="B"/>
    <s v="B"/>
    <s v="B"/>
    <s v="C1"/>
    <s v="C1"/>
    <x v="3"/>
    <x v="2"/>
    <x v="0"/>
    <x v="3"/>
    <x v="3"/>
    <n v="4.5"/>
    <x v="0"/>
    <x v="3"/>
    <x v="0"/>
    <n v="4.333333333333333"/>
    <x v="0"/>
    <x v="26"/>
    <x v="2"/>
    <x v="0"/>
    <x v="0"/>
    <n v="4.7"/>
    <x v="4"/>
    <x v="5"/>
    <x v="5"/>
    <x v="6"/>
    <x v="3"/>
    <n v="4.4000000000000004"/>
    <x v="8"/>
    <x v="268"/>
    <n v="19.145607036710675"/>
    <n v="-4.1666666666667851E-2"/>
  </r>
  <r>
    <x v="10"/>
    <x v="29"/>
    <s v="not applicable"/>
    <s v="not applicable"/>
    <s v="not applicable"/>
    <s v="not applicable"/>
    <s v="not applicable"/>
    <s v="not applicable"/>
    <s v="not applicable"/>
    <s v="not applicable"/>
    <s v="not applicable"/>
    <s v="not applicable"/>
    <x v="4"/>
    <x v="5"/>
    <x v="67"/>
    <x v="33"/>
    <x v="7"/>
    <n v="3.4000000000000004"/>
    <x v="32"/>
    <x v="7"/>
    <x v="36"/>
    <n v="3.4000000000000004"/>
    <x v="1"/>
    <x v="27"/>
    <x v="60"/>
    <x v="25"/>
    <x v="19"/>
    <n v="3.5"/>
    <x v="0"/>
    <x v="24"/>
    <x v="22"/>
    <x v="37"/>
    <x v="2"/>
    <n v="3.4000000000000004"/>
    <x v="78"/>
    <x v="269"/>
    <n v="12.4"/>
    <n v="-7.2113289760347588E-2"/>
  </r>
  <r>
    <x v="10"/>
    <x v="30"/>
    <s v="not applicable"/>
    <s v="not applicable"/>
    <s v="not applicable"/>
    <s v="not applicable"/>
    <s v="not applicable"/>
    <s v="not applicable"/>
    <s v="not applicable"/>
    <s v="not applicable"/>
    <s v="not applicable"/>
    <s v="not applicable"/>
    <x v="4"/>
    <x v="6"/>
    <x v="42"/>
    <x v="33"/>
    <x v="42"/>
    <n v="3.8000000000000003"/>
    <x v="32"/>
    <x v="9"/>
    <x v="23"/>
    <n v="3.6"/>
    <x v="8"/>
    <x v="17"/>
    <x v="54"/>
    <x v="36"/>
    <x v="45"/>
    <n v="3.6"/>
    <x v="25"/>
    <x v="38"/>
    <x v="62"/>
    <x v="23"/>
    <x v="10"/>
    <n v="3.5"/>
    <x v="76"/>
    <x v="270"/>
    <n v="13.3"/>
    <n v="-0.21493506493506365"/>
  </r>
  <r>
    <x v="10"/>
    <x v="31"/>
    <s v="not applicable"/>
    <s v="not applicable"/>
    <s v="not applicable"/>
    <s v="not applicable"/>
    <s v="not applicable"/>
    <s v="not applicable"/>
    <s v="not applicable"/>
    <s v="not applicable"/>
    <s v="not applicable"/>
    <s v="not applicable"/>
    <x v="4"/>
    <x v="7"/>
    <x v="19"/>
    <x v="62"/>
    <x v="64"/>
    <n v="3.5740740740740735"/>
    <x v="34"/>
    <x v="58"/>
    <x v="54"/>
    <n v="3.5370370370370376"/>
    <x v="56"/>
    <x v="69"/>
    <x v="72"/>
    <x v="62"/>
    <x v="67"/>
    <n v="3.6370370370370373"/>
    <x v="64"/>
    <x v="63"/>
    <x v="63"/>
    <x v="58"/>
    <x v="65"/>
    <n v="3.4962962962962969"/>
    <x v="79"/>
    <x v="271"/>
    <n v="13.03922609545544"/>
    <n v="-0.12049808429118825"/>
  </r>
  <r>
    <x v="10"/>
    <x v="32"/>
    <s v="not applicable"/>
    <s v="not applicable"/>
    <s v="not applicable"/>
    <s v="not applicable"/>
    <s v="not applicable"/>
    <s v="not applicable"/>
    <s v="not applicable"/>
    <s v="not applicable"/>
    <s v="not applicable"/>
    <s v="not applicable"/>
    <x v="4"/>
    <x v="3"/>
    <x v="68"/>
    <x v="63"/>
    <x v="65"/>
    <n v="3.1527777777777781"/>
    <x v="36"/>
    <x v="28"/>
    <x v="31"/>
    <n v="3.1666666666666665"/>
    <x v="57"/>
    <x v="20"/>
    <x v="73"/>
    <x v="63"/>
    <x v="68"/>
    <n v="3.125"/>
    <x v="29"/>
    <x v="64"/>
    <x v="13"/>
    <x v="31"/>
    <x v="66"/>
    <n v="3.1416666666666675"/>
    <x v="80"/>
    <x v="272"/>
    <n v="10.539098475676479"/>
    <n v="-7.9166666666667052E-2"/>
  </r>
  <r>
    <x v="10"/>
    <x v="33"/>
    <s v="not applicable"/>
    <s v="not applicable"/>
    <s v="not applicable"/>
    <s v="not applicable"/>
    <s v="not applicable"/>
    <s v="not applicable"/>
    <s v="not applicable"/>
    <s v="not applicable"/>
    <s v="not applicable"/>
    <s v="not applicable"/>
    <x v="4"/>
    <x v="8"/>
    <x v="69"/>
    <x v="29"/>
    <x v="41"/>
    <n v="3.8148148148148149"/>
    <x v="38"/>
    <x v="2"/>
    <x v="41"/>
    <n v="3.7407407407407405"/>
    <x v="58"/>
    <x v="70"/>
    <x v="35"/>
    <x v="61"/>
    <x v="4"/>
    <n v="3.9333333333333331"/>
    <x v="0"/>
    <x v="32"/>
    <x v="51"/>
    <x v="59"/>
    <x v="53"/>
    <n v="3.6888888888888891"/>
    <x v="79"/>
    <x v="273"/>
    <n v="14.392522912978709"/>
    <n v="-2.1296296296296369E-2"/>
  </r>
  <r>
    <x v="10"/>
    <x v="34"/>
    <s v="not applicable"/>
    <s v="not applicable"/>
    <s v="not applicable"/>
    <s v="not applicable"/>
    <s v="not applicable"/>
    <s v="not applicable"/>
    <s v="not applicable"/>
    <s v="not applicable"/>
    <s v="not applicable"/>
    <s v="not applicable"/>
    <x v="4"/>
    <x v="8"/>
    <x v="11"/>
    <x v="64"/>
    <x v="33"/>
    <n v="4.0555555555555562"/>
    <x v="1"/>
    <x v="0"/>
    <x v="55"/>
    <n v="3.9722222222222219"/>
    <x v="2"/>
    <x v="0"/>
    <x v="52"/>
    <x v="64"/>
    <x v="58"/>
    <n v="4.2166666666666668"/>
    <x v="65"/>
    <x v="65"/>
    <x v="64"/>
    <x v="60"/>
    <x v="67"/>
    <n v="3.9166666666666665"/>
    <x v="81"/>
    <x v="274"/>
    <n v="16.00953610872844"/>
    <n v="-0.17430555555555571"/>
  </r>
  <r>
    <x v="10"/>
    <x v="35"/>
    <s v="not applicable"/>
    <s v="not applicable"/>
    <s v="not applicable"/>
    <s v="not applicable"/>
    <s v="not applicable"/>
    <s v="not applicable"/>
    <s v="not applicable"/>
    <s v="not applicable"/>
    <s v="not applicable"/>
    <s v="not applicable"/>
    <x v="4"/>
    <x v="8"/>
    <x v="70"/>
    <x v="65"/>
    <x v="66"/>
    <n v="3.9111111111111114"/>
    <x v="63"/>
    <x v="37"/>
    <x v="56"/>
    <n v="3.833333333333333"/>
    <x v="59"/>
    <x v="71"/>
    <x v="74"/>
    <x v="65"/>
    <x v="69"/>
    <n v="4.046666666666666"/>
    <x v="35"/>
    <x v="0"/>
    <x v="65"/>
    <x v="61"/>
    <x v="36"/>
    <n v="3.78"/>
    <x v="82"/>
    <x v="275"/>
    <n v="15.039328191278601"/>
    <n v="-0.1106535947712417"/>
  </r>
  <r>
    <x v="10"/>
    <x v="36"/>
    <s v="not applicable"/>
    <s v="not applicable"/>
    <s v="not applicable"/>
    <s v="not applicable"/>
    <s v="not applicable"/>
    <s v="not applicable"/>
    <s v="not applicable"/>
    <s v="not applicable"/>
    <s v="not applicable"/>
    <s v="not applicable"/>
    <x v="4"/>
    <x v="9"/>
    <x v="31"/>
    <x v="46"/>
    <x v="51"/>
    <n v="3.9666666666666672"/>
    <x v="45"/>
    <x v="2"/>
    <x v="53"/>
    <n v="3.7"/>
    <x v="60"/>
    <x v="72"/>
    <x v="0"/>
    <x v="66"/>
    <x v="70"/>
    <n v="3.6799999999999997"/>
    <x v="7"/>
    <x v="66"/>
    <x v="28"/>
    <x v="62"/>
    <x v="68"/>
    <n v="3.46"/>
    <x v="83"/>
    <x v="276"/>
    <n v="13.575849080344835"/>
    <n v="-3.8333333333333108E-2"/>
  </r>
  <r>
    <x v="10"/>
    <x v="37"/>
    <s v="not applicable"/>
    <s v="not applicable"/>
    <s v="not applicable"/>
    <s v="not applicable"/>
    <s v="not applicable"/>
    <s v="not applicable"/>
    <s v="not applicable"/>
    <s v="not applicable"/>
    <s v="not applicable"/>
    <s v="not applicable"/>
    <x v="4"/>
    <x v="10"/>
    <x v="7"/>
    <x v="5"/>
    <x v="5"/>
    <n v="2.8333333333333335"/>
    <x v="1"/>
    <x v="2"/>
    <x v="35"/>
    <n v="4"/>
    <x v="0"/>
    <x v="2"/>
    <x v="2"/>
    <x v="0"/>
    <x v="1"/>
    <n v="4.2"/>
    <x v="2"/>
    <x v="1"/>
    <x v="5"/>
    <x v="0"/>
    <x v="0"/>
    <n v="3.9"/>
    <x v="8"/>
    <x v="257"/>
    <n v="14.709314829908919"/>
    <n v="-0.1083333333333325"/>
  </r>
  <r>
    <x v="10"/>
    <x v="38"/>
    <s v="not applicable"/>
    <s v="not applicable"/>
    <s v="not applicable"/>
    <s v="not applicable"/>
    <s v="not applicable"/>
    <s v="not applicable"/>
    <s v="not applicable"/>
    <s v="not applicable"/>
    <s v="not applicable"/>
    <s v="not applicable"/>
    <x v="4"/>
    <x v="11"/>
    <x v="68"/>
    <x v="63"/>
    <x v="65"/>
    <n v="3.1527777777777781"/>
    <x v="36"/>
    <x v="28"/>
    <x v="31"/>
    <n v="3.1666666666666665"/>
    <x v="57"/>
    <x v="20"/>
    <x v="73"/>
    <x v="63"/>
    <x v="68"/>
    <n v="3.125"/>
    <x v="29"/>
    <x v="64"/>
    <x v="13"/>
    <x v="31"/>
    <x v="66"/>
    <n v="3.1416666666666675"/>
    <x v="80"/>
    <x v="277"/>
    <n v="10.539098475676479"/>
    <n v="-7.9166666666666538E-2"/>
  </r>
  <r>
    <x v="10"/>
    <x v="39"/>
    <s v="not applicable"/>
    <s v="not applicable"/>
    <s v="not applicable"/>
    <s v="not applicable"/>
    <s v="not applicable"/>
    <s v="not applicable"/>
    <s v="not applicable"/>
    <s v="not applicable"/>
    <s v="not applicable"/>
    <s v="not applicable"/>
    <x v="4"/>
    <x v="12"/>
    <x v="65"/>
    <x v="19"/>
    <x v="3"/>
    <n v="3.9"/>
    <x v="57"/>
    <x v="59"/>
    <x v="53"/>
    <n v="3.9333333333333336"/>
    <x v="53"/>
    <x v="59"/>
    <x v="75"/>
    <x v="53"/>
    <x v="44"/>
    <n v="4.3800000000000008"/>
    <x v="62"/>
    <x v="31"/>
    <x v="66"/>
    <x v="56"/>
    <x v="46"/>
    <n v="4.08"/>
    <x v="83"/>
    <x v="189"/>
    <n v="16.697607238516078"/>
    <n v="-2.9999999999999895E-2"/>
  </r>
  <r>
    <x v="10"/>
    <x v="40"/>
    <s v="not applicable"/>
    <s v="not applicable"/>
    <s v="not applicable"/>
    <s v="not applicable"/>
    <s v="not applicable"/>
    <s v="not applicable"/>
    <s v="not applicable"/>
    <s v="not applicable"/>
    <s v="not applicable"/>
    <s v="not applicable"/>
    <x v="4"/>
    <x v="13"/>
    <x v="38"/>
    <x v="1"/>
    <x v="26"/>
    <n v="4.125"/>
    <x v="48"/>
    <x v="60"/>
    <x v="2"/>
    <n v="3.833333333333333"/>
    <x v="18"/>
    <x v="0"/>
    <x v="50"/>
    <x v="24"/>
    <x v="4"/>
    <n v="4.05"/>
    <x v="63"/>
    <x v="0"/>
    <x v="46"/>
    <x v="51"/>
    <x v="38"/>
    <n v="3.7749999999999999"/>
    <x v="35"/>
    <x v="278"/>
    <n v="14.878331611241386"/>
    <n v="-1.0416666666667185E-2"/>
  </r>
  <r>
    <x v="11"/>
    <x v="42"/>
    <s v="A"/>
    <s v="A"/>
    <s v="A"/>
    <s v="A"/>
    <s v="A"/>
    <s v="A"/>
    <s v="A"/>
    <s v="A"/>
    <s v="A"/>
    <s v="A"/>
    <x v="2"/>
    <x v="0"/>
    <x v="7"/>
    <x v="4"/>
    <x v="5"/>
    <n v="3"/>
    <x v="3"/>
    <x v="15"/>
    <x v="1"/>
    <n v="2.8333333333333335"/>
    <x v="3"/>
    <x v="5"/>
    <x v="1"/>
    <x v="4"/>
    <x v="18"/>
    <n v="2.6"/>
    <x v="6"/>
    <x v="0"/>
    <x v="1"/>
    <x v="1"/>
    <x v="4"/>
    <n v="2.7"/>
    <x v="5"/>
    <x v="249"/>
    <n v="7.7395328655237314"/>
    <n v="0"/>
  </r>
  <r>
    <x v="11"/>
    <x v="2"/>
    <s v="B1"/>
    <s v="B1"/>
    <s v="B1"/>
    <s v="B1"/>
    <s v="B"/>
    <s v="B"/>
    <s v="B"/>
    <s v="B"/>
    <s v="B"/>
    <s v="B"/>
    <x v="1"/>
    <x v="1"/>
    <x v="2"/>
    <x v="1"/>
    <x v="1"/>
    <n v="4.5"/>
    <x v="1"/>
    <x v="2"/>
    <x v="1"/>
    <n v="3.5"/>
    <x v="0"/>
    <x v="0"/>
    <x v="7"/>
    <x v="2"/>
    <x v="4"/>
    <n v="4.2"/>
    <x v="0"/>
    <x v="0"/>
    <x v="0"/>
    <x v="0"/>
    <x v="0"/>
    <n v="3.8"/>
    <x v="0"/>
    <x v="115"/>
    <n v="15.929947845154436"/>
    <n v="-6.666666666666643E-2"/>
  </r>
  <r>
    <x v="11"/>
    <x v="3"/>
    <s v="A"/>
    <s v="A"/>
    <s v="A"/>
    <s v="A"/>
    <s v="A"/>
    <s v="A"/>
    <s v="A"/>
    <s v="A"/>
    <s v="A"/>
    <s v="A"/>
    <x v="2"/>
    <x v="1"/>
    <x v="1"/>
    <x v="1"/>
    <x v="2"/>
    <n v="4.166666666666667"/>
    <x v="0"/>
    <x v="0"/>
    <x v="0"/>
    <n v="4.166666666666667"/>
    <x v="0"/>
    <x v="16"/>
    <x v="59"/>
    <x v="2"/>
    <x v="34"/>
    <n v="4.8"/>
    <x v="57"/>
    <x v="5"/>
    <x v="3"/>
    <x v="49"/>
    <x v="57"/>
    <n v="5"/>
    <x v="7"/>
    <x v="279"/>
    <n v="20.467651623629944"/>
    <n v="4.1666666666666075E-2"/>
  </r>
  <r>
    <x v="11"/>
    <x v="4"/>
    <s v="A"/>
    <s v="A"/>
    <s v="A"/>
    <s v="A"/>
    <s v="A"/>
    <s v="A"/>
    <s v="A"/>
    <s v="A"/>
    <s v="A"/>
    <s v="A"/>
    <x v="2"/>
    <x v="2"/>
    <x v="2"/>
    <x v="1"/>
    <x v="1"/>
    <n v="4.5"/>
    <x v="0"/>
    <x v="0"/>
    <x v="0"/>
    <n v="4.166666666666667"/>
    <x v="0"/>
    <x v="2"/>
    <x v="7"/>
    <x v="3"/>
    <x v="1"/>
    <n v="3.9"/>
    <x v="2"/>
    <x v="5"/>
    <x v="0"/>
    <x v="0"/>
    <x v="2"/>
    <n v="3.9"/>
    <x v="7"/>
    <x v="194"/>
    <n v="15.479403064087949"/>
    <n v="-2.4999999999999467E-2"/>
  </r>
  <r>
    <x v="11"/>
    <x v="7"/>
    <s v="A"/>
    <s v="A"/>
    <s v="A"/>
    <s v="A"/>
    <s v="A"/>
    <s v="A"/>
    <s v="A"/>
    <s v="A"/>
    <s v="A"/>
    <s v="A"/>
    <x v="2"/>
    <x v="3"/>
    <x v="1"/>
    <x v="2"/>
    <x v="27"/>
    <n v="3.3333333333333335"/>
    <x v="2"/>
    <x v="6"/>
    <x v="5"/>
    <n v="2.5"/>
    <x v="4"/>
    <x v="5"/>
    <x v="3"/>
    <x v="3"/>
    <x v="3"/>
    <n v="3.1"/>
    <x v="0"/>
    <x v="3"/>
    <x v="2"/>
    <x v="2"/>
    <x v="1"/>
    <n v="2.9"/>
    <x v="0"/>
    <x v="280"/>
    <n v="9.7743154541354702"/>
    <n v="1.6666666666666607E-2"/>
  </r>
  <r>
    <x v="11"/>
    <x v="8"/>
    <s v="A"/>
    <s v="A"/>
    <s v="A"/>
    <s v="A"/>
    <s v="A"/>
    <s v="A"/>
    <s v="A"/>
    <s v="A"/>
    <s v="A"/>
    <s v="A"/>
    <x v="2"/>
    <x v="0"/>
    <x v="1"/>
    <x v="1"/>
    <x v="3"/>
    <n v="4"/>
    <x v="0"/>
    <x v="0"/>
    <x v="0"/>
    <n v="4.166666666666667"/>
    <x v="7"/>
    <x v="2"/>
    <x v="2"/>
    <x v="37"/>
    <x v="1"/>
    <n v="4.4000000000000004"/>
    <x v="0"/>
    <x v="1"/>
    <x v="0"/>
    <x v="0"/>
    <x v="0"/>
    <n v="3.7"/>
    <x v="7"/>
    <x v="253"/>
    <n v="14.685587522339848"/>
    <n v="0"/>
  </r>
  <r>
    <x v="11"/>
    <x v="9"/>
    <s v="A"/>
    <s v="A"/>
    <s v="A"/>
    <s v="A"/>
    <s v="A"/>
    <s v="A"/>
    <s v="A"/>
    <s v="A"/>
    <s v="A"/>
    <s v="A"/>
    <x v="2"/>
    <x v="2"/>
    <x v="5"/>
    <x v="1"/>
    <x v="5"/>
    <n v="3.5"/>
    <x v="0"/>
    <x v="2"/>
    <x v="2"/>
    <n v="3.8333333333333335"/>
    <x v="2"/>
    <x v="0"/>
    <x v="7"/>
    <x v="3"/>
    <x v="4"/>
    <n v="4"/>
    <x v="0"/>
    <x v="0"/>
    <x v="0"/>
    <x v="0"/>
    <x v="2"/>
    <n v="3.7"/>
    <x v="7"/>
    <x v="281"/>
    <n v="13.661161410988139"/>
    <n v="-9.1666666666665897E-2"/>
  </r>
  <r>
    <x v="11"/>
    <x v="10"/>
    <s v="A"/>
    <s v="A"/>
    <s v="A"/>
    <s v="A"/>
    <s v="A"/>
    <s v="A"/>
    <s v="A"/>
    <s v="A"/>
    <s v="A"/>
    <s v="A"/>
    <x v="2"/>
    <x v="1"/>
    <x v="5"/>
    <x v="2"/>
    <x v="5"/>
    <n v="3.3333333333333335"/>
    <x v="1"/>
    <x v="2"/>
    <x v="0"/>
    <n v="3.8333333333333335"/>
    <x v="2"/>
    <x v="16"/>
    <x v="2"/>
    <x v="0"/>
    <x v="0"/>
    <n v="4.5"/>
    <x v="2"/>
    <x v="2"/>
    <x v="3"/>
    <x v="0"/>
    <x v="4"/>
    <n v="3.6"/>
    <x v="0"/>
    <x v="282"/>
    <n v="14.626625078187118"/>
    <n v="-2.4999999999999911E-2"/>
  </r>
  <r>
    <x v="11"/>
    <x v="11"/>
    <s v="B1"/>
    <s v="B1"/>
    <s v="B1"/>
    <s v="B1"/>
    <s v="B"/>
    <s v="B"/>
    <s v="A"/>
    <s v="A"/>
    <s v="A"/>
    <s v="A"/>
    <x v="2"/>
    <x v="3"/>
    <x v="7"/>
    <x v="5"/>
    <x v="16"/>
    <n v="2.5"/>
    <x v="3"/>
    <x v="1"/>
    <x v="3"/>
    <n v="3"/>
    <x v="4"/>
    <x v="4"/>
    <x v="1"/>
    <x v="1"/>
    <x v="1"/>
    <n v="2.9"/>
    <x v="2"/>
    <x v="2"/>
    <x v="14"/>
    <x v="1"/>
    <x v="1"/>
    <n v="2.9"/>
    <x v="9"/>
    <x v="283"/>
    <n v="7.8485715617591065"/>
    <n v="-4.9999999999999822E-2"/>
  </r>
  <r>
    <x v="11"/>
    <x v="12"/>
    <s v="B1"/>
    <s v="B1"/>
    <s v="B1"/>
    <s v="B1"/>
    <s v="B"/>
    <s v="B"/>
    <s v="B"/>
    <s v="A"/>
    <s v="A"/>
    <s v="A"/>
    <x v="2"/>
    <x v="3"/>
    <x v="5"/>
    <x v="5"/>
    <x v="27"/>
    <n v="2.8333333333333335"/>
    <x v="1"/>
    <x v="1"/>
    <x v="5"/>
    <n v="3"/>
    <x v="4"/>
    <x v="4"/>
    <x v="1"/>
    <x v="1"/>
    <x v="3"/>
    <n v="2.8"/>
    <x v="1"/>
    <x v="2"/>
    <x v="2"/>
    <x v="1"/>
    <x v="1"/>
    <n v="2.8"/>
    <x v="0"/>
    <x v="262"/>
    <n v="9.2142897264272463"/>
    <n v="-2.4999999999999467E-2"/>
  </r>
  <r>
    <x v="11"/>
    <x v="13"/>
    <s v="A"/>
    <s v="A"/>
    <s v="A"/>
    <s v="A"/>
    <s v="A"/>
    <s v="B"/>
    <s v="B"/>
    <s v="B"/>
    <s v="B"/>
    <s v="B"/>
    <x v="1"/>
    <x v="4"/>
    <x v="1"/>
    <x v="2"/>
    <x v="4"/>
    <n v="3.6666666666666665"/>
    <x v="0"/>
    <x v="2"/>
    <x v="0"/>
    <n v="4"/>
    <x v="0"/>
    <x v="2"/>
    <x v="2"/>
    <x v="0"/>
    <x v="1"/>
    <n v="4.2"/>
    <x v="2"/>
    <x v="1"/>
    <x v="5"/>
    <x v="0"/>
    <x v="0"/>
    <n v="3.9"/>
    <x v="5"/>
    <x v="284"/>
    <n v="14.198622915193216"/>
    <n v="0.20833333333333304"/>
  </r>
  <r>
    <x v="11"/>
    <x v="43"/>
    <s v="A"/>
    <s v="A"/>
    <s v="A"/>
    <s v="A"/>
    <s v="A"/>
    <s v="A"/>
    <s v="A"/>
    <s v="A"/>
    <s v="A"/>
    <s v="A"/>
    <x v="2"/>
    <x v="2"/>
    <x v="7"/>
    <x v="2"/>
    <x v="2"/>
    <n v="3.6666666666666665"/>
    <x v="1"/>
    <x v="1"/>
    <x v="1"/>
    <n v="3.3333333333333335"/>
    <x v="2"/>
    <x v="2"/>
    <x v="0"/>
    <x v="1"/>
    <x v="3"/>
    <n v="3.5"/>
    <x v="1"/>
    <x v="2"/>
    <x v="2"/>
    <x v="2"/>
    <x v="2"/>
    <n v="3"/>
    <x v="8"/>
    <x v="174"/>
    <n v="10.929162496381096"/>
    <n v="6.666666666666643E-2"/>
  </r>
  <r>
    <x v="11"/>
    <x v="14"/>
    <s v="B2"/>
    <s v="B2"/>
    <s v="B2"/>
    <s v="B2"/>
    <s v="A"/>
    <s v="A"/>
    <s v="A"/>
    <s v="A"/>
    <s v="A"/>
    <s v="A"/>
    <x v="2"/>
    <x v="3"/>
    <x v="7"/>
    <x v="4"/>
    <x v="28"/>
    <n v="2.5"/>
    <x v="3"/>
    <x v="16"/>
    <x v="5"/>
    <n v="2.1666666666666665"/>
    <x v="4"/>
    <x v="5"/>
    <x v="1"/>
    <x v="3"/>
    <x v="17"/>
    <n v="2.8"/>
    <x v="3"/>
    <x v="1"/>
    <x v="2"/>
    <x v="1"/>
    <x v="1"/>
    <n v="2.8"/>
    <x v="0"/>
    <x v="285"/>
    <n v="8.3238767620112419"/>
    <n v="-2.5000000000000355E-2"/>
  </r>
  <r>
    <x v="11"/>
    <x v="15"/>
    <s v="A"/>
    <s v="A"/>
    <s v="A"/>
    <s v="A"/>
    <s v="A"/>
    <s v="A"/>
    <s v="A"/>
    <s v="A"/>
    <s v="A"/>
    <s v="A"/>
    <x v="2"/>
    <x v="1"/>
    <x v="2"/>
    <x v="2"/>
    <x v="2"/>
    <n v="4.166666666666667"/>
    <x v="1"/>
    <x v="0"/>
    <x v="0"/>
    <n v="4"/>
    <x v="2"/>
    <x v="2"/>
    <x v="7"/>
    <x v="2"/>
    <x v="4"/>
    <n v="4"/>
    <x v="0"/>
    <x v="0"/>
    <x v="3"/>
    <x v="3"/>
    <x v="0"/>
    <n v="3.9"/>
    <x v="0"/>
    <x v="286"/>
    <n v="16.317875289156909"/>
    <n v="4.1666666666666519E-2"/>
  </r>
  <r>
    <x v="11"/>
    <x v="16"/>
    <s v="B1"/>
    <s v="B1"/>
    <s v="B1"/>
    <s v="B1"/>
    <s v="B"/>
    <s v="B"/>
    <s v="B"/>
    <s v="B"/>
    <s v="B"/>
    <s v="B"/>
    <x v="1"/>
    <x v="0"/>
    <x v="7"/>
    <x v="5"/>
    <x v="2"/>
    <n v="3.3333333333333335"/>
    <x v="1"/>
    <x v="0"/>
    <x v="0"/>
    <n v="4"/>
    <x v="4"/>
    <x v="2"/>
    <x v="3"/>
    <x v="3"/>
    <x v="1"/>
    <n v="3.4"/>
    <x v="0"/>
    <x v="5"/>
    <x v="1"/>
    <x v="2"/>
    <x v="0"/>
    <n v="3.6"/>
    <x v="5"/>
    <x v="287"/>
    <n v="12.217102871121831"/>
    <n v="-0.16666666666666652"/>
  </r>
  <r>
    <x v="11"/>
    <x v="17"/>
    <s v="—"/>
    <s v="B2"/>
    <s v="B2"/>
    <s v="B2"/>
    <s v="B"/>
    <s v="B"/>
    <s v="B"/>
    <s v="B"/>
    <s v="B"/>
    <s v="B"/>
    <x v="1"/>
    <x v="3"/>
    <x v="5"/>
    <x v="5"/>
    <x v="4"/>
    <n v="3.1666666666666665"/>
    <x v="1"/>
    <x v="2"/>
    <x v="3"/>
    <n v="3.3333333333333335"/>
    <x v="4"/>
    <x v="4"/>
    <x v="7"/>
    <x v="3"/>
    <x v="4"/>
    <n v="3.4"/>
    <x v="2"/>
    <x v="1"/>
    <x v="1"/>
    <x v="2"/>
    <x v="1"/>
    <n v="3.3"/>
    <x v="0"/>
    <x v="4"/>
    <n v="11.951913791079438"/>
    <n v="-2.5000000000000355E-2"/>
  </r>
  <r>
    <x v="11"/>
    <x v="18"/>
    <s v="B2"/>
    <s v="B2"/>
    <s v="B2"/>
    <s v="B2"/>
    <s v="B"/>
    <s v="B"/>
    <s v="B"/>
    <s v="B"/>
    <s v="B"/>
    <s v="B"/>
    <x v="1"/>
    <x v="3"/>
    <x v="3"/>
    <x v="5"/>
    <x v="4"/>
    <n v="2.6666666666666665"/>
    <x v="1"/>
    <x v="2"/>
    <x v="3"/>
    <n v="3.3333333333333335"/>
    <x v="6"/>
    <x v="5"/>
    <x v="1"/>
    <x v="4"/>
    <x v="18"/>
    <n v="2.5"/>
    <x v="15"/>
    <x v="2"/>
    <x v="1"/>
    <x v="4"/>
    <x v="4"/>
    <n v="2.5"/>
    <x v="5"/>
    <x v="45"/>
    <n v="7.2058423238407441"/>
    <n v="-0.10833333333333339"/>
  </r>
  <r>
    <x v="11"/>
    <x v="19"/>
    <s v="A"/>
    <s v="A"/>
    <s v="A"/>
    <s v="A"/>
    <s v="A"/>
    <s v="A"/>
    <s v="A"/>
    <s v="A"/>
    <s v="A"/>
    <s v="A"/>
    <x v="2"/>
    <x v="3"/>
    <x v="5"/>
    <x v="1"/>
    <x v="4"/>
    <n v="3.6666666666666665"/>
    <x v="0"/>
    <x v="2"/>
    <x v="2"/>
    <n v="3.8333333333333335"/>
    <x v="1"/>
    <x v="0"/>
    <x v="0"/>
    <x v="3"/>
    <x v="4"/>
    <n v="3.8"/>
    <x v="2"/>
    <x v="1"/>
    <x v="0"/>
    <x v="0"/>
    <x v="0"/>
    <n v="3.8"/>
    <x v="7"/>
    <x v="99"/>
    <n v="14.001483148967768"/>
    <n v="0"/>
  </r>
  <r>
    <x v="11"/>
    <x v="20"/>
    <s v="A"/>
    <s v="A"/>
    <s v="A"/>
    <s v="A"/>
    <s v="A"/>
    <s v="A"/>
    <s v="A"/>
    <s v="A"/>
    <s v="A"/>
    <s v="A"/>
    <x v="2"/>
    <x v="3"/>
    <x v="5"/>
    <x v="4"/>
    <x v="3"/>
    <n v="3.5"/>
    <x v="3"/>
    <x v="2"/>
    <x v="2"/>
    <n v="3.5"/>
    <x v="4"/>
    <x v="5"/>
    <x v="3"/>
    <x v="4"/>
    <x v="18"/>
    <n v="2.8"/>
    <x v="0"/>
    <x v="2"/>
    <x v="2"/>
    <x v="1"/>
    <x v="2"/>
    <n v="3"/>
    <x v="5"/>
    <x v="78"/>
    <n v="9.5528070493709603"/>
    <n v="-2.4999999999999911E-2"/>
  </r>
  <r>
    <x v="11"/>
    <x v="22"/>
    <s v="A"/>
    <s v="A"/>
    <s v="A"/>
    <s v="A"/>
    <s v="A"/>
    <s v="A"/>
    <s v="A"/>
    <s v="A"/>
    <s v="A"/>
    <s v="A"/>
    <x v="2"/>
    <x v="0"/>
    <x v="1"/>
    <x v="2"/>
    <x v="4"/>
    <n v="3.6666666666666665"/>
    <x v="1"/>
    <x v="6"/>
    <x v="0"/>
    <n v="3.5"/>
    <x v="2"/>
    <x v="1"/>
    <x v="0"/>
    <x v="2"/>
    <x v="1"/>
    <n v="3.7"/>
    <x v="0"/>
    <x v="0"/>
    <x v="0"/>
    <x v="3"/>
    <x v="1"/>
    <n v="3.5"/>
    <x v="0"/>
    <x v="31"/>
    <n v="13.530516085593968"/>
    <n v="-0.10000000000000009"/>
  </r>
  <r>
    <x v="11"/>
    <x v="23"/>
    <s v="A"/>
    <s v="A"/>
    <s v="A"/>
    <s v="A"/>
    <s v="A"/>
    <s v="B"/>
    <s v="B"/>
    <s v="B"/>
    <s v="B"/>
    <s v="B"/>
    <x v="1"/>
    <x v="2"/>
    <x v="5"/>
    <x v="2"/>
    <x v="4"/>
    <n v="3.5"/>
    <x v="0"/>
    <x v="1"/>
    <x v="3"/>
    <n v="3.3333333333333335"/>
    <x v="1"/>
    <x v="1"/>
    <x v="3"/>
    <x v="3"/>
    <x v="3"/>
    <n v="3.3"/>
    <x v="3"/>
    <x v="1"/>
    <x v="1"/>
    <x v="2"/>
    <x v="2"/>
    <n v="3.1"/>
    <x v="8"/>
    <x v="202"/>
    <n v="11.015936990355385"/>
    <n v="-0.1500000000000008"/>
  </r>
  <r>
    <x v="11"/>
    <x v="24"/>
    <s v="B1"/>
    <s v="B1"/>
    <s v="B1"/>
    <s v="B1"/>
    <s v="A"/>
    <s v="A"/>
    <s v="A"/>
    <s v="A"/>
    <s v="A"/>
    <s v="A"/>
    <x v="2"/>
    <x v="3"/>
    <x v="1"/>
    <x v="2"/>
    <x v="5"/>
    <n v="3.5"/>
    <x v="0"/>
    <x v="2"/>
    <x v="1"/>
    <n v="3.6666666666666665"/>
    <x v="3"/>
    <x v="2"/>
    <x v="0"/>
    <x v="1"/>
    <x v="4"/>
    <n v="3.4"/>
    <x v="0"/>
    <x v="1"/>
    <x v="5"/>
    <x v="2"/>
    <x v="0"/>
    <n v="3.6"/>
    <x v="8"/>
    <x v="288"/>
    <n v="13.173228501277821"/>
    <n v="-5.8333333333333126E-2"/>
  </r>
  <r>
    <x v="11"/>
    <x v="25"/>
    <s v="A"/>
    <s v="A"/>
    <s v="A"/>
    <s v="A"/>
    <s v="A"/>
    <s v="A"/>
    <s v="A"/>
    <s v="A"/>
    <s v="A"/>
    <s v="A"/>
    <x v="2"/>
    <x v="3"/>
    <x v="5"/>
    <x v="4"/>
    <x v="16"/>
    <n v="2.8333333333333335"/>
    <x v="3"/>
    <x v="6"/>
    <x v="3"/>
    <n v="2.8333333333333335"/>
    <x v="4"/>
    <x v="5"/>
    <x v="0"/>
    <x v="1"/>
    <x v="1"/>
    <n v="3.2"/>
    <x v="2"/>
    <x v="1"/>
    <x v="2"/>
    <x v="1"/>
    <x v="2"/>
    <n v="3.2"/>
    <x v="0"/>
    <x v="265"/>
    <n v="10.729046350452567"/>
    <n v="0"/>
  </r>
  <r>
    <x v="11"/>
    <x v="26"/>
    <s v="B2"/>
    <s v="B2"/>
    <s v="B2"/>
    <s v="B2"/>
    <s v="B"/>
    <s v="B"/>
    <s v="B"/>
    <s v="B"/>
    <s v="B"/>
    <s v="B"/>
    <x v="1"/>
    <x v="0"/>
    <x v="2"/>
    <x v="0"/>
    <x v="1"/>
    <n v="4.833333333333333"/>
    <x v="3"/>
    <x v="0"/>
    <x v="35"/>
    <n v="4"/>
    <x v="2"/>
    <x v="0"/>
    <x v="2"/>
    <x v="0"/>
    <x v="4"/>
    <n v="4.3"/>
    <x v="2"/>
    <x v="5"/>
    <x v="0"/>
    <x v="2"/>
    <x v="2"/>
    <n v="3.7"/>
    <x v="5"/>
    <x v="289"/>
    <n v="14.461578493439918"/>
    <n v="-8.3333333333337478E-3"/>
  </r>
  <r>
    <x v="11"/>
    <x v="27"/>
    <s v="A"/>
    <s v="A"/>
    <s v="A"/>
    <s v="A"/>
    <s v="A"/>
    <s v="A"/>
    <s v="A"/>
    <s v="A"/>
    <s v="A"/>
    <s v="A"/>
    <x v="2"/>
    <x v="3"/>
    <x v="7"/>
    <x v="4"/>
    <x v="3"/>
    <n v="3.3333333333333335"/>
    <x v="3"/>
    <x v="2"/>
    <x v="1"/>
    <n v="3.3333333333333335"/>
    <x v="4"/>
    <x v="5"/>
    <x v="1"/>
    <x v="1"/>
    <x v="3"/>
    <n v="2.9"/>
    <x v="1"/>
    <x v="1"/>
    <x v="2"/>
    <x v="3"/>
    <x v="2"/>
    <n v="3.2"/>
    <x v="7"/>
    <x v="290"/>
    <n v="10.493441911287601"/>
    <n v="-1.6666666666667052E-2"/>
  </r>
  <r>
    <x v="11"/>
    <x v="29"/>
    <s v="not applicable"/>
    <s v="not applicable"/>
    <s v="not applicable"/>
    <s v="not applicable"/>
    <s v="not applicable"/>
    <s v="not applicable"/>
    <s v="not applicable"/>
    <s v="not applicable"/>
    <s v="not applicable"/>
    <s v="not applicable"/>
    <x v="4"/>
    <x v="5"/>
    <x v="71"/>
    <x v="33"/>
    <x v="67"/>
    <n v="3.4000000000000004"/>
    <x v="32"/>
    <x v="17"/>
    <x v="36"/>
    <n v="3.4000000000000004"/>
    <x v="1"/>
    <x v="27"/>
    <x v="60"/>
    <x v="25"/>
    <x v="1"/>
    <n v="3.5"/>
    <x v="0"/>
    <x v="1"/>
    <x v="22"/>
    <x v="15"/>
    <x v="2"/>
    <n v="3.4000000000000004"/>
    <x v="67"/>
    <x v="291"/>
    <n v="12.3"/>
    <n v="-1.5277777777778834E-2"/>
  </r>
  <r>
    <x v="11"/>
    <x v="30"/>
    <s v="not applicable"/>
    <s v="not applicable"/>
    <s v="not applicable"/>
    <s v="not applicable"/>
    <s v="not applicable"/>
    <s v="not applicable"/>
    <s v="not applicable"/>
    <s v="not applicable"/>
    <s v="not applicable"/>
    <s v="not applicable"/>
    <x v="4"/>
    <x v="6"/>
    <x v="72"/>
    <x v="33"/>
    <x v="42"/>
    <n v="3.7"/>
    <x v="41"/>
    <x v="9"/>
    <x v="23"/>
    <n v="3.6"/>
    <x v="8"/>
    <x v="27"/>
    <x v="0"/>
    <x v="15"/>
    <x v="6"/>
    <n v="3.5"/>
    <x v="16"/>
    <x v="25"/>
    <x v="53"/>
    <x v="22"/>
    <x v="2"/>
    <n v="3.4000000000000004"/>
    <x v="33"/>
    <x v="292"/>
    <n v="12.100000000000001"/>
    <n v="-4.523809523809641E-2"/>
  </r>
  <r>
    <x v="11"/>
    <x v="31"/>
    <s v="not applicable"/>
    <s v="not applicable"/>
    <s v="not applicable"/>
    <s v="not applicable"/>
    <s v="not applicable"/>
    <s v="not applicable"/>
    <s v="not applicable"/>
    <s v="not applicable"/>
    <s v="not applicable"/>
    <s v="not applicable"/>
    <x v="4"/>
    <x v="7"/>
    <x v="73"/>
    <x v="66"/>
    <x v="68"/>
    <n v="3.5066666666666668"/>
    <x v="64"/>
    <x v="61"/>
    <x v="57"/>
    <n v="3.4866666666666668"/>
    <x v="61"/>
    <x v="73"/>
    <x v="0"/>
    <x v="67"/>
    <x v="71"/>
    <n v="3.536"/>
    <x v="66"/>
    <x v="24"/>
    <x v="67"/>
    <x v="63"/>
    <x v="69"/>
    <n v="3.4040000000000008"/>
    <x v="84"/>
    <x v="293"/>
    <n v="12.301180845270537"/>
    <n v="-7.7777777777777946E-2"/>
  </r>
  <r>
    <x v="11"/>
    <x v="32"/>
    <s v="not applicable"/>
    <s v="not applicable"/>
    <s v="not applicable"/>
    <s v="not applicable"/>
    <s v="not applicable"/>
    <s v="not applicable"/>
    <s v="not applicable"/>
    <s v="not applicable"/>
    <s v="not applicable"/>
    <s v="not applicable"/>
    <x v="4"/>
    <x v="3"/>
    <x v="74"/>
    <x v="67"/>
    <x v="69"/>
    <n v="3.1111111111111112"/>
    <x v="36"/>
    <x v="1"/>
    <x v="31"/>
    <n v="3.1527777777777781"/>
    <x v="57"/>
    <x v="20"/>
    <x v="3"/>
    <x v="63"/>
    <x v="21"/>
    <n v="3.0749999999999997"/>
    <x v="47"/>
    <x v="50"/>
    <x v="31"/>
    <x v="64"/>
    <x v="66"/>
    <n v="3.0916666666666672"/>
    <x v="67"/>
    <x v="294"/>
    <n v="10.273729464247111"/>
    <n v="-3.8888888888889195E-2"/>
  </r>
  <r>
    <x v="11"/>
    <x v="33"/>
    <s v="not applicable"/>
    <s v="not applicable"/>
    <s v="not applicable"/>
    <s v="not applicable"/>
    <s v="not applicable"/>
    <s v="not applicable"/>
    <s v="not applicable"/>
    <s v="not applicable"/>
    <s v="not applicable"/>
    <s v="not applicable"/>
    <x v="4"/>
    <x v="8"/>
    <x v="69"/>
    <x v="23"/>
    <x v="37"/>
    <n v="3.7777777777777777"/>
    <x v="59"/>
    <x v="34"/>
    <x v="58"/>
    <n v="3.7592592592592586"/>
    <x v="62"/>
    <x v="70"/>
    <x v="76"/>
    <x v="61"/>
    <x v="72"/>
    <n v="3.933333333333334"/>
    <x v="0"/>
    <x v="32"/>
    <x v="51"/>
    <x v="59"/>
    <x v="27"/>
    <n v="3.6666666666666665"/>
    <x v="67"/>
    <x v="295"/>
    <n v="14.159723937320969"/>
    <n v="-1.0185185185185297E-2"/>
  </r>
  <r>
    <x v="11"/>
    <x v="34"/>
    <s v="not applicable"/>
    <s v="not applicable"/>
    <s v="not applicable"/>
    <s v="not applicable"/>
    <s v="not applicable"/>
    <s v="not applicable"/>
    <s v="not applicable"/>
    <s v="not applicable"/>
    <s v="not applicable"/>
    <s v="not applicable"/>
    <x v="4"/>
    <x v="8"/>
    <x v="1"/>
    <x v="64"/>
    <x v="2"/>
    <n v="4.083333333333333"/>
    <x v="1"/>
    <x v="60"/>
    <x v="59"/>
    <n v="3.875"/>
    <x v="2"/>
    <x v="74"/>
    <x v="7"/>
    <x v="51"/>
    <x v="9"/>
    <n v="4.0250000000000004"/>
    <x v="63"/>
    <x v="67"/>
    <x v="0"/>
    <x v="3"/>
    <x v="38"/>
    <n v="3.75"/>
    <x v="38"/>
    <x v="135"/>
    <n v="14.201813031227349"/>
    <n v="-0.10694444444444429"/>
  </r>
  <r>
    <x v="11"/>
    <x v="35"/>
    <s v="not applicable"/>
    <s v="not applicable"/>
    <s v="not applicable"/>
    <s v="not applicable"/>
    <s v="not applicable"/>
    <s v="not applicable"/>
    <s v="not applicable"/>
    <s v="not applicable"/>
    <s v="not applicable"/>
    <s v="not applicable"/>
    <x v="4"/>
    <x v="8"/>
    <x v="47"/>
    <x v="68"/>
    <x v="70"/>
    <n v="3.8717948717948718"/>
    <x v="65"/>
    <x v="2"/>
    <x v="60"/>
    <n v="3.7948717948717947"/>
    <x v="63"/>
    <x v="75"/>
    <x v="77"/>
    <x v="68"/>
    <x v="73"/>
    <n v="3.9615384615384621"/>
    <x v="67"/>
    <x v="68"/>
    <x v="68"/>
    <x v="65"/>
    <x v="70"/>
    <n v="3.6923076923076925"/>
    <x v="85"/>
    <x v="296"/>
    <n v="14.172674427753702"/>
    <n v="-6.2649572649572161E-2"/>
  </r>
  <r>
    <x v="11"/>
    <x v="36"/>
    <s v="not applicable"/>
    <s v="not applicable"/>
    <s v="not applicable"/>
    <s v="not applicable"/>
    <s v="not applicable"/>
    <s v="not applicable"/>
    <s v="not applicable"/>
    <s v="not applicable"/>
    <s v="not applicable"/>
    <s v="not applicable"/>
    <x v="4"/>
    <x v="9"/>
    <x v="33"/>
    <x v="19"/>
    <x v="3"/>
    <n v="3.7666666666666666"/>
    <x v="66"/>
    <x v="62"/>
    <x v="61"/>
    <n v="3.7"/>
    <x v="38"/>
    <x v="72"/>
    <x v="34"/>
    <x v="66"/>
    <x v="74"/>
    <n v="3.6800000000000006"/>
    <x v="30"/>
    <x v="69"/>
    <x v="28"/>
    <x v="22"/>
    <x v="68"/>
    <n v="3.44"/>
    <x v="44"/>
    <x v="297"/>
    <n v="12.526863567603858"/>
    <n v="-5.500000000000007E-2"/>
  </r>
  <r>
    <x v="11"/>
    <x v="37"/>
    <s v="not applicable"/>
    <s v="not applicable"/>
    <s v="not applicable"/>
    <s v="not applicable"/>
    <s v="not applicable"/>
    <s v="not applicable"/>
    <s v="not applicable"/>
    <s v="not applicable"/>
    <s v="not applicable"/>
    <s v="not applicable"/>
    <x v="4"/>
    <x v="10"/>
    <x v="1"/>
    <x v="2"/>
    <x v="4"/>
    <n v="3.6666666666666665"/>
    <x v="0"/>
    <x v="2"/>
    <x v="0"/>
    <n v="4"/>
    <x v="0"/>
    <x v="2"/>
    <x v="2"/>
    <x v="0"/>
    <x v="1"/>
    <n v="4.2"/>
    <x v="2"/>
    <x v="1"/>
    <x v="5"/>
    <x v="0"/>
    <x v="0"/>
    <n v="3.9"/>
    <x v="5"/>
    <x v="284"/>
    <n v="14.198622915193216"/>
    <n v="0.20833333333333304"/>
  </r>
  <r>
    <x v="11"/>
    <x v="38"/>
    <s v="not applicable"/>
    <s v="not applicable"/>
    <s v="not applicable"/>
    <s v="not applicable"/>
    <s v="not applicable"/>
    <s v="not applicable"/>
    <s v="not applicable"/>
    <s v="not applicable"/>
    <s v="not applicable"/>
    <s v="not applicable"/>
    <x v="4"/>
    <x v="11"/>
    <x v="75"/>
    <x v="4"/>
    <x v="71"/>
    <n v="3.0757575757575761"/>
    <x v="67"/>
    <x v="1"/>
    <x v="62"/>
    <n v="3.1363636363636362"/>
    <x v="64"/>
    <x v="76"/>
    <x v="3"/>
    <x v="69"/>
    <x v="75"/>
    <n v="3.0545454545454547"/>
    <x v="68"/>
    <x v="70"/>
    <x v="69"/>
    <x v="66"/>
    <x v="71"/>
    <n v="3.0909090909090908"/>
    <x v="86"/>
    <x v="298"/>
    <n v="10.206256052782722"/>
    <n v="-2.8787878787878807E-2"/>
  </r>
  <r>
    <x v="11"/>
    <x v="39"/>
    <s v="not applicable"/>
    <s v="not applicable"/>
    <s v="not applicable"/>
    <s v="not applicable"/>
    <s v="not applicable"/>
    <s v="not applicable"/>
    <s v="not applicable"/>
    <s v="not applicable"/>
    <s v="not applicable"/>
    <s v="not applicable"/>
    <x v="4"/>
    <x v="12"/>
    <x v="38"/>
    <x v="64"/>
    <x v="26"/>
    <n v="4.041666666666667"/>
    <x v="10"/>
    <x v="60"/>
    <x v="63"/>
    <n v="3.875"/>
    <x v="18"/>
    <x v="66"/>
    <x v="78"/>
    <x v="51"/>
    <x v="0"/>
    <n v="4.375"/>
    <x v="2"/>
    <x v="71"/>
    <x v="70"/>
    <x v="67"/>
    <x v="0"/>
    <n v="4.0750000000000002"/>
    <x v="87"/>
    <x v="138"/>
    <n v="16.835524959032099"/>
    <n v="-2.083333333333437E-3"/>
  </r>
  <r>
    <x v="11"/>
    <x v="40"/>
    <s v="not applicable"/>
    <s v="not applicable"/>
    <s v="not applicable"/>
    <s v="not applicable"/>
    <s v="not applicable"/>
    <s v="not applicable"/>
    <s v="not applicable"/>
    <s v="not applicable"/>
    <s v="not applicable"/>
    <s v="not applicable"/>
    <x v="4"/>
    <x v="13"/>
    <x v="76"/>
    <x v="64"/>
    <x v="3"/>
    <n v="3.7916666666666665"/>
    <x v="60"/>
    <x v="26"/>
    <x v="12"/>
    <n v="3.666666666666667"/>
    <x v="2"/>
    <x v="2"/>
    <x v="79"/>
    <x v="10"/>
    <x v="76"/>
    <n v="3.6749999999999998"/>
    <x v="26"/>
    <x v="23"/>
    <x v="8"/>
    <x v="3"/>
    <x v="2"/>
    <n v="3.4249999999999998"/>
    <x v="71"/>
    <x v="299"/>
    <n v="12.771415990453143"/>
    <n v="-4.9999999999999933E-2"/>
  </r>
  <r>
    <x v="12"/>
    <x v="42"/>
    <s v="A"/>
    <s v="A"/>
    <s v="A"/>
    <s v="A"/>
    <s v="A"/>
    <s v="A"/>
    <s v="A"/>
    <s v="A"/>
    <s v="A"/>
    <s v="A"/>
    <x v="2"/>
    <x v="0"/>
    <x v="5"/>
    <x v="4"/>
    <x v="5"/>
    <n v="3.1666666666666665"/>
    <x v="3"/>
    <x v="15"/>
    <x v="1"/>
    <n v="2.8333333333333335"/>
    <x v="3"/>
    <x v="1"/>
    <x v="1"/>
    <x v="4"/>
    <x v="1"/>
    <n v="2.9"/>
    <x v="6"/>
    <x v="0"/>
    <x v="0"/>
    <x v="1"/>
    <x v="4"/>
    <n v="2.8"/>
    <x v="5"/>
    <x v="7"/>
    <n v="8.3345572501236145"/>
    <n v="0.14166666666666661"/>
  </r>
  <r>
    <x v="12"/>
    <x v="2"/>
    <s v="B1"/>
    <s v="B1"/>
    <s v="B1"/>
    <s v="B1"/>
    <s v="B"/>
    <s v="B"/>
    <s v="B"/>
    <s v="B"/>
    <s v="B"/>
    <s v="B"/>
    <x v="1"/>
    <x v="1"/>
    <x v="0"/>
    <x v="3"/>
    <x v="0"/>
    <n v="5"/>
    <x v="1"/>
    <x v="0"/>
    <x v="1"/>
    <n v="3.6666666666666665"/>
    <x v="0"/>
    <x v="0"/>
    <x v="7"/>
    <x v="2"/>
    <x v="0"/>
    <n v="4.3"/>
    <x v="2"/>
    <x v="0"/>
    <x v="0"/>
    <x v="0"/>
    <x v="0"/>
    <n v="3.9"/>
    <x v="8"/>
    <x v="300"/>
    <n v="16.469392080193948"/>
    <n v="0.2166666666666659"/>
  </r>
  <r>
    <x v="12"/>
    <x v="3"/>
    <s v="A"/>
    <s v="A"/>
    <s v="A"/>
    <s v="A"/>
    <s v="A"/>
    <s v="A"/>
    <s v="A"/>
    <s v="A"/>
    <s v="A"/>
    <s v="A"/>
    <x v="2"/>
    <x v="1"/>
    <x v="2"/>
    <x v="3"/>
    <x v="2"/>
    <n v="4.5"/>
    <x v="0"/>
    <x v="0"/>
    <x v="0"/>
    <n v="4.166666666666667"/>
    <x v="0"/>
    <x v="16"/>
    <x v="59"/>
    <x v="0"/>
    <x v="34"/>
    <n v="4.9000000000000004"/>
    <x v="57"/>
    <x v="5"/>
    <x v="3"/>
    <x v="49"/>
    <x v="57"/>
    <n v="5"/>
    <x v="8"/>
    <x v="195"/>
    <n v="21.793868774231591"/>
    <n v="0.10833333333333428"/>
  </r>
  <r>
    <x v="12"/>
    <x v="4"/>
    <s v="A"/>
    <s v="A"/>
    <s v="A"/>
    <s v="A"/>
    <s v="A"/>
    <s v="A"/>
    <s v="A"/>
    <s v="A"/>
    <s v="A"/>
    <s v="A"/>
    <x v="2"/>
    <x v="2"/>
    <x v="2"/>
    <x v="3"/>
    <x v="1"/>
    <n v="4.666666666666667"/>
    <x v="5"/>
    <x v="0"/>
    <x v="0"/>
    <n v="4.333333333333333"/>
    <x v="0"/>
    <x v="2"/>
    <x v="7"/>
    <x v="2"/>
    <x v="4"/>
    <n v="4.0999999999999996"/>
    <x v="0"/>
    <x v="5"/>
    <x v="0"/>
    <x v="0"/>
    <x v="2"/>
    <n v="3.8"/>
    <x v="5"/>
    <x v="56"/>
    <n v="14.826034339658358"/>
    <n v="0.1083333333333325"/>
  </r>
  <r>
    <x v="12"/>
    <x v="7"/>
    <s v="A"/>
    <s v="A"/>
    <s v="A"/>
    <s v="A"/>
    <s v="A"/>
    <s v="A"/>
    <s v="A"/>
    <s v="A"/>
    <s v="A"/>
    <s v="A"/>
    <x v="2"/>
    <x v="3"/>
    <x v="1"/>
    <x v="4"/>
    <x v="27"/>
    <n v="3.1666666666666665"/>
    <x v="3"/>
    <x v="6"/>
    <x v="5"/>
    <n v="2.6666666666666665"/>
    <x v="4"/>
    <x v="5"/>
    <x v="0"/>
    <x v="3"/>
    <x v="4"/>
    <n v="3.4"/>
    <x v="2"/>
    <x v="3"/>
    <x v="1"/>
    <x v="2"/>
    <x v="1"/>
    <n v="3.1"/>
    <x v="0"/>
    <x v="301"/>
    <n v="10.692802115562834"/>
    <n v="0.12499999999999956"/>
  </r>
  <r>
    <x v="12"/>
    <x v="8"/>
    <s v="A"/>
    <s v="A"/>
    <s v="A"/>
    <s v="A"/>
    <s v="A"/>
    <s v="A"/>
    <s v="A"/>
    <s v="A"/>
    <s v="A"/>
    <s v="A"/>
    <x v="2"/>
    <x v="0"/>
    <x v="1"/>
    <x v="1"/>
    <x v="3"/>
    <n v="4"/>
    <x v="5"/>
    <x v="2"/>
    <x v="0"/>
    <n v="4.166666666666667"/>
    <x v="7"/>
    <x v="2"/>
    <x v="2"/>
    <x v="0"/>
    <x v="4"/>
    <n v="4.4000000000000004"/>
    <x v="0"/>
    <x v="1"/>
    <x v="0"/>
    <x v="0"/>
    <x v="0"/>
    <n v="3.7"/>
    <x v="7"/>
    <x v="253"/>
    <n v="14.685587522339848"/>
    <n v="0"/>
  </r>
  <r>
    <x v="12"/>
    <x v="9"/>
    <s v="A"/>
    <s v="A"/>
    <s v="A"/>
    <s v="A"/>
    <s v="A"/>
    <s v="A"/>
    <s v="A"/>
    <s v="A"/>
    <s v="A"/>
    <s v="A"/>
    <x v="2"/>
    <x v="2"/>
    <x v="5"/>
    <x v="4"/>
    <x v="27"/>
    <n v="3"/>
    <x v="0"/>
    <x v="1"/>
    <x v="2"/>
    <n v="3.6666666666666665"/>
    <x v="2"/>
    <x v="2"/>
    <x v="7"/>
    <x v="3"/>
    <x v="0"/>
    <n v="4"/>
    <x v="0"/>
    <x v="1"/>
    <x v="2"/>
    <x v="2"/>
    <x v="1"/>
    <n v="3.1"/>
    <x v="5"/>
    <x v="302"/>
    <n v="10.47449993656565"/>
    <n v="-0.31666666666666732"/>
  </r>
  <r>
    <x v="12"/>
    <x v="10"/>
    <s v="A"/>
    <s v="A"/>
    <s v="A"/>
    <s v="A"/>
    <s v="A"/>
    <s v="A"/>
    <s v="A"/>
    <s v="A"/>
    <s v="A"/>
    <s v="A"/>
    <x v="2"/>
    <x v="1"/>
    <x v="5"/>
    <x v="2"/>
    <x v="5"/>
    <n v="3.3333333333333335"/>
    <x v="0"/>
    <x v="2"/>
    <x v="35"/>
    <n v="4.166666666666667"/>
    <x v="2"/>
    <x v="16"/>
    <x v="2"/>
    <x v="0"/>
    <x v="0"/>
    <n v="4.5"/>
    <x v="0"/>
    <x v="0"/>
    <x v="3"/>
    <x v="0"/>
    <x v="1"/>
    <n v="3.8"/>
    <x v="7"/>
    <x v="10"/>
    <n v="14.603131763558945"/>
    <n v="0.1333333333333333"/>
  </r>
  <r>
    <x v="12"/>
    <x v="11"/>
    <s v="B1"/>
    <s v="B1"/>
    <s v="B1"/>
    <s v="B1"/>
    <s v="B"/>
    <s v="B"/>
    <s v="A"/>
    <s v="A"/>
    <s v="A"/>
    <s v="A"/>
    <x v="2"/>
    <x v="3"/>
    <x v="7"/>
    <x v="5"/>
    <x v="16"/>
    <n v="2.5"/>
    <x v="3"/>
    <x v="1"/>
    <x v="3"/>
    <n v="3"/>
    <x v="4"/>
    <x v="3"/>
    <x v="1"/>
    <x v="1"/>
    <x v="4"/>
    <n v="2.9"/>
    <x v="2"/>
    <x v="2"/>
    <x v="14"/>
    <x v="4"/>
    <x v="1"/>
    <n v="2.8"/>
    <x v="7"/>
    <x v="128"/>
    <n v="8.382799263930913"/>
    <n v="-2.5000000000000355E-2"/>
  </r>
  <r>
    <x v="12"/>
    <x v="12"/>
    <s v="B1"/>
    <s v="B1"/>
    <s v="B1"/>
    <s v="B1"/>
    <s v="B"/>
    <s v="B"/>
    <s v="B"/>
    <s v="A"/>
    <s v="A"/>
    <s v="A"/>
    <x v="2"/>
    <x v="3"/>
    <x v="5"/>
    <x v="5"/>
    <x v="27"/>
    <n v="2.8333333333333335"/>
    <x v="1"/>
    <x v="1"/>
    <x v="5"/>
    <n v="3"/>
    <x v="4"/>
    <x v="4"/>
    <x v="1"/>
    <x v="4"/>
    <x v="1"/>
    <n v="2.8"/>
    <x v="1"/>
    <x v="2"/>
    <x v="2"/>
    <x v="1"/>
    <x v="1"/>
    <n v="2.8"/>
    <x v="7"/>
    <x v="262"/>
    <n v="8.5451270234005339"/>
    <n v="0"/>
  </r>
  <r>
    <x v="12"/>
    <x v="13"/>
    <s v="A"/>
    <s v="A"/>
    <s v="A"/>
    <s v="A"/>
    <s v="A"/>
    <s v="B"/>
    <s v="B"/>
    <s v="B"/>
    <s v="B"/>
    <s v="B"/>
    <x v="1"/>
    <x v="4"/>
    <x v="1"/>
    <x v="1"/>
    <x v="3"/>
    <n v="4"/>
    <x v="0"/>
    <x v="2"/>
    <x v="35"/>
    <n v="4.166666666666667"/>
    <x v="0"/>
    <x v="0"/>
    <x v="2"/>
    <x v="0"/>
    <x v="4"/>
    <n v="4.4000000000000004"/>
    <x v="2"/>
    <x v="1"/>
    <x v="5"/>
    <x v="0"/>
    <x v="0"/>
    <n v="3.9"/>
    <x v="7"/>
    <x v="194"/>
    <n v="15.479403064087949"/>
    <n v="0.17500000000000027"/>
  </r>
  <r>
    <x v="12"/>
    <x v="43"/>
    <s v="A"/>
    <s v="A"/>
    <s v="A"/>
    <s v="A"/>
    <s v="A"/>
    <s v="A"/>
    <s v="A"/>
    <s v="A"/>
    <s v="A"/>
    <s v="A"/>
    <x v="2"/>
    <x v="2"/>
    <x v="5"/>
    <x v="2"/>
    <x v="2"/>
    <n v="3.8333333333333335"/>
    <x v="1"/>
    <x v="1"/>
    <x v="1"/>
    <n v="3.3333333333333335"/>
    <x v="2"/>
    <x v="2"/>
    <x v="0"/>
    <x v="3"/>
    <x v="3"/>
    <n v="3.6"/>
    <x v="1"/>
    <x v="2"/>
    <x v="2"/>
    <x v="2"/>
    <x v="2"/>
    <n v="3"/>
    <x v="9"/>
    <x v="140"/>
    <n v="9.6599586266042312"/>
    <n v="6.6666666666666874E-2"/>
  </r>
  <r>
    <x v="12"/>
    <x v="14"/>
    <s v="B2"/>
    <s v="B2"/>
    <s v="B2"/>
    <s v="B2"/>
    <s v="A"/>
    <s v="A"/>
    <s v="A"/>
    <s v="A"/>
    <s v="A"/>
    <s v="A"/>
    <x v="2"/>
    <x v="3"/>
    <x v="7"/>
    <x v="4"/>
    <x v="28"/>
    <n v="2.5"/>
    <x v="3"/>
    <x v="4"/>
    <x v="5"/>
    <n v="2.3333333333333335"/>
    <x v="4"/>
    <x v="5"/>
    <x v="1"/>
    <x v="3"/>
    <x v="18"/>
    <n v="2.9"/>
    <x v="3"/>
    <x v="1"/>
    <x v="2"/>
    <x v="1"/>
    <x v="1"/>
    <n v="2.8"/>
    <x v="0"/>
    <x v="303"/>
    <n v="8.5308757829133235"/>
    <n v="6.6666666666667318E-2"/>
  </r>
  <r>
    <x v="12"/>
    <x v="15"/>
    <s v="A"/>
    <s v="A"/>
    <s v="A"/>
    <s v="A"/>
    <s v="A"/>
    <s v="A"/>
    <s v="A"/>
    <s v="A"/>
    <s v="A"/>
    <s v="A"/>
    <x v="2"/>
    <x v="1"/>
    <x v="2"/>
    <x v="2"/>
    <x v="2"/>
    <n v="4.166666666666667"/>
    <x v="0"/>
    <x v="0"/>
    <x v="0"/>
    <n v="4.166666666666667"/>
    <x v="2"/>
    <x v="2"/>
    <x v="7"/>
    <x v="2"/>
    <x v="0"/>
    <n v="4.0999999999999996"/>
    <x v="0"/>
    <x v="0"/>
    <x v="3"/>
    <x v="3"/>
    <x v="0"/>
    <n v="3.9"/>
    <x v="8"/>
    <x v="304"/>
    <n v="15.992230107232404"/>
    <n v="6.666666666666643E-2"/>
  </r>
  <r>
    <x v="12"/>
    <x v="16"/>
    <s v="B1"/>
    <s v="B1"/>
    <s v="B1"/>
    <s v="B1"/>
    <s v="B"/>
    <s v="B"/>
    <s v="B"/>
    <s v="B"/>
    <s v="B"/>
    <s v="B"/>
    <x v="1"/>
    <x v="0"/>
    <x v="5"/>
    <x v="4"/>
    <x v="3"/>
    <n v="3.5"/>
    <x v="0"/>
    <x v="0"/>
    <x v="0"/>
    <n v="4.166666666666667"/>
    <x v="1"/>
    <x v="2"/>
    <x v="0"/>
    <x v="3"/>
    <x v="4"/>
    <n v="3.7"/>
    <x v="0"/>
    <x v="0"/>
    <x v="1"/>
    <x v="3"/>
    <x v="0"/>
    <n v="3.6"/>
    <x v="5"/>
    <x v="167"/>
    <n v="12.717366456967794"/>
    <n v="0.15833333333333321"/>
  </r>
  <r>
    <x v="12"/>
    <x v="17"/>
    <s v="—"/>
    <s v="B2"/>
    <s v="B2"/>
    <s v="B2"/>
    <s v="B"/>
    <s v="B"/>
    <s v="B"/>
    <s v="B"/>
    <s v="B"/>
    <s v="B"/>
    <x v="1"/>
    <x v="3"/>
    <x v="5"/>
    <x v="18"/>
    <x v="5"/>
    <n v="2.8333333333333335"/>
    <x v="1"/>
    <x v="2"/>
    <x v="3"/>
    <n v="3.3333333333333335"/>
    <x v="4"/>
    <x v="4"/>
    <x v="7"/>
    <x v="3"/>
    <x v="0"/>
    <n v="3.5"/>
    <x v="2"/>
    <x v="1"/>
    <x v="1"/>
    <x v="1"/>
    <x v="1"/>
    <n v="3.2"/>
    <x v="0"/>
    <x v="305"/>
    <n v="11.397840477910396"/>
    <n v="-8.3333333333333037E-2"/>
  </r>
  <r>
    <x v="12"/>
    <x v="18"/>
    <s v="B2"/>
    <s v="B2"/>
    <s v="B2"/>
    <s v="B2"/>
    <s v="B"/>
    <s v="B"/>
    <s v="B"/>
    <s v="B"/>
    <s v="B"/>
    <s v="B"/>
    <x v="1"/>
    <x v="3"/>
    <x v="3"/>
    <x v="5"/>
    <x v="5"/>
    <n v="2.5"/>
    <x v="1"/>
    <x v="2"/>
    <x v="3"/>
    <n v="3.3333333333333335"/>
    <x v="6"/>
    <x v="5"/>
    <x v="1"/>
    <x v="4"/>
    <x v="3"/>
    <n v="2.6"/>
    <x v="15"/>
    <x v="2"/>
    <x v="1"/>
    <x v="1"/>
    <x v="1"/>
    <n v="2.7"/>
    <x v="5"/>
    <x v="249"/>
    <n v="7.7395328655237314"/>
    <n v="3.3333333333333215E-2"/>
  </r>
  <r>
    <x v="12"/>
    <x v="19"/>
    <s v="A"/>
    <s v="A"/>
    <s v="A"/>
    <s v="A"/>
    <s v="A"/>
    <s v="A"/>
    <s v="A"/>
    <s v="A"/>
    <s v="A"/>
    <s v="A"/>
    <x v="2"/>
    <x v="3"/>
    <x v="5"/>
    <x v="1"/>
    <x v="4"/>
    <n v="3.6666666666666665"/>
    <x v="0"/>
    <x v="2"/>
    <x v="2"/>
    <n v="3.8333333333333335"/>
    <x v="1"/>
    <x v="0"/>
    <x v="0"/>
    <x v="3"/>
    <x v="0"/>
    <n v="3.9"/>
    <x v="2"/>
    <x v="1"/>
    <x v="0"/>
    <x v="0"/>
    <x v="0"/>
    <n v="3.8"/>
    <x v="7"/>
    <x v="77"/>
    <n v="14.088103304860695"/>
    <n v="2.4999999999999467E-2"/>
  </r>
  <r>
    <x v="12"/>
    <x v="20"/>
    <s v="A"/>
    <s v="A"/>
    <s v="A"/>
    <s v="A"/>
    <s v="A"/>
    <s v="A"/>
    <s v="A"/>
    <s v="A"/>
    <s v="A"/>
    <s v="A"/>
    <x v="2"/>
    <x v="3"/>
    <x v="5"/>
    <x v="4"/>
    <x v="3"/>
    <n v="3.5"/>
    <x v="3"/>
    <x v="2"/>
    <x v="2"/>
    <n v="3.5"/>
    <x v="4"/>
    <x v="5"/>
    <x v="3"/>
    <x v="4"/>
    <x v="18"/>
    <n v="2.8"/>
    <x v="0"/>
    <x v="2"/>
    <x v="2"/>
    <x v="1"/>
    <x v="2"/>
    <n v="3"/>
    <x v="7"/>
    <x v="78"/>
    <n v="10.004952767376073"/>
    <n v="0"/>
  </r>
  <r>
    <x v="12"/>
    <x v="22"/>
    <s v="A"/>
    <s v="A"/>
    <s v="A"/>
    <s v="A"/>
    <s v="A"/>
    <s v="A"/>
    <s v="A"/>
    <s v="A"/>
    <s v="A"/>
    <s v="A"/>
    <x v="2"/>
    <x v="0"/>
    <x v="1"/>
    <x v="2"/>
    <x v="4"/>
    <n v="3.6666666666666665"/>
    <x v="0"/>
    <x v="6"/>
    <x v="0"/>
    <n v="3.6666666666666665"/>
    <x v="2"/>
    <x v="1"/>
    <x v="0"/>
    <x v="2"/>
    <x v="1"/>
    <n v="3.7"/>
    <x v="0"/>
    <x v="0"/>
    <x v="5"/>
    <x v="3"/>
    <x v="1"/>
    <n v="3.6"/>
    <x v="0"/>
    <x v="306"/>
    <n v="14.0661775160358"/>
    <n v="6.666666666666643E-2"/>
  </r>
  <r>
    <x v="12"/>
    <x v="23"/>
    <s v="A"/>
    <s v="A"/>
    <s v="A"/>
    <s v="A"/>
    <s v="A"/>
    <s v="B"/>
    <s v="B"/>
    <s v="B"/>
    <s v="B"/>
    <s v="B"/>
    <x v="1"/>
    <x v="2"/>
    <x v="5"/>
    <x v="4"/>
    <x v="4"/>
    <n v="3.3333333333333335"/>
    <x v="0"/>
    <x v="1"/>
    <x v="3"/>
    <n v="3.3333333333333335"/>
    <x v="1"/>
    <x v="1"/>
    <x v="3"/>
    <x v="3"/>
    <x v="3"/>
    <n v="3.3"/>
    <x v="3"/>
    <x v="1"/>
    <x v="1"/>
    <x v="2"/>
    <x v="2"/>
    <n v="3.1"/>
    <x v="7"/>
    <x v="307"/>
    <n v="10.461216312915449"/>
    <n v="-4.1666666666666519E-2"/>
  </r>
  <r>
    <x v="12"/>
    <x v="24"/>
    <s v="B1"/>
    <s v="B1"/>
    <s v="B1"/>
    <s v="B1"/>
    <s v="A"/>
    <s v="A"/>
    <s v="A"/>
    <s v="A"/>
    <s v="A"/>
    <s v="A"/>
    <x v="2"/>
    <x v="3"/>
    <x v="1"/>
    <x v="2"/>
    <x v="4"/>
    <n v="3.6666666666666665"/>
    <x v="0"/>
    <x v="2"/>
    <x v="2"/>
    <n v="3.8333333333333335"/>
    <x v="3"/>
    <x v="2"/>
    <x v="0"/>
    <x v="3"/>
    <x v="0"/>
    <n v="3.6"/>
    <x v="0"/>
    <x v="2"/>
    <x v="5"/>
    <x v="2"/>
    <x v="0"/>
    <n v="3.5"/>
    <x v="8"/>
    <x v="66"/>
    <n v="13.256450320095649"/>
    <n v="0.10833333333333339"/>
  </r>
  <r>
    <x v="12"/>
    <x v="25"/>
    <s v="A"/>
    <s v="A"/>
    <s v="A"/>
    <s v="A"/>
    <s v="A"/>
    <s v="A"/>
    <s v="A"/>
    <s v="A"/>
    <s v="A"/>
    <s v="A"/>
    <x v="2"/>
    <x v="3"/>
    <x v="5"/>
    <x v="4"/>
    <x v="16"/>
    <n v="2.8333333333333335"/>
    <x v="3"/>
    <x v="6"/>
    <x v="3"/>
    <n v="2.8333333333333335"/>
    <x v="4"/>
    <x v="5"/>
    <x v="0"/>
    <x v="1"/>
    <x v="1"/>
    <n v="3.2"/>
    <x v="0"/>
    <x v="1"/>
    <x v="2"/>
    <x v="1"/>
    <x v="2"/>
    <n v="3.1"/>
    <x v="5"/>
    <x v="308"/>
    <n v="9.203339846843722"/>
    <n v="-2.4999999999999911E-2"/>
  </r>
  <r>
    <x v="12"/>
    <x v="26"/>
    <s v="B2"/>
    <s v="B2"/>
    <s v="B2"/>
    <s v="B2"/>
    <s v="B"/>
    <s v="B"/>
    <s v="B"/>
    <s v="B"/>
    <s v="B"/>
    <s v="B"/>
    <x v="1"/>
    <x v="0"/>
    <x v="0"/>
    <x v="0"/>
    <x v="1"/>
    <n v="5"/>
    <x v="3"/>
    <x v="0"/>
    <x v="35"/>
    <n v="4"/>
    <x v="2"/>
    <x v="0"/>
    <x v="7"/>
    <x v="0"/>
    <x v="0"/>
    <n v="4.3"/>
    <x v="2"/>
    <x v="42"/>
    <x v="0"/>
    <x v="2"/>
    <x v="2"/>
    <n v="3.8"/>
    <x v="5"/>
    <x v="90"/>
    <n v="14.984120034048823"/>
    <n v="6.6666666666667318E-2"/>
  </r>
  <r>
    <x v="12"/>
    <x v="27"/>
    <s v="A"/>
    <s v="A"/>
    <s v="A"/>
    <s v="A"/>
    <s v="A"/>
    <s v="A"/>
    <s v="A"/>
    <s v="A"/>
    <s v="A"/>
    <s v="A"/>
    <x v="2"/>
    <x v="3"/>
    <x v="7"/>
    <x v="4"/>
    <x v="3"/>
    <n v="3.3333333333333335"/>
    <x v="3"/>
    <x v="2"/>
    <x v="1"/>
    <n v="3.3333333333333335"/>
    <x v="4"/>
    <x v="5"/>
    <x v="1"/>
    <x v="1"/>
    <x v="3"/>
    <n v="2.9"/>
    <x v="1"/>
    <x v="1"/>
    <x v="1"/>
    <x v="2"/>
    <x v="2"/>
    <n v="3.2"/>
    <x v="9"/>
    <x v="290"/>
    <n v="9.4859220606225261"/>
    <n v="0"/>
  </r>
  <r>
    <x v="12"/>
    <x v="29"/>
    <s v="not applicable"/>
    <s v="not applicable"/>
    <s v="not applicable"/>
    <s v="not applicable"/>
    <s v="not applicable"/>
    <s v="not applicable"/>
    <s v="not applicable"/>
    <s v="not applicable"/>
    <s v="not applicable"/>
    <s v="not applicable"/>
    <x v="4"/>
    <x v="5"/>
    <x v="77"/>
    <x v="33"/>
    <x v="67"/>
    <n v="3.5"/>
    <x v="41"/>
    <x v="17"/>
    <x v="23"/>
    <n v="3.5"/>
    <x v="1"/>
    <x v="27"/>
    <x v="0"/>
    <x v="3"/>
    <x v="27"/>
    <n v="3.6"/>
    <x v="25"/>
    <x v="1"/>
    <x v="53"/>
    <x v="22"/>
    <x v="2"/>
    <n v="3.4000000000000004"/>
    <x v="88"/>
    <x v="309"/>
    <n v="12"/>
    <n v="3.6111111111111427E-2"/>
  </r>
  <r>
    <x v="12"/>
    <x v="30"/>
    <s v="not applicable"/>
    <s v="not applicable"/>
    <s v="not applicable"/>
    <s v="not applicable"/>
    <s v="not applicable"/>
    <s v="not applicable"/>
    <s v="not applicable"/>
    <s v="not applicable"/>
    <s v="not applicable"/>
    <s v="not applicable"/>
    <x v="4"/>
    <x v="6"/>
    <x v="42"/>
    <x v="33"/>
    <x v="3"/>
    <n v="3.7"/>
    <x v="41"/>
    <x v="9"/>
    <x v="64"/>
    <n v="3.7"/>
    <x v="1"/>
    <x v="17"/>
    <x v="54"/>
    <x v="15"/>
    <x v="27"/>
    <n v="3.6"/>
    <x v="16"/>
    <x v="24"/>
    <x v="53"/>
    <x v="15"/>
    <x v="10"/>
    <n v="3.4000000000000004"/>
    <x v="7"/>
    <x v="310"/>
    <n v="12.4"/>
    <n v="7.5000000000000178E-2"/>
  </r>
  <r>
    <x v="12"/>
    <x v="31"/>
    <s v="not applicable"/>
    <s v="not applicable"/>
    <s v="not applicable"/>
    <s v="not applicable"/>
    <s v="not applicable"/>
    <s v="not applicable"/>
    <s v="not applicable"/>
    <s v="not applicable"/>
    <s v="not applicable"/>
    <s v="not applicable"/>
    <x v="4"/>
    <x v="7"/>
    <x v="78"/>
    <x v="66"/>
    <x v="72"/>
    <n v="3.5400000000000005"/>
    <x v="68"/>
    <x v="61"/>
    <x v="65"/>
    <n v="3.5533333333333341"/>
    <x v="65"/>
    <x v="73"/>
    <x v="80"/>
    <x v="70"/>
    <x v="77"/>
    <n v="3.6280000000000001"/>
    <x v="69"/>
    <x v="24"/>
    <x v="71"/>
    <x v="68"/>
    <x v="2"/>
    <n v="3.4"/>
    <x v="89"/>
    <x v="311"/>
    <n v="12.235011584544191"/>
    <n v="4.7000000000000153E-2"/>
  </r>
  <r>
    <x v="12"/>
    <x v="32"/>
    <s v="not applicable"/>
    <s v="not applicable"/>
    <s v="not applicable"/>
    <s v="not applicable"/>
    <s v="not applicable"/>
    <s v="not applicable"/>
    <s v="not applicable"/>
    <s v="not applicable"/>
    <s v="not applicable"/>
    <s v="not applicable"/>
    <x v="4"/>
    <x v="3"/>
    <x v="79"/>
    <x v="28"/>
    <x v="73"/>
    <n v="3.0555555555555558"/>
    <x v="11"/>
    <x v="28"/>
    <x v="19"/>
    <n v="3.1944444444444446"/>
    <x v="57"/>
    <x v="77"/>
    <x v="81"/>
    <x v="63"/>
    <x v="60"/>
    <n v="3.1500000000000004"/>
    <x v="47"/>
    <x v="35"/>
    <x v="13"/>
    <x v="69"/>
    <x v="72"/>
    <n v="3.0916666666666668"/>
    <x v="35"/>
    <x v="312"/>
    <n v="10.14908017849632"/>
    <n v="1.5277777777777946E-2"/>
  </r>
  <r>
    <x v="12"/>
    <x v="33"/>
    <s v="not applicable"/>
    <s v="not applicable"/>
    <s v="not applicable"/>
    <s v="not applicable"/>
    <s v="not applicable"/>
    <s v="not applicable"/>
    <s v="not applicable"/>
    <s v="not applicable"/>
    <s v="not applicable"/>
    <s v="not applicable"/>
    <x v="4"/>
    <x v="8"/>
    <x v="80"/>
    <x v="23"/>
    <x v="32"/>
    <n v="3.8148148148148144"/>
    <x v="69"/>
    <x v="22"/>
    <x v="66"/>
    <n v="3.8333333333333335"/>
    <x v="62"/>
    <x v="70"/>
    <x v="76"/>
    <x v="71"/>
    <x v="37"/>
    <n v="4.0222222222222221"/>
    <x v="37"/>
    <x v="45"/>
    <x v="51"/>
    <x v="36"/>
    <x v="27"/>
    <n v="3.6333333333333337"/>
    <x v="90"/>
    <x v="313"/>
    <n v="13.826227315150049"/>
    <n v="4.1666666666666963E-2"/>
  </r>
  <r>
    <x v="12"/>
    <x v="34"/>
    <s v="not applicable"/>
    <s v="not applicable"/>
    <s v="not applicable"/>
    <s v="not applicable"/>
    <s v="not applicable"/>
    <s v="not applicable"/>
    <s v="not applicable"/>
    <s v="not applicable"/>
    <s v="not applicable"/>
    <s v="not applicable"/>
    <x v="4"/>
    <x v="8"/>
    <x v="17"/>
    <x v="50"/>
    <x v="74"/>
    <n v="4.375"/>
    <x v="10"/>
    <x v="63"/>
    <x v="0"/>
    <n v="4"/>
    <x v="45"/>
    <x v="68"/>
    <x v="7"/>
    <x v="51"/>
    <x v="58"/>
    <n v="4.1749999999999998"/>
    <x v="49"/>
    <x v="67"/>
    <x v="0"/>
    <x v="70"/>
    <x v="38"/>
    <n v="3.8"/>
    <x v="38"/>
    <x v="314"/>
    <n v="14.912570408824628"/>
    <n v="0.15416666666666679"/>
  </r>
  <r>
    <x v="12"/>
    <x v="35"/>
    <s v="not applicable"/>
    <s v="not applicable"/>
    <s v="not applicable"/>
    <s v="not applicable"/>
    <s v="not applicable"/>
    <s v="not applicable"/>
    <s v="not applicable"/>
    <s v="not applicable"/>
    <s v="not applicable"/>
    <s v="not applicable"/>
    <x v="4"/>
    <x v="8"/>
    <x v="81"/>
    <x v="69"/>
    <x v="70"/>
    <n v="3.9871794871794868"/>
    <x v="70"/>
    <x v="64"/>
    <x v="67"/>
    <n v="3.8846153846153841"/>
    <x v="66"/>
    <x v="78"/>
    <x v="77"/>
    <x v="72"/>
    <x v="78"/>
    <n v="4.069230769230769"/>
    <x v="70"/>
    <x v="72"/>
    <x v="68"/>
    <x v="71"/>
    <x v="70"/>
    <n v="3.6846153846153844"/>
    <x v="91"/>
    <x v="315"/>
    <n v="14.160486728588383"/>
    <n v="7.6282051282050567E-2"/>
  </r>
  <r>
    <x v="12"/>
    <x v="36"/>
    <s v="not applicable"/>
    <s v="not applicable"/>
    <s v="not applicable"/>
    <s v="not applicable"/>
    <s v="not applicable"/>
    <s v="not applicable"/>
    <s v="not applicable"/>
    <s v="not applicable"/>
    <s v="not applicable"/>
    <s v="not applicable"/>
    <x v="4"/>
    <x v="9"/>
    <x v="1"/>
    <x v="42"/>
    <x v="45"/>
    <n v="3.8666666666666663"/>
    <x v="62"/>
    <x v="7"/>
    <x v="61"/>
    <n v="3.7666666666666671"/>
    <x v="17"/>
    <x v="79"/>
    <x v="34"/>
    <x v="44"/>
    <x v="79"/>
    <n v="3.8"/>
    <x v="30"/>
    <x v="69"/>
    <x v="0"/>
    <x v="62"/>
    <x v="68"/>
    <n v="3.5"/>
    <x v="44"/>
    <x v="316"/>
    <n v="12.957561755903177"/>
    <n v="8.6666666666666711E-2"/>
  </r>
  <r>
    <x v="12"/>
    <x v="37"/>
    <s v="not applicable"/>
    <s v="not applicable"/>
    <s v="not applicable"/>
    <s v="not applicable"/>
    <s v="not applicable"/>
    <s v="not applicable"/>
    <s v="not applicable"/>
    <s v="not applicable"/>
    <s v="not applicable"/>
    <s v="not applicable"/>
    <x v="4"/>
    <x v="10"/>
    <x v="1"/>
    <x v="1"/>
    <x v="3"/>
    <n v="4"/>
    <x v="0"/>
    <x v="2"/>
    <x v="35"/>
    <n v="4.166666666666667"/>
    <x v="0"/>
    <x v="0"/>
    <x v="2"/>
    <x v="0"/>
    <x v="4"/>
    <n v="4.4000000000000004"/>
    <x v="2"/>
    <x v="1"/>
    <x v="5"/>
    <x v="0"/>
    <x v="0"/>
    <n v="3.9"/>
    <x v="7"/>
    <x v="194"/>
    <n v="15.479403064087949"/>
    <n v="0.17500000000000027"/>
  </r>
  <r>
    <x v="12"/>
    <x v="38"/>
    <s v="not applicable"/>
    <s v="not applicable"/>
    <s v="not applicable"/>
    <s v="not applicable"/>
    <s v="not applicable"/>
    <s v="not applicable"/>
    <s v="not applicable"/>
    <s v="not applicable"/>
    <s v="not applicable"/>
    <s v="not applicable"/>
    <x v="4"/>
    <x v="11"/>
    <x v="75"/>
    <x v="70"/>
    <x v="75"/>
    <n v="3.0303030303030307"/>
    <x v="71"/>
    <x v="65"/>
    <x v="68"/>
    <n v="3.1818181818181817"/>
    <x v="64"/>
    <x v="80"/>
    <x v="82"/>
    <x v="69"/>
    <x v="80"/>
    <n v="3.1363636363636362"/>
    <x v="68"/>
    <x v="73"/>
    <x v="72"/>
    <x v="72"/>
    <x v="73"/>
    <n v="3.0909090909090908"/>
    <x v="92"/>
    <x v="317"/>
    <n v="10.120704166276399"/>
    <n v="2.0454545454545423E-2"/>
  </r>
  <r>
    <x v="12"/>
    <x v="39"/>
    <s v="not applicable"/>
    <s v="not applicable"/>
    <s v="not applicable"/>
    <s v="not applicable"/>
    <s v="not applicable"/>
    <s v="not applicable"/>
    <s v="not applicable"/>
    <s v="not applicable"/>
    <s v="not applicable"/>
    <s v="not applicable"/>
    <x v="4"/>
    <x v="12"/>
    <x v="17"/>
    <x v="1"/>
    <x v="59"/>
    <n v="4.25"/>
    <x v="60"/>
    <x v="63"/>
    <x v="59"/>
    <n v="4.041666666666667"/>
    <x v="18"/>
    <x v="66"/>
    <x v="78"/>
    <x v="58"/>
    <x v="81"/>
    <n v="4.4499999999999993"/>
    <x v="2"/>
    <x v="67"/>
    <x v="70"/>
    <x v="67"/>
    <x v="55"/>
    <n v="4.1499999999999995"/>
    <x v="93"/>
    <x v="318"/>
    <n v="17.214655681304222"/>
    <n v="0.13124999999999998"/>
  </r>
  <r>
    <x v="12"/>
    <x v="40"/>
    <s v="not applicable"/>
    <s v="not applicable"/>
    <s v="not applicable"/>
    <s v="not applicable"/>
    <s v="not applicable"/>
    <s v="not applicable"/>
    <s v="not applicable"/>
    <s v="not applicable"/>
    <s v="not applicable"/>
    <s v="not applicable"/>
    <x v="4"/>
    <x v="13"/>
    <x v="82"/>
    <x v="2"/>
    <x v="15"/>
    <n v="3.7083333333333335"/>
    <x v="0"/>
    <x v="66"/>
    <x v="12"/>
    <n v="3.666666666666667"/>
    <x v="2"/>
    <x v="15"/>
    <x v="79"/>
    <x v="24"/>
    <x v="15"/>
    <n v="3.75"/>
    <x v="11"/>
    <x v="74"/>
    <x v="13"/>
    <x v="73"/>
    <x v="74"/>
    <n v="3.25"/>
    <x v="5"/>
    <x v="319"/>
    <n v="11.355427303935921"/>
    <n v="-4.5833333333333615E-2"/>
  </r>
  <r>
    <x v="13"/>
    <x v="2"/>
    <s v="B1"/>
    <s v="B1"/>
    <s v="B1"/>
    <s v="B1"/>
    <s v="B"/>
    <s v="B"/>
    <s v="B"/>
    <s v="B"/>
    <s v="B"/>
    <s v="B"/>
    <x v="1"/>
    <x v="1"/>
    <x v="0"/>
    <x v="3"/>
    <x v="0"/>
    <n v="5"/>
    <x v="1"/>
    <x v="0"/>
    <x v="0"/>
    <n v="4"/>
    <x v="0"/>
    <x v="0"/>
    <x v="7"/>
    <x v="0"/>
    <x v="0"/>
    <n v="4.4000000000000004"/>
    <x v="2"/>
    <x v="0"/>
    <x v="0"/>
    <x v="0"/>
    <x v="3"/>
    <n v="4"/>
    <x v="7"/>
    <x v="40"/>
    <n v="16.606147273135978"/>
    <n v="0.13333333333333375"/>
  </r>
  <r>
    <x v="13"/>
    <x v="3"/>
    <s v="A"/>
    <s v="A"/>
    <s v="A"/>
    <s v="A"/>
    <s v="A"/>
    <s v="A"/>
    <s v="A"/>
    <s v="A"/>
    <s v="A"/>
    <s v="A"/>
    <x v="2"/>
    <x v="1"/>
    <x v="0"/>
    <x v="3"/>
    <x v="2"/>
    <n v="4.666666666666667"/>
    <x v="0"/>
    <x v="0"/>
    <x v="0"/>
    <n v="4.2"/>
    <x v="0"/>
    <x v="16"/>
    <x v="59"/>
    <x v="0"/>
    <x v="49"/>
    <n v="5"/>
    <x v="57"/>
    <x v="5"/>
    <x v="39"/>
    <x v="49"/>
    <x v="57"/>
    <n v="5.1000000000000005"/>
    <x v="0"/>
    <x v="320"/>
    <n v="23.384576280196818"/>
    <n v="9.9999999999999645E-2"/>
  </r>
  <r>
    <x v="13"/>
    <x v="4"/>
    <s v="A"/>
    <s v="A"/>
    <s v="A"/>
    <s v="A"/>
    <s v="A"/>
    <s v="A"/>
    <s v="A"/>
    <s v="A"/>
    <s v="A"/>
    <s v="A"/>
    <x v="2"/>
    <x v="2"/>
    <x v="2"/>
    <x v="0"/>
    <x v="1"/>
    <n v="4.833333333333333"/>
    <x v="5"/>
    <x v="0"/>
    <x v="35"/>
    <n v="4.5"/>
    <x v="0"/>
    <x v="0"/>
    <x v="2"/>
    <x v="2"/>
    <x v="4"/>
    <n v="4.3"/>
    <x v="0"/>
    <x v="5"/>
    <x v="0"/>
    <x v="0"/>
    <x v="2"/>
    <n v="3.8000000000000003"/>
    <x v="5"/>
    <x v="321"/>
    <n v="15.24602164575967"/>
    <n v="0.13333333333333375"/>
  </r>
  <r>
    <x v="13"/>
    <x v="5"/>
    <s v="B1"/>
    <s v="B1"/>
    <s v="B1"/>
    <s v="C"/>
    <s v="C"/>
    <s v="C"/>
    <s v="C"/>
    <s v="C"/>
    <s v="C"/>
    <s v="C1"/>
    <x v="1"/>
    <x v="3"/>
    <x v="5"/>
    <x v="1"/>
    <x v="4"/>
    <n v="3.6666666666666665"/>
    <x v="1"/>
    <x v="1"/>
    <x v="1"/>
    <n v="3.3000000000000003"/>
    <x v="1"/>
    <x v="1"/>
    <x v="3"/>
    <x v="2"/>
    <x v="4"/>
    <n v="3.6"/>
    <x v="3"/>
    <x v="1"/>
    <x v="0"/>
    <x v="3"/>
    <x v="0"/>
    <n v="3.4000000000000004"/>
    <x v="0"/>
    <x v="12"/>
    <n v="12.917304536332663"/>
    <m/>
  </r>
  <r>
    <x v="13"/>
    <x v="44"/>
    <s v="C"/>
    <s v="C"/>
    <s v="C"/>
    <s v="C"/>
    <s v="C"/>
    <s v="C"/>
    <s v="C"/>
    <s v="C"/>
    <s v="C"/>
    <s v="B"/>
    <x v="1"/>
    <x v="3"/>
    <x v="5"/>
    <x v="2"/>
    <x v="4"/>
    <n v="3.5"/>
    <x v="0"/>
    <x v="2"/>
    <x v="1"/>
    <n v="3.7"/>
    <x v="2"/>
    <x v="2"/>
    <x v="7"/>
    <x v="2"/>
    <x v="0"/>
    <n v="4.1000000000000005"/>
    <x v="1"/>
    <x v="3"/>
    <x v="1"/>
    <x v="3"/>
    <x v="0"/>
    <n v="3.2"/>
    <x v="0"/>
    <x v="322"/>
    <n v="12.687780772958403"/>
    <m/>
  </r>
  <r>
    <x v="13"/>
    <x v="7"/>
    <s v="A"/>
    <s v="A"/>
    <s v="A"/>
    <s v="A"/>
    <s v="A"/>
    <s v="A"/>
    <s v="A"/>
    <s v="A"/>
    <s v="A"/>
    <s v="A"/>
    <x v="2"/>
    <x v="3"/>
    <x v="7"/>
    <x v="4"/>
    <x v="27"/>
    <n v="2.8333333333333335"/>
    <x v="1"/>
    <x v="6"/>
    <x v="5"/>
    <n v="2.8000000000000003"/>
    <x v="4"/>
    <x v="5"/>
    <x v="0"/>
    <x v="3"/>
    <x v="0"/>
    <n v="3.5"/>
    <x v="1"/>
    <x v="3"/>
    <x v="1"/>
    <x v="2"/>
    <x v="1"/>
    <n v="2.9000000000000004"/>
    <x v="7"/>
    <x v="323"/>
    <n v="9.2060652467108977"/>
    <n v="-7.4999999999999289E-2"/>
  </r>
  <r>
    <x v="13"/>
    <x v="8"/>
    <s v="A"/>
    <s v="A"/>
    <s v="A"/>
    <s v="A"/>
    <s v="A"/>
    <s v="A"/>
    <s v="A"/>
    <s v="A"/>
    <s v="A"/>
    <s v="A"/>
    <x v="2"/>
    <x v="0"/>
    <x v="1"/>
    <x v="1"/>
    <x v="3"/>
    <n v="4"/>
    <x v="0"/>
    <x v="2"/>
    <x v="0"/>
    <n v="4"/>
    <x v="0"/>
    <x v="2"/>
    <x v="2"/>
    <x v="0"/>
    <x v="2"/>
    <n v="4.5"/>
    <x v="3"/>
    <x v="1"/>
    <x v="0"/>
    <x v="0"/>
    <x v="0"/>
    <n v="3.5"/>
    <x v="7"/>
    <x v="115"/>
    <n v="13.840143352729799"/>
    <n v="-6.6666666666667318E-2"/>
  </r>
  <r>
    <x v="13"/>
    <x v="9"/>
    <s v="A"/>
    <s v="A"/>
    <s v="A"/>
    <s v="A"/>
    <s v="A"/>
    <s v="A"/>
    <s v="A"/>
    <s v="A"/>
    <s v="A"/>
    <s v="A"/>
    <x v="2"/>
    <x v="2"/>
    <x v="7"/>
    <x v="4"/>
    <x v="27"/>
    <n v="2.8333333333333335"/>
    <x v="0"/>
    <x v="1"/>
    <x v="2"/>
    <n v="3.7"/>
    <x v="2"/>
    <x v="2"/>
    <x v="7"/>
    <x v="3"/>
    <x v="0"/>
    <n v="4"/>
    <x v="1"/>
    <x v="1"/>
    <x v="2"/>
    <x v="2"/>
    <x v="1"/>
    <n v="3"/>
    <x v="5"/>
    <x v="324"/>
    <n v="10.04775026832645"/>
    <n v="-5.8333333333333126E-2"/>
  </r>
  <r>
    <x v="13"/>
    <x v="10"/>
    <s v="A"/>
    <s v="A"/>
    <s v="A"/>
    <s v="A"/>
    <s v="A"/>
    <s v="A"/>
    <s v="A"/>
    <s v="A"/>
    <s v="A"/>
    <s v="A"/>
    <x v="2"/>
    <x v="1"/>
    <x v="7"/>
    <x v="2"/>
    <x v="5"/>
    <n v="3.1666666666666665"/>
    <x v="0"/>
    <x v="0"/>
    <x v="35"/>
    <n v="4.3"/>
    <x v="2"/>
    <x v="16"/>
    <x v="2"/>
    <x v="0"/>
    <x v="2"/>
    <n v="4.6000000000000005"/>
    <x v="0"/>
    <x v="0"/>
    <x v="3"/>
    <x v="0"/>
    <x v="2"/>
    <n v="3.9000000000000004"/>
    <x v="5"/>
    <x v="109"/>
    <n v="14.365714336801769"/>
    <n v="4.1666666666666519E-2"/>
  </r>
  <r>
    <x v="13"/>
    <x v="11"/>
    <s v="B1"/>
    <s v="B1"/>
    <s v="B1"/>
    <s v="B1"/>
    <s v="B"/>
    <s v="B"/>
    <s v="A"/>
    <s v="A"/>
    <s v="A"/>
    <s v="A"/>
    <x v="2"/>
    <x v="3"/>
    <x v="7"/>
    <x v="5"/>
    <x v="27"/>
    <n v="2.6666666666666665"/>
    <x v="2"/>
    <x v="1"/>
    <x v="3"/>
    <n v="2.8000000000000003"/>
    <x v="4"/>
    <x v="3"/>
    <x v="1"/>
    <x v="1"/>
    <x v="4"/>
    <n v="2.9000000000000004"/>
    <x v="2"/>
    <x v="43"/>
    <x v="14"/>
    <x v="4"/>
    <x v="1"/>
    <n v="2.6"/>
    <x v="5"/>
    <x v="325"/>
    <n v="7.4115931766085428"/>
    <n v="-5.8333333333333126E-2"/>
  </r>
  <r>
    <x v="13"/>
    <x v="12"/>
    <s v="B1"/>
    <s v="B1"/>
    <s v="B1"/>
    <s v="B1"/>
    <s v="B"/>
    <s v="B"/>
    <s v="B"/>
    <s v="A"/>
    <s v="A"/>
    <s v="A"/>
    <x v="2"/>
    <x v="3"/>
    <x v="7"/>
    <x v="5"/>
    <x v="27"/>
    <n v="2.6666666666666665"/>
    <x v="1"/>
    <x v="1"/>
    <x v="5"/>
    <n v="3"/>
    <x v="4"/>
    <x v="4"/>
    <x v="1"/>
    <x v="1"/>
    <x v="4"/>
    <n v="3"/>
    <x v="2"/>
    <x v="2"/>
    <x v="2"/>
    <x v="1"/>
    <x v="1"/>
    <n v="3"/>
    <x v="5"/>
    <x v="326"/>
    <n v="8.7653491114245234"/>
    <n v="5.8333333333333126E-2"/>
  </r>
  <r>
    <x v="13"/>
    <x v="13"/>
    <s v="A"/>
    <s v="A"/>
    <s v="A"/>
    <s v="A"/>
    <s v="A"/>
    <s v="B"/>
    <s v="B"/>
    <s v="B"/>
    <s v="B"/>
    <s v="B"/>
    <x v="1"/>
    <x v="4"/>
    <x v="5"/>
    <x v="1"/>
    <x v="3"/>
    <n v="3.8333333333333335"/>
    <x v="0"/>
    <x v="1"/>
    <x v="0"/>
    <n v="3.8000000000000003"/>
    <x v="0"/>
    <x v="0"/>
    <x v="2"/>
    <x v="0"/>
    <x v="4"/>
    <n v="4.4000000000000004"/>
    <x v="2"/>
    <x v="1"/>
    <x v="5"/>
    <x v="0"/>
    <x v="0"/>
    <n v="3.9000000000000004"/>
    <x v="7"/>
    <x v="327"/>
    <n v="15.045660680311064"/>
    <n v="-0.125"/>
  </r>
  <r>
    <x v="13"/>
    <x v="43"/>
    <s v="A"/>
    <s v="A"/>
    <s v="A"/>
    <s v="A"/>
    <s v="A"/>
    <s v="A"/>
    <s v="A"/>
    <s v="A"/>
    <s v="A"/>
    <s v="A"/>
    <x v="2"/>
    <x v="2"/>
    <x v="57"/>
    <x v="53"/>
    <x v="52"/>
    <m/>
    <x v="52"/>
    <x v="48"/>
    <x v="49"/>
    <m/>
    <x v="49"/>
    <x v="60"/>
    <x v="53"/>
    <x v="54"/>
    <x v="55"/>
    <m/>
    <x v="52"/>
    <x v="55"/>
    <x v="52"/>
    <x v="54"/>
    <x v="50"/>
    <m/>
    <x v="57"/>
    <x v="200"/>
    <m/>
    <n v="-3.4416666666666669"/>
  </r>
  <r>
    <x v="13"/>
    <x v="14"/>
    <s v="B2"/>
    <s v="B2"/>
    <s v="B2"/>
    <s v="B2"/>
    <s v="A"/>
    <s v="A"/>
    <s v="A"/>
    <s v="A"/>
    <s v="A"/>
    <s v="A"/>
    <x v="2"/>
    <x v="3"/>
    <x v="7"/>
    <x v="4"/>
    <x v="27"/>
    <n v="2.8333333333333335"/>
    <x v="3"/>
    <x v="4"/>
    <x v="5"/>
    <n v="2.3000000000000003"/>
    <x v="1"/>
    <x v="5"/>
    <x v="3"/>
    <x v="3"/>
    <x v="3"/>
    <n v="3.2"/>
    <x v="15"/>
    <x v="1"/>
    <x v="2"/>
    <x v="1"/>
    <x v="1"/>
    <n v="2.7"/>
    <x v="5"/>
    <x v="328"/>
    <n v="7.6751768295075564"/>
    <n v="0.125"/>
  </r>
  <r>
    <x v="13"/>
    <x v="15"/>
    <s v="A"/>
    <s v="A"/>
    <s v="A"/>
    <s v="A"/>
    <s v="A"/>
    <s v="A"/>
    <s v="A"/>
    <s v="A"/>
    <s v="A"/>
    <s v="A"/>
    <x v="2"/>
    <x v="1"/>
    <x v="2"/>
    <x v="2"/>
    <x v="2"/>
    <n v="4.166666666666667"/>
    <x v="0"/>
    <x v="0"/>
    <x v="0"/>
    <n v="4.2"/>
    <x v="2"/>
    <x v="2"/>
    <x v="7"/>
    <x v="2"/>
    <x v="0"/>
    <n v="4.1000000000000005"/>
    <x v="0"/>
    <x v="0"/>
    <x v="3"/>
    <x v="3"/>
    <x v="0"/>
    <n v="3.9000000000000004"/>
    <x v="8"/>
    <x v="138"/>
    <n v="16.022230280054966"/>
    <n v="8.3333333333337478E-3"/>
  </r>
  <r>
    <x v="13"/>
    <x v="45"/>
    <s v="not applicable"/>
    <s v="not applicable"/>
    <s v="not applicable"/>
    <s v="not applicable"/>
    <s v="not applicable"/>
    <s v="not applicable"/>
    <s v="not applicable"/>
    <s v="not applicable"/>
    <s v="not applicable"/>
    <s v="B"/>
    <x v="1"/>
    <x v="3"/>
    <x v="7"/>
    <x v="5"/>
    <x v="5"/>
    <n v="2.8333333333333335"/>
    <x v="3"/>
    <x v="6"/>
    <x v="1"/>
    <n v="3"/>
    <x v="6"/>
    <x v="5"/>
    <x v="1"/>
    <x v="3"/>
    <x v="3"/>
    <n v="2.8000000000000003"/>
    <x v="3"/>
    <x v="43"/>
    <x v="73"/>
    <x v="74"/>
    <x v="1"/>
    <n v="2.1"/>
    <x v="7"/>
    <x v="329"/>
    <n v="6.4088452675504008"/>
    <m/>
  </r>
  <r>
    <x v="13"/>
    <x v="16"/>
    <s v="B1"/>
    <s v="B1"/>
    <s v="B1"/>
    <s v="B1"/>
    <s v="B"/>
    <s v="B"/>
    <s v="B"/>
    <s v="B"/>
    <s v="B"/>
    <s v="B"/>
    <x v="1"/>
    <x v="0"/>
    <x v="5"/>
    <x v="4"/>
    <x v="3"/>
    <n v="3.5"/>
    <x v="0"/>
    <x v="0"/>
    <x v="0"/>
    <n v="4.2"/>
    <x v="1"/>
    <x v="0"/>
    <x v="0"/>
    <x v="3"/>
    <x v="0"/>
    <n v="3.9000000000000004"/>
    <x v="0"/>
    <x v="0"/>
    <x v="1"/>
    <x v="3"/>
    <x v="0"/>
    <n v="3.6"/>
    <x v="7"/>
    <x v="139"/>
    <n v="13.482914788927493"/>
    <n v="5.0000000000000266E-2"/>
  </r>
  <r>
    <x v="13"/>
    <x v="17"/>
    <s v="—"/>
    <s v="B2"/>
    <s v="B2"/>
    <s v="B2"/>
    <s v="B"/>
    <s v="B"/>
    <s v="B"/>
    <s v="B"/>
    <s v="B"/>
    <s v="B"/>
    <x v="1"/>
    <x v="3"/>
    <x v="7"/>
    <x v="18"/>
    <x v="5"/>
    <n v="2.6666666666666665"/>
    <x v="1"/>
    <x v="2"/>
    <x v="3"/>
    <n v="3.3000000000000003"/>
    <x v="4"/>
    <x v="4"/>
    <x v="7"/>
    <x v="3"/>
    <x v="2"/>
    <n v="3.6"/>
    <x v="2"/>
    <x v="2"/>
    <x v="1"/>
    <x v="1"/>
    <x v="1"/>
    <n v="3.1"/>
    <x v="7"/>
    <x v="49"/>
    <n v="10.190302868308514"/>
    <n v="-4.1666666666666963E-2"/>
  </r>
  <r>
    <x v="13"/>
    <x v="18"/>
    <s v="B2"/>
    <s v="B2"/>
    <s v="B2"/>
    <s v="B2"/>
    <s v="B"/>
    <s v="B"/>
    <s v="B"/>
    <s v="B"/>
    <s v="B"/>
    <s v="B"/>
    <x v="1"/>
    <x v="3"/>
    <x v="4"/>
    <x v="5"/>
    <x v="5"/>
    <n v="2.6666666666666665"/>
    <x v="1"/>
    <x v="2"/>
    <x v="3"/>
    <n v="3.3000000000000003"/>
    <x v="3"/>
    <x v="5"/>
    <x v="1"/>
    <x v="4"/>
    <x v="3"/>
    <n v="2.7"/>
    <x v="15"/>
    <x v="2"/>
    <x v="1"/>
    <x v="4"/>
    <x v="4"/>
    <n v="2.5"/>
    <x v="7"/>
    <x v="128"/>
    <n v="7.6707710496902051"/>
    <n v="1.6666666666666607E-2"/>
  </r>
  <r>
    <x v="13"/>
    <x v="19"/>
    <s v="A"/>
    <s v="A"/>
    <s v="A"/>
    <s v="A"/>
    <s v="A"/>
    <s v="A"/>
    <s v="A"/>
    <s v="A"/>
    <s v="A"/>
    <s v="A"/>
    <x v="2"/>
    <x v="3"/>
    <x v="1"/>
    <x v="3"/>
    <x v="4"/>
    <n v="4"/>
    <x v="0"/>
    <x v="2"/>
    <x v="2"/>
    <n v="3.8000000000000003"/>
    <x v="1"/>
    <x v="0"/>
    <x v="0"/>
    <x v="1"/>
    <x v="0"/>
    <n v="3.8000000000000003"/>
    <x v="2"/>
    <x v="1"/>
    <x v="0"/>
    <x v="0"/>
    <x v="0"/>
    <n v="3.8000000000000003"/>
    <x v="7"/>
    <x v="93"/>
    <n v="14.260663232418942"/>
    <n v="5.0000000000000266E-2"/>
  </r>
  <r>
    <x v="13"/>
    <x v="20"/>
    <s v="A"/>
    <s v="A"/>
    <s v="A"/>
    <s v="A"/>
    <s v="A"/>
    <s v="A"/>
    <s v="A"/>
    <s v="A"/>
    <s v="A"/>
    <s v="A"/>
    <x v="2"/>
    <x v="3"/>
    <x v="5"/>
    <x v="4"/>
    <x v="3"/>
    <n v="3.5"/>
    <x v="3"/>
    <x v="2"/>
    <x v="2"/>
    <n v="3.5"/>
    <x v="4"/>
    <x v="5"/>
    <x v="3"/>
    <x v="4"/>
    <x v="18"/>
    <n v="2.8000000000000003"/>
    <x v="1"/>
    <x v="2"/>
    <x v="2"/>
    <x v="1"/>
    <x v="2"/>
    <n v="2.9000000000000004"/>
    <x v="5"/>
    <x v="330"/>
    <n v="9.2343801477252629"/>
    <n v="-2.4999999999999911E-2"/>
  </r>
  <r>
    <x v="13"/>
    <x v="22"/>
    <s v="A"/>
    <s v="A"/>
    <s v="A"/>
    <s v="A"/>
    <s v="A"/>
    <s v="A"/>
    <s v="A"/>
    <s v="A"/>
    <s v="A"/>
    <s v="A"/>
    <x v="2"/>
    <x v="0"/>
    <x v="1"/>
    <x v="2"/>
    <x v="4"/>
    <n v="3.6666666666666665"/>
    <x v="0"/>
    <x v="2"/>
    <x v="0"/>
    <n v="4"/>
    <x v="2"/>
    <x v="2"/>
    <x v="0"/>
    <x v="2"/>
    <x v="4"/>
    <n v="3.9000000000000004"/>
    <x v="0"/>
    <x v="0"/>
    <x v="5"/>
    <x v="3"/>
    <x v="1"/>
    <n v="3.6"/>
    <x v="7"/>
    <x v="331"/>
    <n v="13.482914788927493"/>
    <n v="0.1333333333333333"/>
  </r>
  <r>
    <x v="13"/>
    <x v="23"/>
    <s v="A"/>
    <s v="A"/>
    <s v="A"/>
    <s v="A"/>
    <s v="A"/>
    <s v="B"/>
    <s v="B"/>
    <s v="B"/>
    <s v="B"/>
    <s v="B"/>
    <x v="1"/>
    <x v="2"/>
    <x v="5"/>
    <x v="2"/>
    <x v="5"/>
    <n v="3.3333333333333335"/>
    <x v="0"/>
    <x v="1"/>
    <x v="3"/>
    <n v="3.3000000000000003"/>
    <x v="1"/>
    <x v="5"/>
    <x v="1"/>
    <x v="3"/>
    <x v="1"/>
    <n v="3.2"/>
    <x v="3"/>
    <x v="2"/>
    <x v="1"/>
    <x v="2"/>
    <x v="0"/>
    <n v="3.1"/>
    <x v="9"/>
    <x v="332"/>
    <n v="9.3902712493624563"/>
    <n v="-2.4999999999999467E-2"/>
  </r>
  <r>
    <x v="13"/>
    <x v="24"/>
    <s v="B1"/>
    <s v="B1"/>
    <s v="B1"/>
    <s v="B1"/>
    <s v="A"/>
    <s v="A"/>
    <s v="A"/>
    <s v="A"/>
    <s v="A"/>
    <s v="A"/>
    <x v="2"/>
    <x v="3"/>
    <x v="1"/>
    <x v="2"/>
    <x v="5"/>
    <n v="3.5"/>
    <x v="5"/>
    <x v="2"/>
    <x v="2"/>
    <n v="4"/>
    <x v="3"/>
    <x v="0"/>
    <x v="0"/>
    <x v="3"/>
    <x v="0"/>
    <n v="3.7"/>
    <x v="0"/>
    <x v="2"/>
    <x v="5"/>
    <x v="2"/>
    <x v="0"/>
    <n v="3.5"/>
    <x v="8"/>
    <x v="13"/>
    <n v="13.339937023168098"/>
    <n v="2.4999999999999911E-2"/>
  </r>
  <r>
    <x v="13"/>
    <x v="25"/>
    <s v="A"/>
    <s v="A"/>
    <s v="A"/>
    <s v="A"/>
    <s v="A"/>
    <s v="A"/>
    <s v="A"/>
    <s v="A"/>
    <s v="A"/>
    <s v="A"/>
    <x v="2"/>
    <x v="3"/>
    <x v="7"/>
    <x v="4"/>
    <x v="27"/>
    <n v="2.8333333333333335"/>
    <x v="3"/>
    <x v="6"/>
    <x v="3"/>
    <n v="2.8000000000000003"/>
    <x v="4"/>
    <x v="5"/>
    <x v="1"/>
    <x v="4"/>
    <x v="4"/>
    <n v="3"/>
    <x v="0"/>
    <x v="2"/>
    <x v="1"/>
    <x v="2"/>
    <x v="0"/>
    <n v="3.3000000000000003"/>
    <x v="9"/>
    <x v="196"/>
    <n v="9.1040790650254539"/>
    <n v="-8.3333333333328596E-3"/>
  </r>
  <r>
    <x v="13"/>
    <x v="26"/>
    <s v="B2"/>
    <s v="B2"/>
    <s v="B2"/>
    <s v="B2"/>
    <s v="B"/>
    <s v="B"/>
    <s v="B"/>
    <s v="B"/>
    <s v="B"/>
    <s v="B"/>
    <x v="1"/>
    <x v="0"/>
    <x v="0"/>
    <x v="1"/>
    <x v="1"/>
    <n v="4.666666666666667"/>
    <x v="3"/>
    <x v="0"/>
    <x v="35"/>
    <n v="4"/>
    <x v="2"/>
    <x v="2"/>
    <x v="7"/>
    <x v="2"/>
    <x v="0"/>
    <n v="4.1000000000000005"/>
    <x v="2"/>
    <x v="5"/>
    <x v="0"/>
    <x v="2"/>
    <x v="2"/>
    <n v="3.7"/>
    <x v="9"/>
    <x v="194"/>
    <n v="13.423108846235447"/>
    <n v="-0.15833333333333321"/>
  </r>
  <r>
    <x v="13"/>
    <x v="27"/>
    <s v="A"/>
    <s v="A"/>
    <s v="A"/>
    <s v="A"/>
    <s v="A"/>
    <s v="A"/>
    <s v="A"/>
    <s v="A"/>
    <s v="A"/>
    <s v="A"/>
    <x v="2"/>
    <x v="3"/>
    <x v="7"/>
    <x v="4"/>
    <x v="3"/>
    <n v="3.3333333333333335"/>
    <x v="1"/>
    <x v="2"/>
    <x v="1"/>
    <n v="3.5"/>
    <x v="4"/>
    <x v="1"/>
    <x v="1"/>
    <x v="1"/>
    <x v="1"/>
    <n v="3.1"/>
    <x v="1"/>
    <x v="1"/>
    <x v="1"/>
    <x v="2"/>
    <x v="2"/>
    <n v="3.2"/>
    <x v="7"/>
    <x v="333"/>
    <n v="10.773381023668486"/>
    <n v="9.1666666666667229E-2"/>
  </r>
  <r>
    <x v="13"/>
    <x v="29"/>
    <s v="not applicable"/>
    <s v="not applicable"/>
    <s v="not applicable"/>
    <s v="not applicable"/>
    <s v="not applicable"/>
    <s v="not applicable"/>
    <s v="not applicable"/>
    <s v="not applicable"/>
    <s v="not applicable"/>
    <s v="not applicable"/>
    <x v="4"/>
    <x v="5"/>
    <x v="83"/>
    <x v="33"/>
    <x v="7"/>
    <n v="3.5"/>
    <x v="62"/>
    <x v="18"/>
    <x v="23"/>
    <n v="3.6"/>
    <x v="19"/>
    <x v="17"/>
    <x v="0"/>
    <x v="3"/>
    <x v="14"/>
    <n v="3.7"/>
    <x v="25"/>
    <x v="15"/>
    <x v="53"/>
    <x v="15"/>
    <x v="10"/>
    <n v="3.4000000000000004"/>
    <x v="94"/>
    <x v="334"/>
    <n v="12.3"/>
    <n v="6.6782407407406819E-2"/>
  </r>
  <r>
    <x v="13"/>
    <x v="30"/>
    <s v="not applicable"/>
    <s v="not applicable"/>
    <s v="not applicable"/>
    <s v="not applicable"/>
    <s v="not applicable"/>
    <s v="not applicable"/>
    <s v="not applicable"/>
    <s v="not applicable"/>
    <s v="not applicable"/>
    <s v="not applicable"/>
    <x v="4"/>
    <x v="6"/>
    <x v="73"/>
    <x v="33"/>
    <x v="34"/>
    <n v="3.6"/>
    <x v="41"/>
    <x v="67"/>
    <x v="23"/>
    <n v="3.6"/>
    <x v="1"/>
    <x v="17"/>
    <x v="0"/>
    <x v="59"/>
    <x v="4"/>
    <n v="3.7"/>
    <x v="30"/>
    <x v="75"/>
    <x v="74"/>
    <x v="23"/>
    <x v="23"/>
    <n v="3.3000000000000003"/>
    <x v="7"/>
    <x v="335"/>
    <n v="11.78231073328126"/>
    <n v="-0.13285714285714301"/>
  </r>
  <r>
    <x v="13"/>
    <x v="31"/>
    <s v="not applicable"/>
    <s v="not applicable"/>
    <s v="not applicable"/>
    <s v="not applicable"/>
    <s v="not applicable"/>
    <s v="not applicable"/>
    <s v="not applicable"/>
    <s v="not applicable"/>
    <s v="not applicable"/>
    <s v="not applicable"/>
    <x v="4"/>
    <x v="7"/>
    <x v="84"/>
    <x v="33"/>
    <x v="4"/>
    <n v="3.5"/>
    <x v="62"/>
    <x v="18"/>
    <x v="23"/>
    <n v="3.6"/>
    <x v="1"/>
    <x v="17"/>
    <x v="0"/>
    <x v="15"/>
    <x v="14"/>
    <n v="3.7"/>
    <x v="16"/>
    <x v="15"/>
    <x v="53"/>
    <x v="22"/>
    <x v="10"/>
    <n v="3.4000000000000004"/>
    <x v="95"/>
    <x v="336"/>
    <n v="12.076272428533361"/>
    <n v="8.7692307692299742E-3"/>
  </r>
  <r>
    <x v="13"/>
    <x v="32"/>
    <s v="not applicable"/>
    <s v="not applicable"/>
    <s v="not applicable"/>
    <s v="not applicable"/>
    <s v="not applicable"/>
    <s v="not applicable"/>
    <s v="not applicable"/>
    <s v="not applicable"/>
    <s v="not applicable"/>
    <s v="not applicable"/>
    <x v="4"/>
    <x v="3"/>
    <x v="85"/>
    <x v="71"/>
    <x v="76"/>
    <n v="3.0641025641025648"/>
    <x v="72"/>
    <x v="68"/>
    <x v="69"/>
    <n v="3.2153846153846151"/>
    <x v="4"/>
    <x v="81"/>
    <x v="83"/>
    <x v="73"/>
    <x v="82"/>
    <n v="3.2461538461538462"/>
    <x v="71"/>
    <x v="76"/>
    <x v="75"/>
    <x v="75"/>
    <x v="75"/>
    <n v="2.9846153846153851"/>
    <x v="96"/>
    <x v="337"/>
    <n v="9.748332678058869"/>
    <n v="5.2884615384618527E-3"/>
  </r>
  <r>
    <x v="13"/>
    <x v="33"/>
    <s v="not applicable"/>
    <s v="not applicable"/>
    <s v="not applicable"/>
    <s v="not applicable"/>
    <s v="not applicable"/>
    <s v="not applicable"/>
    <s v="not applicable"/>
    <s v="not applicable"/>
    <s v="not applicable"/>
    <s v="not applicable"/>
    <x v="4"/>
    <x v="8"/>
    <x v="33"/>
    <x v="2"/>
    <x v="4"/>
    <n v="3.5666666666666673"/>
    <x v="0"/>
    <x v="9"/>
    <x v="0"/>
    <n v="4.04"/>
    <x v="33"/>
    <x v="45"/>
    <x v="58"/>
    <x v="53"/>
    <x v="44"/>
    <n v="4.2200000000000006"/>
    <x v="30"/>
    <x v="13"/>
    <x v="76"/>
    <x v="35"/>
    <x v="2"/>
    <n v="3.5800000000000005"/>
    <x v="44"/>
    <x v="338"/>
    <n v="13.551750605368095"/>
    <n v="2.574074074074062E-2"/>
  </r>
  <r>
    <x v="13"/>
    <x v="34"/>
    <s v="not applicable"/>
    <s v="not applicable"/>
    <s v="not applicable"/>
    <s v="not applicable"/>
    <s v="not applicable"/>
    <s v="not applicable"/>
    <s v="not applicable"/>
    <s v="not applicable"/>
    <s v="not applicable"/>
    <s v="not applicable"/>
    <x v="4"/>
    <x v="8"/>
    <x v="86"/>
    <x v="10"/>
    <x v="3"/>
    <n v="3.8333333333333339"/>
    <x v="48"/>
    <x v="2"/>
    <x v="63"/>
    <n v="3.8250000000000002"/>
    <x v="36"/>
    <x v="2"/>
    <x v="79"/>
    <x v="74"/>
    <x v="65"/>
    <n v="3.9000000000000004"/>
    <x v="0"/>
    <x v="23"/>
    <x v="46"/>
    <x v="76"/>
    <x v="38"/>
    <n v="3.5750000000000002"/>
    <x v="5"/>
    <x v="339"/>
    <n v="12.835488891209117"/>
    <n v="-0.30208333333333304"/>
  </r>
  <r>
    <x v="13"/>
    <x v="35"/>
    <s v="not applicable"/>
    <s v="not applicable"/>
    <s v="not applicable"/>
    <s v="not applicable"/>
    <s v="not applicable"/>
    <s v="not applicable"/>
    <s v="not applicable"/>
    <s v="not applicable"/>
    <s v="not applicable"/>
    <s v="not applicable"/>
    <x v="4"/>
    <x v="8"/>
    <x v="1"/>
    <x v="72"/>
    <x v="3"/>
    <n v="3.9487179487179485"/>
    <x v="73"/>
    <x v="69"/>
    <x v="70"/>
    <n v="3.9615384615384617"/>
    <x v="66"/>
    <x v="78"/>
    <x v="77"/>
    <x v="75"/>
    <x v="83"/>
    <n v="4.1538461538461542"/>
    <x v="72"/>
    <x v="77"/>
    <x v="77"/>
    <x v="77"/>
    <x v="76"/>
    <n v="3.7307692307692313"/>
    <x v="91"/>
    <x v="218"/>
    <n v="14.404212179007853"/>
    <n v="4.3589743589743879E-2"/>
  </r>
  <r>
    <x v="13"/>
    <x v="36"/>
    <s v="not applicable"/>
    <s v="not applicable"/>
    <s v="not applicable"/>
    <s v="not applicable"/>
    <s v="not applicable"/>
    <s v="not applicable"/>
    <s v="not applicable"/>
    <s v="not applicable"/>
    <s v="not applicable"/>
    <s v="not applicable"/>
    <x v="4"/>
    <x v="9"/>
    <x v="38"/>
    <x v="10"/>
    <x v="13"/>
    <n v="3.958333333333333"/>
    <x v="48"/>
    <x v="60"/>
    <x v="71"/>
    <n v="4.05"/>
    <x v="2"/>
    <x v="40"/>
    <x v="50"/>
    <x v="2"/>
    <x v="0"/>
    <n v="4.1000000000000005"/>
    <x v="42"/>
    <x v="0"/>
    <x v="0"/>
    <x v="3"/>
    <x v="24"/>
    <n v="3.5999999999999996"/>
    <x v="53"/>
    <x v="114"/>
    <n v="13.557270444205059"/>
    <n v="-1.0416666666666741E-2"/>
  </r>
  <r>
    <x v="13"/>
    <x v="37"/>
    <s v="not applicable"/>
    <s v="not applicable"/>
    <s v="not applicable"/>
    <s v="not applicable"/>
    <s v="not applicable"/>
    <s v="not applicable"/>
    <s v="not applicable"/>
    <s v="not applicable"/>
    <s v="not applicable"/>
    <s v="not applicable"/>
    <x v="4"/>
    <x v="10"/>
    <x v="5"/>
    <x v="1"/>
    <x v="3"/>
    <n v="3.8333333333333335"/>
    <x v="0"/>
    <x v="1"/>
    <x v="0"/>
    <n v="3.8000000000000003"/>
    <x v="0"/>
    <x v="0"/>
    <x v="2"/>
    <x v="0"/>
    <x v="4"/>
    <n v="4.4000000000000004"/>
    <x v="2"/>
    <x v="1"/>
    <x v="5"/>
    <x v="0"/>
    <x v="0"/>
    <n v="3.9000000000000004"/>
    <x v="7"/>
    <x v="327"/>
    <n v="15.045660680311064"/>
    <n v="-0.125"/>
  </r>
  <r>
    <x v="13"/>
    <x v="38"/>
    <s v="not applicable"/>
    <s v="not applicable"/>
    <s v="not applicable"/>
    <s v="not applicable"/>
    <s v="not applicable"/>
    <s v="not applicable"/>
    <s v="not applicable"/>
    <s v="not applicable"/>
    <s v="not applicable"/>
    <s v="not applicable"/>
    <x v="4"/>
    <x v="11"/>
    <x v="87"/>
    <x v="73"/>
    <x v="77"/>
    <n v="3.9285714285714284"/>
    <x v="74"/>
    <x v="70"/>
    <x v="72"/>
    <n v="3.0357142857142856"/>
    <x v="67"/>
    <x v="82"/>
    <x v="84"/>
    <x v="31"/>
    <x v="84"/>
    <n v="3.1428571428571428"/>
    <x v="73"/>
    <x v="78"/>
    <x v="78"/>
    <x v="78"/>
    <x v="77"/>
    <n v="3.4642857142857144"/>
    <x v="97"/>
    <x v="340"/>
    <n v="1.4393939393939544E-2"/>
    <m/>
  </r>
  <r>
    <x v="13"/>
    <x v="39"/>
    <s v="not applicable"/>
    <s v="not applicable"/>
    <s v="not applicable"/>
    <s v="not applicable"/>
    <s v="not applicable"/>
    <s v="not applicable"/>
    <s v="not applicable"/>
    <s v="not applicable"/>
    <s v="not applicable"/>
    <s v="not applicable"/>
    <x v="4"/>
    <x v="12"/>
    <x v="17"/>
    <x v="1"/>
    <x v="59"/>
    <n v="4.25"/>
    <x v="60"/>
    <x v="0"/>
    <x v="71"/>
    <n v="4.1749999999999998"/>
    <x v="18"/>
    <x v="66"/>
    <x v="78"/>
    <x v="76"/>
    <x v="2"/>
    <n v="4.5250000000000004"/>
    <x v="2"/>
    <x v="67"/>
    <x v="79"/>
    <x v="67"/>
    <x v="78"/>
    <n v="4.2250000000000005"/>
    <x v="71"/>
    <x v="341"/>
    <n v="17.594667042547385"/>
    <n v="7.0833333333333415E-2"/>
  </r>
  <r>
    <x v="13"/>
    <x v="40"/>
    <s v="not applicable"/>
    <s v="not applicable"/>
    <s v="not applicable"/>
    <s v="not applicable"/>
    <s v="not applicable"/>
    <s v="not applicable"/>
    <s v="not applicable"/>
    <s v="not applicable"/>
    <s v="not applicable"/>
    <s v="not applicable"/>
    <x v="4"/>
    <x v="13"/>
    <x v="19"/>
    <x v="39"/>
    <x v="4"/>
    <n v="3.6666666666666665"/>
    <x v="75"/>
    <x v="45"/>
    <x v="2"/>
    <n v="3.8333333333333335"/>
    <x v="2"/>
    <x v="30"/>
    <x v="85"/>
    <x v="46"/>
    <x v="4"/>
    <n v="3.8333333333333335"/>
    <x v="1"/>
    <x v="79"/>
    <x v="1"/>
    <x v="79"/>
    <x v="2"/>
    <n v="3.3000000000000003"/>
    <x v="98"/>
    <x v="342"/>
    <n v="11.561347721149525"/>
    <n v="1.6666666666667052E-2"/>
  </r>
  <r>
    <x v="14"/>
    <x v="2"/>
    <s v="B1"/>
    <s v="B1"/>
    <s v="B1"/>
    <s v="B1"/>
    <s v="B"/>
    <s v="B"/>
    <s v="B"/>
    <s v="B"/>
    <s v="B"/>
    <s v="B"/>
    <x v="1"/>
    <x v="1"/>
    <x v="2"/>
    <x v="3"/>
    <x v="1"/>
    <n v="4.666666666666667"/>
    <x v="1"/>
    <x v="0"/>
    <x v="0"/>
    <n v="4"/>
    <x v="0"/>
    <x v="0"/>
    <x v="7"/>
    <x v="0"/>
    <x v="0"/>
    <n v="4.4000000000000004"/>
    <x v="2"/>
    <x v="0"/>
    <x v="0"/>
    <x v="0"/>
    <x v="0"/>
    <n v="3.9"/>
    <x v="7"/>
    <x v="343"/>
    <n v="15.907997374558295"/>
    <n v="-0.1083333333333325"/>
  </r>
  <r>
    <x v="14"/>
    <x v="3"/>
    <s v="A"/>
    <s v="A"/>
    <s v="A"/>
    <s v="A"/>
    <s v="A"/>
    <s v="A"/>
    <s v="A"/>
    <s v="A"/>
    <s v="A"/>
    <s v="A"/>
    <x v="2"/>
    <x v="1"/>
    <x v="2"/>
    <x v="3"/>
    <x v="2"/>
    <n v="4.5"/>
    <x v="0"/>
    <x v="0"/>
    <x v="0"/>
    <n v="4.166666666666667"/>
    <x v="0"/>
    <x v="16"/>
    <x v="2"/>
    <x v="0"/>
    <x v="49"/>
    <n v="4.9000000000000004"/>
    <x v="57"/>
    <x v="5"/>
    <x v="39"/>
    <x v="49"/>
    <x v="57"/>
    <n v="5.0999999999999996"/>
    <x v="7"/>
    <x v="344"/>
    <n v="21.356836322024552"/>
    <n v="-7.5000000000000178E-2"/>
  </r>
  <r>
    <x v="14"/>
    <x v="4"/>
    <s v="A"/>
    <s v="A"/>
    <s v="A"/>
    <s v="A"/>
    <s v="A"/>
    <s v="A"/>
    <s v="A"/>
    <s v="A"/>
    <s v="A"/>
    <s v="A"/>
    <x v="2"/>
    <x v="2"/>
    <x v="2"/>
    <x v="0"/>
    <x v="1"/>
    <n v="4.833333333333333"/>
    <x v="5"/>
    <x v="0"/>
    <x v="35"/>
    <n v="4.5"/>
    <x v="0"/>
    <x v="0"/>
    <x v="2"/>
    <x v="2"/>
    <x v="4"/>
    <n v="4.3"/>
    <x v="0"/>
    <x v="5"/>
    <x v="0"/>
    <x v="0"/>
    <x v="2"/>
    <n v="3.8"/>
    <x v="7"/>
    <x v="321"/>
    <n v="15.967633981078158"/>
    <n v="0"/>
  </r>
  <r>
    <x v="14"/>
    <x v="5"/>
    <s v="B1"/>
    <s v="B1"/>
    <s v="B1"/>
    <s v="C"/>
    <s v="C"/>
    <s v="C"/>
    <s v="C"/>
    <s v="C"/>
    <s v="C"/>
    <s v="C1"/>
    <x v="1"/>
    <x v="3"/>
    <x v="5"/>
    <x v="1"/>
    <x v="4"/>
    <n v="3.6666666666666665"/>
    <x v="1"/>
    <x v="1"/>
    <x v="1"/>
    <n v="3.3333333333333335"/>
    <x v="1"/>
    <x v="2"/>
    <x v="0"/>
    <x v="2"/>
    <x v="0"/>
    <n v="3.9"/>
    <x v="3"/>
    <x v="1"/>
    <x v="5"/>
    <x v="3"/>
    <x v="0"/>
    <n v="3.5"/>
    <x v="0"/>
    <x v="345"/>
    <n v="13.559555990668311"/>
    <n v="0.10000000000000009"/>
  </r>
  <r>
    <x v="14"/>
    <x v="44"/>
    <s v="C"/>
    <s v="C"/>
    <s v="C"/>
    <s v="C"/>
    <s v="C"/>
    <s v="C"/>
    <s v="C"/>
    <s v="C"/>
    <s v="C"/>
    <s v="B"/>
    <x v="1"/>
    <x v="3"/>
    <x v="5"/>
    <x v="1"/>
    <x v="4"/>
    <n v="3.6666666666666665"/>
    <x v="0"/>
    <x v="0"/>
    <x v="2"/>
    <n v="4"/>
    <x v="2"/>
    <x v="0"/>
    <x v="7"/>
    <x v="2"/>
    <x v="0"/>
    <n v="4.2"/>
    <x v="1"/>
    <x v="3"/>
    <x v="0"/>
    <x v="3"/>
    <x v="0"/>
    <n v="3.3"/>
    <x v="0"/>
    <x v="331"/>
    <n v="13.568221849753105"/>
    <n v="0.17499999999999982"/>
  </r>
  <r>
    <x v="14"/>
    <x v="7"/>
    <s v="A"/>
    <s v="A"/>
    <s v="A"/>
    <s v="A"/>
    <s v="A"/>
    <s v="A"/>
    <s v="A"/>
    <s v="A"/>
    <s v="A"/>
    <s v="A"/>
    <x v="2"/>
    <x v="3"/>
    <x v="7"/>
    <x v="4"/>
    <x v="5"/>
    <n v="3"/>
    <x v="1"/>
    <x v="6"/>
    <x v="5"/>
    <n v="2.8333333333333335"/>
    <x v="4"/>
    <x v="5"/>
    <x v="0"/>
    <x v="3"/>
    <x v="0"/>
    <n v="3.5"/>
    <x v="0"/>
    <x v="3"/>
    <x v="1"/>
    <x v="1"/>
    <x v="2"/>
    <n v="3"/>
    <x v="8"/>
    <x v="346"/>
    <n v="10.064219901137356"/>
    <n v="7.4999999999999734E-2"/>
  </r>
  <r>
    <x v="14"/>
    <x v="8"/>
    <s v="A"/>
    <s v="A"/>
    <s v="A"/>
    <s v="A"/>
    <s v="A"/>
    <s v="A"/>
    <s v="A"/>
    <s v="A"/>
    <s v="A"/>
    <s v="A"/>
    <x v="2"/>
    <x v="0"/>
    <x v="2"/>
    <x v="3"/>
    <x v="3"/>
    <n v="4.333333333333333"/>
    <x v="0"/>
    <x v="0"/>
    <x v="0"/>
    <n v="4.166666666666667"/>
    <x v="0"/>
    <x v="0"/>
    <x v="2"/>
    <x v="37"/>
    <x v="0"/>
    <n v="4.5999999999999996"/>
    <x v="0"/>
    <x v="0"/>
    <x v="5"/>
    <x v="0"/>
    <x v="3"/>
    <n v="4"/>
    <x v="7"/>
    <x v="347"/>
    <n v="16.345019132971707"/>
    <n v="0.27499999999999947"/>
  </r>
  <r>
    <x v="14"/>
    <x v="9"/>
    <s v="A"/>
    <s v="A"/>
    <s v="A"/>
    <s v="A"/>
    <s v="A"/>
    <s v="A"/>
    <s v="A"/>
    <s v="A"/>
    <s v="A"/>
    <s v="A"/>
    <x v="2"/>
    <x v="2"/>
    <x v="4"/>
    <x v="4"/>
    <x v="16"/>
    <n v="2.5"/>
    <x v="0"/>
    <x v="1"/>
    <x v="2"/>
    <n v="3.6666666666666665"/>
    <x v="1"/>
    <x v="2"/>
    <x v="0"/>
    <x v="3"/>
    <x v="4"/>
    <n v="3.7"/>
    <x v="1"/>
    <x v="2"/>
    <x v="2"/>
    <x v="2"/>
    <x v="1"/>
    <n v="2.9"/>
    <x v="5"/>
    <x v="290"/>
    <n v="9.2783086476288013"/>
    <n v="-0.19166666666666687"/>
  </r>
  <r>
    <x v="14"/>
    <x v="10"/>
    <s v="A"/>
    <s v="A"/>
    <s v="A"/>
    <s v="A"/>
    <s v="A"/>
    <s v="A"/>
    <s v="A"/>
    <s v="A"/>
    <s v="A"/>
    <s v="A"/>
    <x v="2"/>
    <x v="1"/>
    <x v="7"/>
    <x v="4"/>
    <x v="5"/>
    <n v="3"/>
    <x v="0"/>
    <x v="0"/>
    <x v="35"/>
    <n v="4.333333333333333"/>
    <x v="2"/>
    <x v="16"/>
    <x v="2"/>
    <x v="0"/>
    <x v="2"/>
    <n v="4.5999999999999996"/>
    <x v="0"/>
    <x v="0"/>
    <x v="3"/>
    <x v="0"/>
    <x v="1"/>
    <n v="3.8"/>
    <x v="7"/>
    <x v="348"/>
    <n v="14.54629436744086"/>
    <n v="-5.8333333333334014E-2"/>
  </r>
  <r>
    <x v="14"/>
    <x v="11"/>
    <s v="B1"/>
    <s v="B1"/>
    <s v="B1"/>
    <s v="B1"/>
    <s v="B"/>
    <s v="B"/>
    <s v="A"/>
    <s v="A"/>
    <s v="A"/>
    <s v="A"/>
    <x v="2"/>
    <x v="3"/>
    <x v="7"/>
    <x v="5"/>
    <x v="27"/>
    <n v="2.6666666666666665"/>
    <x v="2"/>
    <x v="1"/>
    <x v="3"/>
    <n v="2.8333333333333335"/>
    <x v="4"/>
    <x v="3"/>
    <x v="1"/>
    <x v="1"/>
    <x v="4"/>
    <n v="2.9"/>
    <x v="2"/>
    <x v="3"/>
    <x v="14"/>
    <x v="4"/>
    <x v="1"/>
    <n v="2.7"/>
    <x v="7"/>
    <x v="92"/>
    <n v="8.0834135759333812"/>
    <n v="3.3333333333333215E-2"/>
  </r>
  <r>
    <x v="14"/>
    <x v="12"/>
    <s v="B1"/>
    <s v="B1"/>
    <s v="B1"/>
    <s v="B1"/>
    <s v="B"/>
    <s v="B"/>
    <s v="B"/>
    <s v="A"/>
    <s v="A"/>
    <s v="A"/>
    <x v="2"/>
    <x v="3"/>
    <x v="7"/>
    <x v="4"/>
    <x v="5"/>
    <n v="3"/>
    <x v="1"/>
    <x v="1"/>
    <x v="5"/>
    <n v="3"/>
    <x v="4"/>
    <x v="4"/>
    <x v="1"/>
    <x v="1"/>
    <x v="4"/>
    <n v="3"/>
    <x v="2"/>
    <x v="3"/>
    <x v="2"/>
    <x v="1"/>
    <x v="1"/>
    <n v="2.9"/>
    <x v="5"/>
    <x v="349"/>
    <n v="8.6999999999999993"/>
    <n v="5.833333333333357E-2"/>
  </r>
  <r>
    <x v="14"/>
    <x v="13"/>
    <s v="A"/>
    <s v="A"/>
    <s v="A"/>
    <s v="A"/>
    <s v="A"/>
    <s v="B"/>
    <s v="B"/>
    <s v="B"/>
    <s v="B"/>
    <s v="B"/>
    <x v="1"/>
    <x v="4"/>
    <x v="1"/>
    <x v="2"/>
    <x v="4"/>
    <n v="3.6666666666666665"/>
    <x v="0"/>
    <x v="2"/>
    <x v="0"/>
    <n v="4"/>
    <x v="0"/>
    <x v="0"/>
    <x v="2"/>
    <x v="0"/>
    <x v="4"/>
    <n v="4.4000000000000004"/>
    <x v="2"/>
    <x v="1"/>
    <x v="5"/>
    <x v="0"/>
    <x v="2"/>
    <n v="3.8"/>
    <x v="7"/>
    <x v="160"/>
    <n v="14.659874509021034"/>
    <n v="-2.5000000000000799E-2"/>
  </r>
  <r>
    <x v="14"/>
    <x v="14"/>
    <s v="B2"/>
    <s v="B2"/>
    <s v="B2"/>
    <s v="B2"/>
    <s v="A"/>
    <s v="A"/>
    <s v="A"/>
    <s v="A"/>
    <s v="A"/>
    <s v="A"/>
    <x v="2"/>
    <x v="3"/>
    <x v="7"/>
    <x v="4"/>
    <x v="5"/>
    <n v="3"/>
    <x v="3"/>
    <x v="4"/>
    <x v="5"/>
    <n v="2.3333333333333335"/>
    <x v="1"/>
    <x v="5"/>
    <x v="3"/>
    <x v="3"/>
    <x v="3"/>
    <n v="3.2"/>
    <x v="15"/>
    <x v="1"/>
    <x v="2"/>
    <x v="1"/>
    <x v="1"/>
    <n v="2.7"/>
    <x v="0"/>
    <x v="169"/>
    <n v="8.8130399214835364"/>
    <n v="4.9999999999999822E-2"/>
  </r>
  <r>
    <x v="14"/>
    <x v="15"/>
    <s v="A"/>
    <s v="A"/>
    <s v="A"/>
    <s v="A"/>
    <s v="A"/>
    <s v="A"/>
    <s v="A"/>
    <s v="A"/>
    <s v="A"/>
    <s v="A"/>
    <x v="2"/>
    <x v="1"/>
    <x v="2"/>
    <x v="2"/>
    <x v="2"/>
    <n v="4.166666666666667"/>
    <x v="0"/>
    <x v="0"/>
    <x v="0"/>
    <n v="4.166666666666667"/>
    <x v="2"/>
    <x v="2"/>
    <x v="7"/>
    <x v="2"/>
    <x v="0"/>
    <n v="4.0999999999999996"/>
    <x v="2"/>
    <x v="0"/>
    <x v="5"/>
    <x v="3"/>
    <x v="0"/>
    <n v="3.9"/>
    <x v="7"/>
    <x v="350"/>
    <n v="15.364252858491396"/>
    <n v="-8.3333333333328596E-3"/>
  </r>
  <r>
    <x v="14"/>
    <x v="45"/>
    <s v="not applicable"/>
    <s v="not applicable"/>
    <s v="not applicable"/>
    <s v="not applicable"/>
    <s v="not applicable"/>
    <s v="not applicable"/>
    <s v="not applicable"/>
    <s v="not applicable"/>
    <s v="not applicable"/>
    <s v="B"/>
    <x v="1"/>
    <x v="3"/>
    <x v="7"/>
    <x v="5"/>
    <x v="5"/>
    <n v="2.8333333333333335"/>
    <x v="3"/>
    <x v="1"/>
    <x v="1"/>
    <n v="3.1666666666666665"/>
    <x v="3"/>
    <x v="5"/>
    <x v="3"/>
    <x v="3"/>
    <x v="3"/>
    <n v="3"/>
    <x v="0"/>
    <x v="2"/>
    <x v="2"/>
    <x v="4"/>
    <x v="1"/>
    <n v="2.8"/>
    <x v="7"/>
    <x v="98"/>
    <n v="8.7975819894209035"/>
    <n v="0.26666666666666661"/>
  </r>
  <r>
    <x v="14"/>
    <x v="16"/>
    <s v="B1"/>
    <s v="B1"/>
    <s v="B1"/>
    <s v="B1"/>
    <s v="B"/>
    <s v="B"/>
    <s v="B"/>
    <s v="B"/>
    <s v="B"/>
    <s v="B"/>
    <x v="1"/>
    <x v="0"/>
    <x v="5"/>
    <x v="4"/>
    <x v="3"/>
    <n v="3.5"/>
    <x v="0"/>
    <x v="0"/>
    <x v="0"/>
    <n v="4.166666666666667"/>
    <x v="1"/>
    <x v="0"/>
    <x v="0"/>
    <x v="3"/>
    <x v="0"/>
    <n v="3.9"/>
    <x v="0"/>
    <x v="0"/>
    <x v="1"/>
    <x v="3"/>
    <x v="0"/>
    <n v="3.6"/>
    <x v="7"/>
    <x v="139"/>
    <n v="13.482914788927493"/>
    <n v="0"/>
  </r>
  <r>
    <x v="14"/>
    <x v="17"/>
    <s v="—"/>
    <s v="B2"/>
    <s v="B2"/>
    <s v="B2"/>
    <s v="B"/>
    <s v="B"/>
    <s v="B"/>
    <s v="B"/>
    <s v="B"/>
    <s v="B"/>
    <x v="1"/>
    <x v="3"/>
    <x v="7"/>
    <x v="4"/>
    <x v="5"/>
    <n v="3"/>
    <x v="1"/>
    <x v="2"/>
    <x v="3"/>
    <n v="3.3333333333333335"/>
    <x v="4"/>
    <x v="5"/>
    <x v="7"/>
    <x v="3"/>
    <x v="0"/>
    <n v="3.6"/>
    <x v="2"/>
    <x v="2"/>
    <x v="0"/>
    <x v="1"/>
    <x v="2"/>
    <n v="3.3"/>
    <x v="0"/>
    <x v="258"/>
    <n v="11.980069078563677"/>
    <n v="0.13333333333333375"/>
  </r>
  <r>
    <x v="14"/>
    <x v="18"/>
    <s v="B2"/>
    <s v="B2"/>
    <s v="B2"/>
    <s v="B2"/>
    <s v="B"/>
    <s v="B"/>
    <s v="B"/>
    <s v="B"/>
    <s v="B"/>
    <s v="B"/>
    <x v="1"/>
    <x v="3"/>
    <x v="7"/>
    <x v="5"/>
    <x v="5"/>
    <n v="2.8333333333333335"/>
    <x v="1"/>
    <x v="0"/>
    <x v="3"/>
    <n v="3.5"/>
    <x v="3"/>
    <x v="5"/>
    <x v="1"/>
    <x v="4"/>
    <x v="3"/>
    <n v="2.7"/>
    <x v="15"/>
    <x v="2"/>
    <x v="1"/>
    <x v="4"/>
    <x v="4"/>
    <n v="2.5"/>
    <x v="7"/>
    <x v="351"/>
    <n v="7.8753373966059357"/>
    <n v="8.3333333333333481E-2"/>
  </r>
  <r>
    <x v="14"/>
    <x v="19"/>
    <s v="A"/>
    <s v="A"/>
    <s v="A"/>
    <s v="A"/>
    <s v="A"/>
    <s v="A"/>
    <s v="A"/>
    <s v="A"/>
    <s v="A"/>
    <s v="A"/>
    <x v="2"/>
    <x v="3"/>
    <x v="5"/>
    <x v="3"/>
    <x v="4"/>
    <n v="3.8333333333333335"/>
    <x v="0"/>
    <x v="0"/>
    <x v="2"/>
    <n v="4"/>
    <x v="1"/>
    <x v="0"/>
    <x v="0"/>
    <x v="3"/>
    <x v="0"/>
    <n v="3.9"/>
    <x v="0"/>
    <x v="1"/>
    <x v="0"/>
    <x v="0"/>
    <x v="0"/>
    <n v="3.7"/>
    <x v="7"/>
    <x v="352"/>
    <n v="13.996912420313832"/>
    <n v="8.3333333333333037E-3"/>
  </r>
  <r>
    <x v="14"/>
    <x v="20"/>
    <s v="A"/>
    <s v="A"/>
    <s v="A"/>
    <s v="A"/>
    <s v="A"/>
    <s v="A"/>
    <s v="A"/>
    <s v="A"/>
    <s v="A"/>
    <s v="A"/>
    <x v="2"/>
    <x v="3"/>
    <x v="1"/>
    <x v="4"/>
    <x v="4"/>
    <n v="3.5"/>
    <x v="3"/>
    <x v="0"/>
    <x v="1"/>
    <n v="3.5"/>
    <x v="4"/>
    <x v="5"/>
    <x v="3"/>
    <x v="1"/>
    <x v="1"/>
    <n v="3.1"/>
    <x v="1"/>
    <x v="3"/>
    <x v="1"/>
    <x v="1"/>
    <x v="2"/>
    <n v="2.9"/>
    <x v="7"/>
    <x v="21"/>
    <n v="9.8777605606559398"/>
    <n v="7.4999999999999734E-2"/>
  </r>
  <r>
    <x v="14"/>
    <x v="21"/>
    <s v="B1"/>
    <s v="B1"/>
    <s v="B1"/>
    <s v="B"/>
    <s v="B"/>
    <s v="B"/>
    <s v="B"/>
    <s v="B"/>
    <s v="C"/>
    <s v="C"/>
    <x v="1"/>
    <x v="1"/>
    <x v="2"/>
    <x v="1"/>
    <x v="16"/>
    <n v="3.5"/>
    <x v="0"/>
    <x v="2"/>
    <x v="2"/>
    <n v="3.8333333333333335"/>
    <x v="2"/>
    <x v="0"/>
    <x v="2"/>
    <x v="2"/>
    <x v="34"/>
    <n v="4.5"/>
    <x v="1"/>
    <x v="5"/>
    <x v="0"/>
    <x v="3"/>
    <x v="2"/>
    <n v="3.6"/>
    <x v="7"/>
    <x v="352"/>
    <n v="13.699761438198449"/>
    <m/>
  </r>
  <r>
    <x v="14"/>
    <x v="22"/>
    <s v="A"/>
    <s v="A"/>
    <s v="A"/>
    <s v="A"/>
    <s v="A"/>
    <s v="A"/>
    <s v="A"/>
    <s v="A"/>
    <s v="A"/>
    <s v="A"/>
    <x v="2"/>
    <x v="0"/>
    <x v="1"/>
    <x v="1"/>
    <x v="4"/>
    <n v="3.8333333333333335"/>
    <x v="0"/>
    <x v="2"/>
    <x v="0"/>
    <n v="4"/>
    <x v="2"/>
    <x v="2"/>
    <x v="7"/>
    <x v="2"/>
    <x v="4"/>
    <n v="4"/>
    <x v="0"/>
    <x v="0"/>
    <x v="5"/>
    <x v="3"/>
    <x v="1"/>
    <n v="3.6"/>
    <x v="0"/>
    <x v="352"/>
    <n v="14.772579825766178"/>
    <n v="6.6666666666666874E-2"/>
  </r>
  <r>
    <x v="14"/>
    <x v="23"/>
    <s v="A"/>
    <s v="A"/>
    <s v="A"/>
    <s v="A"/>
    <s v="A"/>
    <s v="B"/>
    <s v="B"/>
    <s v="B"/>
    <s v="B"/>
    <s v="B"/>
    <x v="1"/>
    <x v="2"/>
    <x v="5"/>
    <x v="2"/>
    <x v="5"/>
    <n v="3.3333333333333335"/>
    <x v="5"/>
    <x v="1"/>
    <x v="3"/>
    <n v="3.5"/>
    <x v="1"/>
    <x v="5"/>
    <x v="1"/>
    <x v="3"/>
    <x v="1"/>
    <n v="3.2"/>
    <x v="3"/>
    <x v="2"/>
    <x v="1"/>
    <x v="2"/>
    <x v="2"/>
    <n v="3"/>
    <x v="5"/>
    <x v="223"/>
    <n v="9.7114576683583209"/>
    <n v="1.6666666666666163E-2"/>
  </r>
  <r>
    <x v="14"/>
    <x v="24"/>
    <s v="B1"/>
    <s v="B1"/>
    <s v="B1"/>
    <s v="B1"/>
    <s v="A"/>
    <s v="A"/>
    <s v="A"/>
    <s v="A"/>
    <s v="A"/>
    <s v="A"/>
    <x v="2"/>
    <x v="3"/>
    <x v="1"/>
    <x v="2"/>
    <x v="5"/>
    <n v="3.5"/>
    <x v="5"/>
    <x v="2"/>
    <x v="2"/>
    <n v="4"/>
    <x v="3"/>
    <x v="0"/>
    <x v="0"/>
    <x v="2"/>
    <x v="0"/>
    <n v="3.8"/>
    <x v="2"/>
    <x v="1"/>
    <x v="5"/>
    <x v="2"/>
    <x v="0"/>
    <n v="3.7"/>
    <x v="0"/>
    <x v="41"/>
    <n v="14.7006152201261"/>
    <n v="7.5000000000000178E-2"/>
  </r>
  <r>
    <x v="14"/>
    <x v="25"/>
    <s v="A"/>
    <s v="A"/>
    <s v="A"/>
    <s v="A"/>
    <s v="A"/>
    <s v="A"/>
    <s v="A"/>
    <s v="A"/>
    <s v="A"/>
    <s v="A"/>
    <x v="2"/>
    <x v="3"/>
    <x v="7"/>
    <x v="4"/>
    <x v="5"/>
    <n v="3"/>
    <x v="1"/>
    <x v="6"/>
    <x v="3"/>
    <n v="3"/>
    <x v="4"/>
    <x v="5"/>
    <x v="3"/>
    <x v="4"/>
    <x v="4"/>
    <n v="3.1"/>
    <x v="2"/>
    <x v="2"/>
    <x v="1"/>
    <x v="2"/>
    <x v="2"/>
    <n v="3.3"/>
    <x v="8"/>
    <x v="94"/>
    <n v="10.876171161705798"/>
    <n v="0.11666666666666625"/>
  </r>
  <r>
    <x v="14"/>
    <x v="26"/>
    <s v="B2"/>
    <s v="B2"/>
    <s v="B2"/>
    <s v="B2"/>
    <s v="B"/>
    <s v="B"/>
    <s v="B"/>
    <s v="B"/>
    <s v="B"/>
    <s v="B"/>
    <x v="1"/>
    <x v="0"/>
    <x v="0"/>
    <x v="3"/>
    <x v="1"/>
    <n v="4.833333333333333"/>
    <x v="3"/>
    <x v="0"/>
    <x v="35"/>
    <n v="4"/>
    <x v="0"/>
    <x v="0"/>
    <x v="2"/>
    <x v="0"/>
    <x v="0"/>
    <n v="4.5"/>
    <x v="2"/>
    <x v="5"/>
    <x v="0"/>
    <x v="0"/>
    <x v="0"/>
    <n v="4"/>
    <x v="5"/>
    <x v="353"/>
    <n v="15.800419044179302"/>
    <n v="0.2166666666666659"/>
  </r>
  <r>
    <x v="14"/>
    <x v="27"/>
    <s v="A"/>
    <s v="A"/>
    <s v="A"/>
    <s v="A"/>
    <s v="A"/>
    <s v="A"/>
    <s v="A"/>
    <s v="A"/>
    <s v="A"/>
    <s v="A"/>
    <x v="2"/>
    <x v="3"/>
    <x v="7"/>
    <x v="4"/>
    <x v="4"/>
    <n v="3.1666666666666665"/>
    <x v="1"/>
    <x v="1"/>
    <x v="1"/>
    <n v="3.3333333333333335"/>
    <x v="4"/>
    <x v="5"/>
    <x v="1"/>
    <x v="4"/>
    <x v="1"/>
    <n v="2.9"/>
    <x v="1"/>
    <x v="1"/>
    <x v="1"/>
    <x v="2"/>
    <x v="2"/>
    <n v="3.2"/>
    <x v="7"/>
    <x v="354"/>
    <n v="10.365136144050135"/>
    <n v="-0.13333333333333375"/>
  </r>
  <r>
    <x v="14"/>
    <x v="29"/>
    <s v="not applicable"/>
    <s v="not applicable"/>
    <s v="not applicable"/>
    <s v="not applicable"/>
    <s v="not applicable"/>
    <s v="not applicable"/>
    <s v="not applicable"/>
    <s v="not applicable"/>
    <s v="not applicable"/>
    <s v="not applicable"/>
    <x v="4"/>
    <x v="5"/>
    <x v="88"/>
    <x v="2"/>
    <x v="78"/>
    <n v="3.4895833333333335"/>
    <x v="76"/>
    <x v="71"/>
    <x v="73"/>
    <n v="3.6145833333333335"/>
    <x v="68"/>
    <x v="83"/>
    <x v="86"/>
    <x v="24"/>
    <x v="85"/>
    <n v="3.7249999999999996"/>
    <x v="74"/>
    <x v="80"/>
    <x v="46"/>
    <x v="80"/>
    <x v="79"/>
    <n v="3.45"/>
    <x v="61"/>
    <x v="355"/>
    <n v="12.694262127550482"/>
    <n v="2.291666666666714E-2"/>
  </r>
  <r>
    <x v="14"/>
    <x v="30"/>
    <s v="not applicable"/>
    <s v="not applicable"/>
    <s v="not applicable"/>
    <s v="not applicable"/>
    <s v="not applicable"/>
    <s v="not applicable"/>
    <s v="not applicable"/>
    <s v="not applicable"/>
    <s v="not applicable"/>
    <s v="not applicable"/>
    <x v="4"/>
    <x v="6"/>
    <x v="89"/>
    <x v="74"/>
    <x v="4"/>
    <n v="3.5909090909090908"/>
    <x v="77"/>
    <x v="72"/>
    <x v="74"/>
    <n v="3.7121212121212124"/>
    <x v="69"/>
    <x v="84"/>
    <x v="87"/>
    <x v="77"/>
    <x v="86"/>
    <n v="3.8454545454545452"/>
    <x v="75"/>
    <x v="1"/>
    <x v="80"/>
    <x v="81"/>
    <x v="80"/>
    <n v="3.3909090909090911"/>
    <x v="99"/>
    <x v="356"/>
    <n v="12.640290102568621"/>
    <n v="0.10818181818181838"/>
  </r>
  <r>
    <x v="14"/>
    <x v="31"/>
    <s v="not applicable"/>
    <s v="not applicable"/>
    <s v="not applicable"/>
    <s v="not applicable"/>
    <s v="not applicable"/>
    <s v="not applicable"/>
    <s v="not applicable"/>
    <s v="not applicable"/>
    <s v="not applicable"/>
    <s v="not applicable"/>
    <x v="4"/>
    <x v="7"/>
    <x v="90"/>
    <x v="75"/>
    <x v="79"/>
    <n v="3.5308641975308639"/>
    <x v="78"/>
    <x v="39"/>
    <x v="75"/>
    <n v="3.6543209876543208"/>
    <x v="70"/>
    <x v="85"/>
    <x v="88"/>
    <x v="78"/>
    <x v="87"/>
    <n v="3.7740740740740741"/>
    <x v="43"/>
    <x v="81"/>
    <x v="81"/>
    <x v="82"/>
    <x v="65"/>
    <n v="3.4259259259259256"/>
    <x v="100"/>
    <x v="357"/>
    <n v="12.672273524780097"/>
    <n v="5.7193732193733471E-2"/>
  </r>
  <r>
    <x v="14"/>
    <x v="32"/>
    <s v="not applicable"/>
    <s v="not applicable"/>
    <s v="not applicable"/>
    <s v="not applicable"/>
    <s v="not applicable"/>
    <s v="not applicable"/>
    <s v="not applicable"/>
    <s v="not applicable"/>
    <s v="not applicable"/>
    <s v="not applicable"/>
    <x v="4"/>
    <x v="3"/>
    <x v="9"/>
    <x v="76"/>
    <x v="80"/>
    <n v="3.1904761904761902"/>
    <x v="79"/>
    <x v="73"/>
    <x v="43"/>
    <n v="3.2976190476190474"/>
    <x v="71"/>
    <x v="86"/>
    <x v="28"/>
    <x v="79"/>
    <x v="10"/>
    <n v="3.3428571428571425"/>
    <x v="51"/>
    <x v="2"/>
    <x v="82"/>
    <x v="69"/>
    <x v="30"/>
    <n v="3.1071428571428577"/>
    <x v="101"/>
    <x v="358"/>
    <n v="10.804145372172714"/>
    <n v="0.10631868131868094"/>
  </r>
  <r>
    <x v="14"/>
    <x v="33"/>
    <s v="not applicable"/>
    <s v="not applicable"/>
    <s v="not applicable"/>
    <s v="not applicable"/>
    <s v="not applicable"/>
    <s v="not applicable"/>
    <s v="not applicable"/>
    <s v="not applicable"/>
    <s v="not applicable"/>
    <s v="not applicable"/>
    <x v="4"/>
    <x v="8"/>
    <x v="91"/>
    <x v="77"/>
    <x v="81"/>
    <n v="3.8809523809523805"/>
    <x v="80"/>
    <x v="21"/>
    <x v="76"/>
    <n v="4.1428571428571432"/>
    <x v="72"/>
    <x v="39"/>
    <x v="89"/>
    <x v="80"/>
    <x v="88"/>
    <n v="4.3142857142857149"/>
    <x v="38"/>
    <x v="0"/>
    <x v="83"/>
    <x v="83"/>
    <x v="28"/>
    <n v="3.871428571428571"/>
    <x v="33"/>
    <x v="359"/>
    <n v="15.375846447914522"/>
    <n v="0.20071428571428562"/>
  </r>
  <r>
    <x v="14"/>
    <x v="34"/>
    <s v="not applicable"/>
    <s v="not applicable"/>
    <s v="not applicable"/>
    <s v="not applicable"/>
    <s v="not applicable"/>
    <s v="not applicable"/>
    <s v="not applicable"/>
    <s v="not applicable"/>
    <s v="not applicable"/>
    <s v="not applicable"/>
    <x v="4"/>
    <x v="8"/>
    <x v="51"/>
    <x v="46"/>
    <x v="45"/>
    <n v="4.0333333333333332"/>
    <x v="62"/>
    <x v="56"/>
    <x v="0"/>
    <n v="4"/>
    <x v="53"/>
    <x v="0"/>
    <x v="90"/>
    <x v="81"/>
    <x v="44"/>
    <n v="4.3400000000000007"/>
    <x v="58"/>
    <x v="69"/>
    <x v="0"/>
    <x v="84"/>
    <x v="16"/>
    <n v="3.78"/>
    <x v="44"/>
    <x v="360"/>
    <n v="14.710193430976915"/>
    <n v="0.25291666666666579"/>
  </r>
  <r>
    <x v="14"/>
    <x v="35"/>
    <s v="not applicable"/>
    <s v="not applicable"/>
    <s v="not applicable"/>
    <s v="not applicable"/>
    <s v="not applicable"/>
    <s v="not applicable"/>
    <s v="not applicable"/>
    <s v="not applicable"/>
    <s v="not applicable"/>
    <s v="not applicable"/>
    <x v="4"/>
    <x v="8"/>
    <x v="92"/>
    <x v="78"/>
    <x v="82"/>
    <n v="3.8974358974358982"/>
    <x v="81"/>
    <x v="74"/>
    <x v="77"/>
    <n v="4.0384615384615383"/>
    <x v="73"/>
    <x v="87"/>
    <x v="91"/>
    <x v="82"/>
    <x v="0"/>
    <n v="4.2384615384615385"/>
    <x v="76"/>
    <x v="72"/>
    <x v="77"/>
    <x v="85"/>
    <x v="81"/>
    <n v="3.7692307692307692"/>
    <x v="28"/>
    <x v="361"/>
    <n v="14.684103842972657"/>
    <n v="3.5897435897436214E-2"/>
  </r>
  <r>
    <x v="14"/>
    <x v="36"/>
    <s v="not applicable"/>
    <s v="not applicable"/>
    <s v="not applicable"/>
    <s v="not applicable"/>
    <s v="not applicable"/>
    <s v="not applicable"/>
    <s v="not applicable"/>
    <s v="not applicable"/>
    <s v="not applicable"/>
    <s v="not applicable"/>
    <x v="4"/>
    <x v="9"/>
    <x v="11"/>
    <x v="1"/>
    <x v="13"/>
    <n v="4.125"/>
    <x v="48"/>
    <x v="63"/>
    <x v="71"/>
    <n v="4.0833333333333339"/>
    <x v="45"/>
    <x v="68"/>
    <x v="92"/>
    <x v="58"/>
    <x v="51"/>
    <n v="4.25"/>
    <x v="77"/>
    <x v="67"/>
    <x v="47"/>
    <x v="60"/>
    <x v="38"/>
    <n v="3.8"/>
    <x v="35"/>
    <x v="362"/>
    <n v="15.10023319796117"/>
    <n v="0.13958333333333306"/>
  </r>
  <r>
    <x v="14"/>
    <x v="37"/>
    <s v="not applicable"/>
    <s v="not applicable"/>
    <s v="not applicable"/>
    <s v="not applicable"/>
    <s v="not applicable"/>
    <s v="not applicable"/>
    <s v="not applicable"/>
    <s v="not applicable"/>
    <s v="not applicable"/>
    <s v="not applicable"/>
    <x v="4"/>
    <x v="10"/>
    <x v="1"/>
    <x v="2"/>
    <x v="4"/>
    <n v="3.6666666666666665"/>
    <x v="0"/>
    <x v="2"/>
    <x v="0"/>
    <n v="4"/>
    <x v="0"/>
    <x v="0"/>
    <x v="2"/>
    <x v="0"/>
    <x v="4"/>
    <n v="4.4000000000000004"/>
    <x v="2"/>
    <x v="1"/>
    <x v="5"/>
    <x v="0"/>
    <x v="2"/>
    <n v="3.8"/>
    <x v="7"/>
    <x v="160"/>
    <n v="14.659874509021034"/>
    <n v="-2.5000000000000799E-2"/>
  </r>
  <r>
    <x v="14"/>
    <x v="38"/>
    <s v="not applicable"/>
    <s v="not applicable"/>
    <s v="not applicable"/>
    <s v="not applicable"/>
    <s v="not applicable"/>
    <s v="not applicable"/>
    <s v="not applicable"/>
    <s v="not applicable"/>
    <s v="not applicable"/>
    <s v="not applicable"/>
    <x v="4"/>
    <x v="11"/>
    <x v="9"/>
    <x v="76"/>
    <x v="80"/>
    <n v="3.1904761904761902"/>
    <x v="79"/>
    <x v="73"/>
    <x v="43"/>
    <n v="3.2976190476190479"/>
    <x v="71"/>
    <x v="86"/>
    <x v="28"/>
    <x v="79"/>
    <x v="10"/>
    <n v="3.342857142857143"/>
    <x v="51"/>
    <x v="2"/>
    <x v="82"/>
    <x v="69"/>
    <x v="30"/>
    <n v="3.1071428571428577"/>
    <x v="101"/>
    <x v="358"/>
    <n v="10.804145372172712"/>
    <n v="7.9761904761904701E-2"/>
  </r>
  <r>
    <x v="14"/>
    <x v="39"/>
    <s v="not applicable"/>
    <s v="not applicable"/>
    <s v="not applicable"/>
    <s v="not applicable"/>
    <s v="not applicable"/>
    <s v="not applicable"/>
    <s v="not applicable"/>
    <s v="not applicable"/>
    <s v="not applicable"/>
    <s v="not applicable"/>
    <x v="4"/>
    <x v="12"/>
    <x v="16"/>
    <x v="46"/>
    <x v="25"/>
    <n v="3.9666666666666672"/>
    <x v="82"/>
    <x v="59"/>
    <x v="0"/>
    <n v="4.0999999999999996"/>
    <x v="53"/>
    <x v="59"/>
    <x v="67"/>
    <x v="83"/>
    <x v="89"/>
    <n v="4.5"/>
    <x v="46"/>
    <x v="66"/>
    <x v="66"/>
    <x v="56"/>
    <x v="0"/>
    <n v="4.0600000000000005"/>
    <x v="7"/>
    <x v="363"/>
    <n v="16.17502847214271"/>
    <n v="-6.2499999999999889E-2"/>
  </r>
  <r>
    <x v="14"/>
    <x v="40"/>
    <s v="not applicable"/>
    <s v="not applicable"/>
    <s v="not applicable"/>
    <s v="not applicable"/>
    <s v="not applicable"/>
    <s v="not applicable"/>
    <s v="not applicable"/>
    <s v="not applicable"/>
    <s v="not applicable"/>
    <s v="not applicable"/>
    <x v="4"/>
    <x v="13"/>
    <x v="5"/>
    <x v="39"/>
    <x v="61"/>
    <n v="3.5555555555555554"/>
    <x v="83"/>
    <x v="45"/>
    <x v="2"/>
    <n v="3.8888888888888888"/>
    <x v="41"/>
    <x v="30"/>
    <x v="0"/>
    <x v="46"/>
    <x v="30"/>
    <n v="3.7333333333333329"/>
    <x v="1"/>
    <x v="1"/>
    <x v="1"/>
    <x v="79"/>
    <x v="72"/>
    <n v="3.2333333333333329"/>
    <x v="56"/>
    <x v="364"/>
    <n v="11.652466765688425"/>
    <n v="-5.833333333333357E-2"/>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90">
  <r>
    <x v="0"/>
    <x v="0"/>
    <x v="0"/>
    <x v="0"/>
    <n v="4.21875"/>
  </r>
  <r>
    <x v="0"/>
    <x v="1"/>
    <x v="0"/>
    <x v="0"/>
    <n v="4.25"/>
  </r>
  <r>
    <x v="0"/>
    <x v="2"/>
    <x v="0"/>
    <x v="0"/>
    <n v="4.0714285714285712"/>
  </r>
  <r>
    <x v="0"/>
    <x v="3"/>
    <x v="0"/>
    <x v="0"/>
    <n v="3.5"/>
  </r>
  <r>
    <x v="0"/>
    <x v="4"/>
    <x v="0"/>
    <x v="0"/>
    <n v="3.9423076923076925"/>
  </r>
  <r>
    <x v="0"/>
    <x v="5"/>
    <x v="0"/>
    <x v="0"/>
    <n v="3.7142857142857144"/>
  </r>
  <r>
    <x v="0"/>
    <x v="6"/>
    <x v="0"/>
    <x v="0"/>
    <n v="3.25"/>
  </r>
  <r>
    <x v="0"/>
    <x v="0"/>
    <x v="1"/>
    <x v="0"/>
    <n v="3.71875"/>
  </r>
  <r>
    <x v="0"/>
    <x v="1"/>
    <x v="1"/>
    <x v="0"/>
    <n v="3.625"/>
  </r>
  <r>
    <x v="0"/>
    <x v="2"/>
    <x v="1"/>
    <x v="0"/>
    <n v="3.6428571428571428"/>
  </r>
  <r>
    <x v="0"/>
    <x v="3"/>
    <x v="1"/>
    <x v="0"/>
    <n v="3.5"/>
  </r>
  <r>
    <x v="0"/>
    <x v="4"/>
    <x v="1"/>
    <x v="0"/>
    <n v="3.6346153846153846"/>
  </r>
  <r>
    <x v="0"/>
    <x v="5"/>
    <x v="1"/>
    <x v="0"/>
    <n v="3.3000000000000003"/>
  </r>
  <r>
    <x v="0"/>
    <x v="6"/>
    <x v="1"/>
    <x v="0"/>
    <n v="3.1"/>
  </r>
  <r>
    <x v="0"/>
    <x v="0"/>
    <x v="2"/>
    <x v="0"/>
    <n v="4.125"/>
  </r>
  <r>
    <x v="0"/>
    <x v="1"/>
    <x v="2"/>
    <x v="0"/>
    <n v="3.8125"/>
  </r>
  <r>
    <x v="0"/>
    <x v="2"/>
    <x v="2"/>
    <x v="0"/>
    <n v="4.2857142857142856"/>
  </r>
  <r>
    <x v="0"/>
    <x v="3"/>
    <x v="2"/>
    <x v="0"/>
    <n v="3.75"/>
  </r>
  <r>
    <x v="0"/>
    <x v="4"/>
    <x v="2"/>
    <x v="0"/>
    <n v="3.9807692307692308"/>
  </r>
  <r>
    <x v="0"/>
    <x v="5"/>
    <x v="2"/>
    <x v="0"/>
    <n v="3.4000000000000004"/>
  </r>
  <r>
    <x v="0"/>
    <x v="6"/>
    <x v="2"/>
    <x v="0"/>
    <n v="3.6"/>
  </r>
  <r>
    <x v="1"/>
    <x v="0"/>
    <x v="3"/>
    <x v="0"/>
    <n v="3.875"/>
  </r>
  <r>
    <x v="1"/>
    <x v="1"/>
    <x v="3"/>
    <x v="0"/>
    <n v="4.125"/>
  </r>
  <r>
    <x v="1"/>
    <x v="2"/>
    <x v="3"/>
    <x v="0"/>
    <n v="3.5"/>
  </r>
  <r>
    <x v="1"/>
    <x v="3"/>
    <x v="3"/>
    <x v="0"/>
    <n v="3.45"/>
  </r>
  <r>
    <x v="1"/>
    <x v="4"/>
    <x v="3"/>
    <x v="0"/>
    <n v="3.7115384615384617"/>
  </r>
  <r>
    <x v="1"/>
    <x v="5"/>
    <x v="3"/>
    <x v="0"/>
    <n v="3.5"/>
  </r>
  <r>
    <x v="1"/>
    <x v="6"/>
    <x v="3"/>
    <x v="0"/>
    <n v="3"/>
  </r>
  <r>
    <x v="1"/>
    <x v="0"/>
    <x v="4"/>
    <x v="0"/>
    <n v="3.40625"/>
  </r>
  <r>
    <x v="1"/>
    <x v="1"/>
    <x v="4"/>
    <x v="0"/>
    <n v="3.125"/>
  </r>
  <r>
    <x v="1"/>
    <x v="2"/>
    <x v="4"/>
    <x v="0"/>
    <n v="3.6428571428571428"/>
  </r>
  <r>
    <x v="1"/>
    <x v="3"/>
    <x v="4"/>
    <x v="0"/>
    <n v="3.6"/>
  </r>
  <r>
    <x v="1"/>
    <x v="4"/>
    <x v="4"/>
    <x v="0"/>
    <n v="3.4807692307692308"/>
  </r>
  <r>
    <x v="1"/>
    <x v="5"/>
    <x v="4"/>
    <x v="0"/>
    <n v="3"/>
  </r>
  <r>
    <x v="1"/>
    <x v="6"/>
    <x v="4"/>
    <x v="0"/>
    <n v="3.2"/>
  </r>
  <r>
    <x v="1"/>
    <x v="0"/>
    <x v="5"/>
    <x v="0"/>
    <n v="3.40625"/>
  </r>
  <r>
    <x v="1"/>
    <x v="1"/>
    <x v="5"/>
    <x v="0"/>
    <n v="3.375"/>
  </r>
  <r>
    <x v="1"/>
    <x v="2"/>
    <x v="5"/>
    <x v="0"/>
    <n v="3.3571428571428572"/>
  </r>
  <r>
    <x v="1"/>
    <x v="3"/>
    <x v="5"/>
    <x v="0"/>
    <n v="2.95"/>
  </r>
  <r>
    <x v="1"/>
    <x v="4"/>
    <x v="5"/>
    <x v="0"/>
    <n v="3.2307692307692308"/>
  </r>
  <r>
    <x v="1"/>
    <x v="5"/>
    <x v="5"/>
    <x v="0"/>
    <n v="3"/>
  </r>
  <r>
    <x v="1"/>
    <x v="6"/>
    <x v="5"/>
    <x v="0"/>
    <n v="2.8000000000000003"/>
  </r>
  <r>
    <x v="2"/>
    <x v="0"/>
    <x v="6"/>
    <x v="0"/>
    <n v="3.84375"/>
  </r>
  <r>
    <x v="2"/>
    <x v="1"/>
    <x v="6"/>
    <x v="0"/>
    <n v="3.9375"/>
  </r>
  <r>
    <x v="2"/>
    <x v="2"/>
    <x v="6"/>
    <x v="0"/>
    <n v="3.6428571428571428"/>
  </r>
  <r>
    <x v="2"/>
    <x v="3"/>
    <x v="6"/>
    <x v="0"/>
    <n v="3.1"/>
  </r>
  <r>
    <x v="2"/>
    <x v="4"/>
    <x v="6"/>
    <x v="0"/>
    <n v="3.5576923076923075"/>
  </r>
  <r>
    <x v="2"/>
    <x v="5"/>
    <x v="6"/>
    <x v="0"/>
    <n v="3.4000000000000004"/>
  </r>
  <r>
    <x v="2"/>
    <x v="6"/>
    <x v="6"/>
    <x v="0"/>
    <n v="2.9000000000000004"/>
  </r>
  <r>
    <x v="2"/>
    <x v="0"/>
    <x v="7"/>
    <x v="0"/>
    <n v="3.8125"/>
  </r>
  <r>
    <x v="2"/>
    <x v="1"/>
    <x v="7"/>
    <x v="0"/>
    <n v="3.8125"/>
  </r>
  <r>
    <x v="2"/>
    <x v="2"/>
    <x v="7"/>
    <x v="0"/>
    <n v="3.7142857142857144"/>
  </r>
  <r>
    <x v="2"/>
    <x v="3"/>
    <x v="7"/>
    <x v="0"/>
    <n v="3.35"/>
  </r>
  <r>
    <x v="2"/>
    <x v="4"/>
    <x v="7"/>
    <x v="0"/>
    <n v="3.6346153846153846"/>
  </r>
  <r>
    <x v="2"/>
    <x v="5"/>
    <x v="7"/>
    <x v="0"/>
    <n v="3.4000000000000004"/>
  </r>
  <r>
    <x v="2"/>
    <x v="6"/>
    <x v="7"/>
    <x v="0"/>
    <n v="3.1"/>
  </r>
  <r>
    <x v="2"/>
    <x v="0"/>
    <x v="8"/>
    <x v="0"/>
    <n v="3.71875"/>
  </r>
  <r>
    <x v="2"/>
    <x v="1"/>
    <x v="8"/>
    <x v="0"/>
    <n v="3.625"/>
  </r>
  <r>
    <x v="2"/>
    <x v="2"/>
    <x v="8"/>
    <x v="0"/>
    <n v="3.7857142857142856"/>
  </r>
  <r>
    <x v="2"/>
    <x v="3"/>
    <x v="8"/>
    <x v="0"/>
    <n v="3.35"/>
  </r>
  <r>
    <x v="2"/>
    <x v="4"/>
    <x v="8"/>
    <x v="0"/>
    <n v="3.5769230769230771"/>
  </r>
  <r>
    <x v="2"/>
    <x v="5"/>
    <x v="8"/>
    <x v="0"/>
    <n v="3.3000000000000003"/>
  </r>
  <r>
    <x v="2"/>
    <x v="6"/>
    <x v="8"/>
    <x v="0"/>
    <n v="3.1"/>
  </r>
  <r>
    <x v="2"/>
    <x v="0"/>
    <x v="9"/>
    <x v="0"/>
    <n v="3.46875"/>
  </r>
  <r>
    <x v="2"/>
    <x v="1"/>
    <x v="9"/>
    <x v="0"/>
    <n v="3.375"/>
  </r>
  <r>
    <x v="2"/>
    <x v="2"/>
    <x v="9"/>
    <x v="0"/>
    <n v="3.4285714285714284"/>
  </r>
  <r>
    <x v="2"/>
    <x v="3"/>
    <x v="9"/>
    <x v="0"/>
    <n v="2.9"/>
  </r>
  <r>
    <x v="2"/>
    <x v="4"/>
    <x v="9"/>
    <x v="0"/>
    <n v="3.25"/>
  </r>
  <r>
    <x v="2"/>
    <x v="5"/>
    <x v="9"/>
    <x v="0"/>
    <n v="3"/>
  </r>
  <r>
    <x v="2"/>
    <x v="6"/>
    <x v="9"/>
    <x v="0"/>
    <n v="2.8000000000000003"/>
  </r>
  <r>
    <x v="2"/>
    <x v="0"/>
    <x v="10"/>
    <x v="0"/>
    <n v="3.375"/>
  </r>
  <r>
    <x v="2"/>
    <x v="1"/>
    <x v="10"/>
    <x v="0"/>
    <n v="3.25"/>
  </r>
  <r>
    <x v="2"/>
    <x v="2"/>
    <x v="10"/>
    <x v="0"/>
    <n v="3.4285714285714284"/>
  </r>
  <r>
    <x v="2"/>
    <x v="3"/>
    <x v="10"/>
    <x v="0"/>
    <n v="3"/>
  </r>
  <r>
    <x v="2"/>
    <x v="4"/>
    <x v="10"/>
    <x v="0"/>
    <n v="3.2307692307692308"/>
  </r>
  <r>
    <x v="2"/>
    <x v="5"/>
    <x v="10"/>
    <x v="0"/>
    <n v="2.9000000000000004"/>
  </r>
  <r>
    <x v="2"/>
    <x v="6"/>
    <x v="10"/>
    <x v="0"/>
    <n v="2.8000000000000003"/>
  </r>
  <r>
    <x v="3"/>
    <x v="0"/>
    <x v="11"/>
    <x v="0"/>
    <n v="3.125"/>
  </r>
  <r>
    <x v="3"/>
    <x v="1"/>
    <x v="11"/>
    <x v="0"/>
    <n v="3.1875"/>
  </r>
  <r>
    <x v="3"/>
    <x v="2"/>
    <x v="11"/>
    <x v="0"/>
    <n v="3"/>
  </r>
  <r>
    <x v="3"/>
    <x v="3"/>
    <x v="11"/>
    <x v="0"/>
    <n v="3.5"/>
  </r>
  <r>
    <x v="3"/>
    <x v="4"/>
    <x v="11"/>
    <x v="0"/>
    <n v="3.2692307692307692"/>
  </r>
  <r>
    <x v="3"/>
    <x v="5"/>
    <x v="11"/>
    <x v="0"/>
    <n v="3.1"/>
  </r>
  <r>
    <x v="3"/>
    <x v="6"/>
    <x v="11"/>
    <x v="0"/>
    <n v="2.7"/>
  </r>
  <r>
    <x v="3"/>
    <x v="0"/>
    <x v="12"/>
    <x v="0"/>
    <n v="3.5625"/>
  </r>
  <r>
    <x v="3"/>
    <x v="1"/>
    <x v="12"/>
    <x v="0"/>
    <n v="3.3125"/>
  </r>
  <r>
    <x v="3"/>
    <x v="2"/>
    <x v="12"/>
    <x v="0"/>
    <n v="3.7857142857142856"/>
  </r>
  <r>
    <x v="3"/>
    <x v="3"/>
    <x v="12"/>
    <x v="0"/>
    <n v="3.35"/>
  </r>
  <r>
    <x v="3"/>
    <x v="4"/>
    <x v="12"/>
    <x v="0"/>
    <n v="3.4807692307692308"/>
  </r>
  <r>
    <x v="3"/>
    <x v="5"/>
    <x v="12"/>
    <x v="0"/>
    <n v="3.1"/>
  </r>
  <r>
    <x v="3"/>
    <x v="6"/>
    <x v="12"/>
    <x v="0"/>
    <n v="3.1"/>
  </r>
  <r>
    <x v="3"/>
    <x v="0"/>
    <x v="13"/>
    <x v="0"/>
    <n v="3.53125"/>
  </r>
  <r>
    <x v="3"/>
    <x v="1"/>
    <x v="13"/>
    <x v="0"/>
    <n v="3.625"/>
  </r>
  <r>
    <x v="3"/>
    <x v="2"/>
    <x v="13"/>
    <x v="0"/>
    <n v="3.3571428571428572"/>
  </r>
  <r>
    <x v="3"/>
    <x v="3"/>
    <x v="13"/>
    <x v="0"/>
    <n v="3.45"/>
  </r>
  <r>
    <x v="3"/>
    <x v="4"/>
    <x v="13"/>
    <x v="0"/>
    <n v="3.5"/>
  </r>
  <r>
    <x v="3"/>
    <x v="5"/>
    <x v="13"/>
    <x v="0"/>
    <n v="3.3000000000000003"/>
  </r>
  <r>
    <x v="3"/>
    <x v="6"/>
    <x v="13"/>
    <x v="0"/>
    <n v="3"/>
  </r>
  <r>
    <x v="3"/>
    <x v="0"/>
    <x v="14"/>
    <x v="0"/>
    <n v="3.15625"/>
  </r>
  <r>
    <x v="3"/>
    <x v="1"/>
    <x v="14"/>
    <x v="0"/>
    <n v="3.125"/>
  </r>
  <r>
    <x v="3"/>
    <x v="2"/>
    <x v="14"/>
    <x v="0"/>
    <n v="3.0714285714285716"/>
  </r>
  <r>
    <x v="3"/>
    <x v="3"/>
    <x v="14"/>
    <x v="0"/>
    <n v="3.15"/>
  </r>
  <r>
    <x v="3"/>
    <x v="4"/>
    <x v="14"/>
    <x v="0"/>
    <n v="3.1538461538461537"/>
  </r>
  <r>
    <x v="3"/>
    <x v="5"/>
    <x v="14"/>
    <x v="0"/>
    <n v="3"/>
  </r>
  <r>
    <x v="3"/>
    <x v="6"/>
    <x v="14"/>
    <x v="0"/>
    <n v="2.6"/>
  </r>
  <r>
    <x v="3"/>
    <x v="0"/>
    <x v="15"/>
    <x v="0"/>
    <n v="2.84375"/>
  </r>
  <r>
    <x v="3"/>
    <x v="1"/>
    <x v="15"/>
    <x v="0"/>
    <n v="2.8125"/>
  </r>
  <r>
    <x v="3"/>
    <x v="2"/>
    <x v="15"/>
    <x v="0"/>
    <n v="2.7857142857142856"/>
  </r>
  <r>
    <x v="3"/>
    <x v="3"/>
    <x v="15"/>
    <x v="0"/>
    <n v="3.1"/>
  </r>
  <r>
    <x v="3"/>
    <x v="4"/>
    <x v="15"/>
    <x v="0"/>
    <n v="2.9423076923076925"/>
  </r>
  <r>
    <x v="3"/>
    <x v="5"/>
    <x v="15"/>
    <x v="0"/>
    <n v="2.8000000000000003"/>
  </r>
  <r>
    <x v="3"/>
    <x v="6"/>
    <x v="15"/>
    <x v="0"/>
    <n v="2.5"/>
  </r>
  <r>
    <x v="4"/>
    <x v="0"/>
    <x v="16"/>
    <x v="0"/>
    <n v="4.53125"/>
  </r>
  <r>
    <x v="4"/>
    <x v="1"/>
    <x v="16"/>
    <x v="0"/>
    <n v="5"/>
  </r>
  <r>
    <x v="4"/>
    <x v="2"/>
    <x v="16"/>
    <x v="0"/>
    <n v="4"/>
  </r>
  <r>
    <x v="4"/>
    <x v="3"/>
    <x v="16"/>
    <x v="0"/>
    <n v="4.2"/>
  </r>
  <r>
    <x v="4"/>
    <x v="4"/>
    <x v="16"/>
    <x v="0"/>
    <n v="4.4038461538461542"/>
  </r>
  <r>
    <x v="4"/>
    <x v="5"/>
    <x v="16"/>
    <x v="0"/>
    <n v="4.3571428571428568"/>
  </r>
  <r>
    <x v="4"/>
    <x v="6"/>
    <x v="16"/>
    <x v="0"/>
    <n v="3.5"/>
  </r>
  <r>
    <x v="4"/>
    <x v="0"/>
    <x v="17"/>
    <x v="0"/>
    <n v="3.6187499999999999"/>
  </r>
  <r>
    <x v="4"/>
    <x v="1"/>
    <x v="17"/>
    <x v="0"/>
    <n v="3.5593749999999997"/>
  </r>
  <r>
    <x v="4"/>
    <x v="2"/>
    <x v="17"/>
    <x v="0"/>
    <n v="3.5785714285714292"/>
  </r>
  <r>
    <x v="4"/>
    <x v="3"/>
    <x v="17"/>
    <x v="0"/>
    <n v="3.3424999999999998"/>
  </r>
  <r>
    <x v="4"/>
    <x v="4"/>
    <x v="17"/>
    <x v="0"/>
    <n v="3.5125000000000002"/>
  </r>
  <r>
    <x v="4"/>
    <x v="5"/>
    <x v="17"/>
    <x v="0"/>
    <n v="3.2142857142857144"/>
  </r>
  <r>
    <x v="4"/>
    <x v="6"/>
    <x v="17"/>
    <x v="0"/>
    <n v="2.996428571428571"/>
  </r>
  <r>
    <x v="0"/>
    <x v="0"/>
    <x v="0"/>
    <x v="1"/>
    <n v="4.0555555555555554"/>
  </r>
  <r>
    <x v="0"/>
    <x v="1"/>
    <x v="0"/>
    <x v="1"/>
    <n v="4.1875"/>
  </r>
  <r>
    <x v="0"/>
    <x v="2"/>
    <x v="0"/>
    <x v="1"/>
    <n v="4.2142857142857144"/>
  </r>
  <r>
    <x v="0"/>
    <x v="3"/>
    <x v="0"/>
    <x v="1"/>
    <n v="3.5416666666666665"/>
  </r>
  <r>
    <x v="0"/>
    <x v="4"/>
    <x v="0"/>
    <x v="1"/>
    <n v="3.9827586206896552"/>
  </r>
  <r>
    <x v="0"/>
    <x v="5"/>
    <x v="0"/>
    <x v="1"/>
    <n v="4"/>
  </r>
  <r>
    <x v="0"/>
    <x v="6"/>
    <x v="0"/>
    <x v="1"/>
    <n v="3.6666666666666665"/>
  </r>
  <r>
    <x v="0"/>
    <x v="0"/>
    <x v="1"/>
    <x v="1"/>
    <n v="3.6666666666666665"/>
  </r>
  <r>
    <x v="0"/>
    <x v="1"/>
    <x v="1"/>
    <x v="1"/>
    <n v="3.8125"/>
  </r>
  <r>
    <x v="0"/>
    <x v="2"/>
    <x v="1"/>
    <x v="1"/>
    <n v="3.6428571428571428"/>
  </r>
  <r>
    <x v="0"/>
    <x v="3"/>
    <x v="1"/>
    <x v="1"/>
    <n v="3.2916666666666665"/>
  </r>
  <r>
    <x v="0"/>
    <x v="4"/>
    <x v="1"/>
    <x v="1"/>
    <n v="3.6379310344827585"/>
  </r>
  <r>
    <x v="0"/>
    <x v="5"/>
    <x v="1"/>
    <x v="1"/>
    <n v="3.6"/>
  </r>
  <r>
    <x v="0"/>
    <x v="6"/>
    <x v="1"/>
    <x v="1"/>
    <n v="3.3000000000000003"/>
  </r>
  <r>
    <x v="0"/>
    <x v="0"/>
    <x v="2"/>
    <x v="1"/>
    <n v="4.0277777777777777"/>
  </r>
  <r>
    <x v="0"/>
    <x v="1"/>
    <x v="2"/>
    <x v="1"/>
    <n v="3.875"/>
  </r>
  <r>
    <x v="0"/>
    <x v="2"/>
    <x v="2"/>
    <x v="1"/>
    <n v="4.4285714285714288"/>
  </r>
  <r>
    <x v="0"/>
    <x v="3"/>
    <x v="2"/>
    <x v="1"/>
    <n v="3.375"/>
  </r>
  <r>
    <x v="0"/>
    <x v="4"/>
    <x v="2"/>
    <x v="1"/>
    <n v="3.896551724137931"/>
  </r>
  <r>
    <x v="0"/>
    <x v="5"/>
    <x v="2"/>
    <x v="1"/>
    <n v="3.9000000000000004"/>
  </r>
  <r>
    <x v="0"/>
    <x v="6"/>
    <x v="2"/>
    <x v="1"/>
    <n v="3.6"/>
  </r>
  <r>
    <x v="1"/>
    <x v="0"/>
    <x v="3"/>
    <x v="1"/>
    <n v="3.6388888888888888"/>
  </r>
  <r>
    <x v="1"/>
    <x v="1"/>
    <x v="3"/>
    <x v="1"/>
    <n v="4.0625"/>
  </r>
  <r>
    <x v="1"/>
    <x v="2"/>
    <x v="3"/>
    <x v="1"/>
    <n v="3.3571428571428572"/>
  </r>
  <r>
    <x v="1"/>
    <x v="3"/>
    <x v="3"/>
    <x v="1"/>
    <n v="3.3333333333333335"/>
  </r>
  <r>
    <x v="1"/>
    <x v="4"/>
    <x v="3"/>
    <x v="1"/>
    <n v="3.6379310344827585"/>
  </r>
  <r>
    <x v="1"/>
    <x v="5"/>
    <x v="3"/>
    <x v="1"/>
    <n v="3.7"/>
  </r>
  <r>
    <x v="1"/>
    <x v="6"/>
    <x v="3"/>
    <x v="1"/>
    <n v="3.3000000000000003"/>
  </r>
  <r>
    <x v="1"/>
    <x v="0"/>
    <x v="4"/>
    <x v="1"/>
    <n v="3.2777777777777777"/>
  </r>
  <r>
    <x v="1"/>
    <x v="1"/>
    <x v="4"/>
    <x v="1"/>
    <n v="3.125"/>
  </r>
  <r>
    <x v="1"/>
    <x v="2"/>
    <x v="4"/>
    <x v="1"/>
    <n v="3.7857142857142856"/>
  </r>
  <r>
    <x v="1"/>
    <x v="3"/>
    <x v="4"/>
    <x v="1"/>
    <n v="3.1666666666666665"/>
  </r>
  <r>
    <x v="1"/>
    <x v="4"/>
    <x v="4"/>
    <x v="1"/>
    <n v="3.3448275862068964"/>
  </r>
  <r>
    <x v="1"/>
    <x v="5"/>
    <x v="4"/>
    <x v="1"/>
    <n v="3.1"/>
  </r>
  <r>
    <x v="1"/>
    <x v="6"/>
    <x v="4"/>
    <x v="1"/>
    <n v="3.3000000000000003"/>
  </r>
  <r>
    <x v="1"/>
    <x v="0"/>
    <x v="5"/>
    <x v="1"/>
    <n v="3.4166666666666665"/>
  </r>
  <r>
    <x v="1"/>
    <x v="1"/>
    <x v="5"/>
    <x v="1"/>
    <n v="3.5"/>
  </r>
  <r>
    <x v="1"/>
    <x v="2"/>
    <x v="5"/>
    <x v="1"/>
    <n v="3.5"/>
  </r>
  <r>
    <x v="1"/>
    <x v="3"/>
    <x v="5"/>
    <x v="1"/>
    <n v="2.6666666666666665"/>
  </r>
  <r>
    <x v="1"/>
    <x v="4"/>
    <x v="5"/>
    <x v="1"/>
    <n v="3.2241379310344827"/>
  </r>
  <r>
    <x v="1"/>
    <x v="5"/>
    <x v="5"/>
    <x v="1"/>
    <n v="3.1"/>
  </r>
  <r>
    <x v="1"/>
    <x v="6"/>
    <x v="5"/>
    <x v="1"/>
    <n v="3"/>
  </r>
  <r>
    <x v="2"/>
    <x v="0"/>
    <x v="6"/>
    <x v="1"/>
    <n v="3.75"/>
  </r>
  <r>
    <x v="2"/>
    <x v="1"/>
    <x v="6"/>
    <x v="1"/>
    <n v="3.9375"/>
  </r>
  <r>
    <x v="2"/>
    <x v="2"/>
    <x v="6"/>
    <x v="1"/>
    <n v="3.8571428571428572"/>
  </r>
  <r>
    <x v="2"/>
    <x v="3"/>
    <x v="6"/>
    <x v="1"/>
    <n v="3.125"/>
  </r>
  <r>
    <x v="2"/>
    <x v="4"/>
    <x v="6"/>
    <x v="1"/>
    <n v="3.6206896551724137"/>
  </r>
  <r>
    <x v="2"/>
    <x v="5"/>
    <x v="6"/>
    <x v="1"/>
    <n v="3.6"/>
  </r>
  <r>
    <x v="2"/>
    <x v="6"/>
    <x v="6"/>
    <x v="1"/>
    <n v="3.4000000000000004"/>
  </r>
  <r>
    <x v="2"/>
    <x v="0"/>
    <x v="7"/>
    <x v="1"/>
    <n v="3.75"/>
  </r>
  <r>
    <x v="2"/>
    <x v="1"/>
    <x v="7"/>
    <x v="1"/>
    <n v="3.9375"/>
  </r>
  <r>
    <x v="2"/>
    <x v="2"/>
    <x v="7"/>
    <x v="1"/>
    <n v="3.7857142857142856"/>
  </r>
  <r>
    <x v="2"/>
    <x v="3"/>
    <x v="7"/>
    <x v="1"/>
    <n v="3.125"/>
  </r>
  <r>
    <x v="2"/>
    <x v="4"/>
    <x v="7"/>
    <x v="1"/>
    <n v="3.6206896551724137"/>
  </r>
  <r>
    <x v="2"/>
    <x v="5"/>
    <x v="7"/>
    <x v="1"/>
    <n v="3.7"/>
  </r>
  <r>
    <x v="2"/>
    <x v="6"/>
    <x v="7"/>
    <x v="1"/>
    <n v="3.2"/>
  </r>
  <r>
    <x v="2"/>
    <x v="0"/>
    <x v="8"/>
    <x v="1"/>
    <n v="3.6388888888888888"/>
  </r>
  <r>
    <x v="2"/>
    <x v="1"/>
    <x v="8"/>
    <x v="1"/>
    <n v="3.8125"/>
  </r>
  <r>
    <x v="2"/>
    <x v="2"/>
    <x v="8"/>
    <x v="1"/>
    <n v="3.7857142857142856"/>
  </r>
  <r>
    <x v="2"/>
    <x v="3"/>
    <x v="8"/>
    <x v="1"/>
    <n v="3.1666666666666665"/>
  </r>
  <r>
    <x v="2"/>
    <x v="4"/>
    <x v="8"/>
    <x v="1"/>
    <n v="3.5689655172413794"/>
  </r>
  <r>
    <x v="2"/>
    <x v="5"/>
    <x v="8"/>
    <x v="1"/>
    <n v="3.5"/>
  </r>
  <r>
    <x v="2"/>
    <x v="6"/>
    <x v="8"/>
    <x v="1"/>
    <n v="3.3000000000000003"/>
  </r>
  <r>
    <x v="2"/>
    <x v="0"/>
    <x v="9"/>
    <x v="1"/>
    <n v="3.4166666666666665"/>
  </r>
  <r>
    <x v="2"/>
    <x v="1"/>
    <x v="9"/>
    <x v="1"/>
    <n v="3.5"/>
  </r>
  <r>
    <x v="2"/>
    <x v="2"/>
    <x v="9"/>
    <x v="1"/>
    <n v="3.5714285714285716"/>
  </r>
  <r>
    <x v="2"/>
    <x v="3"/>
    <x v="9"/>
    <x v="1"/>
    <n v="2.8333333333333335"/>
  </r>
  <r>
    <x v="2"/>
    <x v="4"/>
    <x v="9"/>
    <x v="1"/>
    <n v="3.2931034482758621"/>
  </r>
  <r>
    <x v="2"/>
    <x v="5"/>
    <x v="9"/>
    <x v="1"/>
    <n v="3.2"/>
  </r>
  <r>
    <x v="2"/>
    <x v="6"/>
    <x v="9"/>
    <x v="1"/>
    <n v="3.1"/>
  </r>
  <r>
    <x v="2"/>
    <x v="0"/>
    <x v="10"/>
    <x v="1"/>
    <n v="3.3611111111111112"/>
  </r>
  <r>
    <x v="2"/>
    <x v="1"/>
    <x v="10"/>
    <x v="1"/>
    <n v="3.5"/>
  </r>
  <r>
    <x v="2"/>
    <x v="2"/>
    <x v="10"/>
    <x v="1"/>
    <n v="3.5"/>
  </r>
  <r>
    <x v="2"/>
    <x v="3"/>
    <x v="10"/>
    <x v="1"/>
    <n v="2.6666666666666665"/>
  </r>
  <r>
    <x v="2"/>
    <x v="4"/>
    <x v="10"/>
    <x v="1"/>
    <n v="3.1896551724137931"/>
  </r>
  <r>
    <x v="2"/>
    <x v="5"/>
    <x v="10"/>
    <x v="1"/>
    <n v="3.2"/>
  </r>
  <r>
    <x v="2"/>
    <x v="6"/>
    <x v="10"/>
    <x v="1"/>
    <n v="2.9000000000000004"/>
  </r>
  <r>
    <x v="3"/>
    <x v="0"/>
    <x v="11"/>
    <x v="1"/>
    <n v="3.0833333333333335"/>
  </r>
  <r>
    <x v="3"/>
    <x v="1"/>
    <x v="11"/>
    <x v="1"/>
    <n v="3.3125"/>
  </r>
  <r>
    <x v="3"/>
    <x v="2"/>
    <x v="11"/>
    <x v="1"/>
    <n v="3.0714285714285716"/>
  </r>
  <r>
    <x v="3"/>
    <x v="3"/>
    <x v="11"/>
    <x v="1"/>
    <n v="3.2083333333333335"/>
  </r>
  <r>
    <x v="3"/>
    <x v="4"/>
    <x v="11"/>
    <x v="1"/>
    <n v="3.2413793103448274"/>
  </r>
  <r>
    <x v="3"/>
    <x v="5"/>
    <x v="11"/>
    <x v="1"/>
    <n v="3.3000000000000003"/>
  </r>
  <r>
    <x v="3"/>
    <x v="6"/>
    <x v="11"/>
    <x v="1"/>
    <n v="3"/>
  </r>
  <r>
    <x v="3"/>
    <x v="0"/>
    <x v="12"/>
    <x v="1"/>
    <n v="3.5277777777777777"/>
  </r>
  <r>
    <x v="3"/>
    <x v="1"/>
    <x v="12"/>
    <x v="1"/>
    <n v="3.6875"/>
  </r>
  <r>
    <x v="3"/>
    <x v="2"/>
    <x v="12"/>
    <x v="1"/>
    <n v="3.7142857142857144"/>
  </r>
  <r>
    <x v="3"/>
    <x v="3"/>
    <x v="12"/>
    <x v="1"/>
    <n v="3.4166666666666665"/>
  </r>
  <r>
    <x v="3"/>
    <x v="4"/>
    <x v="12"/>
    <x v="1"/>
    <n v="3.603448275862069"/>
  </r>
  <r>
    <x v="3"/>
    <x v="5"/>
    <x v="12"/>
    <x v="1"/>
    <n v="3.5"/>
  </r>
  <r>
    <x v="3"/>
    <x v="6"/>
    <x v="12"/>
    <x v="1"/>
    <n v="3.4000000000000004"/>
  </r>
  <r>
    <x v="3"/>
    <x v="0"/>
    <x v="13"/>
    <x v="1"/>
    <n v="3.4722222222222223"/>
  </r>
  <r>
    <x v="3"/>
    <x v="1"/>
    <x v="13"/>
    <x v="1"/>
    <n v="3.75"/>
  </r>
  <r>
    <x v="3"/>
    <x v="2"/>
    <x v="13"/>
    <x v="1"/>
    <n v="3.4285714285714284"/>
  </r>
  <r>
    <x v="3"/>
    <x v="3"/>
    <x v="13"/>
    <x v="1"/>
    <n v="3.4166666666666665"/>
  </r>
  <r>
    <x v="3"/>
    <x v="4"/>
    <x v="13"/>
    <x v="1"/>
    <n v="3.5689655172413794"/>
  </r>
  <r>
    <x v="3"/>
    <x v="5"/>
    <x v="13"/>
    <x v="1"/>
    <n v="3.5"/>
  </r>
  <r>
    <x v="3"/>
    <x v="6"/>
    <x v="13"/>
    <x v="1"/>
    <n v="3.3000000000000003"/>
  </r>
  <r>
    <x v="3"/>
    <x v="0"/>
    <x v="14"/>
    <x v="1"/>
    <n v="3.0833333333333335"/>
  </r>
  <r>
    <x v="3"/>
    <x v="1"/>
    <x v="14"/>
    <x v="1"/>
    <n v="3.3125"/>
  </r>
  <r>
    <x v="3"/>
    <x v="2"/>
    <x v="14"/>
    <x v="1"/>
    <n v="3"/>
  </r>
  <r>
    <x v="3"/>
    <x v="3"/>
    <x v="14"/>
    <x v="1"/>
    <n v="3"/>
  </r>
  <r>
    <x v="3"/>
    <x v="4"/>
    <x v="14"/>
    <x v="1"/>
    <n v="3.1551724137931036"/>
  </r>
  <r>
    <x v="3"/>
    <x v="5"/>
    <x v="14"/>
    <x v="1"/>
    <n v="3.3000000000000003"/>
  </r>
  <r>
    <x v="3"/>
    <x v="6"/>
    <x v="14"/>
    <x v="1"/>
    <n v="2.8000000000000003"/>
  </r>
  <r>
    <x v="3"/>
    <x v="0"/>
    <x v="15"/>
    <x v="1"/>
    <n v="2.8611111111111112"/>
  </r>
  <r>
    <x v="3"/>
    <x v="1"/>
    <x v="15"/>
    <x v="1"/>
    <n v="3"/>
  </r>
  <r>
    <x v="3"/>
    <x v="2"/>
    <x v="15"/>
    <x v="1"/>
    <n v="2.8571428571428572"/>
  </r>
  <r>
    <x v="3"/>
    <x v="3"/>
    <x v="15"/>
    <x v="1"/>
    <n v="3.2083333333333335"/>
  </r>
  <r>
    <x v="3"/>
    <x v="4"/>
    <x v="15"/>
    <x v="1"/>
    <n v="3.103448275862069"/>
  </r>
  <r>
    <x v="3"/>
    <x v="5"/>
    <x v="15"/>
    <x v="1"/>
    <n v="3.1"/>
  </r>
  <r>
    <x v="3"/>
    <x v="6"/>
    <x v="15"/>
    <x v="1"/>
    <n v="2.8000000000000003"/>
  </r>
  <r>
    <x v="4"/>
    <x v="0"/>
    <x v="16"/>
    <x v="1"/>
    <n v="4.1111111111111107"/>
  </r>
  <r>
    <x v="4"/>
    <x v="1"/>
    <x v="16"/>
    <x v="1"/>
    <n v="4.75"/>
  </r>
  <r>
    <x v="4"/>
    <x v="2"/>
    <x v="16"/>
    <x v="1"/>
    <n v="4"/>
  </r>
  <r>
    <x v="4"/>
    <x v="3"/>
    <x v="16"/>
    <x v="1"/>
    <n v="3.9583333333333335"/>
  </r>
  <r>
    <x v="4"/>
    <x v="4"/>
    <x v="16"/>
    <x v="1"/>
    <n v="4.1896551724137927"/>
  </r>
  <r>
    <x v="4"/>
    <x v="5"/>
    <x v="16"/>
    <x v="1"/>
    <n v="4.5357142857142856"/>
  </r>
  <r>
    <x v="4"/>
    <x v="6"/>
    <x v="16"/>
    <x v="1"/>
    <n v="3.6"/>
  </r>
  <r>
    <x v="4"/>
    <x v="0"/>
    <x v="17"/>
    <x v="1"/>
    <n v="3.5402777777777774"/>
  </r>
  <r>
    <x v="4"/>
    <x v="1"/>
    <x v="17"/>
    <x v="1"/>
    <n v="3.6718750000000004"/>
  </r>
  <r>
    <x v="4"/>
    <x v="2"/>
    <x v="17"/>
    <x v="1"/>
    <n v="3.6428571428571428"/>
  </r>
  <r>
    <x v="4"/>
    <x v="3"/>
    <x v="17"/>
    <x v="1"/>
    <n v="3.1666666666666665"/>
  </r>
  <r>
    <x v="4"/>
    <x v="4"/>
    <x v="17"/>
    <x v="1"/>
    <n v="3.5077586206896552"/>
  </r>
  <r>
    <x v="4"/>
    <x v="5"/>
    <x v="17"/>
    <x v="1"/>
    <n v="3.4821428571428577"/>
  </r>
  <r>
    <x v="4"/>
    <x v="6"/>
    <x v="17"/>
    <x v="1"/>
    <n v="3.2416666666666663"/>
  </r>
  <r>
    <x v="0"/>
    <x v="0"/>
    <x v="0"/>
    <x v="2"/>
    <n v="4.21875"/>
  </r>
  <r>
    <x v="0"/>
    <x v="1"/>
    <x v="0"/>
    <x v="2"/>
    <n v="4.1111111111111107"/>
  </r>
  <r>
    <x v="0"/>
    <x v="2"/>
    <x v="0"/>
    <x v="2"/>
    <n v="4.3571428571428568"/>
  </r>
  <r>
    <x v="0"/>
    <x v="3"/>
    <x v="0"/>
    <x v="2"/>
    <n v="3.25"/>
  </r>
  <r>
    <x v="0"/>
    <x v="4"/>
    <x v="0"/>
    <x v="2"/>
    <n v="3.8035714285714284"/>
  </r>
  <r>
    <x v="0"/>
    <x v="5"/>
    <x v="0"/>
    <x v="2"/>
    <n v="3.8666666666666667"/>
  </r>
  <r>
    <x v="0"/>
    <x v="6"/>
    <x v="0"/>
    <x v="2"/>
    <n v="3.7307692307692308"/>
  </r>
  <r>
    <x v="0"/>
    <x v="0"/>
    <x v="1"/>
    <x v="2"/>
    <n v="3.84375"/>
  </r>
  <r>
    <x v="0"/>
    <x v="1"/>
    <x v="1"/>
    <x v="2"/>
    <n v="3.7222222222222223"/>
  </r>
  <r>
    <x v="0"/>
    <x v="2"/>
    <x v="1"/>
    <x v="2"/>
    <n v="4"/>
  </r>
  <r>
    <x v="0"/>
    <x v="3"/>
    <x v="1"/>
    <x v="2"/>
    <n v="2.9166666666666665"/>
  </r>
  <r>
    <x v="0"/>
    <x v="4"/>
    <x v="1"/>
    <x v="2"/>
    <n v="3.4464285714285716"/>
  </r>
  <r>
    <x v="0"/>
    <x v="5"/>
    <x v="1"/>
    <x v="2"/>
    <n v="3.5"/>
  </r>
  <r>
    <x v="0"/>
    <x v="6"/>
    <x v="1"/>
    <x v="2"/>
    <n v="3.3000000000000003"/>
  </r>
  <r>
    <x v="0"/>
    <x v="0"/>
    <x v="2"/>
    <x v="2"/>
    <n v="4.125"/>
  </r>
  <r>
    <x v="0"/>
    <x v="1"/>
    <x v="2"/>
    <x v="2"/>
    <n v="3.8333333333333335"/>
  </r>
  <r>
    <x v="0"/>
    <x v="2"/>
    <x v="2"/>
    <x v="2"/>
    <n v="4.5"/>
  </r>
  <r>
    <x v="0"/>
    <x v="3"/>
    <x v="2"/>
    <x v="2"/>
    <n v="3.1666666666666665"/>
  </r>
  <r>
    <x v="0"/>
    <x v="4"/>
    <x v="2"/>
    <x v="2"/>
    <n v="3.7142857142857144"/>
  </r>
  <r>
    <x v="0"/>
    <x v="5"/>
    <x v="2"/>
    <x v="2"/>
    <n v="3.7"/>
  </r>
  <r>
    <x v="0"/>
    <x v="6"/>
    <x v="2"/>
    <x v="2"/>
    <n v="3.7"/>
  </r>
  <r>
    <x v="1"/>
    <x v="0"/>
    <x v="3"/>
    <x v="2"/>
    <n v="3.90625"/>
  </r>
  <r>
    <x v="1"/>
    <x v="1"/>
    <x v="3"/>
    <x v="2"/>
    <n v="3.8888888888888888"/>
  </r>
  <r>
    <x v="1"/>
    <x v="2"/>
    <x v="3"/>
    <x v="2"/>
    <n v="3.9285714285714284"/>
  </r>
  <r>
    <x v="1"/>
    <x v="3"/>
    <x v="3"/>
    <x v="2"/>
    <n v="3.375"/>
  </r>
  <r>
    <x v="1"/>
    <x v="4"/>
    <x v="3"/>
    <x v="2"/>
    <n v="3.6785714285714284"/>
  </r>
  <r>
    <x v="1"/>
    <x v="5"/>
    <x v="3"/>
    <x v="2"/>
    <n v="3.6"/>
  </r>
  <r>
    <x v="1"/>
    <x v="6"/>
    <x v="3"/>
    <x v="2"/>
    <n v="3.8000000000000003"/>
  </r>
  <r>
    <x v="1"/>
    <x v="0"/>
    <x v="4"/>
    <x v="2"/>
    <n v="3.4375"/>
  </r>
  <r>
    <x v="1"/>
    <x v="1"/>
    <x v="4"/>
    <x v="2"/>
    <n v="3.2222222222222223"/>
  </r>
  <r>
    <x v="1"/>
    <x v="2"/>
    <x v="4"/>
    <x v="2"/>
    <n v="3.7142857142857144"/>
  </r>
  <r>
    <x v="1"/>
    <x v="3"/>
    <x v="4"/>
    <x v="2"/>
    <n v="3.0416666666666665"/>
  </r>
  <r>
    <x v="1"/>
    <x v="4"/>
    <x v="4"/>
    <x v="2"/>
    <n v="3.2678571428571428"/>
  </r>
  <r>
    <x v="1"/>
    <x v="5"/>
    <x v="4"/>
    <x v="2"/>
    <n v="3.2"/>
  </r>
  <r>
    <x v="1"/>
    <x v="6"/>
    <x v="4"/>
    <x v="2"/>
    <n v="3.3000000000000003"/>
  </r>
  <r>
    <x v="1"/>
    <x v="0"/>
    <x v="5"/>
    <x v="2"/>
    <n v="3.625"/>
  </r>
  <r>
    <x v="1"/>
    <x v="1"/>
    <x v="5"/>
    <x v="2"/>
    <n v="3.3888888888888888"/>
  </r>
  <r>
    <x v="1"/>
    <x v="2"/>
    <x v="5"/>
    <x v="2"/>
    <n v="3.9285714285714284"/>
  </r>
  <r>
    <x v="1"/>
    <x v="3"/>
    <x v="5"/>
    <x v="2"/>
    <n v="2.5416666666666665"/>
  </r>
  <r>
    <x v="1"/>
    <x v="4"/>
    <x v="5"/>
    <x v="2"/>
    <n v="3.1607142857142856"/>
  </r>
  <r>
    <x v="1"/>
    <x v="5"/>
    <x v="5"/>
    <x v="2"/>
    <n v="3.1"/>
  </r>
  <r>
    <x v="1"/>
    <x v="6"/>
    <x v="5"/>
    <x v="2"/>
    <n v="3.3000000000000003"/>
  </r>
  <r>
    <x v="2"/>
    <x v="0"/>
    <x v="6"/>
    <x v="2"/>
    <n v="3.90625"/>
  </r>
  <r>
    <x v="2"/>
    <x v="1"/>
    <x v="6"/>
    <x v="2"/>
    <n v="3.7777777777777777"/>
  </r>
  <r>
    <x v="2"/>
    <x v="2"/>
    <x v="6"/>
    <x v="2"/>
    <n v="4.0714285714285712"/>
  </r>
  <r>
    <x v="2"/>
    <x v="3"/>
    <x v="6"/>
    <x v="2"/>
    <n v="3.0416666666666665"/>
  </r>
  <r>
    <x v="2"/>
    <x v="4"/>
    <x v="6"/>
    <x v="2"/>
    <n v="3.5357142857142856"/>
  </r>
  <r>
    <x v="2"/>
    <x v="5"/>
    <x v="6"/>
    <x v="2"/>
    <n v="3.5"/>
  </r>
  <r>
    <x v="2"/>
    <x v="6"/>
    <x v="6"/>
    <x v="2"/>
    <n v="3.5"/>
  </r>
  <r>
    <x v="2"/>
    <x v="0"/>
    <x v="7"/>
    <x v="2"/>
    <n v="4.0625"/>
  </r>
  <r>
    <x v="2"/>
    <x v="1"/>
    <x v="7"/>
    <x v="2"/>
    <n v="3.8333333333333335"/>
  </r>
  <r>
    <x v="2"/>
    <x v="2"/>
    <x v="7"/>
    <x v="2"/>
    <n v="4.3571428571428568"/>
  </r>
  <r>
    <x v="2"/>
    <x v="3"/>
    <x v="7"/>
    <x v="2"/>
    <n v="3.0416666666666665"/>
  </r>
  <r>
    <x v="2"/>
    <x v="4"/>
    <x v="7"/>
    <x v="2"/>
    <n v="3.625"/>
  </r>
  <r>
    <x v="2"/>
    <x v="5"/>
    <x v="7"/>
    <x v="2"/>
    <n v="3.6"/>
  </r>
  <r>
    <x v="2"/>
    <x v="6"/>
    <x v="7"/>
    <x v="2"/>
    <n v="3.7"/>
  </r>
  <r>
    <x v="2"/>
    <x v="0"/>
    <x v="8"/>
    <x v="2"/>
    <n v="3.8125"/>
  </r>
  <r>
    <x v="2"/>
    <x v="1"/>
    <x v="8"/>
    <x v="2"/>
    <n v="3.7222222222222223"/>
  </r>
  <r>
    <x v="2"/>
    <x v="2"/>
    <x v="8"/>
    <x v="2"/>
    <n v="3.9285714285714284"/>
  </r>
  <r>
    <x v="2"/>
    <x v="3"/>
    <x v="8"/>
    <x v="2"/>
    <n v="3.125"/>
  </r>
  <r>
    <x v="2"/>
    <x v="4"/>
    <x v="8"/>
    <x v="2"/>
    <n v="3.5178571428571428"/>
  </r>
  <r>
    <x v="2"/>
    <x v="5"/>
    <x v="8"/>
    <x v="2"/>
    <n v="3.5"/>
  </r>
  <r>
    <x v="2"/>
    <x v="6"/>
    <x v="8"/>
    <x v="2"/>
    <n v="3.5"/>
  </r>
  <r>
    <x v="2"/>
    <x v="0"/>
    <x v="9"/>
    <x v="2"/>
    <n v="3.65625"/>
  </r>
  <r>
    <x v="2"/>
    <x v="1"/>
    <x v="9"/>
    <x v="2"/>
    <n v="3.5"/>
  </r>
  <r>
    <x v="2"/>
    <x v="2"/>
    <x v="9"/>
    <x v="2"/>
    <n v="3.8571428571428572"/>
  </r>
  <r>
    <x v="2"/>
    <x v="3"/>
    <x v="9"/>
    <x v="2"/>
    <n v="2.8333333333333335"/>
  </r>
  <r>
    <x v="2"/>
    <x v="4"/>
    <x v="9"/>
    <x v="2"/>
    <n v="3.3035714285714284"/>
  </r>
  <r>
    <x v="2"/>
    <x v="5"/>
    <x v="9"/>
    <x v="2"/>
    <n v="3.2"/>
  </r>
  <r>
    <x v="2"/>
    <x v="6"/>
    <x v="9"/>
    <x v="2"/>
    <n v="3.4000000000000004"/>
  </r>
  <r>
    <x v="2"/>
    <x v="0"/>
    <x v="10"/>
    <x v="2"/>
    <n v="3.5625"/>
  </r>
  <r>
    <x v="2"/>
    <x v="1"/>
    <x v="10"/>
    <x v="2"/>
    <n v="3.3333333333333335"/>
  </r>
  <r>
    <x v="2"/>
    <x v="2"/>
    <x v="10"/>
    <x v="2"/>
    <n v="3.8571428571428572"/>
  </r>
  <r>
    <x v="2"/>
    <x v="3"/>
    <x v="10"/>
    <x v="2"/>
    <n v="2.7083333333333335"/>
  </r>
  <r>
    <x v="2"/>
    <x v="4"/>
    <x v="10"/>
    <x v="2"/>
    <n v="3.1964285714285716"/>
  </r>
  <r>
    <x v="2"/>
    <x v="5"/>
    <x v="10"/>
    <x v="2"/>
    <n v="3.1"/>
  </r>
  <r>
    <x v="2"/>
    <x v="6"/>
    <x v="10"/>
    <x v="2"/>
    <n v="3.3000000000000003"/>
  </r>
  <r>
    <x v="3"/>
    <x v="0"/>
    <x v="11"/>
    <x v="2"/>
    <n v="3.28125"/>
  </r>
  <r>
    <x v="3"/>
    <x v="1"/>
    <x v="11"/>
    <x v="2"/>
    <n v="3.1111111111111112"/>
  </r>
  <r>
    <x v="3"/>
    <x v="2"/>
    <x v="11"/>
    <x v="2"/>
    <n v="3.5"/>
  </r>
  <r>
    <x v="3"/>
    <x v="3"/>
    <x v="11"/>
    <x v="2"/>
    <n v="3.2083333333333335"/>
  </r>
  <r>
    <x v="3"/>
    <x v="4"/>
    <x v="11"/>
    <x v="2"/>
    <n v="3.25"/>
  </r>
  <r>
    <x v="3"/>
    <x v="5"/>
    <x v="11"/>
    <x v="2"/>
    <n v="3.1"/>
  </r>
  <r>
    <x v="3"/>
    <x v="6"/>
    <x v="11"/>
    <x v="2"/>
    <n v="3.4000000000000004"/>
  </r>
  <r>
    <x v="3"/>
    <x v="0"/>
    <x v="12"/>
    <x v="2"/>
    <n v="3.90625"/>
  </r>
  <r>
    <x v="3"/>
    <x v="1"/>
    <x v="12"/>
    <x v="2"/>
    <n v="3.7777777777777777"/>
  </r>
  <r>
    <x v="3"/>
    <x v="2"/>
    <x v="12"/>
    <x v="2"/>
    <n v="4.0714285714285712"/>
  </r>
  <r>
    <x v="3"/>
    <x v="3"/>
    <x v="12"/>
    <x v="2"/>
    <n v="3.2916666666666665"/>
  </r>
  <r>
    <x v="3"/>
    <x v="4"/>
    <x v="12"/>
    <x v="2"/>
    <n v="3.6428571428571428"/>
  </r>
  <r>
    <x v="3"/>
    <x v="5"/>
    <x v="12"/>
    <x v="2"/>
    <n v="3.6"/>
  </r>
  <r>
    <x v="3"/>
    <x v="6"/>
    <x v="12"/>
    <x v="2"/>
    <n v="3.7"/>
  </r>
  <r>
    <x v="3"/>
    <x v="0"/>
    <x v="13"/>
    <x v="2"/>
    <n v="3.71875"/>
  </r>
  <r>
    <x v="3"/>
    <x v="1"/>
    <x v="13"/>
    <x v="2"/>
    <n v="3.6666666666666665"/>
  </r>
  <r>
    <x v="3"/>
    <x v="2"/>
    <x v="13"/>
    <x v="2"/>
    <n v="3.7857142857142856"/>
  </r>
  <r>
    <x v="3"/>
    <x v="3"/>
    <x v="13"/>
    <x v="2"/>
    <n v="3.1666666666666665"/>
  </r>
  <r>
    <x v="3"/>
    <x v="4"/>
    <x v="13"/>
    <x v="2"/>
    <n v="3.4821428571428572"/>
  </r>
  <r>
    <x v="3"/>
    <x v="5"/>
    <x v="13"/>
    <x v="2"/>
    <n v="3.5"/>
  </r>
  <r>
    <x v="3"/>
    <x v="6"/>
    <x v="13"/>
    <x v="2"/>
    <n v="3.5"/>
  </r>
  <r>
    <x v="3"/>
    <x v="0"/>
    <x v="14"/>
    <x v="2"/>
    <n v="3.34375"/>
  </r>
  <r>
    <x v="3"/>
    <x v="1"/>
    <x v="14"/>
    <x v="2"/>
    <n v="3.2777777777777777"/>
  </r>
  <r>
    <x v="3"/>
    <x v="2"/>
    <x v="14"/>
    <x v="2"/>
    <n v="3.4285714285714284"/>
  </r>
  <r>
    <x v="3"/>
    <x v="3"/>
    <x v="14"/>
    <x v="2"/>
    <n v="2.9166666666666665"/>
  </r>
  <r>
    <x v="3"/>
    <x v="4"/>
    <x v="14"/>
    <x v="2"/>
    <n v="3.1607142857142856"/>
  </r>
  <r>
    <x v="3"/>
    <x v="5"/>
    <x v="14"/>
    <x v="2"/>
    <n v="3.2"/>
  </r>
  <r>
    <x v="3"/>
    <x v="6"/>
    <x v="14"/>
    <x v="2"/>
    <n v="3.1"/>
  </r>
  <r>
    <x v="3"/>
    <x v="0"/>
    <x v="15"/>
    <x v="2"/>
    <n v="3.15625"/>
  </r>
  <r>
    <x v="3"/>
    <x v="1"/>
    <x v="15"/>
    <x v="2"/>
    <n v="3.0555555555555554"/>
  </r>
  <r>
    <x v="3"/>
    <x v="2"/>
    <x v="15"/>
    <x v="2"/>
    <n v="3.2857142857142856"/>
  </r>
  <r>
    <x v="3"/>
    <x v="3"/>
    <x v="15"/>
    <x v="2"/>
    <n v="3.0416666666666665"/>
  </r>
  <r>
    <x v="3"/>
    <x v="4"/>
    <x v="15"/>
    <x v="2"/>
    <n v="3.1071428571428572"/>
  </r>
  <r>
    <x v="3"/>
    <x v="5"/>
    <x v="15"/>
    <x v="2"/>
    <n v="3.1"/>
  </r>
  <r>
    <x v="3"/>
    <x v="6"/>
    <x v="15"/>
    <x v="2"/>
    <n v="3.2"/>
  </r>
  <r>
    <x v="4"/>
    <x v="0"/>
    <x v="16"/>
    <x v="2"/>
    <n v="3.5"/>
  </r>
  <r>
    <x v="4"/>
    <x v="1"/>
    <x v="16"/>
    <x v="2"/>
    <n v="3.5555555555555554"/>
  </r>
  <r>
    <x v="4"/>
    <x v="2"/>
    <x v="16"/>
    <x v="2"/>
    <n v="3.4285714285714284"/>
  </r>
  <r>
    <x v="4"/>
    <x v="3"/>
    <x v="16"/>
    <x v="2"/>
    <n v="3.4583333333333335"/>
  </r>
  <r>
    <x v="4"/>
    <x v="4"/>
    <x v="16"/>
    <x v="2"/>
    <n v="3.4821428571428572"/>
  </r>
  <r>
    <x v="4"/>
    <x v="5"/>
    <x v="16"/>
    <x v="2"/>
    <n v="3.5"/>
  </r>
  <r>
    <x v="4"/>
    <x v="6"/>
    <x v="16"/>
    <x v="2"/>
    <n v="3.4615384615384617"/>
  </r>
  <r>
    <x v="4"/>
    <x v="0"/>
    <x v="17"/>
    <x v="2"/>
    <n v="3.75"/>
  </r>
  <r>
    <x v="4"/>
    <x v="1"/>
    <x v="17"/>
    <x v="2"/>
    <n v="3.5972222222222223"/>
  </r>
  <r>
    <x v="4"/>
    <x v="2"/>
    <x v="17"/>
    <x v="2"/>
    <n v="3.9464285714285716"/>
  </r>
  <r>
    <x v="4"/>
    <x v="3"/>
    <x v="17"/>
    <x v="2"/>
    <n v="3.0375000000000001"/>
  </r>
  <r>
    <x v="4"/>
    <x v="4"/>
    <x v="17"/>
    <x v="2"/>
    <n v="3.4446428571428571"/>
  </r>
  <r>
    <x v="4"/>
    <x v="5"/>
    <x v="17"/>
    <x v="2"/>
    <n v="3.4200000000000004"/>
  </r>
  <r>
    <x v="4"/>
    <x v="6"/>
    <x v="17"/>
    <x v="2"/>
    <n v="3.4730769230769223"/>
  </r>
  <r>
    <x v="0"/>
    <x v="0"/>
    <x v="0"/>
    <x v="3"/>
    <n v="4.125"/>
  </r>
  <r>
    <x v="0"/>
    <x v="1"/>
    <x v="0"/>
    <x v="3"/>
    <n v="4"/>
  </r>
  <r>
    <x v="0"/>
    <x v="2"/>
    <x v="0"/>
    <x v="3"/>
    <n v="4.2857142857142856"/>
  </r>
  <r>
    <x v="0"/>
    <x v="3"/>
    <x v="0"/>
    <x v="3"/>
    <n v="3.0833333333333335"/>
  </r>
  <r>
    <x v="0"/>
    <x v="4"/>
    <x v="0"/>
    <x v="3"/>
    <n v="3.6785714285714284"/>
  </r>
  <r>
    <x v="0"/>
    <x v="5"/>
    <x v="0"/>
    <x v="3"/>
    <n v="3.7"/>
  </r>
  <r>
    <x v="0"/>
    <x v="6"/>
    <x v="0"/>
    <x v="3"/>
    <n v="3.6538461538461537"/>
  </r>
  <r>
    <x v="0"/>
    <x v="0"/>
    <x v="1"/>
    <x v="3"/>
    <n v="3.90625"/>
  </r>
  <r>
    <x v="0"/>
    <x v="1"/>
    <x v="1"/>
    <x v="3"/>
    <n v="3.7777777777777777"/>
  </r>
  <r>
    <x v="0"/>
    <x v="2"/>
    <x v="1"/>
    <x v="3"/>
    <n v="4.0714285714285712"/>
  </r>
  <r>
    <x v="0"/>
    <x v="3"/>
    <x v="1"/>
    <x v="3"/>
    <n v="2.75"/>
  </r>
  <r>
    <x v="0"/>
    <x v="4"/>
    <x v="1"/>
    <x v="3"/>
    <n v="3.4107142857142856"/>
  </r>
  <r>
    <x v="0"/>
    <x v="5"/>
    <x v="1"/>
    <x v="3"/>
    <n v="3.4000000000000004"/>
  </r>
  <r>
    <x v="0"/>
    <x v="6"/>
    <x v="1"/>
    <x v="3"/>
    <n v="3.4000000000000004"/>
  </r>
  <r>
    <x v="0"/>
    <x v="0"/>
    <x v="2"/>
    <x v="3"/>
    <n v="4.125"/>
  </r>
  <r>
    <x v="0"/>
    <x v="1"/>
    <x v="2"/>
    <x v="3"/>
    <n v="3.8888888888888888"/>
  </r>
  <r>
    <x v="0"/>
    <x v="2"/>
    <x v="2"/>
    <x v="3"/>
    <n v="4.4285714285714288"/>
  </r>
  <r>
    <x v="0"/>
    <x v="3"/>
    <x v="2"/>
    <x v="3"/>
    <n v="3.2083333333333335"/>
  </r>
  <r>
    <x v="0"/>
    <x v="4"/>
    <x v="2"/>
    <x v="3"/>
    <n v="3.7321428571428572"/>
  </r>
  <r>
    <x v="0"/>
    <x v="5"/>
    <x v="2"/>
    <x v="3"/>
    <n v="3.8000000000000003"/>
  </r>
  <r>
    <x v="0"/>
    <x v="6"/>
    <x v="2"/>
    <x v="3"/>
    <n v="3.7"/>
  </r>
  <r>
    <x v="1"/>
    <x v="0"/>
    <x v="3"/>
    <x v="3"/>
    <n v="3.9375"/>
  </r>
  <r>
    <x v="1"/>
    <x v="1"/>
    <x v="3"/>
    <x v="3"/>
    <n v="3.9444444444444446"/>
  </r>
  <r>
    <x v="1"/>
    <x v="2"/>
    <x v="3"/>
    <x v="3"/>
    <n v="3.9285714285714284"/>
  </r>
  <r>
    <x v="1"/>
    <x v="3"/>
    <x v="3"/>
    <x v="3"/>
    <n v="3.75"/>
  </r>
  <r>
    <x v="1"/>
    <x v="4"/>
    <x v="3"/>
    <x v="3"/>
    <n v="3.8571428571428572"/>
  </r>
  <r>
    <x v="1"/>
    <x v="5"/>
    <x v="3"/>
    <x v="3"/>
    <n v="3.8000000000000003"/>
  </r>
  <r>
    <x v="1"/>
    <x v="6"/>
    <x v="3"/>
    <x v="3"/>
    <n v="3.9000000000000004"/>
  </r>
  <r>
    <x v="1"/>
    <x v="0"/>
    <x v="4"/>
    <x v="3"/>
    <n v="3.53125"/>
  </r>
  <r>
    <x v="1"/>
    <x v="1"/>
    <x v="4"/>
    <x v="3"/>
    <n v="3.3888888888888888"/>
  </r>
  <r>
    <x v="1"/>
    <x v="2"/>
    <x v="4"/>
    <x v="3"/>
    <n v="3.7142857142857144"/>
  </r>
  <r>
    <x v="1"/>
    <x v="3"/>
    <x v="4"/>
    <x v="3"/>
    <n v="3.0416666666666665"/>
  </r>
  <r>
    <x v="1"/>
    <x v="4"/>
    <x v="4"/>
    <x v="3"/>
    <n v="3.3214285714285716"/>
  </r>
  <r>
    <x v="1"/>
    <x v="5"/>
    <x v="4"/>
    <x v="3"/>
    <n v="3.3000000000000003"/>
  </r>
  <r>
    <x v="1"/>
    <x v="6"/>
    <x v="4"/>
    <x v="3"/>
    <n v="3.3000000000000003"/>
  </r>
  <r>
    <x v="1"/>
    <x v="0"/>
    <x v="5"/>
    <x v="3"/>
    <n v="3.65625"/>
  </r>
  <r>
    <x v="1"/>
    <x v="1"/>
    <x v="5"/>
    <x v="3"/>
    <n v="3.5"/>
  </r>
  <r>
    <x v="1"/>
    <x v="2"/>
    <x v="5"/>
    <x v="3"/>
    <n v="3.8571428571428572"/>
  </r>
  <r>
    <x v="1"/>
    <x v="3"/>
    <x v="5"/>
    <x v="3"/>
    <n v="2.625"/>
  </r>
  <r>
    <x v="1"/>
    <x v="4"/>
    <x v="5"/>
    <x v="3"/>
    <n v="3.2142857142857144"/>
  </r>
  <r>
    <x v="1"/>
    <x v="5"/>
    <x v="5"/>
    <x v="3"/>
    <n v="3.1"/>
  </r>
  <r>
    <x v="1"/>
    <x v="6"/>
    <x v="5"/>
    <x v="3"/>
    <n v="3.3000000000000003"/>
  </r>
  <r>
    <x v="2"/>
    <x v="0"/>
    <x v="6"/>
    <x v="3"/>
    <n v="3.875"/>
  </r>
  <r>
    <x v="2"/>
    <x v="1"/>
    <x v="6"/>
    <x v="3"/>
    <n v="3.7222222222222223"/>
  </r>
  <r>
    <x v="2"/>
    <x v="2"/>
    <x v="6"/>
    <x v="3"/>
    <n v="4.0714285714285712"/>
  </r>
  <r>
    <x v="2"/>
    <x v="3"/>
    <x v="6"/>
    <x v="3"/>
    <n v="3"/>
  </r>
  <r>
    <x v="2"/>
    <x v="4"/>
    <x v="6"/>
    <x v="3"/>
    <n v="3.5"/>
  </r>
  <r>
    <x v="2"/>
    <x v="5"/>
    <x v="6"/>
    <x v="3"/>
    <n v="3.5"/>
  </r>
  <r>
    <x v="2"/>
    <x v="6"/>
    <x v="6"/>
    <x v="3"/>
    <n v="3.5"/>
  </r>
  <r>
    <x v="2"/>
    <x v="0"/>
    <x v="7"/>
    <x v="3"/>
    <n v="4.125"/>
  </r>
  <r>
    <x v="2"/>
    <x v="1"/>
    <x v="7"/>
    <x v="3"/>
    <n v="3.8888888888888888"/>
  </r>
  <r>
    <x v="2"/>
    <x v="2"/>
    <x v="7"/>
    <x v="3"/>
    <n v="4.4285714285714288"/>
  </r>
  <r>
    <x v="2"/>
    <x v="3"/>
    <x v="7"/>
    <x v="3"/>
    <n v="3.25"/>
  </r>
  <r>
    <x v="2"/>
    <x v="4"/>
    <x v="7"/>
    <x v="3"/>
    <n v="3.75"/>
  </r>
  <r>
    <x v="2"/>
    <x v="5"/>
    <x v="7"/>
    <x v="3"/>
    <n v="3.7"/>
  </r>
  <r>
    <x v="2"/>
    <x v="6"/>
    <x v="7"/>
    <x v="3"/>
    <n v="3.8000000000000003"/>
  </r>
  <r>
    <x v="2"/>
    <x v="0"/>
    <x v="8"/>
    <x v="3"/>
    <n v="4"/>
  </r>
  <r>
    <x v="2"/>
    <x v="1"/>
    <x v="8"/>
    <x v="3"/>
    <n v="3.9444444444444446"/>
  </r>
  <r>
    <x v="2"/>
    <x v="2"/>
    <x v="8"/>
    <x v="3"/>
    <n v="4.0714285714285712"/>
  </r>
  <r>
    <x v="2"/>
    <x v="3"/>
    <x v="8"/>
    <x v="3"/>
    <n v="3.0416666666666665"/>
  </r>
  <r>
    <x v="2"/>
    <x v="4"/>
    <x v="8"/>
    <x v="3"/>
    <n v="3.5892857142857144"/>
  </r>
  <r>
    <x v="2"/>
    <x v="5"/>
    <x v="8"/>
    <x v="3"/>
    <n v="3.6"/>
  </r>
  <r>
    <x v="2"/>
    <x v="6"/>
    <x v="8"/>
    <x v="3"/>
    <n v="3.6"/>
  </r>
  <r>
    <x v="2"/>
    <x v="0"/>
    <x v="9"/>
    <x v="3"/>
    <n v="3.71875"/>
  </r>
  <r>
    <x v="2"/>
    <x v="1"/>
    <x v="9"/>
    <x v="3"/>
    <n v="3.5555555555555554"/>
  </r>
  <r>
    <x v="2"/>
    <x v="2"/>
    <x v="9"/>
    <x v="3"/>
    <n v="3.9285714285714284"/>
  </r>
  <r>
    <x v="2"/>
    <x v="3"/>
    <x v="9"/>
    <x v="3"/>
    <n v="2.875"/>
  </r>
  <r>
    <x v="2"/>
    <x v="4"/>
    <x v="9"/>
    <x v="3"/>
    <n v="3.3571428571428572"/>
  </r>
  <r>
    <x v="2"/>
    <x v="5"/>
    <x v="9"/>
    <x v="3"/>
    <n v="3.3000000000000003"/>
  </r>
  <r>
    <x v="2"/>
    <x v="6"/>
    <x v="9"/>
    <x v="3"/>
    <n v="3.5"/>
  </r>
  <r>
    <x v="2"/>
    <x v="0"/>
    <x v="10"/>
    <x v="3"/>
    <n v="3.6875"/>
  </r>
  <r>
    <x v="2"/>
    <x v="1"/>
    <x v="10"/>
    <x v="3"/>
    <n v="3.6111111111111112"/>
  </r>
  <r>
    <x v="2"/>
    <x v="2"/>
    <x v="10"/>
    <x v="3"/>
    <n v="3.7857142857142856"/>
  </r>
  <r>
    <x v="2"/>
    <x v="3"/>
    <x v="10"/>
    <x v="3"/>
    <n v="2.7916666666666665"/>
  </r>
  <r>
    <x v="2"/>
    <x v="4"/>
    <x v="10"/>
    <x v="3"/>
    <n v="3.3035714285714284"/>
  </r>
  <r>
    <x v="2"/>
    <x v="5"/>
    <x v="10"/>
    <x v="3"/>
    <n v="3.3000000000000003"/>
  </r>
  <r>
    <x v="2"/>
    <x v="6"/>
    <x v="10"/>
    <x v="3"/>
    <n v="3.3000000000000003"/>
  </r>
  <r>
    <x v="3"/>
    <x v="0"/>
    <x v="11"/>
    <x v="3"/>
    <n v="3.34375"/>
  </r>
  <r>
    <x v="3"/>
    <x v="1"/>
    <x v="11"/>
    <x v="3"/>
    <n v="3.1666666666666665"/>
  </r>
  <r>
    <x v="3"/>
    <x v="2"/>
    <x v="11"/>
    <x v="3"/>
    <n v="3.5714285714285716"/>
  </r>
  <r>
    <x v="3"/>
    <x v="3"/>
    <x v="11"/>
    <x v="3"/>
    <n v="3.25"/>
  </r>
  <r>
    <x v="3"/>
    <x v="4"/>
    <x v="11"/>
    <x v="3"/>
    <n v="3.3035714285714284"/>
  </r>
  <r>
    <x v="3"/>
    <x v="5"/>
    <x v="11"/>
    <x v="3"/>
    <n v="3.2"/>
  </r>
  <r>
    <x v="3"/>
    <x v="6"/>
    <x v="11"/>
    <x v="3"/>
    <n v="3.5"/>
  </r>
  <r>
    <x v="3"/>
    <x v="0"/>
    <x v="12"/>
    <x v="3"/>
    <n v="3.90625"/>
  </r>
  <r>
    <x v="3"/>
    <x v="1"/>
    <x v="12"/>
    <x v="3"/>
    <n v="3.7222222222222223"/>
  </r>
  <r>
    <x v="3"/>
    <x v="2"/>
    <x v="12"/>
    <x v="3"/>
    <n v="4.1428571428571432"/>
  </r>
  <r>
    <x v="3"/>
    <x v="3"/>
    <x v="12"/>
    <x v="3"/>
    <n v="3.2083333333333335"/>
  </r>
  <r>
    <x v="3"/>
    <x v="4"/>
    <x v="12"/>
    <x v="3"/>
    <n v="3.6071428571428572"/>
  </r>
  <r>
    <x v="3"/>
    <x v="5"/>
    <x v="12"/>
    <x v="3"/>
    <n v="3.5"/>
  </r>
  <r>
    <x v="3"/>
    <x v="6"/>
    <x v="12"/>
    <x v="3"/>
    <n v="3.8000000000000003"/>
  </r>
  <r>
    <x v="3"/>
    <x v="0"/>
    <x v="13"/>
    <x v="3"/>
    <n v="3.8125"/>
  </r>
  <r>
    <x v="3"/>
    <x v="1"/>
    <x v="13"/>
    <x v="3"/>
    <n v="3.7222222222222223"/>
  </r>
  <r>
    <x v="3"/>
    <x v="2"/>
    <x v="13"/>
    <x v="3"/>
    <n v="3.9285714285714284"/>
  </r>
  <r>
    <x v="3"/>
    <x v="3"/>
    <x v="13"/>
    <x v="3"/>
    <n v="3.2916666666666665"/>
  </r>
  <r>
    <x v="3"/>
    <x v="4"/>
    <x v="13"/>
    <x v="3"/>
    <n v="3.5892857142857144"/>
  </r>
  <r>
    <x v="3"/>
    <x v="5"/>
    <x v="13"/>
    <x v="3"/>
    <n v="3.5"/>
  </r>
  <r>
    <x v="3"/>
    <x v="6"/>
    <x v="13"/>
    <x v="3"/>
    <n v="3.7"/>
  </r>
  <r>
    <x v="3"/>
    <x v="0"/>
    <x v="14"/>
    <x v="3"/>
    <n v="3.4375"/>
  </r>
  <r>
    <x v="3"/>
    <x v="1"/>
    <x v="14"/>
    <x v="3"/>
    <n v="3.3888888888888888"/>
  </r>
  <r>
    <x v="3"/>
    <x v="2"/>
    <x v="14"/>
    <x v="3"/>
    <n v="3.5"/>
  </r>
  <r>
    <x v="3"/>
    <x v="3"/>
    <x v="14"/>
    <x v="3"/>
    <n v="2.875"/>
  </r>
  <r>
    <x v="3"/>
    <x v="4"/>
    <x v="14"/>
    <x v="3"/>
    <n v="3.1964285714285716"/>
  </r>
  <r>
    <x v="3"/>
    <x v="5"/>
    <x v="14"/>
    <x v="3"/>
    <n v="3.2"/>
  </r>
  <r>
    <x v="3"/>
    <x v="6"/>
    <x v="14"/>
    <x v="3"/>
    <n v="3.2"/>
  </r>
  <r>
    <x v="3"/>
    <x v="0"/>
    <x v="15"/>
    <x v="3"/>
    <n v="3.1875"/>
  </r>
  <r>
    <x v="3"/>
    <x v="1"/>
    <x v="15"/>
    <x v="3"/>
    <n v="3.1111111111111112"/>
  </r>
  <r>
    <x v="3"/>
    <x v="2"/>
    <x v="15"/>
    <x v="3"/>
    <n v="3.2857142857142856"/>
  </r>
  <r>
    <x v="3"/>
    <x v="3"/>
    <x v="15"/>
    <x v="3"/>
    <n v="3.0416666666666665"/>
  </r>
  <r>
    <x v="3"/>
    <x v="4"/>
    <x v="15"/>
    <x v="3"/>
    <n v="3.125"/>
  </r>
  <r>
    <x v="3"/>
    <x v="5"/>
    <x v="15"/>
    <x v="3"/>
    <n v="3.1"/>
  </r>
  <r>
    <x v="3"/>
    <x v="6"/>
    <x v="15"/>
    <x v="3"/>
    <n v="3.2"/>
  </r>
  <r>
    <x v="4"/>
    <x v="0"/>
    <x v="16"/>
    <x v="3"/>
    <n v="3.375"/>
  </r>
  <r>
    <x v="4"/>
    <x v="1"/>
    <x v="16"/>
    <x v="3"/>
    <n v="3.3888888888888888"/>
  </r>
  <r>
    <x v="4"/>
    <x v="2"/>
    <x v="16"/>
    <x v="3"/>
    <n v="3.3571428571428572"/>
  </r>
  <r>
    <x v="4"/>
    <x v="3"/>
    <x v="16"/>
    <x v="3"/>
    <n v="3.625"/>
  </r>
  <r>
    <x v="4"/>
    <x v="4"/>
    <x v="16"/>
    <x v="3"/>
    <n v="3.4821428571428572"/>
  </r>
  <r>
    <x v="4"/>
    <x v="5"/>
    <x v="16"/>
    <x v="3"/>
    <n v="3.5"/>
  </r>
  <r>
    <x v="4"/>
    <x v="6"/>
    <x v="16"/>
    <x v="3"/>
    <n v="3.4615384615384617"/>
  </r>
  <r>
    <x v="4"/>
    <x v="0"/>
    <x v="17"/>
    <x v="3"/>
    <n v="3.7921874999999998"/>
  </r>
  <r>
    <x v="4"/>
    <x v="1"/>
    <x v="17"/>
    <x v="3"/>
    <n v="3.6638888888888892"/>
  </r>
  <r>
    <x v="4"/>
    <x v="2"/>
    <x v="17"/>
    <x v="3"/>
    <n v="3.9571428571428564"/>
  </r>
  <r>
    <x v="4"/>
    <x v="3"/>
    <x v="17"/>
    <x v="3"/>
    <n v="3.0625"/>
  </r>
  <r>
    <x v="4"/>
    <x v="4"/>
    <x v="17"/>
    <x v="3"/>
    <n v="3.4794642857142861"/>
  </r>
  <r>
    <x v="4"/>
    <x v="5"/>
    <x v="17"/>
    <x v="3"/>
    <n v="3.46"/>
  </r>
  <r>
    <x v="4"/>
    <x v="6"/>
    <x v="17"/>
    <x v="3"/>
    <n v="3.5019230769230765"/>
  </r>
  <r>
    <x v="0"/>
    <x v="0"/>
    <x v="0"/>
    <x v="4"/>
    <n v="4.28125"/>
  </r>
  <r>
    <x v="0"/>
    <x v="1"/>
    <x v="0"/>
    <x v="4"/>
    <n v="4.166666666666667"/>
  </r>
  <r>
    <x v="0"/>
    <x v="2"/>
    <x v="0"/>
    <x v="4"/>
    <n v="4.4285714285714288"/>
  </r>
  <r>
    <x v="0"/>
    <x v="3"/>
    <x v="0"/>
    <x v="4"/>
    <n v="3.125"/>
  </r>
  <r>
    <x v="0"/>
    <x v="4"/>
    <x v="0"/>
    <x v="4"/>
    <n v="3.7857142857142856"/>
  </r>
  <r>
    <x v="0"/>
    <x v="5"/>
    <x v="0"/>
    <x v="4"/>
    <n v="3.7058823529411766"/>
  </r>
  <r>
    <x v="0"/>
    <x v="6"/>
    <x v="0"/>
    <x v="4"/>
    <n v="3.9090909090909092"/>
  </r>
  <r>
    <x v="0"/>
    <x v="0"/>
    <x v="1"/>
    <x v="4"/>
    <n v="3.96875"/>
  </r>
  <r>
    <x v="0"/>
    <x v="1"/>
    <x v="1"/>
    <x v="4"/>
    <n v="3.8333333333333335"/>
  </r>
  <r>
    <x v="0"/>
    <x v="2"/>
    <x v="1"/>
    <x v="4"/>
    <n v="4.1428571428571432"/>
  </r>
  <r>
    <x v="0"/>
    <x v="3"/>
    <x v="1"/>
    <x v="4"/>
    <n v="2.75"/>
  </r>
  <r>
    <x v="0"/>
    <x v="4"/>
    <x v="1"/>
    <x v="4"/>
    <n v="3.4464285714285716"/>
  </r>
  <r>
    <x v="0"/>
    <x v="5"/>
    <x v="1"/>
    <x v="4"/>
    <n v="3.4000000000000004"/>
  </r>
  <r>
    <x v="0"/>
    <x v="6"/>
    <x v="1"/>
    <x v="4"/>
    <n v="3.5"/>
  </r>
  <r>
    <x v="0"/>
    <x v="0"/>
    <x v="2"/>
    <x v="4"/>
    <n v="4.125"/>
  </r>
  <r>
    <x v="0"/>
    <x v="1"/>
    <x v="2"/>
    <x v="4"/>
    <n v="3.9444444444444446"/>
  </r>
  <r>
    <x v="0"/>
    <x v="2"/>
    <x v="2"/>
    <x v="4"/>
    <n v="4.3571428571428568"/>
  </r>
  <r>
    <x v="0"/>
    <x v="3"/>
    <x v="2"/>
    <x v="4"/>
    <n v="3.125"/>
  </r>
  <r>
    <x v="0"/>
    <x v="4"/>
    <x v="2"/>
    <x v="4"/>
    <n v="3.6964285714285716"/>
  </r>
  <r>
    <x v="0"/>
    <x v="5"/>
    <x v="2"/>
    <x v="4"/>
    <n v="3.5"/>
  </r>
  <r>
    <x v="0"/>
    <x v="6"/>
    <x v="2"/>
    <x v="4"/>
    <n v="4"/>
  </r>
  <r>
    <x v="1"/>
    <x v="0"/>
    <x v="3"/>
    <x v="4"/>
    <n v="4.03125"/>
  </r>
  <r>
    <x v="1"/>
    <x v="1"/>
    <x v="3"/>
    <x v="4"/>
    <n v="4.0555555555555554"/>
  </r>
  <r>
    <x v="1"/>
    <x v="2"/>
    <x v="3"/>
    <x v="4"/>
    <n v="4"/>
  </r>
  <r>
    <x v="1"/>
    <x v="3"/>
    <x v="3"/>
    <x v="4"/>
    <n v="3.75"/>
  </r>
  <r>
    <x v="1"/>
    <x v="4"/>
    <x v="3"/>
    <x v="4"/>
    <n v="3.9107142857142856"/>
  </r>
  <r>
    <x v="1"/>
    <x v="5"/>
    <x v="3"/>
    <x v="4"/>
    <n v="3.9000000000000004"/>
  </r>
  <r>
    <x v="1"/>
    <x v="6"/>
    <x v="3"/>
    <x v="4"/>
    <n v="3.9000000000000004"/>
  </r>
  <r>
    <x v="1"/>
    <x v="0"/>
    <x v="4"/>
    <x v="4"/>
    <n v="3.71875"/>
  </r>
  <r>
    <x v="1"/>
    <x v="1"/>
    <x v="4"/>
    <x v="4"/>
    <n v="3.4444444444444446"/>
  </r>
  <r>
    <x v="1"/>
    <x v="2"/>
    <x v="4"/>
    <x v="4"/>
    <n v="4.0714285714285712"/>
  </r>
  <r>
    <x v="1"/>
    <x v="3"/>
    <x v="4"/>
    <x v="4"/>
    <n v="2.9166666666666665"/>
  </r>
  <r>
    <x v="1"/>
    <x v="4"/>
    <x v="4"/>
    <x v="4"/>
    <n v="3.375"/>
  </r>
  <r>
    <x v="1"/>
    <x v="5"/>
    <x v="4"/>
    <x v="4"/>
    <n v="3.2"/>
  </r>
  <r>
    <x v="1"/>
    <x v="6"/>
    <x v="4"/>
    <x v="4"/>
    <n v="3.7"/>
  </r>
  <r>
    <x v="1"/>
    <x v="0"/>
    <x v="5"/>
    <x v="4"/>
    <n v="3.78125"/>
  </r>
  <r>
    <x v="1"/>
    <x v="1"/>
    <x v="5"/>
    <x v="4"/>
    <n v="3.6111111111111112"/>
  </r>
  <r>
    <x v="1"/>
    <x v="2"/>
    <x v="5"/>
    <x v="4"/>
    <n v="4"/>
  </r>
  <r>
    <x v="1"/>
    <x v="3"/>
    <x v="5"/>
    <x v="4"/>
    <n v="2.7083333333333335"/>
  </r>
  <r>
    <x v="1"/>
    <x v="4"/>
    <x v="5"/>
    <x v="4"/>
    <n v="3.3214285714285716"/>
  </r>
  <r>
    <x v="1"/>
    <x v="5"/>
    <x v="5"/>
    <x v="4"/>
    <n v="3.2"/>
  </r>
  <r>
    <x v="1"/>
    <x v="6"/>
    <x v="5"/>
    <x v="4"/>
    <n v="3.5"/>
  </r>
  <r>
    <x v="2"/>
    <x v="0"/>
    <x v="6"/>
    <x v="4"/>
    <n v="3.875"/>
  </r>
  <r>
    <x v="2"/>
    <x v="1"/>
    <x v="6"/>
    <x v="4"/>
    <n v="3.7777777777777777"/>
  </r>
  <r>
    <x v="2"/>
    <x v="2"/>
    <x v="6"/>
    <x v="4"/>
    <n v="4"/>
  </r>
  <r>
    <x v="2"/>
    <x v="3"/>
    <x v="6"/>
    <x v="4"/>
    <n v="3.0416666666666665"/>
  </r>
  <r>
    <x v="2"/>
    <x v="4"/>
    <x v="6"/>
    <x v="4"/>
    <n v="3.5178571428571428"/>
  </r>
  <r>
    <x v="2"/>
    <x v="5"/>
    <x v="6"/>
    <x v="4"/>
    <n v="3.5"/>
  </r>
  <r>
    <x v="2"/>
    <x v="6"/>
    <x v="6"/>
    <x v="4"/>
    <n v="3.6"/>
  </r>
  <r>
    <x v="2"/>
    <x v="0"/>
    <x v="7"/>
    <x v="4"/>
    <n v="4.1875"/>
  </r>
  <r>
    <x v="2"/>
    <x v="1"/>
    <x v="7"/>
    <x v="4"/>
    <n v="3.9444444444444446"/>
  </r>
  <r>
    <x v="2"/>
    <x v="2"/>
    <x v="7"/>
    <x v="4"/>
    <n v="4.5"/>
  </r>
  <r>
    <x v="2"/>
    <x v="3"/>
    <x v="7"/>
    <x v="4"/>
    <n v="3.1666666666666665"/>
  </r>
  <r>
    <x v="2"/>
    <x v="4"/>
    <x v="7"/>
    <x v="4"/>
    <n v="3.75"/>
  </r>
  <r>
    <x v="2"/>
    <x v="5"/>
    <x v="7"/>
    <x v="4"/>
    <n v="3.7"/>
  </r>
  <r>
    <x v="2"/>
    <x v="6"/>
    <x v="7"/>
    <x v="4"/>
    <n v="3.8000000000000003"/>
  </r>
  <r>
    <x v="2"/>
    <x v="0"/>
    <x v="8"/>
    <x v="4"/>
    <n v="4.0625"/>
  </r>
  <r>
    <x v="2"/>
    <x v="1"/>
    <x v="8"/>
    <x v="4"/>
    <n v="4"/>
  </r>
  <r>
    <x v="2"/>
    <x v="2"/>
    <x v="8"/>
    <x v="4"/>
    <n v="4.1428571428571432"/>
  </r>
  <r>
    <x v="2"/>
    <x v="3"/>
    <x v="8"/>
    <x v="4"/>
    <n v="3.125"/>
  </r>
  <r>
    <x v="2"/>
    <x v="4"/>
    <x v="8"/>
    <x v="4"/>
    <n v="3.6607142857142856"/>
  </r>
  <r>
    <x v="2"/>
    <x v="5"/>
    <x v="8"/>
    <x v="4"/>
    <n v="3.6"/>
  </r>
  <r>
    <x v="2"/>
    <x v="6"/>
    <x v="8"/>
    <x v="4"/>
    <n v="3.7"/>
  </r>
  <r>
    <x v="2"/>
    <x v="0"/>
    <x v="9"/>
    <x v="4"/>
    <n v="3.8125"/>
  </r>
  <r>
    <x v="2"/>
    <x v="1"/>
    <x v="9"/>
    <x v="4"/>
    <n v="3.6111111111111112"/>
  </r>
  <r>
    <x v="2"/>
    <x v="2"/>
    <x v="9"/>
    <x v="4"/>
    <n v="4.0714285714285712"/>
  </r>
  <r>
    <x v="2"/>
    <x v="3"/>
    <x v="9"/>
    <x v="4"/>
    <n v="2.9583333333333335"/>
  </r>
  <r>
    <x v="2"/>
    <x v="4"/>
    <x v="9"/>
    <x v="4"/>
    <n v="3.4464285714285716"/>
  </r>
  <r>
    <x v="2"/>
    <x v="5"/>
    <x v="9"/>
    <x v="4"/>
    <n v="3.3000000000000003"/>
  </r>
  <r>
    <x v="2"/>
    <x v="6"/>
    <x v="9"/>
    <x v="4"/>
    <n v="3.6"/>
  </r>
  <r>
    <x v="2"/>
    <x v="0"/>
    <x v="10"/>
    <x v="4"/>
    <n v="3.78125"/>
  </r>
  <r>
    <x v="2"/>
    <x v="1"/>
    <x v="10"/>
    <x v="4"/>
    <n v="3.6666666666666665"/>
  </r>
  <r>
    <x v="2"/>
    <x v="2"/>
    <x v="10"/>
    <x v="4"/>
    <n v="3.9285714285714284"/>
  </r>
  <r>
    <x v="2"/>
    <x v="3"/>
    <x v="10"/>
    <x v="4"/>
    <n v="2.7916666666666665"/>
  </r>
  <r>
    <x v="2"/>
    <x v="4"/>
    <x v="10"/>
    <x v="4"/>
    <n v="3.3571428571428572"/>
  </r>
  <r>
    <x v="2"/>
    <x v="5"/>
    <x v="10"/>
    <x v="4"/>
    <n v="3.3000000000000003"/>
  </r>
  <r>
    <x v="2"/>
    <x v="6"/>
    <x v="10"/>
    <x v="4"/>
    <n v="3.5"/>
  </r>
  <r>
    <x v="3"/>
    <x v="0"/>
    <x v="11"/>
    <x v="4"/>
    <n v="3.53125"/>
  </r>
  <r>
    <x v="3"/>
    <x v="1"/>
    <x v="11"/>
    <x v="4"/>
    <n v="3.3888888888888888"/>
  </r>
  <r>
    <x v="3"/>
    <x v="2"/>
    <x v="11"/>
    <x v="4"/>
    <n v="3.7142857142857144"/>
  </r>
  <r>
    <x v="3"/>
    <x v="3"/>
    <x v="11"/>
    <x v="4"/>
    <n v="3.25"/>
  </r>
  <r>
    <x v="3"/>
    <x v="4"/>
    <x v="11"/>
    <x v="4"/>
    <n v="3.4107142857142856"/>
  </r>
  <r>
    <x v="3"/>
    <x v="5"/>
    <x v="11"/>
    <x v="4"/>
    <n v="3.3000000000000003"/>
  </r>
  <r>
    <x v="3"/>
    <x v="6"/>
    <x v="11"/>
    <x v="4"/>
    <n v="3.5"/>
  </r>
  <r>
    <x v="3"/>
    <x v="0"/>
    <x v="12"/>
    <x v="4"/>
    <n v="4.03125"/>
  </r>
  <r>
    <x v="3"/>
    <x v="1"/>
    <x v="12"/>
    <x v="4"/>
    <n v="3.8333333333333335"/>
  </r>
  <r>
    <x v="3"/>
    <x v="2"/>
    <x v="12"/>
    <x v="4"/>
    <n v="4.2857142857142856"/>
  </r>
  <r>
    <x v="3"/>
    <x v="3"/>
    <x v="12"/>
    <x v="4"/>
    <n v="3.2916666666666665"/>
  </r>
  <r>
    <x v="3"/>
    <x v="4"/>
    <x v="12"/>
    <x v="4"/>
    <n v="3.7142857142857144"/>
  </r>
  <r>
    <x v="3"/>
    <x v="5"/>
    <x v="12"/>
    <x v="4"/>
    <n v="3.6"/>
  </r>
  <r>
    <x v="3"/>
    <x v="6"/>
    <x v="12"/>
    <x v="4"/>
    <n v="3.9000000000000004"/>
  </r>
  <r>
    <x v="3"/>
    <x v="0"/>
    <x v="13"/>
    <x v="4"/>
    <n v="4"/>
  </r>
  <r>
    <x v="3"/>
    <x v="1"/>
    <x v="13"/>
    <x v="4"/>
    <n v="4"/>
  </r>
  <r>
    <x v="3"/>
    <x v="2"/>
    <x v="13"/>
    <x v="4"/>
    <n v="4"/>
  </r>
  <r>
    <x v="3"/>
    <x v="3"/>
    <x v="13"/>
    <x v="4"/>
    <n v="3.2916666666666665"/>
  </r>
  <r>
    <x v="3"/>
    <x v="4"/>
    <x v="13"/>
    <x v="4"/>
    <n v="3.6964285714285716"/>
  </r>
  <r>
    <x v="3"/>
    <x v="5"/>
    <x v="13"/>
    <x v="4"/>
    <n v="3.7"/>
  </r>
  <r>
    <x v="3"/>
    <x v="6"/>
    <x v="13"/>
    <x v="4"/>
    <n v="3.7"/>
  </r>
  <r>
    <x v="3"/>
    <x v="0"/>
    <x v="14"/>
    <x v="4"/>
    <n v="3.65625"/>
  </r>
  <r>
    <x v="3"/>
    <x v="1"/>
    <x v="14"/>
    <x v="4"/>
    <n v="3.6111111111111112"/>
  </r>
  <r>
    <x v="3"/>
    <x v="2"/>
    <x v="14"/>
    <x v="4"/>
    <n v="3.7142857142857144"/>
  </r>
  <r>
    <x v="3"/>
    <x v="3"/>
    <x v="14"/>
    <x v="4"/>
    <n v="2.9166666666666665"/>
  </r>
  <r>
    <x v="3"/>
    <x v="4"/>
    <x v="14"/>
    <x v="4"/>
    <n v="3.3392857142857144"/>
  </r>
  <r>
    <x v="3"/>
    <x v="5"/>
    <x v="14"/>
    <x v="4"/>
    <n v="3.4000000000000004"/>
  </r>
  <r>
    <x v="3"/>
    <x v="6"/>
    <x v="14"/>
    <x v="4"/>
    <n v="3.2"/>
  </r>
  <r>
    <x v="3"/>
    <x v="0"/>
    <x v="15"/>
    <x v="4"/>
    <n v="3.375"/>
  </r>
  <r>
    <x v="3"/>
    <x v="1"/>
    <x v="15"/>
    <x v="4"/>
    <n v="3.3333333333333335"/>
  </r>
  <r>
    <x v="3"/>
    <x v="2"/>
    <x v="15"/>
    <x v="4"/>
    <n v="3.4285714285714284"/>
  </r>
  <r>
    <x v="3"/>
    <x v="3"/>
    <x v="15"/>
    <x v="4"/>
    <n v="3.0833333333333335"/>
  </r>
  <r>
    <x v="3"/>
    <x v="4"/>
    <x v="15"/>
    <x v="4"/>
    <n v="3.25"/>
  </r>
  <r>
    <x v="3"/>
    <x v="5"/>
    <x v="15"/>
    <x v="4"/>
    <n v="3.3000000000000003"/>
  </r>
  <r>
    <x v="3"/>
    <x v="6"/>
    <x v="15"/>
    <x v="4"/>
    <n v="3.2"/>
  </r>
  <r>
    <x v="4"/>
    <x v="0"/>
    <x v="16"/>
    <x v="4"/>
    <n v="3.4375"/>
  </r>
  <r>
    <x v="4"/>
    <x v="1"/>
    <x v="16"/>
    <x v="4"/>
    <n v="3.3888888888888888"/>
  </r>
  <r>
    <x v="4"/>
    <x v="2"/>
    <x v="16"/>
    <x v="4"/>
    <n v="3.5"/>
  </r>
  <r>
    <x v="4"/>
    <x v="3"/>
    <x v="16"/>
    <x v="4"/>
    <n v="3.375"/>
  </r>
  <r>
    <x v="4"/>
    <x v="4"/>
    <x v="16"/>
    <x v="4"/>
    <n v="3.4107142857142856"/>
  </r>
  <r>
    <x v="4"/>
    <x v="5"/>
    <x v="16"/>
    <x v="4"/>
    <n v="3.3235294117647061"/>
  </r>
  <r>
    <x v="4"/>
    <x v="6"/>
    <x v="16"/>
    <x v="4"/>
    <n v="3.5454545454545454"/>
  </r>
  <r>
    <x v="4"/>
    <x v="0"/>
    <x v="17"/>
    <x v="4"/>
    <n v="3.9109374999999997"/>
  </r>
  <r>
    <x v="4"/>
    <x v="1"/>
    <x v="17"/>
    <x v="4"/>
    <n v="3.7861111111111114"/>
  </r>
  <r>
    <x v="4"/>
    <x v="2"/>
    <x v="17"/>
    <x v="4"/>
    <n v="4.0714285714285712"/>
  </r>
  <r>
    <x v="4"/>
    <x v="3"/>
    <x v="17"/>
    <x v="4"/>
    <n v="3.0729166666666661"/>
  </r>
  <r>
    <x v="4"/>
    <x v="4"/>
    <x v="17"/>
    <x v="4"/>
    <n v="3.5517857142857143"/>
  </r>
  <r>
    <x v="4"/>
    <x v="5"/>
    <x v="17"/>
    <x v="4"/>
    <n v="3.4838235294117643"/>
  </r>
  <r>
    <x v="4"/>
    <x v="6"/>
    <x v="17"/>
    <x v="4"/>
    <n v="3.6568181818181813"/>
  </r>
  <r>
    <x v="0"/>
    <x v="0"/>
    <x v="0"/>
    <x v="5"/>
    <n v="4.253968253968254"/>
  </r>
  <r>
    <x v="0"/>
    <x v="1"/>
    <x v="0"/>
    <x v="5"/>
    <n v="4.2222222222222223"/>
  </r>
  <r>
    <x v="0"/>
    <x v="2"/>
    <x v="0"/>
    <x v="5"/>
    <n v="4.2857142857142856"/>
  </r>
  <r>
    <x v="0"/>
    <x v="3"/>
    <x v="0"/>
    <x v="5"/>
    <n v="3.2083333333333335"/>
  </r>
  <r>
    <x v="0"/>
    <x v="4"/>
    <x v="0"/>
    <x v="5"/>
    <n v="3.8035714285714284"/>
  </r>
  <r>
    <x v="0"/>
    <x v="5"/>
    <x v="0"/>
    <x v="5"/>
    <n v="3.7666666666666666"/>
  </r>
  <r>
    <x v="0"/>
    <x v="6"/>
    <x v="0"/>
    <x v="5"/>
    <n v="3.8461538461538463"/>
  </r>
  <r>
    <x v="0"/>
    <x v="0"/>
    <x v="1"/>
    <x v="5"/>
    <n v="4.0595238095238093"/>
  </r>
  <r>
    <x v="0"/>
    <x v="1"/>
    <x v="1"/>
    <x v="5"/>
    <n v="3.8333333333333335"/>
  </r>
  <r>
    <x v="0"/>
    <x v="2"/>
    <x v="1"/>
    <x v="5"/>
    <n v="4.2857142857142856"/>
  </r>
  <r>
    <x v="0"/>
    <x v="3"/>
    <x v="1"/>
    <x v="5"/>
    <n v="2.9166666666666665"/>
  </r>
  <r>
    <x v="0"/>
    <x v="4"/>
    <x v="1"/>
    <x v="5"/>
    <n v="3.5535714285714284"/>
  </r>
  <r>
    <x v="0"/>
    <x v="5"/>
    <x v="1"/>
    <x v="5"/>
    <n v="3"/>
  </r>
  <r>
    <x v="0"/>
    <x v="6"/>
    <x v="1"/>
    <x v="5"/>
    <n v="3.7"/>
  </r>
  <r>
    <x v="0"/>
    <x v="0"/>
    <x v="2"/>
    <x v="5"/>
    <n v="4.25"/>
  </r>
  <r>
    <x v="0"/>
    <x v="1"/>
    <x v="2"/>
    <x v="5"/>
    <n v="4"/>
  </r>
  <r>
    <x v="0"/>
    <x v="2"/>
    <x v="2"/>
    <x v="5"/>
    <n v="4.5"/>
  </r>
  <r>
    <x v="0"/>
    <x v="3"/>
    <x v="2"/>
    <x v="5"/>
    <n v="3.25"/>
  </r>
  <r>
    <x v="0"/>
    <x v="4"/>
    <x v="2"/>
    <x v="5"/>
    <n v="3.9166666666666665"/>
  </r>
  <r>
    <x v="0"/>
    <x v="5"/>
    <x v="2"/>
    <x v="5"/>
    <n v="4"/>
  </r>
  <r>
    <x v="0"/>
    <x v="6"/>
    <x v="2"/>
    <x v="5"/>
    <n v="4.1000000000000005"/>
  </r>
  <r>
    <x v="1"/>
    <x v="0"/>
    <x v="3"/>
    <x v="5"/>
    <n v="4.0634920634920633"/>
  </r>
  <r>
    <x v="1"/>
    <x v="1"/>
    <x v="3"/>
    <x v="5"/>
    <n v="4.0555555555555554"/>
  </r>
  <r>
    <x v="1"/>
    <x v="2"/>
    <x v="3"/>
    <x v="5"/>
    <n v="4.0714285714285712"/>
  </r>
  <r>
    <x v="1"/>
    <x v="3"/>
    <x v="3"/>
    <x v="5"/>
    <n v="3.8333333333333335"/>
  </r>
  <r>
    <x v="1"/>
    <x v="4"/>
    <x v="3"/>
    <x v="5"/>
    <n v="3.986772486772487"/>
  </r>
  <r>
    <x v="1"/>
    <x v="5"/>
    <x v="3"/>
    <x v="5"/>
    <n v="4"/>
  </r>
  <r>
    <x v="1"/>
    <x v="6"/>
    <x v="3"/>
    <x v="5"/>
    <n v="4.1000000000000005"/>
  </r>
  <r>
    <x v="1"/>
    <x v="0"/>
    <x v="4"/>
    <x v="5"/>
    <n v="3.7380952380952381"/>
  </r>
  <r>
    <x v="1"/>
    <x v="1"/>
    <x v="4"/>
    <x v="5"/>
    <n v="3.3333333333333335"/>
  </r>
  <r>
    <x v="1"/>
    <x v="2"/>
    <x v="4"/>
    <x v="5"/>
    <n v="4.1428571428571432"/>
  </r>
  <r>
    <x v="1"/>
    <x v="3"/>
    <x v="4"/>
    <x v="5"/>
    <n v="2.9583333333333335"/>
  </r>
  <r>
    <x v="1"/>
    <x v="4"/>
    <x v="4"/>
    <x v="5"/>
    <n v="3.4781746031746033"/>
  </r>
  <r>
    <x v="1"/>
    <x v="5"/>
    <x v="4"/>
    <x v="5"/>
    <n v="3"/>
  </r>
  <r>
    <x v="1"/>
    <x v="6"/>
    <x v="4"/>
    <x v="5"/>
    <n v="3.7"/>
  </r>
  <r>
    <x v="1"/>
    <x v="0"/>
    <x v="5"/>
    <x v="5"/>
    <n v="3.833333333333333"/>
  </r>
  <r>
    <x v="1"/>
    <x v="1"/>
    <x v="5"/>
    <x v="5"/>
    <n v="3.6666666666666665"/>
  </r>
  <r>
    <x v="1"/>
    <x v="2"/>
    <x v="5"/>
    <x v="5"/>
    <n v="4"/>
  </r>
  <r>
    <x v="1"/>
    <x v="3"/>
    <x v="5"/>
    <x v="5"/>
    <n v="2.75"/>
  </r>
  <r>
    <x v="1"/>
    <x v="4"/>
    <x v="5"/>
    <x v="5"/>
    <n v="3.4722222222222219"/>
  </r>
  <r>
    <x v="1"/>
    <x v="5"/>
    <x v="5"/>
    <x v="5"/>
    <n v="3"/>
  </r>
  <r>
    <x v="1"/>
    <x v="6"/>
    <x v="5"/>
    <x v="5"/>
    <n v="3.5"/>
  </r>
  <r>
    <x v="2"/>
    <x v="0"/>
    <x v="6"/>
    <x v="5"/>
    <n v="3.9523809523809526"/>
  </r>
  <r>
    <x v="2"/>
    <x v="1"/>
    <x v="6"/>
    <x v="5"/>
    <n v="3.8333333333333335"/>
  </r>
  <r>
    <x v="2"/>
    <x v="2"/>
    <x v="6"/>
    <x v="5"/>
    <n v="4.0714285714285712"/>
  </r>
  <r>
    <x v="2"/>
    <x v="3"/>
    <x v="6"/>
    <x v="5"/>
    <n v="3.0833333333333335"/>
  </r>
  <r>
    <x v="2"/>
    <x v="4"/>
    <x v="6"/>
    <x v="5"/>
    <n v="3.6626984126984126"/>
  </r>
  <r>
    <x v="2"/>
    <x v="5"/>
    <x v="6"/>
    <x v="5"/>
    <n v="4"/>
  </r>
  <r>
    <x v="2"/>
    <x v="6"/>
    <x v="6"/>
    <x v="5"/>
    <n v="3.7"/>
  </r>
  <r>
    <x v="2"/>
    <x v="0"/>
    <x v="7"/>
    <x v="5"/>
    <n v="4.3492063492063497"/>
  </r>
  <r>
    <x v="2"/>
    <x v="1"/>
    <x v="7"/>
    <x v="5"/>
    <n v="4.0555555555555554"/>
  </r>
  <r>
    <x v="2"/>
    <x v="2"/>
    <x v="7"/>
    <x v="5"/>
    <n v="4.6428571428571432"/>
  </r>
  <r>
    <x v="2"/>
    <x v="3"/>
    <x v="7"/>
    <x v="5"/>
    <n v="3.1666666666666665"/>
  </r>
  <r>
    <x v="2"/>
    <x v="4"/>
    <x v="7"/>
    <x v="5"/>
    <n v="3.9550264550264544"/>
  </r>
  <r>
    <x v="2"/>
    <x v="5"/>
    <x v="7"/>
    <x v="5"/>
    <n v="4"/>
  </r>
  <r>
    <x v="2"/>
    <x v="6"/>
    <x v="7"/>
    <x v="5"/>
    <n v="3.9000000000000004"/>
  </r>
  <r>
    <x v="2"/>
    <x v="0"/>
    <x v="8"/>
    <x v="5"/>
    <n v="4.1349206349206344"/>
  </r>
  <r>
    <x v="2"/>
    <x v="1"/>
    <x v="8"/>
    <x v="5"/>
    <n v="4.0555555555555554"/>
  </r>
  <r>
    <x v="2"/>
    <x v="2"/>
    <x v="8"/>
    <x v="5"/>
    <n v="4.2142857142857144"/>
  </r>
  <r>
    <x v="2"/>
    <x v="3"/>
    <x v="8"/>
    <x v="5"/>
    <n v="3.1666666666666665"/>
  </r>
  <r>
    <x v="2"/>
    <x v="4"/>
    <x v="8"/>
    <x v="5"/>
    <n v="3.8121693121693121"/>
  </r>
  <r>
    <x v="2"/>
    <x v="5"/>
    <x v="8"/>
    <x v="5"/>
    <n v="4"/>
  </r>
  <r>
    <x v="2"/>
    <x v="6"/>
    <x v="8"/>
    <x v="5"/>
    <n v="3.7"/>
  </r>
  <r>
    <x v="2"/>
    <x v="0"/>
    <x v="9"/>
    <x v="5"/>
    <n v="3.9047619047619051"/>
  </r>
  <r>
    <x v="2"/>
    <x v="1"/>
    <x v="9"/>
    <x v="5"/>
    <n v="3.6666666666666665"/>
  </r>
  <r>
    <x v="2"/>
    <x v="2"/>
    <x v="9"/>
    <x v="5"/>
    <n v="4.1428571428571432"/>
  </r>
  <r>
    <x v="2"/>
    <x v="3"/>
    <x v="9"/>
    <x v="5"/>
    <n v="2.9583333333333335"/>
  </r>
  <r>
    <x v="2"/>
    <x v="4"/>
    <x v="9"/>
    <x v="5"/>
    <n v="3.589285714285714"/>
  </r>
  <r>
    <x v="2"/>
    <x v="5"/>
    <x v="9"/>
    <x v="5"/>
    <n v="3"/>
  </r>
  <r>
    <x v="2"/>
    <x v="6"/>
    <x v="9"/>
    <x v="5"/>
    <n v="3.7"/>
  </r>
  <r>
    <x v="2"/>
    <x v="0"/>
    <x v="10"/>
    <x v="5"/>
    <n v="3.6984126984126986"/>
  </r>
  <r>
    <x v="2"/>
    <x v="1"/>
    <x v="10"/>
    <x v="5"/>
    <n v="3.6111111111111112"/>
  </r>
  <r>
    <x v="2"/>
    <x v="2"/>
    <x v="10"/>
    <x v="5"/>
    <n v="3.7857142857142856"/>
  </r>
  <r>
    <x v="2"/>
    <x v="3"/>
    <x v="10"/>
    <x v="5"/>
    <n v="2.9166666666666665"/>
  </r>
  <r>
    <x v="2"/>
    <x v="4"/>
    <x v="10"/>
    <x v="5"/>
    <n v="3.4378306878306879"/>
  </r>
  <r>
    <x v="2"/>
    <x v="5"/>
    <x v="10"/>
    <x v="5"/>
    <n v="3"/>
  </r>
  <r>
    <x v="2"/>
    <x v="6"/>
    <x v="10"/>
    <x v="5"/>
    <n v="3.4000000000000004"/>
  </r>
  <r>
    <x v="3"/>
    <x v="0"/>
    <x v="11"/>
    <x v="5"/>
    <n v="3.6150793650793651"/>
  </r>
  <r>
    <x v="3"/>
    <x v="1"/>
    <x v="11"/>
    <x v="5"/>
    <n v="3.4444444444444446"/>
  </r>
  <r>
    <x v="3"/>
    <x v="2"/>
    <x v="11"/>
    <x v="5"/>
    <n v="3.7857142857142856"/>
  </r>
  <r>
    <x v="3"/>
    <x v="3"/>
    <x v="11"/>
    <x v="5"/>
    <n v="3.375"/>
  </r>
  <r>
    <x v="3"/>
    <x v="4"/>
    <x v="11"/>
    <x v="5"/>
    <n v="3.5350529100529102"/>
  </r>
  <r>
    <x v="3"/>
    <x v="5"/>
    <x v="11"/>
    <x v="5"/>
    <n v="3"/>
  </r>
  <r>
    <x v="3"/>
    <x v="6"/>
    <x v="11"/>
    <x v="5"/>
    <n v="3.6"/>
  </r>
  <r>
    <x v="3"/>
    <x v="0"/>
    <x v="12"/>
    <x v="5"/>
    <n v="4.1587301587301591"/>
  </r>
  <r>
    <x v="3"/>
    <x v="1"/>
    <x v="12"/>
    <x v="5"/>
    <n v="3.8888888888888888"/>
  </r>
  <r>
    <x v="3"/>
    <x v="2"/>
    <x v="12"/>
    <x v="5"/>
    <n v="4.4285714285714288"/>
  </r>
  <r>
    <x v="3"/>
    <x v="3"/>
    <x v="12"/>
    <x v="5"/>
    <n v="3.2916666666666665"/>
  </r>
  <r>
    <x v="3"/>
    <x v="4"/>
    <x v="12"/>
    <x v="5"/>
    <n v="3.8697089947089949"/>
  </r>
  <r>
    <x v="3"/>
    <x v="5"/>
    <x v="12"/>
    <x v="5"/>
    <n v="4"/>
  </r>
  <r>
    <x v="3"/>
    <x v="6"/>
    <x v="12"/>
    <x v="5"/>
    <n v="3.9000000000000004"/>
  </r>
  <r>
    <x v="3"/>
    <x v="0"/>
    <x v="13"/>
    <x v="5"/>
    <n v="4.1706349206349209"/>
  </r>
  <r>
    <x v="3"/>
    <x v="1"/>
    <x v="13"/>
    <x v="5"/>
    <n v="4.0555555555555554"/>
  </r>
  <r>
    <x v="3"/>
    <x v="2"/>
    <x v="13"/>
    <x v="5"/>
    <n v="4.2857142857142856"/>
  </r>
  <r>
    <x v="3"/>
    <x v="3"/>
    <x v="13"/>
    <x v="5"/>
    <n v="3.4583333333333335"/>
  </r>
  <r>
    <x v="3"/>
    <x v="4"/>
    <x v="13"/>
    <x v="5"/>
    <n v="3.9332010582010581"/>
  </r>
  <r>
    <x v="3"/>
    <x v="5"/>
    <x v="13"/>
    <x v="5"/>
    <n v="4"/>
  </r>
  <r>
    <x v="3"/>
    <x v="6"/>
    <x v="13"/>
    <x v="5"/>
    <n v="4"/>
  </r>
  <r>
    <x v="3"/>
    <x v="0"/>
    <x v="14"/>
    <x v="5"/>
    <n v="3.7261904761904763"/>
  </r>
  <r>
    <x v="3"/>
    <x v="1"/>
    <x v="14"/>
    <x v="5"/>
    <n v="3.6666666666666665"/>
  </r>
  <r>
    <x v="3"/>
    <x v="2"/>
    <x v="14"/>
    <x v="5"/>
    <n v="3.7857142857142856"/>
  </r>
  <r>
    <x v="3"/>
    <x v="3"/>
    <x v="14"/>
    <x v="5"/>
    <n v="2.9583333333333335"/>
  </r>
  <r>
    <x v="3"/>
    <x v="4"/>
    <x v="14"/>
    <x v="5"/>
    <n v="3.4702380952380949"/>
  </r>
  <r>
    <x v="3"/>
    <x v="5"/>
    <x v="14"/>
    <x v="5"/>
    <n v="4"/>
  </r>
  <r>
    <x v="3"/>
    <x v="6"/>
    <x v="14"/>
    <x v="5"/>
    <n v="3.3000000000000003"/>
  </r>
  <r>
    <x v="3"/>
    <x v="0"/>
    <x v="15"/>
    <x v="5"/>
    <n v="3.4722222222222223"/>
  </r>
  <r>
    <x v="3"/>
    <x v="1"/>
    <x v="15"/>
    <x v="5"/>
    <n v="3.4444444444444446"/>
  </r>
  <r>
    <x v="3"/>
    <x v="2"/>
    <x v="15"/>
    <x v="5"/>
    <n v="3.5"/>
  </r>
  <r>
    <x v="3"/>
    <x v="3"/>
    <x v="15"/>
    <x v="5"/>
    <n v="3.125"/>
  </r>
  <r>
    <x v="3"/>
    <x v="4"/>
    <x v="15"/>
    <x v="5"/>
    <n v="3.3564814814814814"/>
  </r>
  <r>
    <x v="3"/>
    <x v="5"/>
    <x v="15"/>
    <x v="5"/>
    <n v="3"/>
  </r>
  <r>
    <x v="3"/>
    <x v="6"/>
    <x v="15"/>
    <x v="5"/>
    <n v="3.3000000000000003"/>
  </r>
  <r>
    <x v="4"/>
    <x v="0"/>
    <x v="16"/>
    <x v="5"/>
    <n v="3.6825396825396828"/>
  </r>
  <r>
    <x v="4"/>
    <x v="1"/>
    <x v="16"/>
    <x v="5"/>
    <n v="3.7222222222222223"/>
  </r>
  <r>
    <x v="4"/>
    <x v="2"/>
    <x v="16"/>
    <x v="5"/>
    <n v="3.6428571428571428"/>
  </r>
  <r>
    <x v="4"/>
    <x v="3"/>
    <x v="16"/>
    <x v="5"/>
    <n v="3.5416666666666665"/>
  </r>
  <r>
    <x v="4"/>
    <x v="4"/>
    <x v="16"/>
    <x v="5"/>
    <n v="3.6355820105820107"/>
  </r>
  <r>
    <x v="4"/>
    <x v="5"/>
    <x v="16"/>
    <x v="5"/>
    <n v="3.6666666666666665"/>
  </r>
  <r>
    <x v="4"/>
    <x v="6"/>
    <x v="16"/>
    <x v="5"/>
    <n v="3.5769230769230771"/>
  </r>
  <r>
    <x v="4"/>
    <x v="0"/>
    <x v="17"/>
    <x v="5"/>
    <n v="3.9756613756613759"/>
  </r>
  <r>
    <x v="4"/>
    <x v="1"/>
    <x v="17"/>
    <x v="5"/>
    <n v="3.8120370370370371"/>
  </r>
  <r>
    <x v="4"/>
    <x v="2"/>
    <x v="17"/>
    <x v="5"/>
    <n v="4.1392857142857142"/>
  </r>
  <r>
    <x v="4"/>
    <x v="3"/>
    <x v="17"/>
    <x v="5"/>
    <n v="3.151388888888889"/>
  </r>
  <r>
    <x v="4"/>
    <x v="4"/>
    <x v="17"/>
    <x v="5"/>
    <n v="3.7009038800705469"/>
  </r>
  <r>
    <x v="4"/>
    <x v="5"/>
    <x v="17"/>
    <x v="5"/>
    <n v="3.5061111111111112"/>
  </r>
  <r>
    <x v="4"/>
    <x v="6"/>
    <x v="17"/>
    <x v="5"/>
    <n v="3.7314102564102569"/>
  </r>
  <r>
    <x v="0"/>
    <x v="0"/>
    <x v="0"/>
    <x v="6"/>
    <n v="4.3125"/>
  </r>
  <r>
    <x v="0"/>
    <x v="1"/>
    <x v="0"/>
    <x v="6"/>
    <n v="4.25"/>
  </r>
  <r>
    <x v="0"/>
    <x v="2"/>
    <x v="0"/>
    <x v="6"/>
    <n v="4.375"/>
  </r>
  <r>
    <x v="0"/>
    <x v="3"/>
    <x v="0"/>
    <x v="6"/>
    <n v="3.375"/>
  </r>
  <r>
    <x v="0"/>
    <x v="4"/>
    <x v="0"/>
    <x v="6"/>
    <n v="3.9107142857142856"/>
  </r>
  <r>
    <x v="0"/>
    <x v="5"/>
    <x v="0"/>
    <x v="6"/>
    <n v="3.9"/>
  </r>
  <r>
    <x v="0"/>
    <x v="6"/>
    <x v="0"/>
    <x v="6"/>
    <n v="3.9230769230769229"/>
  </r>
  <r>
    <x v="0"/>
    <x v="0"/>
    <x v="1"/>
    <x v="6"/>
    <n v="4.125"/>
  </r>
  <r>
    <x v="0"/>
    <x v="1"/>
    <x v="1"/>
    <x v="6"/>
    <n v="4"/>
  </r>
  <r>
    <x v="0"/>
    <x v="2"/>
    <x v="1"/>
    <x v="6"/>
    <n v="4.25"/>
  </r>
  <r>
    <x v="0"/>
    <x v="3"/>
    <x v="1"/>
    <x v="6"/>
    <n v="3.125"/>
  </r>
  <r>
    <x v="0"/>
    <x v="4"/>
    <x v="1"/>
    <x v="6"/>
    <n v="3.6964285714285716"/>
  </r>
  <r>
    <x v="0"/>
    <x v="5"/>
    <x v="1"/>
    <x v="6"/>
    <n v="4"/>
  </r>
  <r>
    <x v="0"/>
    <x v="6"/>
    <x v="1"/>
    <x v="6"/>
    <n v="3.8000000000000003"/>
  </r>
  <r>
    <x v="0"/>
    <x v="0"/>
    <x v="2"/>
    <x v="6"/>
    <n v="4.3125"/>
  </r>
  <r>
    <x v="0"/>
    <x v="1"/>
    <x v="2"/>
    <x v="6"/>
    <n v="4.125"/>
  </r>
  <r>
    <x v="0"/>
    <x v="2"/>
    <x v="2"/>
    <x v="6"/>
    <n v="4.5"/>
  </r>
  <r>
    <x v="0"/>
    <x v="3"/>
    <x v="2"/>
    <x v="6"/>
    <n v="3.4166666666666665"/>
  </r>
  <r>
    <x v="0"/>
    <x v="4"/>
    <x v="2"/>
    <x v="6"/>
    <n v="3.9285714285714284"/>
  </r>
  <r>
    <x v="0"/>
    <x v="5"/>
    <x v="2"/>
    <x v="6"/>
    <n v="4"/>
  </r>
  <r>
    <x v="0"/>
    <x v="6"/>
    <x v="2"/>
    <x v="6"/>
    <n v="4.2"/>
  </r>
  <r>
    <x v="1"/>
    <x v="0"/>
    <x v="3"/>
    <x v="6"/>
    <n v="4.1875"/>
  </r>
  <r>
    <x v="1"/>
    <x v="1"/>
    <x v="3"/>
    <x v="6"/>
    <n v="4.25"/>
  </r>
  <r>
    <x v="1"/>
    <x v="2"/>
    <x v="3"/>
    <x v="6"/>
    <n v="4.125"/>
  </r>
  <r>
    <x v="1"/>
    <x v="3"/>
    <x v="3"/>
    <x v="6"/>
    <n v="3.9583333333333335"/>
  </r>
  <r>
    <x v="1"/>
    <x v="4"/>
    <x v="3"/>
    <x v="6"/>
    <n v="4.0892857142857144"/>
  </r>
  <r>
    <x v="1"/>
    <x v="5"/>
    <x v="3"/>
    <x v="6"/>
    <n v="4"/>
  </r>
  <r>
    <x v="1"/>
    <x v="6"/>
    <x v="3"/>
    <x v="6"/>
    <n v="4.1000000000000005"/>
  </r>
  <r>
    <x v="1"/>
    <x v="0"/>
    <x v="4"/>
    <x v="6"/>
    <n v="3.71875"/>
  </r>
  <r>
    <x v="1"/>
    <x v="1"/>
    <x v="4"/>
    <x v="6"/>
    <n v="3.4375"/>
  </r>
  <r>
    <x v="1"/>
    <x v="2"/>
    <x v="4"/>
    <x v="6"/>
    <n v="4"/>
  </r>
  <r>
    <x v="1"/>
    <x v="3"/>
    <x v="4"/>
    <x v="6"/>
    <n v="3.0416666666666665"/>
  </r>
  <r>
    <x v="1"/>
    <x v="4"/>
    <x v="4"/>
    <x v="6"/>
    <n v="3.4285714285714284"/>
  </r>
  <r>
    <x v="1"/>
    <x v="5"/>
    <x v="4"/>
    <x v="6"/>
    <n v="3"/>
  </r>
  <r>
    <x v="1"/>
    <x v="6"/>
    <x v="4"/>
    <x v="6"/>
    <n v="3.7"/>
  </r>
  <r>
    <x v="1"/>
    <x v="0"/>
    <x v="5"/>
    <x v="6"/>
    <n v="3.90625"/>
  </r>
  <r>
    <x v="1"/>
    <x v="1"/>
    <x v="5"/>
    <x v="6"/>
    <n v="3.625"/>
  </r>
  <r>
    <x v="1"/>
    <x v="2"/>
    <x v="5"/>
    <x v="6"/>
    <n v="4.1875"/>
  </r>
  <r>
    <x v="1"/>
    <x v="3"/>
    <x v="5"/>
    <x v="6"/>
    <n v="2.75"/>
  </r>
  <r>
    <x v="1"/>
    <x v="4"/>
    <x v="5"/>
    <x v="6"/>
    <n v="3.4107142857142856"/>
  </r>
  <r>
    <x v="1"/>
    <x v="5"/>
    <x v="5"/>
    <x v="6"/>
    <n v="3"/>
  </r>
  <r>
    <x v="1"/>
    <x v="6"/>
    <x v="5"/>
    <x v="6"/>
    <n v="3.6"/>
  </r>
  <r>
    <x v="2"/>
    <x v="0"/>
    <x v="6"/>
    <x v="6"/>
    <n v="4.0625"/>
  </r>
  <r>
    <x v="2"/>
    <x v="1"/>
    <x v="6"/>
    <x v="6"/>
    <n v="4"/>
  </r>
  <r>
    <x v="2"/>
    <x v="2"/>
    <x v="6"/>
    <x v="6"/>
    <n v="4.125"/>
  </r>
  <r>
    <x v="2"/>
    <x v="3"/>
    <x v="6"/>
    <x v="6"/>
    <n v="3.125"/>
  </r>
  <r>
    <x v="2"/>
    <x v="4"/>
    <x v="6"/>
    <x v="6"/>
    <n v="3.6607142857142856"/>
  </r>
  <r>
    <x v="2"/>
    <x v="5"/>
    <x v="6"/>
    <x v="6"/>
    <n v="4"/>
  </r>
  <r>
    <x v="2"/>
    <x v="6"/>
    <x v="6"/>
    <x v="6"/>
    <n v="3.7"/>
  </r>
  <r>
    <x v="2"/>
    <x v="0"/>
    <x v="7"/>
    <x v="6"/>
    <n v="4.40625"/>
  </r>
  <r>
    <x v="2"/>
    <x v="1"/>
    <x v="7"/>
    <x v="6"/>
    <n v="4.3125"/>
  </r>
  <r>
    <x v="2"/>
    <x v="2"/>
    <x v="7"/>
    <x v="6"/>
    <n v="4.5"/>
  </r>
  <r>
    <x v="2"/>
    <x v="3"/>
    <x v="7"/>
    <x v="6"/>
    <n v="3.3333333333333335"/>
  </r>
  <r>
    <x v="2"/>
    <x v="4"/>
    <x v="7"/>
    <x v="6"/>
    <n v="3.9464285714285716"/>
  </r>
  <r>
    <x v="2"/>
    <x v="5"/>
    <x v="7"/>
    <x v="6"/>
    <n v="4"/>
  </r>
  <r>
    <x v="2"/>
    <x v="6"/>
    <x v="7"/>
    <x v="6"/>
    <n v="3.9000000000000004"/>
  </r>
  <r>
    <x v="2"/>
    <x v="0"/>
    <x v="8"/>
    <x v="6"/>
    <n v="4.3125"/>
  </r>
  <r>
    <x v="2"/>
    <x v="1"/>
    <x v="8"/>
    <x v="6"/>
    <n v="4.25"/>
  </r>
  <r>
    <x v="2"/>
    <x v="2"/>
    <x v="8"/>
    <x v="6"/>
    <n v="4.375"/>
  </r>
  <r>
    <x v="2"/>
    <x v="3"/>
    <x v="8"/>
    <x v="6"/>
    <n v="3.2083333333333335"/>
  </r>
  <r>
    <x v="2"/>
    <x v="4"/>
    <x v="8"/>
    <x v="6"/>
    <n v="3.8392857142857144"/>
  </r>
  <r>
    <x v="2"/>
    <x v="5"/>
    <x v="8"/>
    <x v="6"/>
    <n v="4"/>
  </r>
  <r>
    <x v="2"/>
    <x v="6"/>
    <x v="8"/>
    <x v="6"/>
    <n v="3.8000000000000003"/>
  </r>
  <r>
    <x v="2"/>
    <x v="0"/>
    <x v="9"/>
    <x v="6"/>
    <n v="4.03125"/>
  </r>
  <r>
    <x v="2"/>
    <x v="1"/>
    <x v="9"/>
    <x v="6"/>
    <n v="3.9375"/>
  </r>
  <r>
    <x v="2"/>
    <x v="2"/>
    <x v="9"/>
    <x v="6"/>
    <n v="4.125"/>
  </r>
  <r>
    <x v="2"/>
    <x v="3"/>
    <x v="9"/>
    <x v="6"/>
    <n v="3.0833333333333335"/>
  </r>
  <r>
    <x v="2"/>
    <x v="4"/>
    <x v="9"/>
    <x v="6"/>
    <n v="3.625"/>
  </r>
  <r>
    <x v="2"/>
    <x v="5"/>
    <x v="9"/>
    <x v="6"/>
    <n v="4"/>
  </r>
  <r>
    <x v="2"/>
    <x v="6"/>
    <x v="9"/>
    <x v="6"/>
    <n v="3.7"/>
  </r>
  <r>
    <x v="2"/>
    <x v="0"/>
    <x v="10"/>
    <x v="6"/>
    <n v="3.84375"/>
  </r>
  <r>
    <x v="2"/>
    <x v="1"/>
    <x v="10"/>
    <x v="6"/>
    <n v="3.875"/>
  </r>
  <r>
    <x v="2"/>
    <x v="2"/>
    <x v="10"/>
    <x v="6"/>
    <n v="3.8125"/>
  </r>
  <r>
    <x v="2"/>
    <x v="3"/>
    <x v="10"/>
    <x v="6"/>
    <n v="3"/>
  </r>
  <r>
    <x v="2"/>
    <x v="4"/>
    <x v="10"/>
    <x v="6"/>
    <n v="3.4821428571428572"/>
  </r>
  <r>
    <x v="2"/>
    <x v="5"/>
    <x v="10"/>
    <x v="6"/>
    <n v="4"/>
  </r>
  <r>
    <x v="2"/>
    <x v="6"/>
    <x v="10"/>
    <x v="6"/>
    <n v="3.5"/>
  </r>
  <r>
    <x v="3"/>
    <x v="0"/>
    <x v="11"/>
    <x v="6"/>
    <n v="3.65625"/>
  </r>
  <r>
    <x v="3"/>
    <x v="1"/>
    <x v="11"/>
    <x v="6"/>
    <n v="3.4375"/>
  </r>
  <r>
    <x v="3"/>
    <x v="2"/>
    <x v="11"/>
    <x v="6"/>
    <n v="3.875"/>
  </r>
  <r>
    <x v="3"/>
    <x v="3"/>
    <x v="11"/>
    <x v="6"/>
    <n v="3.2916666666666665"/>
  </r>
  <r>
    <x v="3"/>
    <x v="4"/>
    <x v="11"/>
    <x v="6"/>
    <n v="3.5"/>
  </r>
  <r>
    <x v="3"/>
    <x v="5"/>
    <x v="11"/>
    <x v="6"/>
    <n v="3"/>
  </r>
  <r>
    <x v="3"/>
    <x v="6"/>
    <x v="11"/>
    <x v="6"/>
    <n v="3.6"/>
  </r>
  <r>
    <x v="3"/>
    <x v="0"/>
    <x v="12"/>
    <x v="6"/>
    <n v="4.15625"/>
  </r>
  <r>
    <x v="3"/>
    <x v="1"/>
    <x v="12"/>
    <x v="6"/>
    <n v="3.9375"/>
  </r>
  <r>
    <x v="3"/>
    <x v="2"/>
    <x v="12"/>
    <x v="6"/>
    <n v="4.375"/>
  </r>
  <r>
    <x v="3"/>
    <x v="3"/>
    <x v="12"/>
    <x v="6"/>
    <n v="3.25"/>
  </r>
  <r>
    <x v="3"/>
    <x v="4"/>
    <x v="12"/>
    <x v="6"/>
    <n v="3.7678571428571428"/>
  </r>
  <r>
    <x v="3"/>
    <x v="5"/>
    <x v="12"/>
    <x v="6"/>
    <n v="4"/>
  </r>
  <r>
    <x v="3"/>
    <x v="6"/>
    <x v="12"/>
    <x v="6"/>
    <n v="3.9000000000000004"/>
  </r>
  <r>
    <x v="3"/>
    <x v="0"/>
    <x v="13"/>
    <x v="6"/>
    <n v="4.21875"/>
  </r>
  <r>
    <x v="3"/>
    <x v="1"/>
    <x v="13"/>
    <x v="6"/>
    <n v="4.125"/>
  </r>
  <r>
    <x v="3"/>
    <x v="2"/>
    <x v="13"/>
    <x v="6"/>
    <n v="4.3125"/>
  </r>
  <r>
    <x v="3"/>
    <x v="3"/>
    <x v="13"/>
    <x v="6"/>
    <n v="3.4166666666666665"/>
  </r>
  <r>
    <x v="3"/>
    <x v="4"/>
    <x v="13"/>
    <x v="6"/>
    <n v="3.875"/>
  </r>
  <r>
    <x v="3"/>
    <x v="5"/>
    <x v="13"/>
    <x v="6"/>
    <n v="4"/>
  </r>
  <r>
    <x v="3"/>
    <x v="6"/>
    <x v="13"/>
    <x v="6"/>
    <n v="4"/>
  </r>
  <r>
    <x v="3"/>
    <x v="0"/>
    <x v="14"/>
    <x v="6"/>
    <n v="3.9375"/>
  </r>
  <r>
    <x v="3"/>
    <x v="1"/>
    <x v="14"/>
    <x v="6"/>
    <n v="4"/>
  </r>
  <r>
    <x v="3"/>
    <x v="2"/>
    <x v="14"/>
    <x v="6"/>
    <n v="3.875"/>
  </r>
  <r>
    <x v="3"/>
    <x v="3"/>
    <x v="14"/>
    <x v="6"/>
    <n v="3"/>
  </r>
  <r>
    <x v="3"/>
    <x v="4"/>
    <x v="14"/>
    <x v="6"/>
    <n v="3.5357142857142856"/>
  </r>
  <r>
    <x v="3"/>
    <x v="5"/>
    <x v="14"/>
    <x v="6"/>
    <n v="4"/>
  </r>
  <r>
    <x v="3"/>
    <x v="6"/>
    <x v="14"/>
    <x v="6"/>
    <n v="3.3000000000000003"/>
  </r>
  <r>
    <x v="3"/>
    <x v="0"/>
    <x v="15"/>
    <x v="6"/>
    <n v="3.5"/>
  </r>
  <r>
    <x v="3"/>
    <x v="1"/>
    <x v="15"/>
    <x v="6"/>
    <n v="3.5"/>
  </r>
  <r>
    <x v="3"/>
    <x v="2"/>
    <x v="15"/>
    <x v="6"/>
    <n v="3.5"/>
  </r>
  <r>
    <x v="3"/>
    <x v="3"/>
    <x v="15"/>
    <x v="6"/>
    <n v="3.0833333333333335"/>
  </r>
  <r>
    <x v="3"/>
    <x v="4"/>
    <x v="15"/>
    <x v="6"/>
    <n v="3.3214285714285716"/>
  </r>
  <r>
    <x v="3"/>
    <x v="5"/>
    <x v="15"/>
    <x v="6"/>
    <n v="3"/>
  </r>
  <r>
    <x v="3"/>
    <x v="6"/>
    <x v="15"/>
    <x v="6"/>
    <n v="3.3000000000000003"/>
  </r>
  <r>
    <x v="4"/>
    <x v="0"/>
    <x v="16"/>
    <x v="6"/>
    <n v="3.25"/>
  </r>
  <r>
    <x v="4"/>
    <x v="1"/>
    <x v="16"/>
    <x v="6"/>
    <n v="3.25"/>
  </r>
  <r>
    <x v="4"/>
    <x v="2"/>
    <x v="16"/>
    <x v="6"/>
    <n v="3.25"/>
  </r>
  <r>
    <x v="4"/>
    <x v="3"/>
    <x v="16"/>
    <x v="6"/>
    <n v="3.4583333333333335"/>
  </r>
  <r>
    <x v="4"/>
    <x v="4"/>
    <x v="16"/>
    <x v="6"/>
    <n v="3.3392857142857144"/>
  </r>
  <r>
    <x v="4"/>
    <x v="5"/>
    <x v="16"/>
    <x v="6"/>
    <n v="3.4"/>
  </r>
  <r>
    <x v="4"/>
    <x v="6"/>
    <x v="16"/>
    <x v="6"/>
    <n v="3.2692307692307692"/>
  </r>
  <r>
    <x v="4"/>
    <x v="0"/>
    <x v="17"/>
    <x v="6"/>
    <n v="4.0531249999999996"/>
  </r>
  <r>
    <x v="4"/>
    <x v="1"/>
    <x v="17"/>
    <x v="6"/>
    <n v="3.9427083333333335"/>
  </r>
  <r>
    <x v="4"/>
    <x v="2"/>
    <x v="17"/>
    <x v="6"/>
    <n v="4.1635416666666671"/>
  </r>
  <r>
    <x v="4"/>
    <x v="3"/>
    <x v="17"/>
    <x v="6"/>
    <n v="3.2284722222222224"/>
  </r>
  <r>
    <x v="4"/>
    <x v="4"/>
    <x v="17"/>
    <x v="6"/>
    <n v="3.699702380952381"/>
  </r>
  <r>
    <x v="4"/>
    <x v="5"/>
    <x v="17"/>
    <x v="6"/>
    <n v="3.6366666666666676"/>
  </r>
  <r>
    <x v="4"/>
    <x v="6"/>
    <x v="17"/>
    <x v="6"/>
    <n v="3.7724358974358978"/>
  </r>
  <r>
    <x v="0"/>
    <x v="0"/>
    <x v="0"/>
    <x v="7"/>
    <n v="4.25"/>
  </r>
  <r>
    <x v="0"/>
    <x v="1"/>
    <x v="0"/>
    <x v="7"/>
    <n v="4.25"/>
  </r>
  <r>
    <x v="0"/>
    <x v="2"/>
    <x v="0"/>
    <x v="7"/>
    <n v="4.25"/>
  </r>
  <r>
    <x v="0"/>
    <x v="3"/>
    <x v="0"/>
    <x v="7"/>
    <n v="3.4583333333333335"/>
  </r>
  <r>
    <x v="0"/>
    <x v="4"/>
    <x v="0"/>
    <x v="7"/>
    <n v="3.9107142857142856"/>
  </r>
  <r>
    <x v="0"/>
    <x v="5"/>
    <x v="0"/>
    <x v="7"/>
    <n v="3.84375"/>
  </r>
  <r>
    <x v="0"/>
    <x v="6"/>
    <x v="0"/>
    <x v="7"/>
    <n v="4"/>
  </r>
  <r>
    <x v="0"/>
    <x v="0"/>
    <x v="1"/>
    <x v="7"/>
    <n v="4.0625"/>
  </r>
  <r>
    <x v="0"/>
    <x v="1"/>
    <x v="1"/>
    <x v="7"/>
    <n v="3.875"/>
  </r>
  <r>
    <x v="0"/>
    <x v="2"/>
    <x v="1"/>
    <x v="7"/>
    <n v="4.25"/>
  </r>
  <r>
    <x v="0"/>
    <x v="3"/>
    <x v="1"/>
    <x v="7"/>
    <n v="3.1666666666666665"/>
  </r>
  <r>
    <x v="0"/>
    <x v="4"/>
    <x v="1"/>
    <x v="7"/>
    <n v="3.6785714285714284"/>
  </r>
  <r>
    <x v="0"/>
    <x v="5"/>
    <x v="1"/>
    <x v="7"/>
    <n v="3.5"/>
  </r>
  <r>
    <x v="0"/>
    <x v="6"/>
    <x v="1"/>
    <x v="7"/>
    <n v="3.9000000000000004"/>
  </r>
  <r>
    <x v="0"/>
    <x v="0"/>
    <x v="2"/>
    <x v="7"/>
    <n v="4.28125"/>
  </r>
  <r>
    <x v="0"/>
    <x v="1"/>
    <x v="2"/>
    <x v="7"/>
    <n v="4.0625"/>
  </r>
  <r>
    <x v="0"/>
    <x v="2"/>
    <x v="2"/>
    <x v="7"/>
    <n v="4.5"/>
  </r>
  <r>
    <x v="0"/>
    <x v="3"/>
    <x v="2"/>
    <x v="7"/>
    <n v="3.4166666666666665"/>
  </r>
  <r>
    <x v="0"/>
    <x v="4"/>
    <x v="2"/>
    <x v="7"/>
    <n v="3.9107142857142856"/>
  </r>
  <r>
    <x v="0"/>
    <x v="5"/>
    <x v="2"/>
    <x v="7"/>
    <n v="3.6"/>
  </r>
  <r>
    <x v="0"/>
    <x v="6"/>
    <x v="2"/>
    <x v="7"/>
    <n v="4.3"/>
  </r>
  <r>
    <x v="1"/>
    <x v="0"/>
    <x v="3"/>
    <x v="7"/>
    <n v="4.28125"/>
  </r>
  <r>
    <x v="1"/>
    <x v="1"/>
    <x v="3"/>
    <x v="7"/>
    <n v="4.25"/>
  </r>
  <r>
    <x v="1"/>
    <x v="2"/>
    <x v="3"/>
    <x v="7"/>
    <n v="4.3125"/>
  </r>
  <r>
    <x v="1"/>
    <x v="3"/>
    <x v="3"/>
    <x v="7"/>
    <n v="3.8333333333333335"/>
  </r>
  <r>
    <x v="1"/>
    <x v="4"/>
    <x v="3"/>
    <x v="7"/>
    <n v="4.0892857142857144"/>
  </r>
  <r>
    <x v="1"/>
    <x v="5"/>
    <x v="3"/>
    <x v="7"/>
    <n v="3.9000000000000004"/>
  </r>
  <r>
    <x v="1"/>
    <x v="6"/>
    <x v="3"/>
    <x v="7"/>
    <n v="4.3"/>
  </r>
  <r>
    <x v="1"/>
    <x v="0"/>
    <x v="4"/>
    <x v="7"/>
    <n v="3.6875"/>
  </r>
  <r>
    <x v="1"/>
    <x v="1"/>
    <x v="4"/>
    <x v="7"/>
    <n v="3.4375"/>
  </r>
  <r>
    <x v="1"/>
    <x v="2"/>
    <x v="4"/>
    <x v="7"/>
    <n v="3.9375"/>
  </r>
  <r>
    <x v="1"/>
    <x v="3"/>
    <x v="4"/>
    <x v="7"/>
    <n v="3.0416666666666665"/>
  </r>
  <r>
    <x v="1"/>
    <x v="4"/>
    <x v="4"/>
    <x v="7"/>
    <n v="3.4107142857142856"/>
  </r>
  <r>
    <x v="1"/>
    <x v="5"/>
    <x v="4"/>
    <x v="7"/>
    <n v="3.2"/>
  </r>
  <r>
    <x v="1"/>
    <x v="6"/>
    <x v="4"/>
    <x v="7"/>
    <n v="3.7"/>
  </r>
  <r>
    <x v="1"/>
    <x v="0"/>
    <x v="5"/>
    <x v="7"/>
    <n v="3.90625"/>
  </r>
  <r>
    <x v="1"/>
    <x v="1"/>
    <x v="5"/>
    <x v="7"/>
    <n v="3.625"/>
  </r>
  <r>
    <x v="1"/>
    <x v="2"/>
    <x v="5"/>
    <x v="7"/>
    <n v="4.1875"/>
  </r>
  <r>
    <x v="1"/>
    <x v="3"/>
    <x v="5"/>
    <x v="7"/>
    <n v="2.75"/>
  </r>
  <r>
    <x v="1"/>
    <x v="4"/>
    <x v="5"/>
    <x v="7"/>
    <n v="3.4107142857142856"/>
  </r>
  <r>
    <x v="1"/>
    <x v="5"/>
    <x v="5"/>
    <x v="7"/>
    <n v="3.2"/>
  </r>
  <r>
    <x v="1"/>
    <x v="6"/>
    <x v="5"/>
    <x v="7"/>
    <n v="3.7"/>
  </r>
  <r>
    <x v="2"/>
    <x v="0"/>
    <x v="6"/>
    <x v="7"/>
    <n v="4.03125"/>
  </r>
  <r>
    <x v="2"/>
    <x v="1"/>
    <x v="6"/>
    <x v="7"/>
    <n v="3.875"/>
  </r>
  <r>
    <x v="2"/>
    <x v="2"/>
    <x v="6"/>
    <x v="7"/>
    <n v="4.1875"/>
  </r>
  <r>
    <x v="2"/>
    <x v="3"/>
    <x v="6"/>
    <x v="7"/>
    <n v="3.125"/>
  </r>
  <r>
    <x v="2"/>
    <x v="4"/>
    <x v="6"/>
    <x v="7"/>
    <n v="3.6428571428571428"/>
  </r>
  <r>
    <x v="2"/>
    <x v="5"/>
    <x v="6"/>
    <x v="7"/>
    <n v="3.5"/>
  </r>
  <r>
    <x v="2"/>
    <x v="6"/>
    <x v="6"/>
    <x v="7"/>
    <n v="3.8000000000000003"/>
  </r>
  <r>
    <x v="2"/>
    <x v="0"/>
    <x v="7"/>
    <x v="7"/>
    <n v="4.28125"/>
  </r>
  <r>
    <x v="2"/>
    <x v="1"/>
    <x v="7"/>
    <x v="7"/>
    <n v="4.0625"/>
  </r>
  <r>
    <x v="2"/>
    <x v="2"/>
    <x v="7"/>
    <x v="7"/>
    <n v="4.5"/>
  </r>
  <r>
    <x v="2"/>
    <x v="3"/>
    <x v="7"/>
    <x v="7"/>
    <n v="3.1666666666666665"/>
  </r>
  <r>
    <x v="2"/>
    <x v="4"/>
    <x v="7"/>
    <x v="7"/>
    <n v="3.8035714285714284"/>
  </r>
  <r>
    <x v="2"/>
    <x v="5"/>
    <x v="7"/>
    <x v="7"/>
    <n v="3.6"/>
  </r>
  <r>
    <x v="2"/>
    <x v="6"/>
    <x v="7"/>
    <x v="7"/>
    <n v="4"/>
  </r>
  <r>
    <x v="2"/>
    <x v="0"/>
    <x v="8"/>
    <x v="7"/>
    <n v="4.375"/>
  </r>
  <r>
    <x v="2"/>
    <x v="1"/>
    <x v="8"/>
    <x v="7"/>
    <n v="4.1875"/>
  </r>
  <r>
    <x v="2"/>
    <x v="2"/>
    <x v="8"/>
    <x v="7"/>
    <n v="4.5625"/>
  </r>
  <r>
    <x v="2"/>
    <x v="3"/>
    <x v="8"/>
    <x v="7"/>
    <n v="3.3333333333333335"/>
  </r>
  <r>
    <x v="2"/>
    <x v="4"/>
    <x v="8"/>
    <x v="7"/>
    <n v="3.9285714285714284"/>
  </r>
  <r>
    <x v="2"/>
    <x v="5"/>
    <x v="8"/>
    <x v="7"/>
    <n v="3.8000000000000003"/>
  </r>
  <r>
    <x v="2"/>
    <x v="6"/>
    <x v="8"/>
    <x v="7"/>
    <n v="4.1000000000000005"/>
  </r>
  <r>
    <x v="2"/>
    <x v="0"/>
    <x v="9"/>
    <x v="7"/>
    <n v="4.03125"/>
  </r>
  <r>
    <x v="2"/>
    <x v="1"/>
    <x v="9"/>
    <x v="7"/>
    <n v="3.8125"/>
  </r>
  <r>
    <x v="2"/>
    <x v="2"/>
    <x v="9"/>
    <x v="7"/>
    <n v="4.25"/>
  </r>
  <r>
    <x v="2"/>
    <x v="3"/>
    <x v="9"/>
    <x v="7"/>
    <n v="3.2083333333333335"/>
  </r>
  <r>
    <x v="2"/>
    <x v="4"/>
    <x v="9"/>
    <x v="7"/>
    <n v="3.6785714285714284"/>
  </r>
  <r>
    <x v="2"/>
    <x v="5"/>
    <x v="9"/>
    <x v="7"/>
    <n v="3.5"/>
  </r>
  <r>
    <x v="2"/>
    <x v="6"/>
    <x v="9"/>
    <x v="7"/>
    <n v="3.9000000000000004"/>
  </r>
  <r>
    <x v="2"/>
    <x v="0"/>
    <x v="10"/>
    <x v="7"/>
    <n v="3.78125"/>
  </r>
  <r>
    <x v="2"/>
    <x v="1"/>
    <x v="10"/>
    <x v="7"/>
    <n v="3.8125"/>
  </r>
  <r>
    <x v="2"/>
    <x v="2"/>
    <x v="10"/>
    <x v="7"/>
    <n v="3.75"/>
  </r>
  <r>
    <x v="2"/>
    <x v="3"/>
    <x v="10"/>
    <x v="7"/>
    <n v="3.1666666666666665"/>
  </r>
  <r>
    <x v="2"/>
    <x v="4"/>
    <x v="10"/>
    <x v="7"/>
    <n v="3.5178571428571428"/>
  </r>
  <r>
    <x v="2"/>
    <x v="5"/>
    <x v="10"/>
    <x v="7"/>
    <n v="3.5"/>
  </r>
  <r>
    <x v="2"/>
    <x v="6"/>
    <x v="10"/>
    <x v="7"/>
    <n v="3.5"/>
  </r>
  <r>
    <x v="3"/>
    <x v="0"/>
    <x v="11"/>
    <x v="7"/>
    <n v="3.65625"/>
  </r>
  <r>
    <x v="3"/>
    <x v="1"/>
    <x v="11"/>
    <x v="7"/>
    <n v="3.375"/>
  </r>
  <r>
    <x v="3"/>
    <x v="2"/>
    <x v="11"/>
    <x v="7"/>
    <n v="3.9375"/>
  </r>
  <r>
    <x v="3"/>
    <x v="3"/>
    <x v="11"/>
    <x v="7"/>
    <n v="3.3333333333333335"/>
  </r>
  <r>
    <x v="3"/>
    <x v="4"/>
    <x v="11"/>
    <x v="7"/>
    <n v="3.5178571428571428"/>
  </r>
  <r>
    <x v="3"/>
    <x v="5"/>
    <x v="11"/>
    <x v="7"/>
    <n v="3.4000000000000004"/>
  </r>
  <r>
    <x v="3"/>
    <x v="6"/>
    <x v="11"/>
    <x v="7"/>
    <n v="3.6"/>
  </r>
  <r>
    <x v="3"/>
    <x v="0"/>
    <x v="12"/>
    <x v="7"/>
    <n v="4.15625"/>
  </r>
  <r>
    <x v="3"/>
    <x v="1"/>
    <x v="12"/>
    <x v="7"/>
    <n v="3.9375"/>
  </r>
  <r>
    <x v="3"/>
    <x v="2"/>
    <x v="12"/>
    <x v="7"/>
    <n v="4.375"/>
  </r>
  <r>
    <x v="3"/>
    <x v="3"/>
    <x v="12"/>
    <x v="7"/>
    <n v="3.2916666666666665"/>
  </r>
  <r>
    <x v="3"/>
    <x v="4"/>
    <x v="12"/>
    <x v="7"/>
    <n v="3.7857142857142856"/>
  </r>
  <r>
    <x v="3"/>
    <x v="5"/>
    <x v="12"/>
    <x v="7"/>
    <n v="3.6"/>
  </r>
  <r>
    <x v="3"/>
    <x v="6"/>
    <x v="12"/>
    <x v="7"/>
    <n v="4"/>
  </r>
  <r>
    <x v="3"/>
    <x v="0"/>
    <x v="13"/>
    <x v="7"/>
    <n v="4.25"/>
  </r>
  <r>
    <x v="3"/>
    <x v="1"/>
    <x v="13"/>
    <x v="7"/>
    <n v="4.1875"/>
  </r>
  <r>
    <x v="3"/>
    <x v="2"/>
    <x v="13"/>
    <x v="7"/>
    <n v="4.3125"/>
  </r>
  <r>
    <x v="3"/>
    <x v="3"/>
    <x v="13"/>
    <x v="7"/>
    <n v="3.4166666666666665"/>
  </r>
  <r>
    <x v="3"/>
    <x v="4"/>
    <x v="13"/>
    <x v="7"/>
    <n v="3.8928571428571428"/>
  </r>
  <r>
    <x v="3"/>
    <x v="5"/>
    <x v="13"/>
    <x v="7"/>
    <n v="3.8000000000000003"/>
  </r>
  <r>
    <x v="3"/>
    <x v="6"/>
    <x v="13"/>
    <x v="7"/>
    <n v="4.1000000000000005"/>
  </r>
  <r>
    <x v="3"/>
    <x v="0"/>
    <x v="14"/>
    <x v="7"/>
    <n v="3.9375"/>
  </r>
  <r>
    <x v="3"/>
    <x v="1"/>
    <x v="14"/>
    <x v="7"/>
    <n v="3.9375"/>
  </r>
  <r>
    <x v="3"/>
    <x v="2"/>
    <x v="14"/>
    <x v="7"/>
    <n v="3.9375"/>
  </r>
  <r>
    <x v="3"/>
    <x v="3"/>
    <x v="14"/>
    <x v="7"/>
    <n v="3"/>
  </r>
  <r>
    <x v="3"/>
    <x v="4"/>
    <x v="14"/>
    <x v="7"/>
    <n v="3.5357142857142856"/>
  </r>
  <r>
    <x v="3"/>
    <x v="5"/>
    <x v="14"/>
    <x v="7"/>
    <n v="3.6"/>
  </r>
  <r>
    <x v="3"/>
    <x v="6"/>
    <x v="14"/>
    <x v="7"/>
    <n v="3.5"/>
  </r>
  <r>
    <x v="3"/>
    <x v="0"/>
    <x v="15"/>
    <x v="7"/>
    <n v="3.46875"/>
  </r>
  <r>
    <x v="3"/>
    <x v="1"/>
    <x v="15"/>
    <x v="7"/>
    <n v="3.3125"/>
  </r>
  <r>
    <x v="3"/>
    <x v="2"/>
    <x v="15"/>
    <x v="7"/>
    <n v="3.625"/>
  </r>
  <r>
    <x v="3"/>
    <x v="3"/>
    <x v="15"/>
    <x v="7"/>
    <n v="3.1666666666666665"/>
  </r>
  <r>
    <x v="3"/>
    <x v="4"/>
    <x v="15"/>
    <x v="7"/>
    <n v="3.3392857142857144"/>
  </r>
  <r>
    <x v="3"/>
    <x v="5"/>
    <x v="15"/>
    <x v="7"/>
    <n v="3.3000000000000003"/>
  </r>
  <r>
    <x v="3"/>
    <x v="6"/>
    <x v="15"/>
    <x v="7"/>
    <n v="3.4000000000000004"/>
  </r>
  <r>
    <x v="4"/>
    <x v="0"/>
    <x v="16"/>
    <x v="7"/>
    <n v="3.5625"/>
  </r>
  <r>
    <x v="4"/>
    <x v="1"/>
    <x v="16"/>
    <x v="7"/>
    <n v="3.6875"/>
  </r>
  <r>
    <x v="4"/>
    <x v="2"/>
    <x v="16"/>
    <x v="7"/>
    <n v="3.4375"/>
  </r>
  <r>
    <x v="4"/>
    <x v="3"/>
    <x v="16"/>
    <x v="7"/>
    <n v="3.4583333333333335"/>
  </r>
  <r>
    <x v="4"/>
    <x v="4"/>
    <x v="16"/>
    <x v="7"/>
    <n v="3.5178571428571428"/>
  </r>
  <r>
    <x v="4"/>
    <x v="5"/>
    <x v="16"/>
    <x v="7"/>
    <n v="3.59375"/>
  </r>
  <r>
    <x v="4"/>
    <x v="6"/>
    <x v="16"/>
    <x v="7"/>
    <n v="3.4166666666666665"/>
  </r>
  <r>
    <x v="4"/>
    <x v="0"/>
    <x v="17"/>
    <x v="7"/>
    <n v="4.0374999999999996"/>
  </r>
  <r>
    <x v="4"/>
    <x v="1"/>
    <x v="17"/>
    <x v="7"/>
    <n v="3.8833333333333333"/>
  </r>
  <r>
    <x v="4"/>
    <x v="2"/>
    <x v="17"/>
    <x v="7"/>
    <n v="4.1916666666666664"/>
  </r>
  <r>
    <x v="4"/>
    <x v="3"/>
    <x v="17"/>
    <x v="7"/>
    <n v="3.2493055555555559"/>
  </r>
  <r>
    <x v="4"/>
    <x v="4"/>
    <x v="17"/>
    <x v="7"/>
    <n v="3.699702380952381"/>
  </r>
  <r>
    <x v="4"/>
    <x v="5"/>
    <x v="17"/>
    <x v="7"/>
    <n v="3.5640624999999999"/>
  </r>
  <r>
    <x v="4"/>
    <x v="6"/>
    <x v="17"/>
    <x v="7"/>
    <n v="3.8805555555555551"/>
  </r>
  <r>
    <x v="0"/>
    <x v="0"/>
    <x v="0"/>
    <x v="8"/>
    <n v="4.0882352941176467"/>
  </r>
  <r>
    <x v="0"/>
    <x v="1"/>
    <x v="0"/>
    <x v="8"/>
    <n v="3.8888888888888888"/>
  </r>
  <r>
    <x v="0"/>
    <x v="2"/>
    <x v="0"/>
    <x v="8"/>
    <n v="4.3125"/>
  </r>
  <r>
    <x v="0"/>
    <x v="3"/>
    <x v="0"/>
    <x v="8"/>
    <n v="3.375"/>
  </r>
  <r>
    <x v="0"/>
    <x v="4"/>
    <x v="0"/>
    <x v="8"/>
    <n v="3.7931034482758621"/>
  </r>
  <r>
    <x v="0"/>
    <x v="5"/>
    <x v="0"/>
    <x v="8"/>
    <n v="3.6470588235294117"/>
  </r>
  <r>
    <x v="0"/>
    <x v="6"/>
    <x v="0"/>
    <x v="8"/>
    <n v="4"/>
  </r>
  <r>
    <x v="0"/>
    <x v="0"/>
    <x v="1"/>
    <x v="8"/>
    <n v="4"/>
  </r>
  <r>
    <x v="0"/>
    <x v="1"/>
    <x v="1"/>
    <x v="8"/>
    <n v="3.7777777777777777"/>
  </r>
  <r>
    <x v="0"/>
    <x v="2"/>
    <x v="1"/>
    <x v="8"/>
    <n v="4.25"/>
  </r>
  <r>
    <x v="0"/>
    <x v="3"/>
    <x v="1"/>
    <x v="8"/>
    <n v="3.1666666666666665"/>
  </r>
  <r>
    <x v="0"/>
    <x v="4"/>
    <x v="1"/>
    <x v="8"/>
    <n v="3.6551724137931036"/>
  </r>
  <r>
    <x v="0"/>
    <x v="5"/>
    <x v="1"/>
    <x v="8"/>
    <n v="3.5"/>
  </r>
  <r>
    <x v="0"/>
    <x v="6"/>
    <x v="1"/>
    <x v="8"/>
    <n v="3.8000000000000003"/>
  </r>
  <r>
    <x v="0"/>
    <x v="0"/>
    <x v="2"/>
    <x v="8"/>
    <n v="4.2352941176470589"/>
  </r>
  <r>
    <x v="0"/>
    <x v="1"/>
    <x v="2"/>
    <x v="8"/>
    <n v="4"/>
  </r>
  <r>
    <x v="0"/>
    <x v="2"/>
    <x v="2"/>
    <x v="8"/>
    <n v="4.5"/>
  </r>
  <r>
    <x v="0"/>
    <x v="3"/>
    <x v="2"/>
    <x v="8"/>
    <n v="3.375"/>
  </r>
  <r>
    <x v="0"/>
    <x v="4"/>
    <x v="2"/>
    <x v="8"/>
    <n v="3.8793103448275863"/>
  </r>
  <r>
    <x v="0"/>
    <x v="5"/>
    <x v="2"/>
    <x v="8"/>
    <n v="3.6"/>
  </r>
  <r>
    <x v="0"/>
    <x v="6"/>
    <x v="2"/>
    <x v="8"/>
    <n v="4.3"/>
  </r>
  <r>
    <x v="1"/>
    <x v="0"/>
    <x v="3"/>
    <x v="8"/>
    <n v="4.2647058823529411"/>
  </r>
  <r>
    <x v="1"/>
    <x v="1"/>
    <x v="3"/>
    <x v="8"/>
    <n v="4.166666666666667"/>
  </r>
  <r>
    <x v="1"/>
    <x v="2"/>
    <x v="3"/>
    <x v="8"/>
    <n v="4.375"/>
  </r>
  <r>
    <x v="1"/>
    <x v="3"/>
    <x v="3"/>
    <x v="8"/>
    <n v="3.8333333333333335"/>
  </r>
  <r>
    <x v="1"/>
    <x v="4"/>
    <x v="3"/>
    <x v="8"/>
    <n v="4.0862068965517242"/>
  </r>
  <r>
    <x v="1"/>
    <x v="5"/>
    <x v="3"/>
    <x v="8"/>
    <n v="3.9000000000000004"/>
  </r>
  <r>
    <x v="1"/>
    <x v="6"/>
    <x v="3"/>
    <x v="8"/>
    <n v="4.3"/>
  </r>
  <r>
    <x v="1"/>
    <x v="0"/>
    <x v="4"/>
    <x v="8"/>
    <n v="3.7058823529411766"/>
  </r>
  <r>
    <x v="1"/>
    <x v="1"/>
    <x v="4"/>
    <x v="8"/>
    <n v="3.3888888888888888"/>
  </r>
  <r>
    <x v="1"/>
    <x v="2"/>
    <x v="4"/>
    <x v="8"/>
    <n v="4.0625"/>
  </r>
  <r>
    <x v="1"/>
    <x v="3"/>
    <x v="4"/>
    <x v="8"/>
    <n v="3.0416666666666665"/>
  </r>
  <r>
    <x v="1"/>
    <x v="4"/>
    <x v="4"/>
    <x v="8"/>
    <n v="3.4310344827586206"/>
  </r>
  <r>
    <x v="1"/>
    <x v="5"/>
    <x v="4"/>
    <x v="8"/>
    <n v="3.2"/>
  </r>
  <r>
    <x v="1"/>
    <x v="6"/>
    <x v="4"/>
    <x v="8"/>
    <n v="3.8000000000000003"/>
  </r>
  <r>
    <x v="1"/>
    <x v="0"/>
    <x v="5"/>
    <x v="8"/>
    <n v="3.9117647058823528"/>
  </r>
  <r>
    <x v="1"/>
    <x v="1"/>
    <x v="5"/>
    <x v="8"/>
    <n v="3.6666666666666665"/>
  </r>
  <r>
    <x v="1"/>
    <x v="2"/>
    <x v="5"/>
    <x v="8"/>
    <n v="4.1875"/>
  </r>
  <r>
    <x v="1"/>
    <x v="3"/>
    <x v="5"/>
    <x v="8"/>
    <n v="2.75"/>
  </r>
  <r>
    <x v="1"/>
    <x v="4"/>
    <x v="5"/>
    <x v="8"/>
    <n v="3.4310344827586206"/>
  </r>
  <r>
    <x v="1"/>
    <x v="5"/>
    <x v="5"/>
    <x v="8"/>
    <n v="3.3000000000000003"/>
  </r>
  <r>
    <x v="1"/>
    <x v="6"/>
    <x v="5"/>
    <x v="8"/>
    <n v="3.7"/>
  </r>
  <r>
    <x v="2"/>
    <x v="0"/>
    <x v="6"/>
    <x v="8"/>
    <n v="4"/>
  </r>
  <r>
    <x v="2"/>
    <x v="1"/>
    <x v="6"/>
    <x v="8"/>
    <n v="3.8888888888888888"/>
  </r>
  <r>
    <x v="2"/>
    <x v="2"/>
    <x v="6"/>
    <x v="8"/>
    <n v="4.125"/>
  </r>
  <r>
    <x v="2"/>
    <x v="3"/>
    <x v="6"/>
    <x v="8"/>
    <n v="3"/>
  </r>
  <r>
    <x v="2"/>
    <x v="4"/>
    <x v="6"/>
    <x v="8"/>
    <n v="3.5862068965517242"/>
  </r>
  <r>
    <x v="2"/>
    <x v="5"/>
    <x v="6"/>
    <x v="8"/>
    <n v="3.5"/>
  </r>
  <r>
    <x v="2"/>
    <x v="6"/>
    <x v="6"/>
    <x v="8"/>
    <n v="3.7"/>
  </r>
  <r>
    <x v="2"/>
    <x v="0"/>
    <x v="7"/>
    <x v="8"/>
    <n v="4.3235294117647056"/>
  </r>
  <r>
    <x v="2"/>
    <x v="1"/>
    <x v="7"/>
    <x v="8"/>
    <n v="4.0555555555555554"/>
  </r>
  <r>
    <x v="2"/>
    <x v="2"/>
    <x v="7"/>
    <x v="8"/>
    <n v="4.625"/>
  </r>
  <r>
    <x v="2"/>
    <x v="3"/>
    <x v="7"/>
    <x v="8"/>
    <n v="3.2083333333333335"/>
  </r>
  <r>
    <x v="2"/>
    <x v="4"/>
    <x v="7"/>
    <x v="8"/>
    <n v="3.8620689655172415"/>
  </r>
  <r>
    <x v="2"/>
    <x v="5"/>
    <x v="7"/>
    <x v="8"/>
    <n v="3.7"/>
  </r>
  <r>
    <x v="2"/>
    <x v="6"/>
    <x v="7"/>
    <x v="8"/>
    <n v="4.1000000000000005"/>
  </r>
  <r>
    <x v="2"/>
    <x v="0"/>
    <x v="8"/>
    <x v="8"/>
    <n v="4.5"/>
  </r>
  <r>
    <x v="2"/>
    <x v="1"/>
    <x v="8"/>
    <x v="8"/>
    <n v="4.2777777777777777"/>
  </r>
  <r>
    <x v="2"/>
    <x v="2"/>
    <x v="8"/>
    <x v="8"/>
    <n v="4.75"/>
  </r>
  <r>
    <x v="2"/>
    <x v="3"/>
    <x v="8"/>
    <x v="8"/>
    <n v="3.4166666666666665"/>
  </r>
  <r>
    <x v="2"/>
    <x v="4"/>
    <x v="8"/>
    <x v="8"/>
    <n v="4.0517241379310347"/>
  </r>
  <r>
    <x v="2"/>
    <x v="5"/>
    <x v="8"/>
    <x v="8"/>
    <n v="3.9000000000000004"/>
  </r>
  <r>
    <x v="2"/>
    <x v="6"/>
    <x v="8"/>
    <x v="8"/>
    <n v="4.3"/>
  </r>
  <r>
    <x v="2"/>
    <x v="0"/>
    <x v="9"/>
    <x v="8"/>
    <n v="4"/>
  </r>
  <r>
    <x v="2"/>
    <x v="1"/>
    <x v="9"/>
    <x v="8"/>
    <n v="3.7777777777777777"/>
  </r>
  <r>
    <x v="2"/>
    <x v="2"/>
    <x v="9"/>
    <x v="8"/>
    <n v="4.25"/>
  </r>
  <r>
    <x v="2"/>
    <x v="3"/>
    <x v="9"/>
    <x v="8"/>
    <n v="3.0833333333333335"/>
  </r>
  <r>
    <x v="2"/>
    <x v="4"/>
    <x v="9"/>
    <x v="8"/>
    <n v="3.6206896551724137"/>
  </r>
  <r>
    <x v="2"/>
    <x v="5"/>
    <x v="9"/>
    <x v="8"/>
    <n v="3.5"/>
  </r>
  <r>
    <x v="2"/>
    <x v="6"/>
    <x v="9"/>
    <x v="8"/>
    <n v="3.8000000000000003"/>
  </r>
  <r>
    <x v="2"/>
    <x v="0"/>
    <x v="10"/>
    <x v="8"/>
    <n v="3.5882352941176472"/>
  </r>
  <r>
    <x v="2"/>
    <x v="1"/>
    <x v="10"/>
    <x v="8"/>
    <n v="3.5"/>
  </r>
  <r>
    <x v="2"/>
    <x v="2"/>
    <x v="10"/>
    <x v="8"/>
    <n v="3.6875"/>
  </r>
  <r>
    <x v="2"/>
    <x v="3"/>
    <x v="10"/>
    <x v="8"/>
    <n v="3.0416666666666665"/>
  </r>
  <r>
    <x v="2"/>
    <x v="4"/>
    <x v="10"/>
    <x v="8"/>
    <n v="3.3620689655172415"/>
  </r>
  <r>
    <x v="2"/>
    <x v="5"/>
    <x v="10"/>
    <x v="8"/>
    <n v="3.3000000000000003"/>
  </r>
  <r>
    <x v="2"/>
    <x v="6"/>
    <x v="10"/>
    <x v="8"/>
    <n v="3.5"/>
  </r>
  <r>
    <x v="3"/>
    <x v="0"/>
    <x v="11"/>
    <x v="8"/>
    <n v="3.7352941176470589"/>
  </r>
  <r>
    <x v="3"/>
    <x v="1"/>
    <x v="11"/>
    <x v="8"/>
    <n v="3.5"/>
  </r>
  <r>
    <x v="3"/>
    <x v="2"/>
    <x v="11"/>
    <x v="8"/>
    <n v="4"/>
  </r>
  <r>
    <x v="3"/>
    <x v="3"/>
    <x v="11"/>
    <x v="8"/>
    <n v="3.375"/>
  </r>
  <r>
    <x v="3"/>
    <x v="4"/>
    <x v="11"/>
    <x v="8"/>
    <n v="3.5862068965517242"/>
  </r>
  <r>
    <x v="3"/>
    <x v="5"/>
    <x v="11"/>
    <x v="8"/>
    <n v="3.5"/>
  </r>
  <r>
    <x v="3"/>
    <x v="6"/>
    <x v="11"/>
    <x v="8"/>
    <n v="3.7"/>
  </r>
  <r>
    <x v="3"/>
    <x v="0"/>
    <x v="12"/>
    <x v="8"/>
    <n v="4.1470588235294121"/>
  </r>
  <r>
    <x v="3"/>
    <x v="1"/>
    <x v="12"/>
    <x v="8"/>
    <n v="3.8333333333333335"/>
  </r>
  <r>
    <x v="3"/>
    <x v="2"/>
    <x v="12"/>
    <x v="8"/>
    <n v="4.5"/>
  </r>
  <r>
    <x v="3"/>
    <x v="3"/>
    <x v="12"/>
    <x v="8"/>
    <n v="3.375"/>
  </r>
  <r>
    <x v="3"/>
    <x v="4"/>
    <x v="12"/>
    <x v="8"/>
    <n v="3.8275862068965516"/>
  </r>
  <r>
    <x v="3"/>
    <x v="5"/>
    <x v="12"/>
    <x v="8"/>
    <n v="3.6"/>
  </r>
  <r>
    <x v="3"/>
    <x v="6"/>
    <x v="12"/>
    <x v="8"/>
    <n v="4.1000000000000005"/>
  </r>
  <r>
    <x v="3"/>
    <x v="0"/>
    <x v="13"/>
    <x v="8"/>
    <n v="4.2058823529411766"/>
  </r>
  <r>
    <x v="3"/>
    <x v="1"/>
    <x v="13"/>
    <x v="8"/>
    <n v="4.1111111111111107"/>
  </r>
  <r>
    <x v="3"/>
    <x v="2"/>
    <x v="13"/>
    <x v="8"/>
    <n v="4.3125"/>
  </r>
  <r>
    <x v="3"/>
    <x v="3"/>
    <x v="13"/>
    <x v="8"/>
    <n v="3.4583333333333335"/>
  </r>
  <r>
    <x v="3"/>
    <x v="4"/>
    <x v="13"/>
    <x v="8"/>
    <n v="3.896551724137931"/>
  </r>
  <r>
    <x v="3"/>
    <x v="5"/>
    <x v="13"/>
    <x v="8"/>
    <n v="3.8000000000000003"/>
  </r>
  <r>
    <x v="3"/>
    <x v="6"/>
    <x v="13"/>
    <x v="8"/>
    <n v="4.1000000000000005"/>
  </r>
  <r>
    <x v="3"/>
    <x v="0"/>
    <x v="14"/>
    <x v="8"/>
    <n v="3.8823529411764706"/>
  </r>
  <r>
    <x v="3"/>
    <x v="1"/>
    <x v="14"/>
    <x v="8"/>
    <n v="3.8333333333333335"/>
  </r>
  <r>
    <x v="3"/>
    <x v="2"/>
    <x v="14"/>
    <x v="8"/>
    <n v="3.9375"/>
  </r>
  <r>
    <x v="3"/>
    <x v="3"/>
    <x v="14"/>
    <x v="8"/>
    <n v="2.9583333333333335"/>
  </r>
  <r>
    <x v="3"/>
    <x v="4"/>
    <x v="14"/>
    <x v="8"/>
    <n v="3.5"/>
  </r>
  <r>
    <x v="3"/>
    <x v="5"/>
    <x v="14"/>
    <x v="8"/>
    <n v="3.5"/>
  </r>
  <r>
    <x v="3"/>
    <x v="6"/>
    <x v="14"/>
    <x v="8"/>
    <n v="3.5"/>
  </r>
  <r>
    <x v="3"/>
    <x v="0"/>
    <x v="15"/>
    <x v="8"/>
    <n v="3.5"/>
  </r>
  <r>
    <x v="3"/>
    <x v="1"/>
    <x v="15"/>
    <x v="8"/>
    <n v="3.3888888888888888"/>
  </r>
  <r>
    <x v="3"/>
    <x v="2"/>
    <x v="15"/>
    <x v="8"/>
    <n v="3.625"/>
  </r>
  <r>
    <x v="3"/>
    <x v="3"/>
    <x v="15"/>
    <x v="8"/>
    <n v="3.1666666666666665"/>
  </r>
  <r>
    <x v="3"/>
    <x v="4"/>
    <x v="15"/>
    <x v="8"/>
    <n v="3.3620689655172415"/>
  </r>
  <r>
    <x v="3"/>
    <x v="5"/>
    <x v="15"/>
    <x v="8"/>
    <n v="3.3000000000000003"/>
  </r>
  <r>
    <x v="3"/>
    <x v="6"/>
    <x v="15"/>
    <x v="8"/>
    <n v="3.5"/>
  </r>
  <r>
    <x v="4"/>
    <x v="0"/>
    <x v="16"/>
    <x v="8"/>
    <n v="4.0294117647058822"/>
  </r>
  <r>
    <x v="4"/>
    <x v="1"/>
    <x v="16"/>
    <x v="8"/>
    <n v="4"/>
  </r>
  <r>
    <x v="4"/>
    <x v="2"/>
    <x v="16"/>
    <x v="8"/>
    <n v="4.0625"/>
  </r>
  <r>
    <x v="4"/>
    <x v="3"/>
    <x v="16"/>
    <x v="8"/>
    <n v="3.8333333333333335"/>
  </r>
  <r>
    <x v="4"/>
    <x v="4"/>
    <x v="16"/>
    <x v="8"/>
    <n v="3.9482758620689653"/>
  </r>
  <r>
    <x v="4"/>
    <x v="5"/>
    <x v="16"/>
    <x v="8"/>
    <n v="3.9411764705882355"/>
  </r>
  <r>
    <x v="4"/>
    <x v="6"/>
    <x v="16"/>
    <x v="8"/>
    <n v="3.9583333333333335"/>
  </r>
  <r>
    <x v="4"/>
    <x v="0"/>
    <x v="17"/>
    <x v="8"/>
    <n v="4.0112745098039211"/>
  </r>
  <r>
    <x v="4"/>
    <x v="1"/>
    <x v="17"/>
    <x v="8"/>
    <n v="3.8157407407407407"/>
  </r>
  <r>
    <x v="4"/>
    <x v="2"/>
    <x v="17"/>
    <x v="8"/>
    <n v="4.2312500000000002"/>
  </r>
  <r>
    <x v="4"/>
    <x v="3"/>
    <x v="17"/>
    <x v="8"/>
    <n v="3.2326388888888893"/>
  </r>
  <r>
    <x v="4"/>
    <x v="4"/>
    <x v="17"/>
    <x v="8"/>
    <n v="3.6890804597701154"/>
  </r>
  <r>
    <x v="4"/>
    <x v="5"/>
    <x v="17"/>
    <x v="8"/>
    <n v="3.536274509803921"/>
  </r>
  <r>
    <x v="4"/>
    <x v="6"/>
    <x v="17"/>
    <x v="8"/>
    <n v="3.9055555555555554"/>
  </r>
  <r>
    <x v="0"/>
    <x v="0"/>
    <x v="0"/>
    <x v="9"/>
    <n v="4.0882352941176467"/>
  </r>
  <r>
    <x v="0"/>
    <x v="1"/>
    <x v="0"/>
    <x v="9"/>
    <n v="3.8888888888888888"/>
  </r>
  <r>
    <x v="0"/>
    <x v="2"/>
    <x v="0"/>
    <x v="9"/>
    <n v="4.3125"/>
  </r>
  <r>
    <x v="0"/>
    <x v="3"/>
    <x v="0"/>
    <x v="9"/>
    <n v="3.375"/>
  </r>
  <r>
    <x v="0"/>
    <x v="4"/>
    <x v="0"/>
    <x v="9"/>
    <n v="3.7931034482758599"/>
  </r>
  <r>
    <x v="0"/>
    <x v="5"/>
    <x v="0"/>
    <x v="9"/>
    <n v="3.6470588235294117"/>
  </r>
  <r>
    <x v="0"/>
    <x v="6"/>
    <x v="0"/>
    <x v="9"/>
    <n v="4"/>
  </r>
  <r>
    <x v="0"/>
    <x v="0"/>
    <x v="1"/>
    <x v="9"/>
    <n v="3.9705882352941178"/>
  </r>
  <r>
    <x v="0"/>
    <x v="1"/>
    <x v="1"/>
    <x v="9"/>
    <n v="3.7777777777777777"/>
  </r>
  <r>
    <x v="0"/>
    <x v="2"/>
    <x v="1"/>
    <x v="9"/>
    <n v="4.1875"/>
  </r>
  <r>
    <x v="0"/>
    <x v="3"/>
    <x v="1"/>
    <x v="9"/>
    <n v="3.125"/>
  </r>
  <r>
    <x v="0"/>
    <x v="4"/>
    <x v="1"/>
    <x v="9"/>
    <n v="3.6206896551724137"/>
  </r>
  <r>
    <x v="0"/>
    <x v="5"/>
    <x v="1"/>
    <x v="9"/>
    <n v="3.5"/>
  </r>
  <r>
    <x v="0"/>
    <x v="6"/>
    <x v="1"/>
    <x v="9"/>
    <n v="3.7"/>
  </r>
  <r>
    <x v="0"/>
    <x v="0"/>
    <x v="2"/>
    <x v="9"/>
    <n v="4.2058823529411766"/>
  </r>
  <r>
    <x v="0"/>
    <x v="1"/>
    <x v="2"/>
    <x v="9"/>
    <n v="4"/>
  </r>
  <r>
    <x v="0"/>
    <x v="2"/>
    <x v="2"/>
    <x v="9"/>
    <n v="4.4375"/>
  </r>
  <r>
    <x v="0"/>
    <x v="3"/>
    <x v="2"/>
    <x v="9"/>
    <n v="3.3333333333333335"/>
  </r>
  <r>
    <x v="0"/>
    <x v="4"/>
    <x v="2"/>
    <x v="9"/>
    <n v="3.8448275862068964"/>
  </r>
  <r>
    <x v="0"/>
    <x v="5"/>
    <x v="2"/>
    <x v="9"/>
    <n v="3.6"/>
  </r>
  <r>
    <x v="0"/>
    <x v="6"/>
    <x v="2"/>
    <x v="9"/>
    <n v="4.2"/>
  </r>
  <r>
    <x v="1"/>
    <x v="0"/>
    <x v="3"/>
    <x v="9"/>
    <n v="4.2647058823529411"/>
  </r>
  <r>
    <x v="1"/>
    <x v="1"/>
    <x v="3"/>
    <x v="9"/>
    <n v="4.166666666666667"/>
  </r>
  <r>
    <x v="1"/>
    <x v="2"/>
    <x v="3"/>
    <x v="9"/>
    <n v="4.375"/>
  </r>
  <r>
    <x v="1"/>
    <x v="3"/>
    <x v="3"/>
    <x v="9"/>
    <n v="3.8333333333333335"/>
  </r>
  <r>
    <x v="1"/>
    <x v="4"/>
    <x v="3"/>
    <x v="9"/>
    <n v="4.0862068965517242"/>
  </r>
  <r>
    <x v="1"/>
    <x v="5"/>
    <x v="3"/>
    <x v="9"/>
    <n v="3.9000000000000004"/>
  </r>
  <r>
    <x v="1"/>
    <x v="6"/>
    <x v="3"/>
    <x v="9"/>
    <n v="4.3"/>
  </r>
  <r>
    <x v="1"/>
    <x v="0"/>
    <x v="4"/>
    <x v="9"/>
    <n v="3.7058823529411766"/>
  </r>
  <r>
    <x v="1"/>
    <x v="1"/>
    <x v="4"/>
    <x v="9"/>
    <n v="3.3888888888888888"/>
  </r>
  <r>
    <x v="1"/>
    <x v="2"/>
    <x v="4"/>
    <x v="9"/>
    <n v="4.0625"/>
  </r>
  <r>
    <x v="1"/>
    <x v="3"/>
    <x v="4"/>
    <x v="9"/>
    <n v="3.0416666666666665"/>
  </r>
  <r>
    <x v="1"/>
    <x v="4"/>
    <x v="4"/>
    <x v="9"/>
    <n v="3.4310344827586206"/>
  </r>
  <r>
    <x v="1"/>
    <x v="5"/>
    <x v="4"/>
    <x v="9"/>
    <n v="3.2"/>
  </r>
  <r>
    <x v="1"/>
    <x v="6"/>
    <x v="4"/>
    <x v="9"/>
    <n v="3.7"/>
  </r>
  <r>
    <x v="1"/>
    <x v="0"/>
    <x v="5"/>
    <x v="9"/>
    <n v="3.9117647058823528"/>
  </r>
  <r>
    <x v="1"/>
    <x v="1"/>
    <x v="5"/>
    <x v="9"/>
    <n v="3.6666666666666665"/>
  </r>
  <r>
    <x v="1"/>
    <x v="2"/>
    <x v="5"/>
    <x v="9"/>
    <n v="4.1875"/>
  </r>
  <r>
    <x v="1"/>
    <x v="3"/>
    <x v="5"/>
    <x v="9"/>
    <n v="2.75"/>
  </r>
  <r>
    <x v="1"/>
    <x v="4"/>
    <x v="5"/>
    <x v="9"/>
    <n v="3.4310344827586206"/>
  </r>
  <r>
    <x v="1"/>
    <x v="5"/>
    <x v="5"/>
    <x v="9"/>
    <n v="3.3000000000000003"/>
  </r>
  <r>
    <x v="1"/>
    <x v="6"/>
    <x v="5"/>
    <x v="9"/>
    <n v="3.6"/>
  </r>
  <r>
    <x v="2"/>
    <x v="0"/>
    <x v="6"/>
    <x v="9"/>
    <n v="4"/>
  </r>
  <r>
    <x v="2"/>
    <x v="1"/>
    <x v="6"/>
    <x v="9"/>
    <n v="3.8888888888888888"/>
  </r>
  <r>
    <x v="2"/>
    <x v="2"/>
    <x v="6"/>
    <x v="9"/>
    <n v="4.125"/>
  </r>
  <r>
    <x v="2"/>
    <x v="3"/>
    <x v="6"/>
    <x v="9"/>
    <n v="3"/>
  </r>
  <r>
    <x v="2"/>
    <x v="4"/>
    <x v="6"/>
    <x v="9"/>
    <n v="3.5862068965517242"/>
  </r>
  <r>
    <x v="2"/>
    <x v="5"/>
    <x v="6"/>
    <x v="9"/>
    <n v="3.5"/>
  </r>
  <r>
    <x v="2"/>
    <x v="6"/>
    <x v="6"/>
    <x v="9"/>
    <n v="3.6"/>
  </r>
  <r>
    <x v="2"/>
    <x v="0"/>
    <x v="7"/>
    <x v="9"/>
    <n v="4.3235294117647056"/>
  </r>
  <r>
    <x v="2"/>
    <x v="1"/>
    <x v="7"/>
    <x v="9"/>
    <n v="4.0555555555555554"/>
  </r>
  <r>
    <x v="2"/>
    <x v="2"/>
    <x v="7"/>
    <x v="9"/>
    <n v="4.625"/>
  </r>
  <r>
    <x v="2"/>
    <x v="3"/>
    <x v="7"/>
    <x v="9"/>
    <n v="3.2083333333333335"/>
  </r>
  <r>
    <x v="2"/>
    <x v="4"/>
    <x v="7"/>
    <x v="9"/>
    <n v="3.8620689655172415"/>
  </r>
  <r>
    <x v="2"/>
    <x v="5"/>
    <x v="7"/>
    <x v="9"/>
    <n v="3.7"/>
  </r>
  <r>
    <x v="2"/>
    <x v="6"/>
    <x v="7"/>
    <x v="9"/>
    <n v="4"/>
  </r>
  <r>
    <x v="2"/>
    <x v="0"/>
    <x v="8"/>
    <x v="9"/>
    <n v="4.4705882352941178"/>
  </r>
  <r>
    <x v="2"/>
    <x v="1"/>
    <x v="8"/>
    <x v="9"/>
    <n v="4.2777777777777777"/>
  </r>
  <r>
    <x v="2"/>
    <x v="2"/>
    <x v="8"/>
    <x v="9"/>
    <n v="4.6875"/>
  </r>
  <r>
    <x v="2"/>
    <x v="3"/>
    <x v="8"/>
    <x v="9"/>
    <n v="3.4166666666666665"/>
  </r>
  <r>
    <x v="2"/>
    <x v="4"/>
    <x v="8"/>
    <x v="9"/>
    <n v="4.0344827586206895"/>
  </r>
  <r>
    <x v="2"/>
    <x v="5"/>
    <x v="8"/>
    <x v="9"/>
    <n v="3.9000000000000004"/>
  </r>
  <r>
    <x v="2"/>
    <x v="6"/>
    <x v="8"/>
    <x v="9"/>
    <n v="4.2"/>
  </r>
  <r>
    <x v="2"/>
    <x v="0"/>
    <x v="9"/>
    <x v="9"/>
    <n v="4"/>
  </r>
  <r>
    <x v="2"/>
    <x v="1"/>
    <x v="9"/>
    <x v="9"/>
    <n v="3.7777777777777777"/>
  </r>
  <r>
    <x v="2"/>
    <x v="2"/>
    <x v="9"/>
    <x v="9"/>
    <n v="4.25"/>
  </r>
  <r>
    <x v="2"/>
    <x v="3"/>
    <x v="9"/>
    <x v="9"/>
    <n v="3.0833333333333335"/>
  </r>
  <r>
    <x v="2"/>
    <x v="4"/>
    <x v="9"/>
    <x v="9"/>
    <n v="3.6206896551724137"/>
  </r>
  <r>
    <x v="2"/>
    <x v="5"/>
    <x v="9"/>
    <x v="9"/>
    <n v="3.5"/>
  </r>
  <r>
    <x v="2"/>
    <x v="6"/>
    <x v="9"/>
    <x v="9"/>
    <n v="3.8000000000000003"/>
  </r>
  <r>
    <x v="2"/>
    <x v="0"/>
    <x v="10"/>
    <x v="9"/>
    <n v="3.5588235294117645"/>
  </r>
  <r>
    <x v="2"/>
    <x v="1"/>
    <x v="10"/>
    <x v="9"/>
    <n v="3.5"/>
  </r>
  <r>
    <x v="2"/>
    <x v="2"/>
    <x v="10"/>
    <x v="9"/>
    <n v="3.625"/>
  </r>
  <r>
    <x v="2"/>
    <x v="3"/>
    <x v="10"/>
    <x v="9"/>
    <n v="3.0416666666666665"/>
  </r>
  <r>
    <x v="2"/>
    <x v="4"/>
    <x v="10"/>
    <x v="9"/>
    <n v="3.3448275862068964"/>
  </r>
  <r>
    <x v="2"/>
    <x v="5"/>
    <x v="10"/>
    <x v="9"/>
    <n v="3.3000000000000003"/>
  </r>
  <r>
    <x v="2"/>
    <x v="6"/>
    <x v="10"/>
    <x v="9"/>
    <n v="3.4000000000000004"/>
  </r>
  <r>
    <x v="3"/>
    <x v="0"/>
    <x v="11"/>
    <x v="9"/>
    <n v="3.7352941176470589"/>
  </r>
  <r>
    <x v="3"/>
    <x v="1"/>
    <x v="11"/>
    <x v="9"/>
    <n v="3.5"/>
  </r>
  <r>
    <x v="3"/>
    <x v="2"/>
    <x v="11"/>
    <x v="9"/>
    <n v="4"/>
  </r>
  <r>
    <x v="3"/>
    <x v="3"/>
    <x v="11"/>
    <x v="9"/>
    <n v="3.375"/>
  </r>
  <r>
    <x v="3"/>
    <x v="4"/>
    <x v="11"/>
    <x v="9"/>
    <n v="3.5862068965517242"/>
  </r>
  <r>
    <x v="3"/>
    <x v="5"/>
    <x v="11"/>
    <x v="9"/>
    <n v="3.5"/>
  </r>
  <r>
    <x v="3"/>
    <x v="6"/>
    <x v="11"/>
    <x v="9"/>
    <n v="3.7"/>
  </r>
  <r>
    <x v="3"/>
    <x v="0"/>
    <x v="12"/>
    <x v="9"/>
    <n v="4.117647058823529"/>
  </r>
  <r>
    <x v="3"/>
    <x v="1"/>
    <x v="12"/>
    <x v="9"/>
    <n v="3.8333333333333335"/>
  </r>
  <r>
    <x v="3"/>
    <x v="2"/>
    <x v="12"/>
    <x v="9"/>
    <n v="4.4375"/>
  </r>
  <r>
    <x v="3"/>
    <x v="3"/>
    <x v="12"/>
    <x v="9"/>
    <n v="3.375"/>
  </r>
  <r>
    <x v="3"/>
    <x v="4"/>
    <x v="12"/>
    <x v="9"/>
    <n v="3.8103448275862069"/>
  </r>
  <r>
    <x v="3"/>
    <x v="5"/>
    <x v="12"/>
    <x v="9"/>
    <n v="3.6"/>
  </r>
  <r>
    <x v="3"/>
    <x v="6"/>
    <x v="12"/>
    <x v="9"/>
    <n v="4"/>
  </r>
  <r>
    <x v="3"/>
    <x v="0"/>
    <x v="13"/>
    <x v="9"/>
    <n v="4.2058823529411766"/>
  </r>
  <r>
    <x v="3"/>
    <x v="1"/>
    <x v="13"/>
    <x v="9"/>
    <n v="4.1111111111111107"/>
  </r>
  <r>
    <x v="3"/>
    <x v="2"/>
    <x v="13"/>
    <x v="9"/>
    <n v="4.3125"/>
  </r>
  <r>
    <x v="3"/>
    <x v="3"/>
    <x v="13"/>
    <x v="9"/>
    <n v="3.4583333333333335"/>
  </r>
  <r>
    <x v="3"/>
    <x v="4"/>
    <x v="13"/>
    <x v="9"/>
    <n v="3.896551724137931"/>
  </r>
  <r>
    <x v="3"/>
    <x v="5"/>
    <x v="13"/>
    <x v="9"/>
    <n v="3.8000000000000003"/>
  </r>
  <r>
    <x v="3"/>
    <x v="6"/>
    <x v="13"/>
    <x v="9"/>
    <n v="4"/>
  </r>
  <r>
    <x v="3"/>
    <x v="0"/>
    <x v="14"/>
    <x v="9"/>
    <n v="3.8823529411764706"/>
  </r>
  <r>
    <x v="3"/>
    <x v="1"/>
    <x v="14"/>
    <x v="9"/>
    <n v="3.8333333333333335"/>
  </r>
  <r>
    <x v="3"/>
    <x v="2"/>
    <x v="14"/>
    <x v="9"/>
    <n v="3.9375"/>
  </r>
  <r>
    <x v="3"/>
    <x v="3"/>
    <x v="14"/>
    <x v="9"/>
    <n v="2.9583333333333335"/>
  </r>
  <r>
    <x v="3"/>
    <x v="4"/>
    <x v="14"/>
    <x v="9"/>
    <n v="3.5"/>
  </r>
  <r>
    <x v="3"/>
    <x v="5"/>
    <x v="14"/>
    <x v="9"/>
    <n v="3.5"/>
  </r>
  <r>
    <x v="3"/>
    <x v="6"/>
    <x v="14"/>
    <x v="9"/>
    <n v="3.4000000000000004"/>
  </r>
  <r>
    <x v="3"/>
    <x v="0"/>
    <x v="15"/>
    <x v="9"/>
    <n v="3.5294117647058822"/>
  </r>
  <r>
    <x v="3"/>
    <x v="1"/>
    <x v="15"/>
    <x v="9"/>
    <n v="3.3888888888888888"/>
  </r>
  <r>
    <x v="3"/>
    <x v="2"/>
    <x v="15"/>
    <x v="9"/>
    <n v="3.6875"/>
  </r>
  <r>
    <x v="3"/>
    <x v="3"/>
    <x v="15"/>
    <x v="9"/>
    <n v="3.1666666666666665"/>
  </r>
  <r>
    <x v="3"/>
    <x v="4"/>
    <x v="15"/>
    <x v="9"/>
    <n v="3.3793103448275863"/>
  </r>
  <r>
    <x v="3"/>
    <x v="5"/>
    <x v="15"/>
    <x v="9"/>
    <n v="3.3000000000000003"/>
  </r>
  <r>
    <x v="3"/>
    <x v="6"/>
    <x v="15"/>
    <x v="9"/>
    <n v="3.5"/>
  </r>
  <r>
    <x v="4"/>
    <x v="0"/>
    <x v="16"/>
    <x v="9"/>
    <n v="4.1470588235294121"/>
  </r>
  <r>
    <x v="4"/>
    <x v="1"/>
    <x v="16"/>
    <x v="9"/>
    <n v="4.1111111111111107"/>
  </r>
  <r>
    <x v="4"/>
    <x v="2"/>
    <x v="16"/>
    <x v="9"/>
    <n v="4.1875"/>
  </r>
  <r>
    <x v="4"/>
    <x v="3"/>
    <x v="16"/>
    <x v="9"/>
    <n v="3.8333333333333335"/>
  </r>
  <r>
    <x v="4"/>
    <x v="4"/>
    <x v="16"/>
    <x v="9"/>
    <n v="4.0172413793103452"/>
  </r>
  <r>
    <x v="4"/>
    <x v="5"/>
    <x v="16"/>
    <x v="9"/>
    <n v="4"/>
  </r>
  <r>
    <x v="4"/>
    <x v="6"/>
    <x v="16"/>
    <x v="9"/>
    <n v="4.0909090909090908"/>
  </r>
  <r>
    <x v="4"/>
    <x v="0"/>
    <x v="17"/>
    <x v="9"/>
    <n v="4.0034313725490192"/>
  </r>
  <r>
    <x v="4"/>
    <x v="1"/>
    <x v="17"/>
    <x v="9"/>
    <n v="3.8157407407407407"/>
  </r>
  <r>
    <x v="4"/>
    <x v="2"/>
    <x v="17"/>
    <x v="9"/>
    <n v="4.2145833333333336"/>
  </r>
  <r>
    <x v="4"/>
    <x v="3"/>
    <x v="17"/>
    <x v="9"/>
    <n v="3.2256944444444451"/>
  </r>
  <r>
    <x v="4"/>
    <x v="4"/>
    <x v="17"/>
    <x v="9"/>
    <n v="3.6816091954022996"/>
  </r>
  <r>
    <x v="4"/>
    <x v="5"/>
    <x v="17"/>
    <x v="9"/>
    <n v="3.5313725490196077"/>
  </r>
  <r>
    <x v="4"/>
    <x v="6"/>
    <x v="17"/>
    <x v="9"/>
    <n v="3.8446969696969693"/>
  </r>
  <r>
    <x v="0"/>
    <x v="0"/>
    <x v="0"/>
    <x v="10"/>
    <n v="3.9666666666666668"/>
  </r>
  <r>
    <x v="0"/>
    <x v="1"/>
    <x v="0"/>
    <x v="10"/>
    <n v="3.7777777777777777"/>
  </r>
  <r>
    <x v="0"/>
    <x v="2"/>
    <x v="0"/>
    <x v="10"/>
    <n v="4.25"/>
  </r>
  <r>
    <x v="0"/>
    <x v="3"/>
    <x v="0"/>
    <x v="10"/>
    <n v="3.2916666666666665"/>
  </r>
  <r>
    <x v="0"/>
    <x v="4"/>
    <x v="0"/>
    <x v="10"/>
    <n v="3.6666666666666665"/>
  </r>
  <r>
    <x v="0"/>
    <x v="5"/>
    <x v="0"/>
    <x v="10"/>
    <n v="3.5277777777777777"/>
  </r>
  <r>
    <x v="0"/>
    <x v="6"/>
    <x v="0"/>
    <x v="10"/>
    <n v="3.7857142857142856"/>
  </r>
  <r>
    <x v="0"/>
    <x v="0"/>
    <x v="1"/>
    <x v="10"/>
    <n v="3.7333333333333334"/>
  </r>
  <r>
    <x v="0"/>
    <x v="1"/>
    <x v="1"/>
    <x v="10"/>
    <n v="3.7222222222222223"/>
  </r>
  <r>
    <x v="0"/>
    <x v="2"/>
    <x v="1"/>
    <x v="10"/>
    <n v="3.75"/>
  </r>
  <r>
    <x v="0"/>
    <x v="3"/>
    <x v="1"/>
    <x v="10"/>
    <n v="3.0833333333333335"/>
  </r>
  <r>
    <x v="0"/>
    <x v="4"/>
    <x v="1"/>
    <x v="10"/>
    <n v="3.4444444444444446"/>
  </r>
  <r>
    <x v="0"/>
    <x v="5"/>
    <x v="1"/>
    <x v="10"/>
    <n v="3.4000000000000004"/>
  </r>
  <r>
    <x v="0"/>
    <x v="6"/>
    <x v="1"/>
    <x v="10"/>
    <n v="3.4000000000000004"/>
  </r>
  <r>
    <x v="0"/>
    <x v="0"/>
    <x v="2"/>
    <x v="10"/>
    <n v="4.0333333333333332"/>
  </r>
  <r>
    <x v="0"/>
    <x v="1"/>
    <x v="2"/>
    <x v="10"/>
    <n v="3.9444444444444446"/>
  </r>
  <r>
    <x v="0"/>
    <x v="2"/>
    <x v="2"/>
    <x v="10"/>
    <n v="4.166666666666667"/>
  </r>
  <r>
    <x v="0"/>
    <x v="3"/>
    <x v="2"/>
    <x v="10"/>
    <n v="3.0833333333333335"/>
  </r>
  <r>
    <x v="0"/>
    <x v="4"/>
    <x v="2"/>
    <x v="10"/>
    <n v="3.6111111111111112"/>
  </r>
  <r>
    <x v="0"/>
    <x v="5"/>
    <x v="2"/>
    <x v="10"/>
    <n v="3.4000000000000004"/>
  </r>
  <r>
    <x v="0"/>
    <x v="6"/>
    <x v="2"/>
    <x v="10"/>
    <n v="4.1000000000000005"/>
  </r>
  <r>
    <x v="1"/>
    <x v="0"/>
    <x v="3"/>
    <x v="10"/>
    <n v="4.0333333333333332"/>
  </r>
  <r>
    <x v="1"/>
    <x v="1"/>
    <x v="3"/>
    <x v="10"/>
    <n v="4.0555555555555554"/>
  </r>
  <r>
    <x v="1"/>
    <x v="2"/>
    <x v="3"/>
    <x v="10"/>
    <n v="4"/>
  </r>
  <r>
    <x v="1"/>
    <x v="3"/>
    <x v="3"/>
    <x v="10"/>
    <n v="3.8333333333333335"/>
  </r>
  <r>
    <x v="1"/>
    <x v="4"/>
    <x v="3"/>
    <x v="10"/>
    <n v="3.9444444444444446"/>
  </r>
  <r>
    <x v="1"/>
    <x v="5"/>
    <x v="3"/>
    <x v="10"/>
    <n v="3.9000000000000004"/>
  </r>
  <r>
    <x v="1"/>
    <x v="6"/>
    <x v="3"/>
    <x v="10"/>
    <n v="3.9000000000000004"/>
  </r>
  <r>
    <x v="1"/>
    <x v="0"/>
    <x v="4"/>
    <x v="10"/>
    <n v="3.7"/>
  </r>
  <r>
    <x v="1"/>
    <x v="1"/>
    <x v="4"/>
    <x v="10"/>
    <n v="3.5"/>
  </r>
  <r>
    <x v="1"/>
    <x v="2"/>
    <x v="4"/>
    <x v="10"/>
    <n v="4"/>
  </r>
  <r>
    <x v="1"/>
    <x v="3"/>
    <x v="4"/>
    <x v="10"/>
    <n v="3.0416666666666665"/>
  </r>
  <r>
    <x v="1"/>
    <x v="4"/>
    <x v="4"/>
    <x v="10"/>
    <n v="3.4074074074074074"/>
  </r>
  <r>
    <x v="1"/>
    <x v="5"/>
    <x v="4"/>
    <x v="10"/>
    <n v="3.2"/>
  </r>
  <r>
    <x v="1"/>
    <x v="6"/>
    <x v="4"/>
    <x v="10"/>
    <n v="3.6"/>
  </r>
  <r>
    <x v="1"/>
    <x v="0"/>
    <x v="5"/>
    <x v="10"/>
    <n v="3.7666666666666666"/>
  </r>
  <r>
    <x v="1"/>
    <x v="1"/>
    <x v="5"/>
    <x v="10"/>
    <n v="3.6666666666666665"/>
  </r>
  <r>
    <x v="1"/>
    <x v="2"/>
    <x v="5"/>
    <x v="10"/>
    <n v="3.9166666666666665"/>
  </r>
  <r>
    <x v="1"/>
    <x v="3"/>
    <x v="5"/>
    <x v="10"/>
    <n v="2.625"/>
  </r>
  <r>
    <x v="1"/>
    <x v="4"/>
    <x v="5"/>
    <x v="10"/>
    <n v="3.2592592592592591"/>
  </r>
  <r>
    <x v="1"/>
    <x v="5"/>
    <x v="5"/>
    <x v="10"/>
    <n v="3.2"/>
  </r>
  <r>
    <x v="1"/>
    <x v="6"/>
    <x v="5"/>
    <x v="10"/>
    <n v="3.3000000000000003"/>
  </r>
  <r>
    <x v="2"/>
    <x v="0"/>
    <x v="6"/>
    <x v="10"/>
    <n v="3.9666666666666668"/>
  </r>
  <r>
    <x v="2"/>
    <x v="1"/>
    <x v="6"/>
    <x v="10"/>
    <n v="3.9444444444444446"/>
  </r>
  <r>
    <x v="2"/>
    <x v="2"/>
    <x v="6"/>
    <x v="10"/>
    <n v="4"/>
  </r>
  <r>
    <x v="2"/>
    <x v="3"/>
    <x v="6"/>
    <x v="10"/>
    <n v="2.9583333333333335"/>
  </r>
  <r>
    <x v="2"/>
    <x v="4"/>
    <x v="6"/>
    <x v="10"/>
    <n v="3.5185185185185186"/>
  </r>
  <r>
    <x v="2"/>
    <x v="5"/>
    <x v="6"/>
    <x v="10"/>
    <n v="3.5"/>
  </r>
  <r>
    <x v="2"/>
    <x v="6"/>
    <x v="6"/>
    <x v="10"/>
    <n v="3.4000000000000004"/>
  </r>
  <r>
    <x v="2"/>
    <x v="0"/>
    <x v="7"/>
    <x v="10"/>
    <n v="4.2666666666666666"/>
  </r>
  <r>
    <x v="2"/>
    <x v="1"/>
    <x v="7"/>
    <x v="10"/>
    <n v="4.1111111111111107"/>
  </r>
  <r>
    <x v="2"/>
    <x v="2"/>
    <x v="7"/>
    <x v="10"/>
    <n v="4.5"/>
  </r>
  <r>
    <x v="2"/>
    <x v="3"/>
    <x v="7"/>
    <x v="10"/>
    <n v="3.125"/>
  </r>
  <r>
    <x v="2"/>
    <x v="4"/>
    <x v="7"/>
    <x v="10"/>
    <n v="3.7592592592592591"/>
  </r>
  <r>
    <x v="2"/>
    <x v="5"/>
    <x v="7"/>
    <x v="10"/>
    <n v="3.6"/>
  </r>
  <r>
    <x v="2"/>
    <x v="6"/>
    <x v="7"/>
    <x v="10"/>
    <n v="3.7"/>
  </r>
  <r>
    <x v="2"/>
    <x v="0"/>
    <x v="8"/>
    <x v="10"/>
    <n v="4.4666666666666668"/>
  </r>
  <r>
    <x v="2"/>
    <x v="1"/>
    <x v="8"/>
    <x v="10"/>
    <n v="4.333333333333333"/>
  </r>
  <r>
    <x v="2"/>
    <x v="2"/>
    <x v="8"/>
    <x v="10"/>
    <n v="4.666666666666667"/>
  </r>
  <r>
    <x v="2"/>
    <x v="3"/>
    <x v="8"/>
    <x v="10"/>
    <n v="3.4583333333333335"/>
  </r>
  <r>
    <x v="2"/>
    <x v="4"/>
    <x v="8"/>
    <x v="10"/>
    <n v="4.0185185185185182"/>
  </r>
  <r>
    <x v="2"/>
    <x v="5"/>
    <x v="8"/>
    <x v="10"/>
    <n v="3.9000000000000004"/>
  </r>
  <r>
    <x v="2"/>
    <x v="6"/>
    <x v="8"/>
    <x v="10"/>
    <n v="4.1000000000000005"/>
  </r>
  <r>
    <x v="2"/>
    <x v="0"/>
    <x v="9"/>
    <x v="10"/>
    <n v="3.9333333333333331"/>
  </r>
  <r>
    <x v="2"/>
    <x v="1"/>
    <x v="9"/>
    <x v="10"/>
    <n v="3.7777777777777777"/>
  </r>
  <r>
    <x v="2"/>
    <x v="2"/>
    <x v="9"/>
    <x v="10"/>
    <n v="4.166666666666667"/>
  </r>
  <r>
    <x v="2"/>
    <x v="3"/>
    <x v="9"/>
    <x v="10"/>
    <n v="3.125"/>
  </r>
  <r>
    <x v="2"/>
    <x v="4"/>
    <x v="9"/>
    <x v="10"/>
    <n v="3.574074074074074"/>
  </r>
  <r>
    <x v="2"/>
    <x v="5"/>
    <x v="9"/>
    <x v="10"/>
    <n v="3.4000000000000004"/>
  </r>
  <r>
    <x v="2"/>
    <x v="6"/>
    <x v="9"/>
    <x v="10"/>
    <n v="3.7"/>
  </r>
  <r>
    <x v="2"/>
    <x v="0"/>
    <x v="10"/>
    <x v="10"/>
    <n v="3.6"/>
  </r>
  <r>
    <x v="2"/>
    <x v="1"/>
    <x v="10"/>
    <x v="10"/>
    <n v="3.5"/>
  </r>
  <r>
    <x v="2"/>
    <x v="2"/>
    <x v="10"/>
    <x v="10"/>
    <n v="3.75"/>
  </r>
  <r>
    <x v="2"/>
    <x v="3"/>
    <x v="10"/>
    <x v="10"/>
    <n v="2.9583333333333335"/>
  </r>
  <r>
    <x v="2"/>
    <x v="4"/>
    <x v="10"/>
    <x v="10"/>
    <n v="3.3148148148148149"/>
  </r>
  <r>
    <x v="2"/>
    <x v="5"/>
    <x v="10"/>
    <x v="10"/>
    <n v="3.2"/>
  </r>
  <r>
    <x v="2"/>
    <x v="6"/>
    <x v="10"/>
    <x v="10"/>
    <n v="3.4000000000000004"/>
  </r>
  <r>
    <x v="3"/>
    <x v="0"/>
    <x v="11"/>
    <x v="10"/>
    <n v="3.6666666666666665"/>
  </r>
  <r>
    <x v="3"/>
    <x v="1"/>
    <x v="11"/>
    <x v="10"/>
    <n v="3.5"/>
  </r>
  <r>
    <x v="3"/>
    <x v="2"/>
    <x v="11"/>
    <x v="10"/>
    <n v="3.9166666666666665"/>
  </r>
  <r>
    <x v="3"/>
    <x v="3"/>
    <x v="11"/>
    <x v="10"/>
    <n v="3.3333333333333335"/>
  </r>
  <r>
    <x v="3"/>
    <x v="4"/>
    <x v="11"/>
    <x v="10"/>
    <n v="3.5185185185185186"/>
  </r>
  <r>
    <x v="3"/>
    <x v="5"/>
    <x v="11"/>
    <x v="10"/>
    <n v="3.5"/>
  </r>
  <r>
    <x v="3"/>
    <x v="6"/>
    <x v="11"/>
    <x v="10"/>
    <n v="3.4000000000000004"/>
  </r>
  <r>
    <x v="3"/>
    <x v="0"/>
    <x v="12"/>
    <x v="10"/>
    <n v="4"/>
  </r>
  <r>
    <x v="3"/>
    <x v="1"/>
    <x v="12"/>
    <x v="10"/>
    <n v="3.8333333333333335"/>
  </r>
  <r>
    <x v="3"/>
    <x v="2"/>
    <x v="12"/>
    <x v="10"/>
    <n v="4.25"/>
  </r>
  <r>
    <x v="3"/>
    <x v="3"/>
    <x v="12"/>
    <x v="10"/>
    <n v="3.3333333333333335"/>
  </r>
  <r>
    <x v="3"/>
    <x v="4"/>
    <x v="12"/>
    <x v="10"/>
    <n v="3.7037037037037037"/>
  </r>
  <r>
    <x v="3"/>
    <x v="5"/>
    <x v="12"/>
    <x v="10"/>
    <n v="3.6"/>
  </r>
  <r>
    <x v="3"/>
    <x v="6"/>
    <x v="12"/>
    <x v="10"/>
    <n v="3.9000000000000004"/>
  </r>
  <r>
    <x v="3"/>
    <x v="0"/>
    <x v="13"/>
    <x v="10"/>
    <n v="4.1333333333333337"/>
  </r>
  <r>
    <x v="3"/>
    <x v="1"/>
    <x v="13"/>
    <x v="10"/>
    <n v="4.166666666666667"/>
  </r>
  <r>
    <x v="3"/>
    <x v="2"/>
    <x v="13"/>
    <x v="10"/>
    <n v="4.083333333333333"/>
  </r>
  <r>
    <x v="3"/>
    <x v="3"/>
    <x v="13"/>
    <x v="10"/>
    <n v="3.375"/>
  </r>
  <r>
    <x v="3"/>
    <x v="4"/>
    <x v="13"/>
    <x v="10"/>
    <n v="3.7962962962962963"/>
  </r>
  <r>
    <x v="3"/>
    <x v="5"/>
    <x v="13"/>
    <x v="10"/>
    <n v="3.7"/>
  </r>
  <r>
    <x v="3"/>
    <x v="6"/>
    <x v="13"/>
    <x v="10"/>
    <n v="3.9000000000000004"/>
  </r>
  <r>
    <x v="3"/>
    <x v="0"/>
    <x v="14"/>
    <x v="10"/>
    <n v="3.7666666666666666"/>
  </r>
  <r>
    <x v="3"/>
    <x v="1"/>
    <x v="14"/>
    <x v="10"/>
    <n v="3.7777777777777777"/>
  </r>
  <r>
    <x v="3"/>
    <x v="2"/>
    <x v="14"/>
    <x v="10"/>
    <n v="3.75"/>
  </r>
  <r>
    <x v="3"/>
    <x v="3"/>
    <x v="14"/>
    <x v="10"/>
    <n v="2.875"/>
  </r>
  <r>
    <x v="3"/>
    <x v="4"/>
    <x v="14"/>
    <x v="10"/>
    <n v="3.3703703703703702"/>
  </r>
  <r>
    <x v="3"/>
    <x v="5"/>
    <x v="14"/>
    <x v="10"/>
    <n v="3.4000000000000004"/>
  </r>
  <r>
    <x v="3"/>
    <x v="6"/>
    <x v="14"/>
    <x v="10"/>
    <n v="3.1"/>
  </r>
  <r>
    <x v="3"/>
    <x v="0"/>
    <x v="15"/>
    <x v="10"/>
    <n v="3.3333333333333335"/>
  </r>
  <r>
    <x v="3"/>
    <x v="1"/>
    <x v="15"/>
    <x v="10"/>
    <n v="3.1666666666666665"/>
  </r>
  <r>
    <x v="3"/>
    <x v="2"/>
    <x v="15"/>
    <x v="10"/>
    <n v="3.5833333333333335"/>
  </r>
  <r>
    <x v="3"/>
    <x v="3"/>
    <x v="15"/>
    <x v="10"/>
    <n v="2.7916666666666665"/>
  </r>
  <r>
    <x v="3"/>
    <x v="4"/>
    <x v="15"/>
    <x v="10"/>
    <n v="3.0925925925925926"/>
  </r>
  <r>
    <x v="3"/>
    <x v="5"/>
    <x v="15"/>
    <x v="10"/>
    <n v="3"/>
  </r>
  <r>
    <x v="3"/>
    <x v="6"/>
    <x v="15"/>
    <x v="10"/>
    <n v="3.1"/>
  </r>
  <r>
    <x v="4"/>
    <x v="0"/>
    <x v="16"/>
    <x v="10"/>
    <n v="3.9666666666666668"/>
  </r>
  <r>
    <x v="4"/>
    <x v="1"/>
    <x v="16"/>
    <x v="10"/>
    <n v="3.8888888888888888"/>
  </r>
  <r>
    <x v="4"/>
    <x v="2"/>
    <x v="16"/>
    <x v="10"/>
    <n v="4.083333333333333"/>
  </r>
  <r>
    <x v="4"/>
    <x v="3"/>
    <x v="16"/>
    <x v="10"/>
    <n v="3.7916666666666665"/>
  </r>
  <r>
    <x v="4"/>
    <x v="4"/>
    <x v="16"/>
    <x v="10"/>
    <n v="3.8888888888888888"/>
  </r>
  <r>
    <x v="4"/>
    <x v="5"/>
    <x v="16"/>
    <x v="10"/>
    <n v="3.8055555555555554"/>
  </r>
  <r>
    <x v="4"/>
    <x v="6"/>
    <x v="16"/>
    <x v="10"/>
    <n v="4.0714285714285712"/>
  </r>
  <r>
    <x v="4"/>
    <x v="0"/>
    <x v="17"/>
    <x v="10"/>
    <n v="3.8927777777777774"/>
  </r>
  <r>
    <x v="4"/>
    <x v="1"/>
    <x v="17"/>
    <x v="10"/>
    <n v="3.7944444444444443"/>
  </r>
  <r>
    <x v="4"/>
    <x v="2"/>
    <x v="17"/>
    <x v="10"/>
    <n v="4.0402777777777779"/>
  </r>
  <r>
    <x v="4"/>
    <x v="3"/>
    <x v="17"/>
    <x v="10"/>
    <n v="3.146527777777778"/>
  </r>
  <r>
    <x v="4"/>
    <x v="4"/>
    <x v="17"/>
    <x v="10"/>
    <n v="3.5611111111111113"/>
  </r>
  <r>
    <x v="4"/>
    <x v="5"/>
    <x v="17"/>
    <x v="10"/>
    <n v="3.4592592592592601"/>
  </r>
  <r>
    <x v="4"/>
    <x v="6"/>
    <x v="17"/>
    <x v="10"/>
    <n v="3.6297619047619056"/>
  </r>
  <r>
    <x v="0"/>
    <x v="0"/>
    <x v="0"/>
    <x v="11"/>
    <n v="3.8461538461538463"/>
  </r>
  <r>
    <x v="0"/>
    <x v="1"/>
    <x v="0"/>
    <x v="11"/>
    <n v="3.7777777777777777"/>
  </r>
  <r>
    <x v="0"/>
    <x v="2"/>
    <x v="0"/>
    <x v="11"/>
    <n v="4"/>
  </r>
  <r>
    <x v="0"/>
    <x v="3"/>
    <x v="0"/>
    <x v="11"/>
    <n v="3.3333333333333299"/>
  </r>
  <r>
    <x v="0"/>
    <x v="4"/>
    <x v="0"/>
    <x v="11"/>
    <n v="3.6"/>
  </r>
  <r>
    <x v="0"/>
    <x v="5"/>
    <x v="0"/>
    <x v="11"/>
    <n v="3.6111111111111112"/>
  </r>
  <r>
    <x v="0"/>
    <x v="6"/>
    <x v="0"/>
    <x v="11"/>
    <n v="3.5714285714285716"/>
  </r>
  <r>
    <x v="0"/>
    <x v="0"/>
    <x v="1"/>
    <x v="11"/>
    <n v="3.6923076923076925"/>
  </r>
  <r>
    <x v="0"/>
    <x v="1"/>
    <x v="1"/>
    <x v="11"/>
    <n v="3.6666666666666665"/>
  </r>
  <r>
    <x v="0"/>
    <x v="2"/>
    <x v="1"/>
    <x v="11"/>
    <n v="3.75"/>
  </r>
  <r>
    <x v="0"/>
    <x v="3"/>
    <x v="1"/>
    <x v="11"/>
    <n v="3.0416666666666665"/>
  </r>
  <r>
    <x v="0"/>
    <x v="4"/>
    <x v="1"/>
    <x v="11"/>
    <n v="3.38"/>
  </r>
  <r>
    <x v="0"/>
    <x v="5"/>
    <x v="1"/>
    <x v="11"/>
    <n v="3.4000000000000004"/>
  </r>
  <r>
    <x v="0"/>
    <x v="6"/>
    <x v="1"/>
    <x v="11"/>
    <n v="3.4000000000000004"/>
  </r>
  <r>
    <x v="0"/>
    <x v="0"/>
    <x v="2"/>
    <x v="11"/>
    <n v="4.0769230769230766"/>
  </r>
  <r>
    <x v="0"/>
    <x v="1"/>
    <x v="2"/>
    <x v="11"/>
    <n v="3.8888888888888888"/>
  </r>
  <r>
    <x v="0"/>
    <x v="2"/>
    <x v="2"/>
    <x v="11"/>
    <n v="4.5"/>
  </r>
  <r>
    <x v="0"/>
    <x v="3"/>
    <x v="2"/>
    <x v="11"/>
    <n v="2.9583333333333335"/>
  </r>
  <r>
    <x v="0"/>
    <x v="4"/>
    <x v="2"/>
    <x v="11"/>
    <n v="3.54"/>
  </r>
  <r>
    <x v="0"/>
    <x v="5"/>
    <x v="2"/>
    <x v="11"/>
    <n v="3.3000000000000003"/>
  </r>
  <r>
    <x v="0"/>
    <x v="6"/>
    <x v="2"/>
    <x v="11"/>
    <n v="4.1000000000000005"/>
  </r>
  <r>
    <x v="1"/>
    <x v="0"/>
    <x v="3"/>
    <x v="11"/>
    <n v="4.115384615384615"/>
  </r>
  <r>
    <x v="1"/>
    <x v="1"/>
    <x v="3"/>
    <x v="11"/>
    <n v="4.166666666666667"/>
  </r>
  <r>
    <x v="1"/>
    <x v="2"/>
    <x v="3"/>
    <x v="11"/>
    <n v="4"/>
  </r>
  <r>
    <x v="1"/>
    <x v="3"/>
    <x v="3"/>
    <x v="11"/>
    <n v="3.8333333333333335"/>
  </r>
  <r>
    <x v="1"/>
    <x v="4"/>
    <x v="3"/>
    <x v="11"/>
    <n v="3.98"/>
  </r>
  <r>
    <x v="1"/>
    <x v="5"/>
    <x v="3"/>
    <x v="11"/>
    <n v="3.9000000000000004"/>
  </r>
  <r>
    <x v="1"/>
    <x v="6"/>
    <x v="3"/>
    <x v="11"/>
    <n v="4.1000000000000005"/>
  </r>
  <r>
    <x v="1"/>
    <x v="0"/>
    <x v="4"/>
    <x v="11"/>
    <n v="3.5"/>
  </r>
  <r>
    <x v="1"/>
    <x v="1"/>
    <x v="4"/>
    <x v="11"/>
    <n v="3.3888888888888888"/>
  </r>
  <r>
    <x v="1"/>
    <x v="2"/>
    <x v="4"/>
    <x v="11"/>
    <n v="3.75"/>
  </r>
  <r>
    <x v="1"/>
    <x v="3"/>
    <x v="4"/>
    <x v="11"/>
    <n v="3"/>
  </r>
  <r>
    <x v="1"/>
    <x v="4"/>
    <x v="4"/>
    <x v="11"/>
    <n v="3.26"/>
  </r>
  <r>
    <x v="1"/>
    <x v="5"/>
    <x v="4"/>
    <x v="11"/>
    <n v="3.1"/>
  </r>
  <r>
    <x v="1"/>
    <x v="6"/>
    <x v="4"/>
    <x v="11"/>
    <n v="3.6"/>
  </r>
  <r>
    <x v="1"/>
    <x v="0"/>
    <x v="5"/>
    <x v="11"/>
    <n v="3.7692307692307692"/>
  </r>
  <r>
    <x v="1"/>
    <x v="1"/>
    <x v="5"/>
    <x v="11"/>
    <n v="3.7222222222222223"/>
  </r>
  <r>
    <x v="1"/>
    <x v="2"/>
    <x v="5"/>
    <x v="11"/>
    <n v="3.875"/>
  </r>
  <r>
    <x v="1"/>
    <x v="3"/>
    <x v="5"/>
    <x v="11"/>
    <n v="2.625"/>
  </r>
  <r>
    <x v="1"/>
    <x v="4"/>
    <x v="5"/>
    <x v="11"/>
    <n v="3.22"/>
  </r>
  <r>
    <x v="1"/>
    <x v="5"/>
    <x v="5"/>
    <x v="11"/>
    <n v="3.2"/>
  </r>
  <r>
    <x v="1"/>
    <x v="6"/>
    <x v="5"/>
    <x v="11"/>
    <n v="3.3000000000000003"/>
  </r>
  <r>
    <x v="2"/>
    <x v="0"/>
    <x v="6"/>
    <x v="11"/>
    <n v="4.0384615384615383"/>
  </r>
  <r>
    <x v="2"/>
    <x v="1"/>
    <x v="6"/>
    <x v="11"/>
    <n v="4.0555555555555554"/>
  </r>
  <r>
    <x v="2"/>
    <x v="2"/>
    <x v="6"/>
    <x v="11"/>
    <n v="4"/>
  </r>
  <r>
    <x v="2"/>
    <x v="3"/>
    <x v="6"/>
    <x v="11"/>
    <n v="2.9583333333333335"/>
  </r>
  <r>
    <x v="2"/>
    <x v="4"/>
    <x v="6"/>
    <x v="11"/>
    <n v="3.52"/>
  </r>
  <r>
    <x v="2"/>
    <x v="5"/>
    <x v="6"/>
    <x v="11"/>
    <n v="3.5"/>
  </r>
  <r>
    <x v="2"/>
    <x v="6"/>
    <x v="6"/>
    <x v="11"/>
    <n v="3.4000000000000004"/>
  </r>
  <r>
    <x v="2"/>
    <x v="0"/>
    <x v="7"/>
    <x v="11"/>
    <n v="4.1538461538461542"/>
  </r>
  <r>
    <x v="2"/>
    <x v="1"/>
    <x v="7"/>
    <x v="11"/>
    <n v="4.1111111111111107"/>
  </r>
  <r>
    <x v="2"/>
    <x v="2"/>
    <x v="7"/>
    <x v="11"/>
    <n v="4.25"/>
  </r>
  <r>
    <x v="2"/>
    <x v="3"/>
    <x v="7"/>
    <x v="11"/>
    <n v="3.125"/>
  </r>
  <r>
    <x v="2"/>
    <x v="4"/>
    <x v="7"/>
    <x v="11"/>
    <n v="3.66"/>
  </r>
  <r>
    <x v="2"/>
    <x v="5"/>
    <x v="7"/>
    <x v="11"/>
    <n v="3.6"/>
  </r>
  <r>
    <x v="2"/>
    <x v="6"/>
    <x v="7"/>
    <x v="11"/>
    <n v="3.6"/>
  </r>
  <r>
    <x v="2"/>
    <x v="0"/>
    <x v="8"/>
    <x v="11"/>
    <n v="4.4615384615384617"/>
  </r>
  <r>
    <x v="2"/>
    <x v="1"/>
    <x v="8"/>
    <x v="11"/>
    <n v="4.4444444444444446"/>
  </r>
  <r>
    <x v="2"/>
    <x v="2"/>
    <x v="8"/>
    <x v="11"/>
    <n v="4.5"/>
  </r>
  <r>
    <x v="2"/>
    <x v="3"/>
    <x v="8"/>
    <x v="11"/>
    <n v="3.5"/>
  </r>
  <r>
    <x v="2"/>
    <x v="4"/>
    <x v="8"/>
    <x v="11"/>
    <n v="4"/>
  </r>
  <r>
    <x v="2"/>
    <x v="5"/>
    <x v="8"/>
    <x v="11"/>
    <n v="3.9000000000000004"/>
  </r>
  <r>
    <x v="2"/>
    <x v="6"/>
    <x v="8"/>
    <x v="11"/>
    <n v="4"/>
  </r>
  <r>
    <x v="2"/>
    <x v="0"/>
    <x v="9"/>
    <x v="11"/>
    <n v="3.8846153846153846"/>
  </r>
  <r>
    <x v="2"/>
    <x v="1"/>
    <x v="9"/>
    <x v="11"/>
    <n v="3.7777777777777777"/>
  </r>
  <r>
    <x v="2"/>
    <x v="2"/>
    <x v="9"/>
    <x v="11"/>
    <n v="4.125"/>
  </r>
  <r>
    <x v="2"/>
    <x v="3"/>
    <x v="9"/>
    <x v="11"/>
    <n v="3.125"/>
  </r>
  <r>
    <x v="2"/>
    <x v="4"/>
    <x v="9"/>
    <x v="11"/>
    <n v="3.52"/>
  </r>
  <r>
    <x v="2"/>
    <x v="5"/>
    <x v="9"/>
    <x v="11"/>
    <n v="3.4000000000000004"/>
  </r>
  <r>
    <x v="2"/>
    <x v="6"/>
    <x v="9"/>
    <x v="11"/>
    <n v="3.6"/>
  </r>
  <r>
    <x v="2"/>
    <x v="0"/>
    <x v="10"/>
    <x v="11"/>
    <n v="3.2692307692307692"/>
  </r>
  <r>
    <x v="2"/>
    <x v="1"/>
    <x v="10"/>
    <x v="11"/>
    <n v="3.2777777777777777"/>
  </r>
  <r>
    <x v="2"/>
    <x v="2"/>
    <x v="10"/>
    <x v="11"/>
    <n v="3.25"/>
  </r>
  <r>
    <x v="2"/>
    <x v="3"/>
    <x v="10"/>
    <x v="11"/>
    <n v="2.6666666666666665"/>
  </r>
  <r>
    <x v="2"/>
    <x v="4"/>
    <x v="10"/>
    <x v="11"/>
    <n v="2.98"/>
  </r>
  <r>
    <x v="2"/>
    <x v="5"/>
    <x v="10"/>
    <x v="11"/>
    <n v="3"/>
  </r>
  <r>
    <x v="2"/>
    <x v="6"/>
    <x v="10"/>
    <x v="11"/>
    <n v="2.9000000000000004"/>
  </r>
  <r>
    <x v="3"/>
    <x v="0"/>
    <x v="11"/>
    <x v="11"/>
    <n v="3.5769230769230771"/>
  </r>
  <r>
    <x v="3"/>
    <x v="1"/>
    <x v="11"/>
    <x v="11"/>
    <n v="3.5"/>
  </r>
  <r>
    <x v="3"/>
    <x v="2"/>
    <x v="11"/>
    <x v="11"/>
    <n v="3.75"/>
  </r>
  <r>
    <x v="3"/>
    <x v="3"/>
    <x v="11"/>
    <x v="11"/>
    <n v="3.2916666666666665"/>
  </r>
  <r>
    <x v="3"/>
    <x v="4"/>
    <x v="11"/>
    <x v="11"/>
    <n v="3.44"/>
  </r>
  <r>
    <x v="3"/>
    <x v="5"/>
    <x v="11"/>
    <x v="11"/>
    <n v="3.5"/>
  </r>
  <r>
    <x v="3"/>
    <x v="6"/>
    <x v="11"/>
    <x v="11"/>
    <n v="3.3000000000000003"/>
  </r>
  <r>
    <x v="3"/>
    <x v="0"/>
    <x v="12"/>
    <x v="11"/>
    <n v="3.9230769230769229"/>
  </r>
  <r>
    <x v="3"/>
    <x v="1"/>
    <x v="12"/>
    <x v="11"/>
    <n v="3.8333333333333335"/>
  </r>
  <r>
    <x v="3"/>
    <x v="2"/>
    <x v="12"/>
    <x v="11"/>
    <n v="4.125"/>
  </r>
  <r>
    <x v="3"/>
    <x v="3"/>
    <x v="12"/>
    <x v="11"/>
    <n v="3.25"/>
  </r>
  <r>
    <x v="3"/>
    <x v="4"/>
    <x v="12"/>
    <x v="11"/>
    <n v="3.6"/>
  </r>
  <r>
    <x v="3"/>
    <x v="5"/>
    <x v="12"/>
    <x v="11"/>
    <n v="3.5"/>
  </r>
  <r>
    <x v="3"/>
    <x v="6"/>
    <x v="12"/>
    <x v="11"/>
    <n v="3.7"/>
  </r>
  <r>
    <x v="3"/>
    <x v="0"/>
    <x v="13"/>
    <x v="11"/>
    <n v="4.115384615384615"/>
  </r>
  <r>
    <x v="3"/>
    <x v="1"/>
    <x v="13"/>
    <x v="11"/>
    <n v="4.166666666666667"/>
  </r>
  <r>
    <x v="3"/>
    <x v="2"/>
    <x v="13"/>
    <x v="11"/>
    <n v="4"/>
  </r>
  <r>
    <x v="3"/>
    <x v="3"/>
    <x v="13"/>
    <x v="11"/>
    <n v="3.2916666666666665"/>
  </r>
  <r>
    <x v="3"/>
    <x v="4"/>
    <x v="13"/>
    <x v="11"/>
    <n v="3.72"/>
  </r>
  <r>
    <x v="3"/>
    <x v="5"/>
    <x v="13"/>
    <x v="11"/>
    <n v="3.7"/>
  </r>
  <r>
    <x v="3"/>
    <x v="6"/>
    <x v="13"/>
    <x v="11"/>
    <n v="3.8000000000000003"/>
  </r>
  <r>
    <x v="3"/>
    <x v="0"/>
    <x v="14"/>
    <x v="11"/>
    <n v="3.6923076923076925"/>
  </r>
  <r>
    <x v="3"/>
    <x v="1"/>
    <x v="14"/>
    <x v="11"/>
    <n v="3.7777777777777777"/>
  </r>
  <r>
    <x v="3"/>
    <x v="2"/>
    <x v="14"/>
    <x v="11"/>
    <n v="3.5"/>
  </r>
  <r>
    <x v="3"/>
    <x v="3"/>
    <x v="14"/>
    <x v="11"/>
    <n v="2.8333333333333335"/>
  </r>
  <r>
    <x v="3"/>
    <x v="4"/>
    <x v="14"/>
    <x v="11"/>
    <n v="3.28"/>
  </r>
  <r>
    <x v="3"/>
    <x v="5"/>
    <x v="14"/>
    <x v="11"/>
    <n v="3.3000000000000003"/>
  </r>
  <r>
    <x v="3"/>
    <x v="6"/>
    <x v="14"/>
    <x v="11"/>
    <n v="3.2"/>
  </r>
  <r>
    <x v="3"/>
    <x v="0"/>
    <x v="15"/>
    <x v="11"/>
    <n v="3.1538461538461537"/>
  </r>
  <r>
    <x v="3"/>
    <x v="1"/>
    <x v="15"/>
    <x v="11"/>
    <n v="3.0555555555555554"/>
  </r>
  <r>
    <x v="3"/>
    <x v="2"/>
    <x v="15"/>
    <x v="11"/>
    <n v="3.375"/>
  </r>
  <r>
    <x v="3"/>
    <x v="3"/>
    <x v="15"/>
    <x v="11"/>
    <n v="2.7916666666666665"/>
  </r>
  <r>
    <x v="3"/>
    <x v="4"/>
    <x v="15"/>
    <x v="11"/>
    <n v="2.98"/>
  </r>
  <r>
    <x v="3"/>
    <x v="5"/>
    <x v="15"/>
    <x v="11"/>
    <n v="3"/>
  </r>
  <r>
    <x v="3"/>
    <x v="6"/>
    <x v="15"/>
    <x v="11"/>
    <n v="3"/>
  </r>
  <r>
    <x v="4"/>
    <x v="0"/>
    <x v="16"/>
    <x v="11"/>
    <n v="3.6923076923076925"/>
  </r>
  <r>
    <x v="4"/>
    <x v="1"/>
    <x v="16"/>
    <x v="11"/>
    <n v="3.8333333333333335"/>
  </r>
  <r>
    <x v="4"/>
    <x v="2"/>
    <x v="16"/>
    <x v="11"/>
    <n v="3.375"/>
  </r>
  <r>
    <x v="4"/>
    <x v="3"/>
    <x v="16"/>
    <x v="11"/>
    <n v="3.8333333333333335"/>
  </r>
  <r>
    <x v="4"/>
    <x v="4"/>
    <x v="16"/>
    <x v="11"/>
    <n v="3.76"/>
  </r>
  <r>
    <x v="4"/>
    <x v="5"/>
    <x v="16"/>
    <x v="11"/>
    <n v="3.8333333333333335"/>
  </r>
  <r>
    <x v="4"/>
    <x v="6"/>
    <x v="16"/>
    <x v="11"/>
    <n v="3.5714285714285716"/>
  </r>
  <r>
    <x v="4"/>
    <x v="0"/>
    <x v="17"/>
    <x v="11"/>
    <n v="3.8301282051282053"/>
  </r>
  <r>
    <x v="4"/>
    <x v="1"/>
    <x v="17"/>
    <x v="11"/>
    <n v="3.784259259259259"/>
  </r>
  <r>
    <x v="4"/>
    <x v="2"/>
    <x v="17"/>
    <x v="11"/>
    <n v="3.9333333333333336"/>
  </r>
  <r>
    <x v="4"/>
    <x v="3"/>
    <x v="17"/>
    <x v="11"/>
    <n v="3.1076388888888888"/>
  </r>
  <r>
    <x v="4"/>
    <x v="4"/>
    <x v="17"/>
    <x v="11"/>
    <n v="3.4833333333333334"/>
  </r>
  <r>
    <x v="4"/>
    <x v="5"/>
    <x v="17"/>
    <x v="11"/>
    <n v="3.4439814814814813"/>
  </r>
  <r>
    <x v="4"/>
    <x v="6"/>
    <x v="17"/>
    <x v="11"/>
    <n v="3.5845238095238092"/>
  </r>
  <r>
    <x v="0"/>
    <x v="0"/>
    <x v="0"/>
    <x v="12"/>
    <n v="4.0769230769230766"/>
  </r>
  <r>
    <x v="0"/>
    <x v="1"/>
    <x v="0"/>
    <x v="12"/>
    <n v="3.9444444444444446"/>
  </r>
  <r>
    <x v="0"/>
    <x v="2"/>
    <x v="0"/>
    <x v="12"/>
    <n v="4.375"/>
  </r>
  <r>
    <x v="0"/>
    <x v="3"/>
    <x v="0"/>
    <x v="12"/>
    <n v="3.3333333333333335"/>
  </r>
  <r>
    <x v="0"/>
    <x v="4"/>
    <x v="0"/>
    <x v="12"/>
    <n v="3.72"/>
  </r>
  <r>
    <x v="0"/>
    <x v="5"/>
    <x v="0"/>
    <x v="12"/>
    <n v="3.6944444444444446"/>
  </r>
  <r>
    <x v="0"/>
    <x v="6"/>
    <x v="0"/>
    <x v="12"/>
    <n v="3.7857142857142856"/>
  </r>
  <r>
    <x v="0"/>
    <x v="0"/>
    <x v="1"/>
    <x v="12"/>
    <n v="3.8076923076923075"/>
  </r>
  <r>
    <x v="0"/>
    <x v="1"/>
    <x v="1"/>
    <x v="12"/>
    <n v="3.6666666666666665"/>
  </r>
  <r>
    <x v="0"/>
    <x v="2"/>
    <x v="1"/>
    <x v="12"/>
    <n v="4.125"/>
  </r>
  <r>
    <x v="0"/>
    <x v="3"/>
    <x v="1"/>
    <x v="12"/>
    <n v="2.9166666666666665"/>
  </r>
  <r>
    <x v="0"/>
    <x v="4"/>
    <x v="1"/>
    <x v="12"/>
    <n v="3.38"/>
  </r>
  <r>
    <x v="0"/>
    <x v="5"/>
    <x v="1"/>
    <x v="12"/>
    <n v="3.4000000000000004"/>
  </r>
  <r>
    <x v="0"/>
    <x v="6"/>
    <x v="1"/>
    <x v="12"/>
    <n v="3.4000000000000004"/>
  </r>
  <r>
    <x v="0"/>
    <x v="0"/>
    <x v="2"/>
    <x v="12"/>
    <n v="4.0769230769230766"/>
  </r>
  <r>
    <x v="0"/>
    <x v="1"/>
    <x v="2"/>
    <x v="12"/>
    <n v="3.8333333333333335"/>
  </r>
  <r>
    <x v="0"/>
    <x v="2"/>
    <x v="2"/>
    <x v="12"/>
    <n v="4.625"/>
  </r>
  <r>
    <x v="0"/>
    <x v="3"/>
    <x v="2"/>
    <x v="12"/>
    <n v="2.9166666666666665"/>
  </r>
  <r>
    <x v="0"/>
    <x v="4"/>
    <x v="2"/>
    <x v="12"/>
    <n v="3.52"/>
  </r>
  <r>
    <x v="0"/>
    <x v="5"/>
    <x v="2"/>
    <x v="12"/>
    <n v="3.3000000000000003"/>
  </r>
  <r>
    <x v="0"/>
    <x v="6"/>
    <x v="2"/>
    <x v="12"/>
    <n v="4"/>
  </r>
  <r>
    <x v="1"/>
    <x v="0"/>
    <x v="3"/>
    <x v="12"/>
    <n v="4.3461538461538458"/>
  </r>
  <r>
    <x v="1"/>
    <x v="1"/>
    <x v="3"/>
    <x v="12"/>
    <n v="4.4444444444444446"/>
  </r>
  <r>
    <x v="1"/>
    <x v="2"/>
    <x v="3"/>
    <x v="12"/>
    <n v="4.125"/>
  </r>
  <r>
    <x v="1"/>
    <x v="3"/>
    <x v="3"/>
    <x v="12"/>
    <n v="3.875"/>
  </r>
  <r>
    <x v="1"/>
    <x v="4"/>
    <x v="3"/>
    <x v="12"/>
    <n v="4.12"/>
  </r>
  <r>
    <x v="1"/>
    <x v="5"/>
    <x v="3"/>
    <x v="12"/>
    <n v="4.1000000000000005"/>
  </r>
  <r>
    <x v="1"/>
    <x v="6"/>
    <x v="3"/>
    <x v="12"/>
    <n v="4.1000000000000005"/>
  </r>
  <r>
    <x v="1"/>
    <x v="0"/>
    <x v="4"/>
    <x v="12"/>
    <n v="3.4615384615384617"/>
  </r>
  <r>
    <x v="1"/>
    <x v="1"/>
    <x v="4"/>
    <x v="12"/>
    <n v="3.2777777777777777"/>
  </r>
  <r>
    <x v="1"/>
    <x v="2"/>
    <x v="4"/>
    <x v="12"/>
    <n v="3.875"/>
  </r>
  <r>
    <x v="1"/>
    <x v="3"/>
    <x v="4"/>
    <x v="12"/>
    <n v="3.0416666666666665"/>
  </r>
  <r>
    <x v="1"/>
    <x v="4"/>
    <x v="4"/>
    <x v="12"/>
    <n v="3.26"/>
  </r>
  <r>
    <x v="1"/>
    <x v="5"/>
    <x v="4"/>
    <x v="12"/>
    <n v="3.1"/>
  </r>
  <r>
    <x v="1"/>
    <x v="6"/>
    <x v="4"/>
    <x v="12"/>
    <n v="3.6"/>
  </r>
  <r>
    <x v="1"/>
    <x v="0"/>
    <x v="5"/>
    <x v="12"/>
    <n v="3.8461538461538463"/>
  </r>
  <r>
    <x v="1"/>
    <x v="1"/>
    <x v="5"/>
    <x v="12"/>
    <n v="3.7777777777777777"/>
  </r>
  <r>
    <x v="1"/>
    <x v="2"/>
    <x v="5"/>
    <x v="12"/>
    <n v="4"/>
  </r>
  <r>
    <x v="1"/>
    <x v="3"/>
    <x v="5"/>
    <x v="12"/>
    <n v="2.6666666666666665"/>
  </r>
  <r>
    <x v="1"/>
    <x v="4"/>
    <x v="5"/>
    <x v="12"/>
    <n v="3.28"/>
  </r>
  <r>
    <x v="1"/>
    <x v="5"/>
    <x v="5"/>
    <x v="12"/>
    <n v="3.3000000000000003"/>
  </r>
  <r>
    <x v="1"/>
    <x v="6"/>
    <x v="5"/>
    <x v="12"/>
    <n v="3.4000000000000004"/>
  </r>
  <r>
    <x v="2"/>
    <x v="0"/>
    <x v="6"/>
    <x v="12"/>
    <n v="4.0769230769230766"/>
  </r>
  <r>
    <x v="2"/>
    <x v="1"/>
    <x v="6"/>
    <x v="12"/>
    <n v="4.0555555555555554"/>
  </r>
  <r>
    <x v="2"/>
    <x v="2"/>
    <x v="6"/>
    <x v="12"/>
    <n v="4.125"/>
  </r>
  <r>
    <x v="2"/>
    <x v="3"/>
    <x v="6"/>
    <x v="12"/>
    <n v="2.9583333333333335"/>
  </r>
  <r>
    <x v="2"/>
    <x v="4"/>
    <x v="6"/>
    <x v="12"/>
    <n v="3.54"/>
  </r>
  <r>
    <x v="2"/>
    <x v="5"/>
    <x v="6"/>
    <x v="12"/>
    <n v="3.5"/>
  </r>
  <r>
    <x v="2"/>
    <x v="6"/>
    <x v="6"/>
    <x v="12"/>
    <n v="3.5"/>
  </r>
  <r>
    <x v="2"/>
    <x v="0"/>
    <x v="7"/>
    <x v="12"/>
    <n v="4.1923076923076925"/>
  </r>
  <r>
    <x v="2"/>
    <x v="1"/>
    <x v="7"/>
    <x v="12"/>
    <n v="4.1111111111111107"/>
  </r>
  <r>
    <x v="2"/>
    <x v="2"/>
    <x v="7"/>
    <x v="12"/>
    <n v="4.375"/>
  </r>
  <r>
    <x v="2"/>
    <x v="3"/>
    <x v="7"/>
    <x v="12"/>
    <n v="3.0833333333333335"/>
  </r>
  <r>
    <x v="2"/>
    <x v="4"/>
    <x v="7"/>
    <x v="12"/>
    <n v="3.66"/>
  </r>
  <r>
    <x v="2"/>
    <x v="5"/>
    <x v="7"/>
    <x v="12"/>
    <n v="3.6"/>
  </r>
  <r>
    <x v="2"/>
    <x v="6"/>
    <x v="7"/>
    <x v="12"/>
    <n v="3.7"/>
  </r>
  <r>
    <x v="2"/>
    <x v="0"/>
    <x v="8"/>
    <x v="12"/>
    <n v="4.4615384615384617"/>
  </r>
  <r>
    <x v="2"/>
    <x v="1"/>
    <x v="8"/>
    <x v="12"/>
    <n v="4.4444444444444446"/>
  </r>
  <r>
    <x v="2"/>
    <x v="2"/>
    <x v="8"/>
    <x v="12"/>
    <n v="4.5"/>
  </r>
  <r>
    <x v="2"/>
    <x v="3"/>
    <x v="8"/>
    <x v="12"/>
    <n v="3.5416666666666665"/>
  </r>
  <r>
    <x v="2"/>
    <x v="4"/>
    <x v="8"/>
    <x v="12"/>
    <n v="4.0199999999999996"/>
  </r>
  <r>
    <x v="2"/>
    <x v="5"/>
    <x v="8"/>
    <x v="12"/>
    <n v="4"/>
  </r>
  <r>
    <x v="2"/>
    <x v="6"/>
    <x v="8"/>
    <x v="12"/>
    <n v="4.1000000000000005"/>
  </r>
  <r>
    <x v="2"/>
    <x v="0"/>
    <x v="9"/>
    <x v="12"/>
    <n v="3.9615384615384617"/>
  </r>
  <r>
    <x v="2"/>
    <x v="1"/>
    <x v="9"/>
    <x v="12"/>
    <n v="3.8888888888888888"/>
  </r>
  <r>
    <x v="2"/>
    <x v="2"/>
    <x v="9"/>
    <x v="12"/>
    <n v="4.125"/>
  </r>
  <r>
    <x v="2"/>
    <x v="3"/>
    <x v="9"/>
    <x v="12"/>
    <n v="3.125"/>
  </r>
  <r>
    <x v="2"/>
    <x v="4"/>
    <x v="9"/>
    <x v="12"/>
    <n v="3.56"/>
  </r>
  <r>
    <x v="2"/>
    <x v="5"/>
    <x v="9"/>
    <x v="12"/>
    <n v="3.5"/>
  </r>
  <r>
    <x v="2"/>
    <x v="6"/>
    <x v="9"/>
    <x v="12"/>
    <n v="3.6"/>
  </r>
  <r>
    <x v="2"/>
    <x v="0"/>
    <x v="10"/>
    <x v="12"/>
    <n v="3.6538461538461537"/>
  </r>
  <r>
    <x v="2"/>
    <x v="1"/>
    <x v="10"/>
    <x v="12"/>
    <n v="3.6111111111111112"/>
  </r>
  <r>
    <x v="2"/>
    <x v="2"/>
    <x v="10"/>
    <x v="12"/>
    <n v="3.75"/>
  </r>
  <r>
    <x v="2"/>
    <x v="3"/>
    <x v="10"/>
    <x v="12"/>
    <n v="3.0416666666666665"/>
  </r>
  <r>
    <x v="2"/>
    <x v="4"/>
    <x v="10"/>
    <x v="12"/>
    <n v="3.36"/>
  </r>
  <r>
    <x v="2"/>
    <x v="5"/>
    <x v="10"/>
    <x v="12"/>
    <n v="3.3000000000000003"/>
  </r>
  <r>
    <x v="2"/>
    <x v="6"/>
    <x v="10"/>
    <x v="12"/>
    <n v="3.3000000000000003"/>
  </r>
  <r>
    <x v="3"/>
    <x v="0"/>
    <x v="11"/>
    <x v="12"/>
    <n v="3.5384615384615383"/>
  </r>
  <r>
    <x v="3"/>
    <x v="1"/>
    <x v="11"/>
    <x v="12"/>
    <n v="3.3888888888888888"/>
  </r>
  <r>
    <x v="3"/>
    <x v="2"/>
    <x v="11"/>
    <x v="12"/>
    <n v="3.875"/>
  </r>
  <r>
    <x v="3"/>
    <x v="3"/>
    <x v="11"/>
    <x v="12"/>
    <n v="3.2916666666666665"/>
  </r>
  <r>
    <x v="3"/>
    <x v="4"/>
    <x v="11"/>
    <x v="12"/>
    <n v="3.42"/>
  </r>
  <r>
    <x v="3"/>
    <x v="5"/>
    <x v="11"/>
    <x v="12"/>
    <n v="3.4000000000000004"/>
  </r>
  <r>
    <x v="3"/>
    <x v="6"/>
    <x v="11"/>
    <x v="12"/>
    <n v="3.3000000000000003"/>
  </r>
  <r>
    <x v="3"/>
    <x v="0"/>
    <x v="12"/>
    <x v="12"/>
    <n v="3.9615384615384617"/>
  </r>
  <r>
    <x v="3"/>
    <x v="1"/>
    <x v="12"/>
    <x v="12"/>
    <n v="3.8888888888888888"/>
  </r>
  <r>
    <x v="3"/>
    <x v="2"/>
    <x v="12"/>
    <x v="12"/>
    <n v="4.125"/>
  </r>
  <r>
    <x v="3"/>
    <x v="3"/>
    <x v="12"/>
    <x v="12"/>
    <n v="3.2083333333333335"/>
  </r>
  <r>
    <x v="3"/>
    <x v="4"/>
    <x v="12"/>
    <x v="12"/>
    <n v="3.6"/>
  </r>
  <r>
    <x v="3"/>
    <x v="5"/>
    <x v="12"/>
    <x v="12"/>
    <n v="3.5"/>
  </r>
  <r>
    <x v="3"/>
    <x v="6"/>
    <x v="12"/>
    <x v="12"/>
    <n v="3.6"/>
  </r>
  <r>
    <x v="3"/>
    <x v="0"/>
    <x v="13"/>
    <x v="12"/>
    <n v="4.115384615384615"/>
  </r>
  <r>
    <x v="3"/>
    <x v="1"/>
    <x v="13"/>
    <x v="12"/>
    <n v="4.166666666666667"/>
  </r>
  <r>
    <x v="3"/>
    <x v="2"/>
    <x v="13"/>
    <x v="12"/>
    <n v="4"/>
  </r>
  <r>
    <x v="3"/>
    <x v="3"/>
    <x v="13"/>
    <x v="12"/>
    <n v="3.375"/>
  </r>
  <r>
    <x v="3"/>
    <x v="4"/>
    <x v="13"/>
    <x v="12"/>
    <n v="3.76"/>
  </r>
  <r>
    <x v="3"/>
    <x v="5"/>
    <x v="13"/>
    <x v="12"/>
    <n v="3.8000000000000003"/>
  </r>
  <r>
    <x v="3"/>
    <x v="6"/>
    <x v="13"/>
    <x v="12"/>
    <n v="3.8000000000000003"/>
  </r>
  <r>
    <x v="3"/>
    <x v="0"/>
    <x v="14"/>
    <x v="12"/>
    <n v="3.6538461538461537"/>
  </r>
  <r>
    <x v="3"/>
    <x v="1"/>
    <x v="14"/>
    <x v="12"/>
    <n v="3.6666666666666665"/>
  </r>
  <r>
    <x v="3"/>
    <x v="2"/>
    <x v="14"/>
    <x v="12"/>
    <n v="3.625"/>
  </r>
  <r>
    <x v="3"/>
    <x v="3"/>
    <x v="14"/>
    <x v="12"/>
    <n v="2.75"/>
  </r>
  <r>
    <x v="3"/>
    <x v="4"/>
    <x v="14"/>
    <x v="12"/>
    <n v="3.22"/>
  </r>
  <r>
    <x v="3"/>
    <x v="5"/>
    <x v="14"/>
    <x v="12"/>
    <n v="3.2"/>
  </r>
  <r>
    <x v="3"/>
    <x v="6"/>
    <x v="14"/>
    <x v="12"/>
    <n v="3.3000000000000003"/>
  </r>
  <r>
    <x v="3"/>
    <x v="0"/>
    <x v="15"/>
    <x v="12"/>
    <n v="3.1538461538461537"/>
  </r>
  <r>
    <x v="3"/>
    <x v="1"/>
    <x v="15"/>
    <x v="12"/>
    <n v="3.0555555555555554"/>
  </r>
  <r>
    <x v="3"/>
    <x v="2"/>
    <x v="15"/>
    <x v="12"/>
    <n v="3.375"/>
  </r>
  <r>
    <x v="3"/>
    <x v="3"/>
    <x v="15"/>
    <x v="12"/>
    <n v="2.8333333333333335"/>
  </r>
  <r>
    <x v="3"/>
    <x v="4"/>
    <x v="15"/>
    <x v="12"/>
    <n v="3"/>
  </r>
  <r>
    <x v="3"/>
    <x v="5"/>
    <x v="15"/>
    <x v="12"/>
    <n v="3"/>
  </r>
  <r>
    <x v="3"/>
    <x v="6"/>
    <x v="15"/>
    <x v="12"/>
    <n v="3.1"/>
  </r>
  <r>
    <x v="4"/>
    <x v="0"/>
    <x v="16"/>
    <x v="12"/>
    <n v="3.4230769230769229"/>
  </r>
  <r>
    <x v="4"/>
    <x v="1"/>
    <x v="16"/>
    <x v="12"/>
    <n v="3.4444444444444446"/>
  </r>
  <r>
    <x v="4"/>
    <x v="2"/>
    <x v="16"/>
    <x v="12"/>
    <n v="3.375"/>
  </r>
  <r>
    <x v="4"/>
    <x v="3"/>
    <x v="16"/>
    <x v="12"/>
    <n v="3.625"/>
  </r>
  <r>
    <x v="4"/>
    <x v="4"/>
    <x v="16"/>
    <x v="12"/>
    <n v="3.52"/>
  </r>
  <r>
    <x v="4"/>
    <x v="5"/>
    <x v="16"/>
    <x v="12"/>
    <n v="3.5277777777777777"/>
  </r>
  <r>
    <x v="4"/>
    <x v="6"/>
    <x v="16"/>
    <x v="12"/>
    <n v="3.5"/>
  </r>
  <r>
    <x v="4"/>
    <x v="0"/>
    <x v="17"/>
    <x v="12"/>
    <n v="3.9064102564102559"/>
  </r>
  <r>
    <x v="4"/>
    <x v="1"/>
    <x v="17"/>
    <x v="12"/>
    <n v="3.825925925925926"/>
  </r>
  <r>
    <x v="4"/>
    <x v="2"/>
    <x v="17"/>
    <x v="12"/>
    <n v="4.0875000000000004"/>
  </r>
  <r>
    <x v="4"/>
    <x v="3"/>
    <x v="17"/>
    <x v="12"/>
    <n v="3.1229166666666668"/>
  </r>
  <r>
    <x v="4"/>
    <x v="4"/>
    <x v="17"/>
    <x v="12"/>
    <n v="3.5303333333333335"/>
  </r>
  <r>
    <x v="4"/>
    <x v="5"/>
    <x v="17"/>
    <x v="12"/>
    <n v="3.4800925925925927"/>
  </r>
  <r>
    <x v="4"/>
    <x v="6"/>
    <x v="17"/>
    <x v="12"/>
    <n v="3.6595238095238094"/>
  </r>
  <r>
    <x v="0"/>
    <x v="0"/>
    <x v="0"/>
    <x v="13"/>
    <n v="4"/>
  </r>
  <r>
    <x v="0"/>
    <x v="1"/>
    <x v="0"/>
    <x v="13"/>
    <n v="3.7"/>
  </r>
  <r>
    <x v="0"/>
    <x v="2"/>
    <x v="0"/>
    <x v="13"/>
    <n v="3.875"/>
  </r>
  <r>
    <x v="0"/>
    <x v="3"/>
    <x v="0"/>
    <x v="13"/>
    <n v="3.1923076923076925"/>
  </r>
  <r>
    <x v="0"/>
    <x v="4"/>
    <x v="0"/>
    <x v="13"/>
    <n v="3.5961538461538463"/>
  </r>
  <r>
    <x v="0"/>
    <x v="5"/>
    <x v="0"/>
    <x v="13"/>
    <n v="3.59375"/>
  </r>
  <r>
    <x v="0"/>
    <x v="6"/>
    <x v="0"/>
    <x v="13"/>
    <n v="3.6"/>
  </r>
  <r>
    <x v="0"/>
    <x v="0"/>
    <x v="1"/>
    <x v="13"/>
    <n v="3.8461538461538463"/>
  </r>
  <r>
    <x v="0"/>
    <x v="1"/>
    <x v="1"/>
    <x v="13"/>
    <n v="3.5"/>
  </r>
  <r>
    <x v="0"/>
    <x v="2"/>
    <x v="1"/>
    <x v="13"/>
    <n v="3.625"/>
  </r>
  <r>
    <x v="0"/>
    <x v="3"/>
    <x v="1"/>
    <x v="13"/>
    <n v="2.9615384615384617"/>
  </r>
  <r>
    <x v="0"/>
    <x v="4"/>
    <x v="1"/>
    <x v="13"/>
    <n v="3.4000000000000004"/>
  </r>
  <r>
    <x v="0"/>
    <x v="5"/>
    <x v="1"/>
    <x v="13"/>
    <n v="3.4000000000000004"/>
  </r>
  <r>
    <x v="0"/>
    <x v="6"/>
    <x v="1"/>
    <x v="13"/>
    <n v="3.4000000000000004"/>
  </r>
  <r>
    <x v="0"/>
    <x v="0"/>
    <x v="2"/>
    <x v="13"/>
    <n v="4"/>
  </r>
  <r>
    <x v="0"/>
    <x v="1"/>
    <x v="2"/>
    <x v="13"/>
    <n v="3.5"/>
  </r>
  <r>
    <x v="0"/>
    <x v="2"/>
    <x v="2"/>
    <x v="13"/>
    <n v="4"/>
  </r>
  <r>
    <x v="0"/>
    <x v="3"/>
    <x v="2"/>
    <x v="13"/>
    <n v="3.0384615384615383"/>
  </r>
  <r>
    <x v="0"/>
    <x v="4"/>
    <x v="2"/>
    <x v="13"/>
    <n v="3.5"/>
  </r>
  <r>
    <x v="0"/>
    <x v="5"/>
    <x v="2"/>
    <x v="13"/>
    <n v="3.4000000000000004"/>
  </r>
  <r>
    <x v="0"/>
    <x v="6"/>
    <x v="2"/>
    <x v="13"/>
    <n v="3.8000000000000003"/>
  </r>
  <r>
    <x v="1"/>
    <x v="0"/>
    <x v="3"/>
    <x v="13"/>
    <n v="4.384615384615385"/>
  </r>
  <r>
    <x v="1"/>
    <x v="1"/>
    <x v="3"/>
    <x v="13"/>
    <n v="4.5"/>
  </r>
  <r>
    <x v="1"/>
    <x v="2"/>
    <x v="3"/>
    <x v="13"/>
    <n v="4.25"/>
  </r>
  <r>
    <x v="1"/>
    <x v="3"/>
    <x v="3"/>
    <x v="13"/>
    <n v="3.9230769230769229"/>
  </r>
  <r>
    <x v="1"/>
    <x v="4"/>
    <x v="3"/>
    <x v="13"/>
    <n v="4.2"/>
  </r>
  <r>
    <x v="1"/>
    <x v="5"/>
    <x v="3"/>
    <x v="13"/>
    <n v="4.2"/>
  </r>
  <r>
    <x v="1"/>
    <x v="6"/>
    <x v="3"/>
    <x v="13"/>
    <n v="4.1000000000000005"/>
  </r>
  <r>
    <x v="1"/>
    <x v="0"/>
    <x v="4"/>
    <x v="13"/>
    <n v="3.6153846153846154"/>
  </r>
  <r>
    <x v="1"/>
    <x v="1"/>
    <x v="4"/>
    <x v="13"/>
    <n v="3.6"/>
  </r>
  <r>
    <x v="1"/>
    <x v="2"/>
    <x v="4"/>
    <x v="13"/>
    <n v="3.5"/>
  </r>
  <r>
    <x v="1"/>
    <x v="3"/>
    <x v="4"/>
    <x v="13"/>
    <n v="3.0384615384615383"/>
  </r>
  <r>
    <x v="1"/>
    <x v="4"/>
    <x v="4"/>
    <x v="13"/>
    <n v="3.3000000000000003"/>
  </r>
  <r>
    <x v="1"/>
    <x v="5"/>
    <x v="4"/>
    <x v="13"/>
    <n v="3.3000000000000003"/>
  </r>
  <r>
    <x v="1"/>
    <x v="6"/>
    <x v="4"/>
    <x v="13"/>
    <n v="3.4000000000000004"/>
  </r>
  <r>
    <x v="1"/>
    <x v="0"/>
    <x v="5"/>
    <x v="13"/>
    <n v="3.8846153846153846"/>
  </r>
  <r>
    <x v="1"/>
    <x v="1"/>
    <x v="5"/>
    <x v="13"/>
    <n v="4"/>
  </r>
  <r>
    <x v="1"/>
    <x v="2"/>
    <x v="5"/>
    <x v="13"/>
    <n v="3.75"/>
  </r>
  <r>
    <x v="1"/>
    <x v="3"/>
    <x v="5"/>
    <x v="13"/>
    <n v="2.7307692307692308"/>
  </r>
  <r>
    <x v="1"/>
    <x v="4"/>
    <x v="5"/>
    <x v="13"/>
    <n v="3.3000000000000003"/>
  </r>
  <r>
    <x v="1"/>
    <x v="5"/>
    <x v="5"/>
    <x v="13"/>
    <n v="3.3000000000000003"/>
  </r>
  <r>
    <x v="1"/>
    <x v="6"/>
    <x v="5"/>
    <x v="13"/>
    <n v="3.3000000000000003"/>
  </r>
  <r>
    <x v="2"/>
    <x v="0"/>
    <x v="6"/>
    <x v="13"/>
    <n v="4.0769230769230766"/>
  </r>
  <r>
    <x v="2"/>
    <x v="1"/>
    <x v="6"/>
    <x v="13"/>
    <n v="4.0999999999999996"/>
  </r>
  <r>
    <x v="2"/>
    <x v="2"/>
    <x v="6"/>
    <x v="13"/>
    <n v="3.875"/>
  </r>
  <r>
    <x v="2"/>
    <x v="3"/>
    <x v="6"/>
    <x v="13"/>
    <n v="3"/>
  </r>
  <r>
    <x v="2"/>
    <x v="4"/>
    <x v="6"/>
    <x v="13"/>
    <n v="3.5"/>
  </r>
  <r>
    <x v="2"/>
    <x v="5"/>
    <x v="6"/>
    <x v="13"/>
    <n v="3.6"/>
  </r>
  <r>
    <x v="2"/>
    <x v="6"/>
    <x v="6"/>
    <x v="13"/>
    <n v="3.5"/>
  </r>
  <r>
    <x v="2"/>
    <x v="0"/>
    <x v="7"/>
    <x v="13"/>
    <n v="4.1923076923076925"/>
  </r>
  <r>
    <x v="2"/>
    <x v="1"/>
    <x v="7"/>
    <x v="13"/>
    <n v="4.2"/>
  </r>
  <r>
    <x v="2"/>
    <x v="2"/>
    <x v="7"/>
    <x v="13"/>
    <n v="4"/>
  </r>
  <r>
    <x v="2"/>
    <x v="3"/>
    <x v="7"/>
    <x v="13"/>
    <n v="3.1923076923076925"/>
  </r>
  <r>
    <x v="2"/>
    <x v="4"/>
    <x v="7"/>
    <x v="13"/>
    <n v="3.7"/>
  </r>
  <r>
    <x v="2"/>
    <x v="5"/>
    <x v="7"/>
    <x v="13"/>
    <n v="3.7"/>
  </r>
  <r>
    <x v="2"/>
    <x v="6"/>
    <x v="7"/>
    <x v="13"/>
    <n v="3.7"/>
  </r>
  <r>
    <x v="2"/>
    <x v="0"/>
    <x v="8"/>
    <x v="13"/>
    <n v="4.4615384615384617"/>
  </r>
  <r>
    <x v="2"/>
    <x v="1"/>
    <x v="8"/>
    <x v="13"/>
    <n v="4.5999999999999996"/>
  </r>
  <r>
    <x v="2"/>
    <x v="2"/>
    <x v="8"/>
    <x v="13"/>
    <n v="4.125"/>
  </r>
  <r>
    <x v="2"/>
    <x v="3"/>
    <x v="8"/>
    <x v="13"/>
    <n v="3.5384615384615383"/>
  </r>
  <r>
    <x v="2"/>
    <x v="4"/>
    <x v="8"/>
    <x v="13"/>
    <n v="4"/>
  </r>
  <r>
    <x v="2"/>
    <x v="5"/>
    <x v="8"/>
    <x v="13"/>
    <n v="4"/>
  </r>
  <r>
    <x v="2"/>
    <x v="6"/>
    <x v="8"/>
    <x v="13"/>
    <n v="4"/>
  </r>
  <r>
    <x v="2"/>
    <x v="0"/>
    <x v="9"/>
    <x v="13"/>
    <n v="4.0769230769230766"/>
  </r>
  <r>
    <x v="2"/>
    <x v="1"/>
    <x v="9"/>
    <x v="13"/>
    <n v="4.0999999999999996"/>
  </r>
  <r>
    <x v="2"/>
    <x v="2"/>
    <x v="9"/>
    <x v="13"/>
    <n v="3.875"/>
  </r>
  <r>
    <x v="2"/>
    <x v="3"/>
    <x v="9"/>
    <x v="13"/>
    <n v="3.1538461538461537"/>
  </r>
  <r>
    <x v="2"/>
    <x v="4"/>
    <x v="9"/>
    <x v="13"/>
    <n v="3.6"/>
  </r>
  <r>
    <x v="2"/>
    <x v="5"/>
    <x v="9"/>
    <x v="13"/>
    <n v="3.5"/>
  </r>
  <r>
    <x v="2"/>
    <x v="6"/>
    <x v="9"/>
    <x v="13"/>
    <n v="3.8000000000000003"/>
  </r>
  <r>
    <x v="2"/>
    <x v="0"/>
    <x v="10"/>
    <x v="13"/>
    <n v="3.9615384615384617"/>
  </r>
  <r>
    <x v="2"/>
    <x v="1"/>
    <x v="10"/>
    <x v="13"/>
    <n v="4.0999999999999996"/>
  </r>
  <r>
    <x v="2"/>
    <x v="2"/>
    <x v="10"/>
    <x v="13"/>
    <n v="3.625"/>
  </r>
  <r>
    <x v="2"/>
    <x v="3"/>
    <x v="10"/>
    <x v="13"/>
    <n v="3.3461538461538463"/>
  </r>
  <r>
    <x v="2"/>
    <x v="4"/>
    <x v="10"/>
    <x v="13"/>
    <n v="3.7"/>
  </r>
  <r>
    <x v="2"/>
    <x v="5"/>
    <x v="10"/>
    <x v="13"/>
    <n v="3.7"/>
  </r>
  <r>
    <x v="2"/>
    <x v="6"/>
    <x v="10"/>
    <x v="13"/>
    <n v="3.5"/>
  </r>
  <r>
    <x v="3"/>
    <x v="0"/>
    <x v="11"/>
    <x v="13"/>
    <n v="3.4615384615384617"/>
  </r>
  <r>
    <x v="3"/>
    <x v="1"/>
    <x v="11"/>
    <x v="13"/>
    <n v="3.2"/>
  </r>
  <r>
    <x v="3"/>
    <x v="2"/>
    <x v="11"/>
    <x v="13"/>
    <n v="3.5"/>
  </r>
  <r>
    <x v="3"/>
    <x v="3"/>
    <x v="11"/>
    <x v="13"/>
    <n v="3.1923076923076925"/>
  </r>
  <r>
    <x v="3"/>
    <x v="4"/>
    <x v="11"/>
    <x v="13"/>
    <n v="3.3000000000000003"/>
  </r>
  <r>
    <x v="3"/>
    <x v="5"/>
    <x v="11"/>
    <x v="13"/>
    <n v="3.4000000000000004"/>
  </r>
  <r>
    <x v="3"/>
    <x v="6"/>
    <x v="11"/>
    <x v="13"/>
    <n v="3.2"/>
  </r>
  <r>
    <x v="3"/>
    <x v="0"/>
    <x v="12"/>
    <x v="13"/>
    <n v="3.8846153846153846"/>
  </r>
  <r>
    <x v="3"/>
    <x v="1"/>
    <x v="12"/>
    <x v="13"/>
    <n v="3.8"/>
  </r>
  <r>
    <x v="3"/>
    <x v="2"/>
    <x v="12"/>
    <x v="13"/>
    <n v="3.75"/>
  </r>
  <r>
    <x v="3"/>
    <x v="3"/>
    <x v="12"/>
    <x v="13"/>
    <n v="2.8846153846153846"/>
  </r>
  <r>
    <x v="3"/>
    <x v="4"/>
    <x v="12"/>
    <x v="13"/>
    <n v="3.4000000000000004"/>
  </r>
  <r>
    <x v="3"/>
    <x v="5"/>
    <x v="12"/>
    <x v="13"/>
    <n v="3.4000000000000004"/>
  </r>
  <r>
    <x v="3"/>
    <x v="6"/>
    <x v="12"/>
    <x v="13"/>
    <n v="3.3000000000000003"/>
  </r>
  <r>
    <x v="3"/>
    <x v="0"/>
    <x v="13"/>
    <x v="13"/>
    <n v="4.1923076923076925"/>
  </r>
  <r>
    <x v="3"/>
    <x v="1"/>
    <x v="13"/>
    <x v="13"/>
    <n v="4.3"/>
  </r>
  <r>
    <x v="3"/>
    <x v="2"/>
    <x v="13"/>
    <x v="13"/>
    <n v="3.875"/>
  </r>
  <r>
    <x v="3"/>
    <x v="3"/>
    <x v="13"/>
    <x v="13"/>
    <n v="3.3076923076923075"/>
  </r>
  <r>
    <x v="3"/>
    <x v="4"/>
    <x v="13"/>
    <x v="13"/>
    <n v="3.8000000000000003"/>
  </r>
  <r>
    <x v="3"/>
    <x v="5"/>
    <x v="13"/>
    <x v="13"/>
    <n v="3.8000000000000003"/>
  </r>
  <r>
    <x v="3"/>
    <x v="6"/>
    <x v="13"/>
    <x v="13"/>
    <n v="3.6"/>
  </r>
  <r>
    <x v="3"/>
    <x v="0"/>
    <x v="14"/>
    <x v="13"/>
    <n v="3.7307692307692308"/>
  </r>
  <r>
    <x v="3"/>
    <x v="1"/>
    <x v="14"/>
    <x v="13"/>
    <n v="3.6"/>
  </r>
  <r>
    <x v="3"/>
    <x v="2"/>
    <x v="14"/>
    <x v="13"/>
    <n v="3.375"/>
  </r>
  <r>
    <x v="3"/>
    <x v="3"/>
    <x v="14"/>
    <x v="13"/>
    <n v="2.6923076923076925"/>
  </r>
  <r>
    <x v="3"/>
    <x v="4"/>
    <x v="14"/>
    <x v="13"/>
    <n v="3.2"/>
  </r>
  <r>
    <x v="3"/>
    <x v="5"/>
    <x v="14"/>
    <x v="13"/>
    <n v="3.3000000000000003"/>
  </r>
  <r>
    <x v="3"/>
    <x v="6"/>
    <x v="14"/>
    <x v="13"/>
    <n v="3.1"/>
  </r>
  <r>
    <x v="3"/>
    <x v="0"/>
    <x v="15"/>
    <x v="13"/>
    <n v="3.3846153846153846"/>
  </r>
  <r>
    <x v="3"/>
    <x v="1"/>
    <x v="15"/>
    <x v="13"/>
    <n v="3"/>
  </r>
  <r>
    <x v="3"/>
    <x v="2"/>
    <x v="15"/>
    <x v="13"/>
    <n v="3.375"/>
  </r>
  <r>
    <x v="3"/>
    <x v="3"/>
    <x v="15"/>
    <x v="13"/>
    <n v="2.8461538461538463"/>
  </r>
  <r>
    <x v="3"/>
    <x v="4"/>
    <x v="15"/>
    <x v="13"/>
    <n v="3.1"/>
  </r>
  <r>
    <x v="3"/>
    <x v="5"/>
    <x v="15"/>
    <x v="13"/>
    <n v="3.1"/>
  </r>
  <r>
    <x v="3"/>
    <x v="6"/>
    <x v="15"/>
    <x v="13"/>
    <n v="3.2"/>
  </r>
  <r>
    <x v="4"/>
    <x v="0"/>
    <x v="16"/>
    <x v="13"/>
    <n v="3.4230769230769229"/>
  </r>
  <r>
    <x v="4"/>
    <x v="1"/>
    <x v="16"/>
    <x v="13"/>
    <n v="3.4"/>
  </r>
  <r>
    <x v="4"/>
    <x v="2"/>
    <x v="16"/>
    <x v="13"/>
    <n v="3"/>
  </r>
  <r>
    <x v="4"/>
    <x v="3"/>
    <x v="16"/>
    <x v="13"/>
    <n v="3.3846153846153846"/>
  </r>
  <r>
    <x v="4"/>
    <x v="4"/>
    <x v="16"/>
    <x v="13"/>
    <n v="3.4038461538461537"/>
  </r>
  <r>
    <x v="4"/>
    <x v="5"/>
    <x v="16"/>
    <x v="13"/>
    <n v="3.34375"/>
  </r>
  <r>
    <x v="4"/>
    <x v="6"/>
    <x v="16"/>
    <x v="13"/>
    <n v="3.5"/>
  </r>
  <r>
    <x v="4"/>
    <x v="0"/>
    <x v="17"/>
    <x v="13"/>
    <n v="3.9499999999999997"/>
  </r>
  <r>
    <x v="4"/>
    <x v="1"/>
    <x v="17"/>
    <x v="13"/>
    <n v="3.8516666666666666"/>
  </r>
  <r>
    <x v="4"/>
    <x v="2"/>
    <x v="17"/>
    <x v="13"/>
    <n v="3.7854166666666673"/>
  </r>
  <r>
    <x v="4"/>
    <x v="3"/>
    <x v="17"/>
    <x v="13"/>
    <n v="3.1282051282051286"/>
  </r>
  <r>
    <x v="4"/>
    <x v="4"/>
    <x v="17"/>
    <x v="13"/>
    <n v="3.5391025641025635"/>
  </r>
  <r>
    <x v="4"/>
    <x v="5"/>
    <x v="17"/>
    <x v="13"/>
    <n v="3.5468749999999996"/>
  </r>
  <r>
    <x v="4"/>
    <x v="6"/>
    <x v="17"/>
    <x v="13"/>
    <n v="3.5266666666666664"/>
  </r>
  <r>
    <x v="0"/>
    <x v="0"/>
    <x v="0"/>
    <x v="14"/>
    <n v="4.0384615384615383"/>
  </r>
  <r>
    <x v="0"/>
    <x v="1"/>
    <x v="0"/>
    <x v="14"/>
    <n v="3.9285714285714284"/>
  </r>
  <r>
    <x v="0"/>
    <x v="2"/>
    <x v="0"/>
    <x v="14"/>
    <n v="4.3"/>
  </r>
  <r>
    <x v="0"/>
    <x v="3"/>
    <x v="0"/>
    <x v="14"/>
    <n v="3.25"/>
  </r>
  <r>
    <x v="0"/>
    <x v="4"/>
    <x v="0"/>
    <x v="14"/>
    <n v="3.6296296296296298"/>
  </r>
  <r>
    <x v="0"/>
    <x v="5"/>
    <x v="0"/>
    <x v="14"/>
    <n v="3.5625"/>
  </r>
  <r>
    <x v="0"/>
    <x v="6"/>
    <x v="0"/>
    <x v="14"/>
    <n v="3.7272727272727271"/>
  </r>
  <r>
    <x v="0"/>
    <x v="0"/>
    <x v="1"/>
    <x v="14"/>
    <n v="3.8846153846153846"/>
  </r>
  <r>
    <x v="0"/>
    <x v="1"/>
    <x v="1"/>
    <x v="14"/>
    <n v="3.9285714285714284"/>
  </r>
  <r>
    <x v="0"/>
    <x v="2"/>
    <x v="1"/>
    <x v="14"/>
    <n v="3.9"/>
  </r>
  <r>
    <x v="0"/>
    <x v="3"/>
    <x v="1"/>
    <x v="14"/>
    <n v="3.1785714285714284"/>
  </r>
  <r>
    <x v="0"/>
    <x v="4"/>
    <x v="1"/>
    <x v="14"/>
    <n v="3.5185185185185186"/>
  </r>
  <r>
    <x v="0"/>
    <x v="5"/>
    <x v="1"/>
    <x v="14"/>
    <n v="3.5"/>
  </r>
  <r>
    <x v="0"/>
    <x v="6"/>
    <x v="1"/>
    <x v="14"/>
    <n v="3.5454545454545454"/>
  </r>
  <r>
    <x v="0"/>
    <x v="0"/>
    <x v="2"/>
    <x v="14"/>
    <n v="3.7692307692307692"/>
  </r>
  <r>
    <x v="0"/>
    <x v="1"/>
    <x v="2"/>
    <x v="14"/>
    <n v="3.7857142857142856"/>
  </r>
  <r>
    <x v="0"/>
    <x v="2"/>
    <x v="2"/>
    <x v="14"/>
    <n v="3.9"/>
  </r>
  <r>
    <x v="0"/>
    <x v="3"/>
    <x v="2"/>
    <x v="14"/>
    <n v="3.1428571428571428"/>
  </r>
  <r>
    <x v="0"/>
    <x v="4"/>
    <x v="2"/>
    <x v="14"/>
    <n v="3.4444444444444446"/>
  </r>
  <r>
    <x v="0"/>
    <x v="5"/>
    <x v="2"/>
    <x v="14"/>
    <n v="3.40625"/>
  </r>
  <r>
    <x v="0"/>
    <x v="6"/>
    <x v="2"/>
    <x v="14"/>
    <n v="3.5"/>
  </r>
  <r>
    <x v="1"/>
    <x v="0"/>
    <x v="3"/>
    <x v="14"/>
    <n v="4.4615384615384617"/>
  </r>
  <r>
    <x v="1"/>
    <x v="1"/>
    <x v="3"/>
    <x v="14"/>
    <n v="4.5714285714285712"/>
  </r>
  <r>
    <x v="1"/>
    <x v="2"/>
    <x v="3"/>
    <x v="14"/>
    <n v="4.2"/>
  </r>
  <r>
    <x v="1"/>
    <x v="3"/>
    <x v="3"/>
    <x v="14"/>
    <n v="3.9642857142857144"/>
  </r>
  <r>
    <x v="1"/>
    <x v="4"/>
    <x v="3"/>
    <x v="14"/>
    <n v="4.2037037037037033"/>
  </r>
  <r>
    <x v="1"/>
    <x v="5"/>
    <x v="3"/>
    <x v="14"/>
    <n v="4.21875"/>
  </r>
  <r>
    <x v="1"/>
    <x v="6"/>
    <x v="3"/>
    <x v="14"/>
    <n v="4.1818181818181817"/>
  </r>
  <r>
    <x v="1"/>
    <x v="0"/>
    <x v="4"/>
    <x v="14"/>
    <n v="3.7307692307692308"/>
  </r>
  <r>
    <x v="1"/>
    <x v="1"/>
    <x v="4"/>
    <x v="14"/>
    <n v="3.7857142857142856"/>
  </r>
  <r>
    <x v="1"/>
    <x v="2"/>
    <x v="4"/>
    <x v="14"/>
    <n v="3.8"/>
  </r>
  <r>
    <x v="1"/>
    <x v="3"/>
    <x v="4"/>
    <x v="14"/>
    <n v="3.1785714285714284"/>
  </r>
  <r>
    <x v="1"/>
    <x v="4"/>
    <x v="4"/>
    <x v="14"/>
    <n v="3.4444444444444446"/>
  </r>
  <r>
    <x v="1"/>
    <x v="5"/>
    <x v="4"/>
    <x v="14"/>
    <n v="3.34375"/>
  </r>
  <r>
    <x v="1"/>
    <x v="6"/>
    <x v="4"/>
    <x v="14"/>
    <n v="3.5909090909090908"/>
  </r>
  <r>
    <x v="1"/>
    <x v="0"/>
    <x v="5"/>
    <x v="14"/>
    <n v="3.9230769230769229"/>
  </r>
  <r>
    <x v="1"/>
    <x v="1"/>
    <x v="5"/>
    <x v="14"/>
    <n v="4.0714285714285712"/>
  </r>
  <r>
    <x v="1"/>
    <x v="2"/>
    <x v="5"/>
    <x v="14"/>
    <n v="4"/>
  </r>
  <r>
    <x v="1"/>
    <x v="3"/>
    <x v="5"/>
    <x v="14"/>
    <n v="2.75"/>
  </r>
  <r>
    <x v="1"/>
    <x v="4"/>
    <x v="5"/>
    <x v="14"/>
    <n v="3.3148148148148149"/>
  </r>
  <r>
    <x v="1"/>
    <x v="5"/>
    <x v="5"/>
    <x v="14"/>
    <n v="3.28125"/>
  </r>
  <r>
    <x v="1"/>
    <x v="6"/>
    <x v="5"/>
    <x v="14"/>
    <n v="3.3636363636363638"/>
  </r>
  <r>
    <x v="2"/>
    <x v="0"/>
    <x v="6"/>
    <x v="14"/>
    <n v="4.115384615384615"/>
  </r>
  <r>
    <x v="2"/>
    <x v="1"/>
    <x v="6"/>
    <x v="14"/>
    <n v="4.1428571428571432"/>
  </r>
  <r>
    <x v="2"/>
    <x v="2"/>
    <x v="6"/>
    <x v="14"/>
    <n v="4.2"/>
  </r>
  <r>
    <x v="2"/>
    <x v="3"/>
    <x v="6"/>
    <x v="14"/>
    <n v="3.0714285714285716"/>
  </r>
  <r>
    <x v="2"/>
    <x v="4"/>
    <x v="6"/>
    <x v="14"/>
    <n v="3.574074074074074"/>
  </r>
  <r>
    <x v="2"/>
    <x v="5"/>
    <x v="6"/>
    <x v="14"/>
    <n v="3.53125"/>
  </r>
  <r>
    <x v="2"/>
    <x v="6"/>
    <x v="6"/>
    <x v="14"/>
    <n v="3.6363636363636362"/>
  </r>
  <r>
    <x v="2"/>
    <x v="0"/>
    <x v="7"/>
    <x v="14"/>
    <n v="4.3461538461538458"/>
  </r>
  <r>
    <x v="2"/>
    <x v="1"/>
    <x v="7"/>
    <x v="14"/>
    <n v="4.4285714285714288"/>
  </r>
  <r>
    <x v="2"/>
    <x v="2"/>
    <x v="7"/>
    <x v="14"/>
    <n v="4.5"/>
  </r>
  <r>
    <x v="2"/>
    <x v="3"/>
    <x v="7"/>
    <x v="14"/>
    <n v="3.2857142857142856"/>
  </r>
  <r>
    <x v="2"/>
    <x v="4"/>
    <x v="7"/>
    <x v="14"/>
    <n v="3.7962962962962963"/>
  </r>
  <r>
    <x v="2"/>
    <x v="5"/>
    <x v="7"/>
    <x v="14"/>
    <n v="3.71875"/>
  </r>
  <r>
    <x v="2"/>
    <x v="6"/>
    <x v="7"/>
    <x v="14"/>
    <n v="3.9090909090909092"/>
  </r>
  <r>
    <x v="2"/>
    <x v="0"/>
    <x v="8"/>
    <x v="14"/>
    <n v="4.5769230769230766"/>
  </r>
  <r>
    <x v="2"/>
    <x v="1"/>
    <x v="8"/>
    <x v="14"/>
    <n v="4.7142857142857144"/>
  </r>
  <r>
    <x v="2"/>
    <x v="2"/>
    <x v="8"/>
    <x v="14"/>
    <n v="4.7"/>
  </r>
  <r>
    <x v="2"/>
    <x v="3"/>
    <x v="8"/>
    <x v="14"/>
    <n v="3.6428571428571428"/>
  </r>
  <r>
    <x v="2"/>
    <x v="4"/>
    <x v="8"/>
    <x v="14"/>
    <n v="4.0925925925925926"/>
  </r>
  <r>
    <x v="2"/>
    <x v="5"/>
    <x v="8"/>
    <x v="14"/>
    <n v="4.03125"/>
  </r>
  <r>
    <x v="2"/>
    <x v="6"/>
    <x v="8"/>
    <x v="14"/>
    <n v="4.1818181818181817"/>
  </r>
  <r>
    <x v="2"/>
    <x v="0"/>
    <x v="9"/>
    <x v="14"/>
    <n v="4.1538461538461542"/>
  </r>
  <r>
    <x v="2"/>
    <x v="1"/>
    <x v="9"/>
    <x v="14"/>
    <n v="4.2142857142857144"/>
  </r>
  <r>
    <x v="2"/>
    <x v="2"/>
    <x v="9"/>
    <x v="14"/>
    <n v="4.2"/>
  </r>
  <r>
    <x v="2"/>
    <x v="3"/>
    <x v="9"/>
    <x v="14"/>
    <n v="3.2857142857142856"/>
  </r>
  <r>
    <x v="2"/>
    <x v="4"/>
    <x v="9"/>
    <x v="14"/>
    <n v="3.7037037037037037"/>
  </r>
  <r>
    <x v="2"/>
    <x v="5"/>
    <x v="9"/>
    <x v="14"/>
    <n v="3.625"/>
  </r>
  <r>
    <x v="2"/>
    <x v="6"/>
    <x v="9"/>
    <x v="14"/>
    <n v="3.8181818181818183"/>
  </r>
  <r>
    <x v="2"/>
    <x v="0"/>
    <x v="10"/>
    <x v="14"/>
    <n v="4"/>
  </r>
  <r>
    <x v="2"/>
    <x v="1"/>
    <x v="10"/>
    <x v="14"/>
    <n v="4.0714285714285712"/>
  </r>
  <r>
    <x v="2"/>
    <x v="2"/>
    <x v="10"/>
    <x v="14"/>
    <n v="4.0999999999999996"/>
  </r>
  <r>
    <x v="2"/>
    <x v="3"/>
    <x v="10"/>
    <x v="14"/>
    <n v="3.4285714285714284"/>
  </r>
  <r>
    <x v="2"/>
    <x v="4"/>
    <x v="10"/>
    <x v="14"/>
    <n v="3.7037037037037037"/>
  </r>
  <r>
    <x v="2"/>
    <x v="5"/>
    <x v="10"/>
    <x v="14"/>
    <n v="3.71875"/>
  </r>
  <r>
    <x v="2"/>
    <x v="6"/>
    <x v="10"/>
    <x v="14"/>
    <n v="3.6818181818181817"/>
  </r>
  <r>
    <x v="3"/>
    <x v="0"/>
    <x v="11"/>
    <x v="14"/>
    <n v="3.6153846153846154"/>
  </r>
  <r>
    <x v="3"/>
    <x v="1"/>
    <x v="11"/>
    <x v="14"/>
    <n v="3.7142857142857144"/>
  </r>
  <r>
    <x v="3"/>
    <x v="2"/>
    <x v="11"/>
    <x v="14"/>
    <n v="3.7"/>
  </r>
  <r>
    <x v="3"/>
    <x v="3"/>
    <x v="11"/>
    <x v="14"/>
    <n v="3.2857142857142856"/>
  </r>
  <r>
    <x v="3"/>
    <x v="4"/>
    <x v="11"/>
    <x v="14"/>
    <n v="3.4444444444444446"/>
  </r>
  <r>
    <x v="3"/>
    <x v="5"/>
    <x v="11"/>
    <x v="14"/>
    <n v="3.5625"/>
  </r>
  <r>
    <x v="3"/>
    <x v="6"/>
    <x v="11"/>
    <x v="14"/>
    <n v="3.2727272727272729"/>
  </r>
  <r>
    <x v="3"/>
    <x v="0"/>
    <x v="12"/>
    <x v="14"/>
    <n v="3.9615384615384617"/>
  </r>
  <r>
    <x v="3"/>
    <x v="1"/>
    <x v="12"/>
    <x v="14"/>
    <n v="4"/>
  </r>
  <r>
    <x v="3"/>
    <x v="2"/>
    <x v="12"/>
    <x v="14"/>
    <n v="4.0999999999999996"/>
  </r>
  <r>
    <x v="3"/>
    <x v="3"/>
    <x v="12"/>
    <x v="14"/>
    <n v="3"/>
  </r>
  <r>
    <x v="3"/>
    <x v="4"/>
    <x v="12"/>
    <x v="14"/>
    <n v="3.4629629629629628"/>
  </r>
  <r>
    <x v="3"/>
    <x v="5"/>
    <x v="12"/>
    <x v="14"/>
    <n v="3.4375"/>
  </r>
  <r>
    <x v="3"/>
    <x v="6"/>
    <x v="12"/>
    <x v="14"/>
    <n v="3.5"/>
  </r>
  <r>
    <x v="3"/>
    <x v="0"/>
    <x v="13"/>
    <x v="14"/>
    <n v="4.1923076923076925"/>
  </r>
  <r>
    <x v="3"/>
    <x v="1"/>
    <x v="13"/>
    <x v="14"/>
    <n v="4.4285714285714288"/>
  </r>
  <r>
    <x v="3"/>
    <x v="2"/>
    <x v="13"/>
    <x v="14"/>
    <n v="4"/>
  </r>
  <r>
    <x v="3"/>
    <x v="3"/>
    <x v="13"/>
    <x v="14"/>
    <n v="3.5714285714285716"/>
  </r>
  <r>
    <x v="3"/>
    <x v="4"/>
    <x v="13"/>
    <x v="14"/>
    <n v="3.8703703703703702"/>
  </r>
  <r>
    <x v="3"/>
    <x v="5"/>
    <x v="13"/>
    <x v="14"/>
    <n v="3.875"/>
  </r>
  <r>
    <x v="3"/>
    <x v="6"/>
    <x v="13"/>
    <x v="14"/>
    <n v="3.8636363636363638"/>
  </r>
  <r>
    <x v="3"/>
    <x v="0"/>
    <x v="14"/>
    <x v="14"/>
    <n v="3.8076923076923075"/>
  </r>
  <r>
    <x v="3"/>
    <x v="1"/>
    <x v="14"/>
    <x v="14"/>
    <n v="3.9285714285714284"/>
  </r>
  <r>
    <x v="3"/>
    <x v="2"/>
    <x v="14"/>
    <x v="14"/>
    <n v="3.8"/>
  </r>
  <r>
    <x v="3"/>
    <x v="3"/>
    <x v="14"/>
    <x v="14"/>
    <n v="2.75"/>
  </r>
  <r>
    <x v="3"/>
    <x v="4"/>
    <x v="14"/>
    <x v="14"/>
    <n v="3.2592592592592591"/>
  </r>
  <r>
    <x v="3"/>
    <x v="5"/>
    <x v="14"/>
    <x v="14"/>
    <n v="3.28125"/>
  </r>
  <r>
    <x v="3"/>
    <x v="6"/>
    <x v="14"/>
    <x v="14"/>
    <n v="3.2272727272727271"/>
  </r>
  <r>
    <x v="3"/>
    <x v="0"/>
    <x v="15"/>
    <x v="14"/>
    <n v="3.2692307692307692"/>
  </r>
  <r>
    <x v="3"/>
    <x v="1"/>
    <x v="15"/>
    <x v="14"/>
    <n v="3.2857142857142856"/>
  </r>
  <r>
    <x v="3"/>
    <x v="2"/>
    <x v="15"/>
    <x v="14"/>
    <n v="3.3"/>
  </r>
  <r>
    <x v="3"/>
    <x v="3"/>
    <x v="15"/>
    <x v="14"/>
    <n v="2.9285714285714284"/>
  </r>
  <r>
    <x v="3"/>
    <x v="4"/>
    <x v="15"/>
    <x v="14"/>
    <n v="3.0925925925925926"/>
  </r>
  <r>
    <x v="3"/>
    <x v="5"/>
    <x v="15"/>
    <x v="14"/>
    <n v="3.09375"/>
  </r>
  <r>
    <x v="3"/>
    <x v="6"/>
    <x v="15"/>
    <x v="14"/>
    <n v="3.0909090909090908"/>
  </r>
  <r>
    <x v="4"/>
    <x v="0"/>
    <x v="16"/>
    <x v="14"/>
    <n v="3.4615384615384617"/>
  </r>
  <r>
    <x v="4"/>
    <x v="1"/>
    <x v="16"/>
    <x v="14"/>
    <n v="3.5714285714285716"/>
  </r>
  <r>
    <x v="4"/>
    <x v="2"/>
    <x v="16"/>
    <x v="14"/>
    <n v="3.4"/>
  </r>
  <r>
    <x v="4"/>
    <x v="3"/>
    <x v="16"/>
    <x v="14"/>
    <n v="3.8928571428571428"/>
  </r>
  <r>
    <x v="4"/>
    <x v="4"/>
    <x v="16"/>
    <x v="14"/>
    <n v="3.6851851851851851"/>
  </r>
  <r>
    <x v="4"/>
    <x v="5"/>
    <x v="16"/>
    <x v="14"/>
    <n v="3.6875"/>
  </r>
  <r>
    <x v="4"/>
    <x v="6"/>
    <x v="16"/>
    <x v="14"/>
    <n v="3.6818181818181817"/>
  </r>
  <r>
    <x v="4"/>
    <x v="0"/>
    <x v="17"/>
    <x v="14"/>
    <n v="3.9858974358974359"/>
  </r>
  <r>
    <x v="4"/>
    <x v="1"/>
    <x v="17"/>
    <x v="14"/>
    <n v="4.0523809523809522"/>
  </r>
  <r>
    <x v="4"/>
    <x v="2"/>
    <x v="17"/>
    <x v="14"/>
    <n v="4.0383333333333331"/>
  </r>
  <r>
    <x v="4"/>
    <x v="3"/>
    <x v="17"/>
    <x v="14"/>
    <n v="3.2345238095238096"/>
  </r>
  <r>
    <x v="4"/>
    <x v="4"/>
    <x v="17"/>
    <x v="14"/>
    <n v="3.596296296296297"/>
  </r>
  <r>
    <x v="4"/>
    <x v="5"/>
    <x v="17"/>
    <x v="14"/>
    <n v="3.5697916666666667"/>
  </r>
  <r>
    <x v="4"/>
    <x v="6"/>
    <x v="17"/>
    <x v="14"/>
    <n v="3.6348484848484848"/>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5">
  <r>
    <x v="0"/>
    <x v="0"/>
    <n v="11.466666666666669"/>
    <x v="0"/>
  </r>
  <r>
    <x v="0"/>
    <x v="1"/>
    <n v="15.4"/>
    <x v="0"/>
  </r>
  <r>
    <x v="0"/>
    <x v="2"/>
    <n v="9.2384615384615394"/>
    <x v="0"/>
  </r>
  <r>
    <x v="0"/>
    <x v="3"/>
    <n v="13.940000000000001"/>
    <x v="0"/>
  </r>
  <r>
    <x v="0"/>
    <x v="4"/>
    <n v="12.824999999999999"/>
    <x v="0"/>
  </r>
  <r>
    <x v="1"/>
    <x v="0"/>
    <n v="12.814285714285713"/>
    <x v="0"/>
  </r>
  <r>
    <x v="1"/>
    <x v="1"/>
    <n v="16.2"/>
    <x v="0"/>
  </r>
  <r>
    <x v="1"/>
    <x v="2"/>
    <n v="11.108333333333334"/>
    <x v="0"/>
  </r>
  <r>
    <x v="1"/>
    <x v="3"/>
    <n v="13.9"/>
    <x v="0"/>
  </r>
  <r>
    <x v="1"/>
    <x v="4"/>
    <n v="13.9"/>
    <x v="0"/>
  </r>
  <r>
    <x v="2"/>
    <x v="0"/>
    <n v="12.629999999999999"/>
    <x v="0"/>
  </r>
  <r>
    <x v="2"/>
    <x v="1"/>
    <n v="15.17"/>
    <x v="0"/>
  </r>
  <r>
    <x v="2"/>
    <x v="2"/>
    <n v="9.8890768564524141"/>
    <x v="0"/>
  </r>
  <r>
    <x v="2"/>
    <x v="3"/>
    <n v="12.812000000000001"/>
    <x v="0"/>
  </r>
  <r>
    <x v="2"/>
    <x v="4"/>
    <n v="13.67"/>
    <x v="0"/>
  </r>
  <r>
    <x v="3"/>
    <x v="0"/>
    <n v="12.396084581022466"/>
    <x v="0"/>
  </r>
  <r>
    <x v="3"/>
    <x v="1"/>
    <n v="15.004277520881278"/>
    <x v="0"/>
  </r>
  <r>
    <x v="3"/>
    <x v="2"/>
    <n v="10.109242970880638"/>
    <x v="0"/>
  </r>
  <r>
    <x v="3"/>
    <x v="3"/>
    <n v="13.451376241670141"/>
    <x v="0"/>
  </r>
  <r>
    <x v="3"/>
    <x v="4"/>
    <n v="14.457872749902643"/>
    <x v="0"/>
  </r>
  <r>
    <x v="4"/>
    <x v="0"/>
    <n v="13.429430930594956"/>
    <x v="0"/>
  </r>
  <r>
    <x v="4"/>
    <x v="1"/>
    <n v="14.142738465255382"/>
    <x v="0"/>
  </r>
  <r>
    <x v="4"/>
    <x v="2"/>
    <n v="9.9666666666666668"/>
    <x v="0"/>
  </r>
  <r>
    <x v="4"/>
    <x v="3"/>
    <n v="14.392133580360348"/>
    <x v="0"/>
  </r>
  <r>
    <x v="4"/>
    <x v="4"/>
    <n v="15.599210255378219"/>
    <x v="0"/>
  </r>
  <r>
    <x v="5"/>
    <x v="0"/>
    <n v="14.145389453850481"/>
    <x v="0"/>
  </r>
  <r>
    <x v="5"/>
    <x v="1"/>
    <n v="14.142738465255382"/>
    <x v="0"/>
  </r>
  <r>
    <x v="5"/>
    <x v="2"/>
    <n v="10.580849773745237"/>
    <x v="0"/>
  </r>
  <r>
    <x v="5"/>
    <x v="3"/>
    <n v="15.67713189678499"/>
    <x v="0"/>
  </r>
  <r>
    <x v="5"/>
    <x v="4"/>
    <n v="15.881300357042491"/>
    <x v="0"/>
  </r>
  <r>
    <x v="6"/>
    <x v="0"/>
    <n v="14.206092743661213"/>
    <x v="0"/>
  </r>
  <r>
    <x v="6"/>
    <x v="1"/>
    <n v="15.191929328818196"/>
    <x v="0"/>
  </r>
  <r>
    <x v="6"/>
    <x v="2"/>
    <n v="10.612602153936395"/>
    <x v="0"/>
  </r>
  <r>
    <x v="6"/>
    <x v="3"/>
    <n v="15.198617161390976"/>
    <x v="0"/>
  </r>
  <r>
    <x v="6"/>
    <x v="4"/>
    <n v="16.203507823457308"/>
    <x v="0"/>
  </r>
  <r>
    <x v="7"/>
    <x v="0"/>
    <n v="14.327748542324198"/>
    <x v="0"/>
  </r>
  <r>
    <x v="7"/>
    <x v="1"/>
    <n v="15.694686028028293"/>
    <x v="0"/>
  </r>
  <r>
    <x v="7"/>
    <x v="2"/>
    <n v="10.722207276159166"/>
    <x v="0"/>
  </r>
  <r>
    <x v="7"/>
    <x v="3"/>
    <n v="16.102815524904791"/>
    <x v="0"/>
  </r>
  <r>
    <x v="7"/>
    <x v="4"/>
    <n v="16.021186170797431"/>
    <x v="0"/>
  </r>
  <r>
    <x v="8"/>
    <x v="0"/>
    <n v="15.492796924193133"/>
    <x v="0"/>
  </r>
  <r>
    <x v="8"/>
    <x v="1"/>
    <n v="15.479235048264293"/>
    <x v="0"/>
  </r>
  <r>
    <x v="8"/>
    <x v="2"/>
    <n v="11.10757500817642"/>
    <x v="0"/>
  </r>
  <r>
    <x v="8"/>
    <x v="3"/>
    <n v="17.136542240333721"/>
    <x v="0"/>
  </r>
  <r>
    <x v="8"/>
    <x v="4"/>
    <n v="15.104365142060583"/>
    <x v="0"/>
  </r>
  <r>
    <x v="9"/>
    <x v="0"/>
    <n v="15.478183480218776"/>
    <x v="0"/>
  </r>
  <r>
    <x v="9"/>
    <x v="1"/>
    <n v="15.075655463981644"/>
    <x v="0"/>
  </r>
  <r>
    <x v="9"/>
    <x v="2"/>
    <n v="11.112728334620989"/>
    <x v="0"/>
  </r>
  <r>
    <x v="9"/>
    <x v="3"/>
    <n v="17.212732825333692"/>
    <x v="0"/>
  </r>
  <r>
    <x v="9"/>
    <x v="4"/>
    <n v="15.598285714432043"/>
    <x v="0"/>
  </r>
  <r>
    <x v="10"/>
    <x v="0"/>
    <n v="13.575849080344835"/>
    <x v="0"/>
  </r>
  <r>
    <x v="10"/>
    <x v="1"/>
    <n v="14.709314829908919"/>
    <x v="0"/>
  </r>
  <r>
    <x v="10"/>
    <x v="2"/>
    <n v="10.539098475676479"/>
    <x v="0"/>
  </r>
  <r>
    <x v="10"/>
    <x v="3"/>
    <n v="16.697607238516078"/>
    <x v="0"/>
  </r>
  <r>
    <x v="10"/>
    <x v="4"/>
    <n v="14.878331611241386"/>
    <x v="0"/>
  </r>
  <r>
    <x v="11"/>
    <x v="0"/>
    <n v="12.526863567603858"/>
    <x v="0"/>
  </r>
  <r>
    <x v="11"/>
    <x v="1"/>
    <n v="14.198622915193216"/>
    <x v="0"/>
  </r>
  <r>
    <x v="11"/>
    <x v="2"/>
    <n v="10.206256052782722"/>
    <x v="0"/>
  </r>
  <r>
    <x v="11"/>
    <x v="3"/>
    <n v="16.835524959032099"/>
    <x v="0"/>
  </r>
  <r>
    <x v="11"/>
    <x v="4"/>
    <n v="12.771415990453143"/>
    <x v="0"/>
  </r>
  <r>
    <x v="12"/>
    <x v="0"/>
    <n v="12.957561755903175"/>
    <x v="0"/>
  </r>
  <r>
    <x v="12"/>
    <x v="1"/>
    <n v="15.479403064087949"/>
    <x v="0"/>
  </r>
  <r>
    <x v="12"/>
    <x v="2"/>
    <n v="10.120704166276399"/>
    <x v="0"/>
  </r>
  <r>
    <x v="12"/>
    <x v="3"/>
    <n v="17.214655681304222"/>
    <x v="0"/>
  </r>
  <r>
    <x v="12"/>
    <x v="4"/>
    <n v="11.355427303935922"/>
    <x v="0"/>
  </r>
  <r>
    <x v="13"/>
    <x v="0"/>
    <n v="13.557270444205058"/>
    <x v="0"/>
  </r>
  <r>
    <x v="13"/>
    <x v="1"/>
    <n v="15.045660680311064"/>
    <x v="0"/>
  </r>
  <r>
    <x v="13"/>
    <x v="2"/>
    <n v="9.748332678058869"/>
    <x v="0"/>
  </r>
  <r>
    <x v="13"/>
    <x v="3"/>
    <n v="17.594667042547382"/>
    <x v="0"/>
  </r>
  <r>
    <x v="13"/>
    <x v="4"/>
    <n v="11.900336924945309"/>
    <x v="0"/>
  </r>
  <r>
    <x v="14"/>
    <x v="0"/>
    <n v="15.10023319796117"/>
    <x v="0"/>
  </r>
  <r>
    <x v="14"/>
    <x v="1"/>
    <n v="14.659874509021034"/>
    <x v="0"/>
  </r>
  <r>
    <x v="14"/>
    <x v="2"/>
    <n v="10.804145372172712"/>
    <x v="0"/>
  </r>
  <r>
    <x v="14"/>
    <x v="3"/>
    <n v="16.17502847214271"/>
    <x v="0"/>
  </r>
  <r>
    <x v="14"/>
    <x v="4"/>
    <n v="11.652466765688425"/>
    <x v="0"/>
  </r>
  <r>
    <x v="0"/>
    <x v="0"/>
    <n v="3.5916666666666668"/>
    <x v="1"/>
  </r>
  <r>
    <x v="0"/>
    <x v="1"/>
    <n v="3.6749999999999998"/>
    <x v="1"/>
  </r>
  <r>
    <x v="0"/>
    <x v="2"/>
    <n v="2.5711538461538459"/>
    <x v="1"/>
  </r>
  <r>
    <x v="0"/>
    <x v="3"/>
    <n v="3.6799999999999997"/>
    <x v="1"/>
  </r>
  <r>
    <x v="0"/>
    <x v="4"/>
    <n v="3.5687500000000001"/>
    <x v="1"/>
  </r>
  <r>
    <x v="1"/>
    <x v="0"/>
    <n v="3.7892857142857146"/>
    <x v="1"/>
  </r>
  <r>
    <x v="1"/>
    <x v="1"/>
    <n v="3.9000000000000004"/>
    <x v="1"/>
  </r>
  <r>
    <x v="1"/>
    <x v="2"/>
    <n v="2.9230769230769229"/>
    <x v="1"/>
  </r>
  <r>
    <x v="1"/>
    <x v="3"/>
    <n v="3.65"/>
    <x v="1"/>
  </r>
  <r>
    <x v="1"/>
    <x v="4"/>
    <n v="3.7624999999999997"/>
    <x v="1"/>
  </r>
  <r>
    <x v="2"/>
    <x v="0"/>
    <n v="3.746428571428571"/>
    <x v="1"/>
  </r>
  <r>
    <x v="2"/>
    <x v="1"/>
    <n v="3.95"/>
    <x v="1"/>
  </r>
  <r>
    <x v="2"/>
    <x v="2"/>
    <n v="3.0375000000000001"/>
    <x v="1"/>
  </r>
  <r>
    <x v="2"/>
    <x v="3"/>
    <n v="3.665"/>
    <x v="1"/>
  </r>
  <r>
    <x v="2"/>
    <x v="4"/>
    <n v="3.8333333333333335"/>
    <x v="1"/>
  </r>
  <r>
    <x v="3"/>
    <x v="0"/>
    <n v="3.7607142857142861"/>
    <x v="1"/>
  </r>
  <r>
    <x v="3"/>
    <x v="1"/>
    <n v="3.75"/>
    <x v="1"/>
  </r>
  <r>
    <x v="3"/>
    <x v="2"/>
    <n v="3.0625"/>
    <x v="1"/>
  </r>
  <r>
    <x v="3"/>
    <x v="3"/>
    <n v="3.7250000000000001"/>
    <x v="1"/>
  </r>
  <r>
    <x v="3"/>
    <x v="4"/>
    <n v="3.9916666666666667"/>
    <x v="1"/>
  </r>
  <r>
    <x v="4"/>
    <x v="0"/>
    <n v="3.8642857142857143"/>
    <x v="1"/>
  </r>
  <r>
    <x v="4"/>
    <x v="1"/>
    <n v="3.9250000000000003"/>
    <x v="1"/>
  </r>
  <r>
    <x v="4"/>
    <x v="2"/>
    <n v="3.0729166666666661"/>
    <x v="1"/>
  </r>
  <r>
    <x v="4"/>
    <x v="3"/>
    <n v="3.8600000000000003"/>
    <x v="1"/>
  </r>
  <r>
    <x v="4"/>
    <x v="4"/>
    <n v="4.1000000000000005"/>
    <x v="1"/>
  </r>
  <r>
    <x v="5"/>
    <x v="0"/>
    <n v="3.907142857142857"/>
    <x v="1"/>
  </r>
  <r>
    <x v="5"/>
    <x v="1"/>
    <n v="3.9250000000000003"/>
    <x v="1"/>
  </r>
  <r>
    <x v="5"/>
    <x v="2"/>
    <n v="3.1513888888888886"/>
    <x v="1"/>
  </r>
  <r>
    <x v="5"/>
    <x v="3"/>
    <n v="3.9366666666666665"/>
    <x v="1"/>
  </r>
  <r>
    <x v="5"/>
    <x v="4"/>
    <n v="4.1083333333333334"/>
    <x v="1"/>
  </r>
  <r>
    <x v="6"/>
    <x v="0"/>
    <n v="3.9654761904761906"/>
    <x v="1"/>
  </r>
  <r>
    <x v="6"/>
    <x v="1"/>
    <n v="3.95"/>
    <x v="1"/>
  </r>
  <r>
    <x v="6"/>
    <x v="2"/>
    <n v="3.2284722222222229"/>
    <x v="1"/>
  </r>
  <r>
    <x v="6"/>
    <x v="3"/>
    <n v="4.0733333333333333"/>
    <x v="1"/>
  </r>
  <r>
    <x v="6"/>
    <x v="4"/>
    <n v="4.2583333333333337"/>
    <x v="1"/>
  </r>
  <r>
    <x v="7"/>
    <x v="0"/>
    <n v="3.9547619047619054"/>
    <x v="1"/>
  </r>
  <r>
    <x v="7"/>
    <x v="1"/>
    <n v="4.0083333333333329"/>
    <x v="1"/>
  </r>
  <r>
    <x v="7"/>
    <x v="2"/>
    <n v="3.2493055555555554"/>
    <x v="1"/>
  </r>
  <r>
    <x v="7"/>
    <x v="3"/>
    <n v="4.0599999999999996"/>
    <x v="1"/>
  </r>
  <r>
    <x v="7"/>
    <x v="4"/>
    <n v="4.2027777777777784"/>
    <x v="1"/>
  </r>
  <r>
    <x v="8"/>
    <x v="0"/>
    <n v="3.9892857142857143"/>
    <x v="1"/>
  </r>
  <r>
    <x v="8"/>
    <x v="1"/>
    <n v="3.9499999999999997"/>
    <x v="1"/>
  </r>
  <r>
    <x v="8"/>
    <x v="2"/>
    <n v="3.2326388888888893"/>
    <x v="1"/>
  </r>
  <r>
    <x v="8"/>
    <x v="3"/>
    <n v="4.0983333333333336"/>
    <x v="1"/>
  </r>
  <r>
    <x v="8"/>
    <x v="4"/>
    <n v="3.9562500000000003"/>
    <x v="1"/>
  </r>
  <r>
    <x v="9"/>
    <x v="0"/>
    <n v="3.9821428571428577"/>
    <x v="1"/>
  </r>
  <r>
    <x v="9"/>
    <x v="1"/>
    <n v="3.8416666666666663"/>
    <x v="1"/>
  </r>
  <r>
    <x v="9"/>
    <x v="2"/>
    <n v="3.2256944444444442"/>
    <x v="1"/>
  </r>
  <r>
    <x v="9"/>
    <x v="3"/>
    <n v="4.1033333333333335"/>
    <x v="1"/>
  </r>
  <r>
    <x v="9"/>
    <x v="4"/>
    <n v="3.9562500000000003"/>
    <x v="1"/>
  </r>
  <r>
    <x v="10"/>
    <x v="0"/>
    <n v="3.7016666666666667"/>
    <x v="1"/>
  </r>
  <r>
    <x v="10"/>
    <x v="1"/>
    <n v="3.7333333333333338"/>
    <x v="1"/>
  </r>
  <r>
    <x v="10"/>
    <x v="2"/>
    <n v="3.1465277777777785"/>
    <x v="1"/>
  </r>
  <r>
    <x v="10"/>
    <x v="3"/>
    <n v="4.0733333333333333"/>
    <x v="1"/>
  </r>
  <r>
    <x v="10"/>
    <x v="4"/>
    <n v="3.9458333333333333"/>
    <x v="1"/>
  </r>
  <r>
    <x v="11"/>
    <x v="0"/>
    <n v="3.6466666666666669"/>
    <x v="1"/>
  </r>
  <r>
    <x v="11"/>
    <x v="1"/>
    <n v="3.9416666666666669"/>
    <x v="1"/>
  </r>
  <r>
    <x v="11"/>
    <x v="2"/>
    <n v="3.0893939393939394"/>
    <x v="1"/>
  </r>
  <r>
    <x v="11"/>
    <x v="3"/>
    <n v="4.0916666666666668"/>
    <x v="1"/>
  </r>
  <r>
    <x v="11"/>
    <x v="4"/>
    <n v="3.6395833333333334"/>
    <x v="1"/>
  </r>
  <r>
    <x v="12"/>
    <x v="0"/>
    <n v="3.7333333333333334"/>
    <x v="1"/>
  </r>
  <r>
    <x v="12"/>
    <x v="1"/>
    <n v="4.1166666666666671"/>
    <x v="1"/>
  </r>
  <r>
    <x v="12"/>
    <x v="2"/>
    <n v="3.1098484848484849"/>
    <x v="1"/>
  </r>
  <r>
    <x v="12"/>
    <x v="3"/>
    <n v="4.2229166666666664"/>
    <x v="1"/>
  </r>
  <r>
    <x v="12"/>
    <x v="4"/>
    <n v="3.59375"/>
    <x v="1"/>
  </r>
  <r>
    <x v="13"/>
    <x v="0"/>
    <n v="3.9249999999999998"/>
    <x v="1"/>
  </r>
  <r>
    <x v="13"/>
    <x v="1"/>
    <n v="3.9916666666666671"/>
    <x v="1"/>
  </r>
  <r>
    <x v="13"/>
    <x v="2"/>
    <n v="3.1282051282051286"/>
    <x v="1"/>
  </r>
  <r>
    <x v="13"/>
    <x v="3"/>
    <n v="4.2937500000000002"/>
    <x v="1"/>
  </r>
  <r>
    <x v="13"/>
    <x v="4"/>
    <n v="3.6208333333333336"/>
    <x v="1"/>
  </r>
  <r>
    <x v="14"/>
    <x v="0"/>
    <n v="4.0645833333333332"/>
    <x v="1"/>
  </r>
  <r>
    <x v="14"/>
    <x v="1"/>
    <n v="3.9666666666666663"/>
    <x v="1"/>
  </r>
  <r>
    <x v="14"/>
    <x v="2"/>
    <n v="3.2345238095238096"/>
    <x v="1"/>
  </r>
  <r>
    <x v="14"/>
    <x v="3"/>
    <n v="4.1566666666666681"/>
    <x v="1"/>
  </r>
  <r>
    <x v="14"/>
    <x v="4"/>
    <n v="3.6027777777777779"/>
    <x v="1"/>
  </r>
  <r>
    <x v="0"/>
    <x v="0"/>
    <n v="3.6666666666666665"/>
    <x v="2"/>
  </r>
  <r>
    <x v="0"/>
    <x v="1"/>
    <n v="6"/>
    <x v="2"/>
  </r>
  <r>
    <x v="0"/>
    <x v="2"/>
    <n v="3.2307692307692308"/>
    <x v="2"/>
  </r>
  <r>
    <x v="0"/>
    <x v="3"/>
    <n v="4.7"/>
    <x v="2"/>
  </r>
  <r>
    <x v="0"/>
    <x v="4"/>
    <n v="5.25"/>
    <x v="2"/>
  </r>
  <r>
    <x v="1"/>
    <x v="0"/>
    <n v="3.7857142857142856"/>
    <x v="2"/>
  </r>
  <r>
    <x v="1"/>
    <x v="1"/>
    <n v="5.5"/>
    <x v="2"/>
  </r>
  <r>
    <x v="1"/>
    <x v="2"/>
    <n v="3.6538461538461537"/>
    <x v="2"/>
  </r>
  <r>
    <x v="1"/>
    <x v="3"/>
    <n v="4.5"/>
    <x v="2"/>
  </r>
  <r>
    <x v="1"/>
    <x v="4"/>
    <n v="4.875"/>
    <x v="2"/>
  </r>
  <r>
    <x v="2"/>
    <x v="0"/>
    <n v="3.5714285714285716"/>
    <x v="2"/>
  </r>
  <r>
    <x v="2"/>
    <x v="1"/>
    <n v="4"/>
    <x v="2"/>
  </r>
  <r>
    <x v="2"/>
    <x v="2"/>
    <n v="3.4583333333333335"/>
    <x v="2"/>
  </r>
  <r>
    <x v="2"/>
    <x v="3"/>
    <n v="3.3"/>
    <x v="2"/>
  </r>
  <r>
    <x v="2"/>
    <x v="4"/>
    <n v="3.5"/>
    <x v="2"/>
  </r>
  <r>
    <x v="3"/>
    <x v="0"/>
    <n v="3.2142857142857144"/>
    <x v="2"/>
  </r>
  <r>
    <x v="3"/>
    <x v="1"/>
    <n v="4.5"/>
    <x v="2"/>
  </r>
  <r>
    <x v="3"/>
    <x v="2"/>
    <n v="3.625"/>
    <x v="2"/>
  </r>
  <r>
    <x v="3"/>
    <x v="3"/>
    <n v="3.3"/>
    <x v="2"/>
  </r>
  <r>
    <x v="3"/>
    <x v="4"/>
    <n v="3.5"/>
    <x v="2"/>
  </r>
  <r>
    <x v="4"/>
    <x v="0"/>
    <n v="3.4285714285714284"/>
    <x v="2"/>
  </r>
  <r>
    <x v="4"/>
    <x v="1"/>
    <n v="3"/>
    <x v="2"/>
  </r>
  <r>
    <x v="4"/>
    <x v="2"/>
    <n v="3.375"/>
    <x v="2"/>
  </r>
  <r>
    <x v="4"/>
    <x v="3"/>
    <n v="3.4"/>
    <x v="2"/>
  </r>
  <r>
    <x v="4"/>
    <x v="4"/>
    <n v="3.6666666666666665"/>
    <x v="2"/>
  </r>
  <r>
    <x v="5"/>
    <x v="0"/>
    <n v="3.5714285714285716"/>
    <x v="2"/>
  </r>
  <r>
    <x v="5"/>
    <x v="1"/>
    <n v="3"/>
    <x v="2"/>
  </r>
  <r>
    <x v="5"/>
    <x v="2"/>
    <n v="3.5416666666666665"/>
    <x v="2"/>
  </r>
  <r>
    <x v="5"/>
    <x v="3"/>
    <n v="4"/>
    <x v="2"/>
  </r>
  <r>
    <x v="5"/>
    <x v="4"/>
    <n v="3.6666666666666665"/>
    <x v="2"/>
  </r>
  <r>
    <x v="6"/>
    <x v="0"/>
    <n v="3.2857142857142856"/>
    <x v="2"/>
  </r>
  <r>
    <x v="6"/>
    <x v="1"/>
    <n v="3.5"/>
    <x v="2"/>
  </r>
  <r>
    <x v="6"/>
    <x v="2"/>
    <n v="3.4583333333333335"/>
    <x v="2"/>
  </r>
  <r>
    <x v="6"/>
    <x v="3"/>
    <n v="3.2"/>
    <x v="2"/>
  </r>
  <r>
    <x v="6"/>
    <x v="4"/>
    <n v="3.1666666666666665"/>
    <x v="2"/>
  </r>
  <r>
    <x v="7"/>
    <x v="0"/>
    <n v="3.4285714285714284"/>
    <x v="2"/>
  </r>
  <r>
    <x v="7"/>
    <x v="1"/>
    <n v="3.5"/>
    <x v="2"/>
  </r>
  <r>
    <x v="7"/>
    <x v="2"/>
    <n v="3.4583333333333335"/>
    <x v="2"/>
  </r>
  <r>
    <x v="7"/>
    <x v="3"/>
    <n v="3.9"/>
    <x v="2"/>
  </r>
  <r>
    <x v="7"/>
    <x v="4"/>
    <n v="3.3333333333333335"/>
    <x v="2"/>
  </r>
  <r>
    <x v="8"/>
    <x v="0"/>
    <n v="4"/>
    <x v="2"/>
  </r>
  <r>
    <x v="8"/>
    <x v="1"/>
    <n v="3.5"/>
    <x v="2"/>
  </r>
  <r>
    <x v="8"/>
    <x v="2"/>
    <n v="3.8333333333333335"/>
    <x v="2"/>
  </r>
  <r>
    <x v="8"/>
    <x v="3"/>
    <n v="4.4000000000000004"/>
    <x v="2"/>
  </r>
  <r>
    <x v="8"/>
    <x v="4"/>
    <n v="3.75"/>
    <x v="2"/>
  </r>
  <r>
    <x v="9"/>
    <x v="0"/>
    <n v="4.0714285714285712"/>
    <x v="2"/>
  </r>
  <r>
    <x v="9"/>
    <x v="1"/>
    <n v="3.5"/>
    <x v="2"/>
  </r>
  <r>
    <x v="9"/>
    <x v="2"/>
    <n v="3.8333333333333335"/>
    <x v="2"/>
  </r>
  <r>
    <x v="9"/>
    <x v="3"/>
    <n v="4.4000000000000004"/>
    <x v="2"/>
  </r>
  <r>
    <x v="9"/>
    <x v="4"/>
    <n v="4.125"/>
    <x v="2"/>
  </r>
  <r>
    <x v="10"/>
    <x v="0"/>
    <n v="4.0999999999999996"/>
    <x v="2"/>
  </r>
  <r>
    <x v="10"/>
    <x v="1"/>
    <n v="4"/>
    <x v="2"/>
  </r>
  <r>
    <x v="10"/>
    <x v="2"/>
    <n v="3.7916666666666665"/>
    <x v="2"/>
  </r>
  <r>
    <x v="10"/>
    <x v="3"/>
    <n v="4.0999999999999996"/>
    <x v="2"/>
  </r>
  <r>
    <x v="10"/>
    <x v="4"/>
    <n v="3.625"/>
    <x v="2"/>
  </r>
  <r>
    <x v="11"/>
    <x v="0"/>
    <n v="3.4"/>
    <x v="2"/>
  </r>
  <r>
    <x v="11"/>
    <x v="1"/>
    <n v="3"/>
    <x v="2"/>
  </r>
  <r>
    <x v="11"/>
    <x v="2"/>
    <n v="3.8181818181818183"/>
    <x v="2"/>
  </r>
  <r>
    <x v="11"/>
    <x v="3"/>
    <n v="4.25"/>
    <x v="2"/>
  </r>
  <r>
    <x v="11"/>
    <x v="4"/>
    <n v="3.75"/>
    <x v="2"/>
  </r>
  <r>
    <x v="12"/>
    <x v="0"/>
    <n v="3.4"/>
    <x v="2"/>
  </r>
  <r>
    <x v="12"/>
    <x v="1"/>
    <n v="3.5"/>
    <x v="2"/>
  </r>
  <r>
    <x v="12"/>
    <x v="2"/>
    <n v="3.6363636363636362"/>
    <x v="2"/>
  </r>
  <r>
    <x v="12"/>
    <x v="3"/>
    <n v="3.875"/>
    <x v="2"/>
  </r>
  <r>
    <x v="12"/>
    <x v="4"/>
    <n v="3"/>
    <x v="2"/>
  </r>
  <r>
    <x v="13"/>
    <x v="0"/>
    <n v="3.25"/>
    <x v="2"/>
  </r>
  <r>
    <x v="13"/>
    <x v="1"/>
    <n v="3.5"/>
    <x v="2"/>
  </r>
  <r>
    <x v="13"/>
    <x v="2"/>
    <n v="3.3846153846153846"/>
    <x v="2"/>
  </r>
  <r>
    <x v="13"/>
    <x v="3"/>
    <n v="3.75"/>
    <x v="2"/>
  </r>
  <r>
    <x v="13"/>
    <x v="4"/>
    <n v="3.25"/>
    <x v="2"/>
  </r>
  <r>
    <x v="14"/>
    <x v="0"/>
    <n v="3.625"/>
    <x v="2"/>
  </r>
  <r>
    <x v="14"/>
    <x v="1"/>
    <n v="3.5"/>
    <x v="2"/>
  </r>
  <r>
    <x v="14"/>
    <x v="2"/>
    <n v="3.8928571428571428"/>
    <x v="2"/>
  </r>
  <r>
    <x v="14"/>
    <x v="3"/>
    <n v="3.5"/>
    <x v="2"/>
  </r>
  <r>
    <x v="14"/>
    <x v="4"/>
    <n v="3.1666666666666665"/>
    <x v="2"/>
  </r>
  <r>
    <x v="0"/>
    <x v="0"/>
    <n v="4.2"/>
    <x v="3"/>
  </r>
  <r>
    <x v="0"/>
    <x v="1"/>
    <n v="3.8"/>
    <x v="3"/>
  </r>
  <r>
    <x v="0"/>
    <x v="2"/>
    <n v="2.7615384615384615"/>
    <x v="3"/>
  </r>
  <r>
    <x v="0"/>
    <x v="3"/>
    <n v="3.8599999999999994"/>
    <x v="3"/>
  </r>
  <r>
    <x v="0"/>
    <x v="4"/>
    <n v="4.05"/>
    <x v="3"/>
  </r>
  <r>
    <x v="1"/>
    <x v="0"/>
    <n v="4.3999999999999995"/>
    <x v="3"/>
  </r>
  <r>
    <x v="1"/>
    <x v="1"/>
    <n v="4.3"/>
    <x v="3"/>
  </r>
  <r>
    <x v="1"/>
    <x v="2"/>
    <n v="3.1230769230769226"/>
    <x v="3"/>
  </r>
  <r>
    <x v="1"/>
    <x v="3"/>
    <n v="3.6599999999999993"/>
    <x v="3"/>
  </r>
  <r>
    <x v="1"/>
    <x v="4"/>
    <n v="4.3499999999999996"/>
    <x v="3"/>
  </r>
  <r>
    <x v="2"/>
    <x v="0"/>
    <n v="4.3142857142857141"/>
    <x v="3"/>
  </r>
  <r>
    <x v="2"/>
    <x v="1"/>
    <n v="4.2"/>
    <x v="3"/>
  </r>
  <r>
    <x v="2"/>
    <x v="2"/>
    <n v="3.0999999999999996"/>
    <x v="3"/>
  </r>
  <r>
    <x v="2"/>
    <x v="3"/>
    <n v="3.6"/>
    <x v="3"/>
  </r>
  <r>
    <x v="2"/>
    <x v="4"/>
    <n v="4.2333333333333334"/>
    <x v="3"/>
  </r>
  <r>
    <x v="3"/>
    <x v="0"/>
    <n v="4.2571428571428571"/>
    <x v="3"/>
  </r>
  <r>
    <x v="3"/>
    <x v="1"/>
    <n v="3.7"/>
    <x v="3"/>
  </r>
  <r>
    <x v="3"/>
    <x v="2"/>
    <n v="3.0083333333333329"/>
    <x v="3"/>
  </r>
  <r>
    <x v="3"/>
    <x v="3"/>
    <n v="3.6800000000000006"/>
    <x v="3"/>
  </r>
  <r>
    <x v="3"/>
    <x v="4"/>
    <n v="4.3"/>
    <x v="3"/>
  </r>
  <r>
    <x v="4"/>
    <x v="0"/>
    <n v="4.2428571428571429"/>
    <x v="3"/>
  </r>
  <r>
    <x v="4"/>
    <x v="1"/>
    <n v="3.8"/>
    <x v="3"/>
  </r>
  <r>
    <x v="4"/>
    <x v="2"/>
    <n v="2.9916666666666667"/>
    <x v="3"/>
  </r>
  <r>
    <x v="4"/>
    <x v="3"/>
    <n v="3.9200000000000004"/>
    <x v="3"/>
  </r>
  <r>
    <x v="4"/>
    <x v="4"/>
    <n v="4.3"/>
    <x v="3"/>
  </r>
  <r>
    <x v="5"/>
    <x v="0"/>
    <n v="4.2619047619047619"/>
    <x v="3"/>
  </r>
  <r>
    <x v="5"/>
    <x v="1"/>
    <n v="3.8333333333333335"/>
    <x v="3"/>
  </r>
  <r>
    <x v="5"/>
    <x v="2"/>
    <n v="3.125"/>
    <x v="3"/>
  </r>
  <r>
    <x v="5"/>
    <x v="3"/>
    <n v="4.0333333333333332"/>
    <x v="3"/>
  </r>
  <r>
    <x v="5"/>
    <x v="4"/>
    <n v="4.2777777777777777"/>
    <x v="3"/>
  </r>
  <r>
    <x v="6"/>
    <x v="0"/>
    <n v="4.2857142857142856"/>
    <x v="3"/>
  </r>
  <r>
    <x v="6"/>
    <x v="1"/>
    <n v="3.8333333333333335"/>
    <x v="3"/>
  </r>
  <r>
    <x v="6"/>
    <x v="2"/>
    <n v="3.3055555555555558"/>
    <x v="3"/>
  </r>
  <r>
    <x v="6"/>
    <x v="3"/>
    <n v="4.1666666666666661"/>
    <x v="3"/>
  </r>
  <r>
    <x v="6"/>
    <x v="4"/>
    <n v="4.4444444444444446"/>
    <x v="3"/>
  </r>
  <r>
    <x v="7"/>
    <x v="0"/>
    <n v="4.2380952380952381"/>
    <x v="3"/>
  </r>
  <r>
    <x v="7"/>
    <x v="1"/>
    <n v="3.6666666666666665"/>
    <x v="3"/>
  </r>
  <r>
    <x v="7"/>
    <x v="2"/>
    <n v="3.3472222222222232"/>
    <x v="3"/>
  </r>
  <r>
    <x v="7"/>
    <x v="3"/>
    <n v="4.0999999999999996"/>
    <x v="3"/>
  </r>
  <r>
    <x v="7"/>
    <x v="4"/>
    <n v="4.4444444444444446"/>
    <x v="3"/>
  </r>
  <r>
    <x v="8"/>
    <x v="0"/>
    <n v="4.2142857142857144"/>
    <x v="3"/>
  </r>
  <r>
    <x v="8"/>
    <x v="1"/>
    <n v="3.3333333333333335"/>
    <x v="3"/>
  </r>
  <r>
    <x v="8"/>
    <x v="2"/>
    <n v="3.3055555555555558"/>
    <x v="3"/>
  </r>
  <r>
    <x v="8"/>
    <x v="3"/>
    <n v="4"/>
    <x v="3"/>
  </r>
  <r>
    <x v="8"/>
    <x v="4"/>
    <n v="4.25"/>
    <x v="3"/>
  </r>
  <r>
    <x v="9"/>
    <x v="0"/>
    <n v="4.2142857142857144"/>
    <x v="3"/>
  </r>
  <r>
    <x v="9"/>
    <x v="1"/>
    <n v="3"/>
    <x v="3"/>
  </r>
  <r>
    <x v="9"/>
    <x v="2"/>
    <n v="3.2777777777777781"/>
    <x v="3"/>
  </r>
  <r>
    <x v="9"/>
    <x v="3"/>
    <n v="4"/>
    <x v="3"/>
  </r>
  <r>
    <x v="9"/>
    <x v="4"/>
    <n v="4.25"/>
    <x v="3"/>
  </r>
  <r>
    <x v="10"/>
    <x v="0"/>
    <n v="3.9666666666666672"/>
    <x v="3"/>
  </r>
  <r>
    <x v="10"/>
    <x v="1"/>
    <n v="2.8333333333333335"/>
    <x v="3"/>
  </r>
  <r>
    <x v="10"/>
    <x v="2"/>
    <n v="3.1527777777777781"/>
    <x v="3"/>
  </r>
  <r>
    <x v="10"/>
    <x v="3"/>
    <n v="3.9"/>
    <x v="3"/>
  </r>
  <r>
    <x v="10"/>
    <x v="4"/>
    <n v="4.125"/>
    <x v="3"/>
  </r>
  <r>
    <x v="11"/>
    <x v="0"/>
    <n v="3.7666666666666671"/>
    <x v="3"/>
  </r>
  <r>
    <x v="11"/>
    <x v="1"/>
    <n v="3.6666666666666665"/>
    <x v="3"/>
  </r>
  <r>
    <x v="11"/>
    <x v="2"/>
    <n v="3.0757575757575761"/>
    <x v="3"/>
  </r>
  <r>
    <x v="11"/>
    <x v="3"/>
    <n v="4.041666666666667"/>
    <x v="3"/>
  </r>
  <r>
    <x v="11"/>
    <x v="4"/>
    <n v="3.7916666666666665"/>
    <x v="3"/>
  </r>
  <r>
    <x v="12"/>
    <x v="0"/>
    <n v="3.8666666666666663"/>
    <x v="3"/>
  </r>
  <r>
    <x v="12"/>
    <x v="1"/>
    <n v="4"/>
    <x v="3"/>
  </r>
  <r>
    <x v="12"/>
    <x v="2"/>
    <n v="3.0303030303030298"/>
    <x v="3"/>
  </r>
  <r>
    <x v="12"/>
    <x v="3"/>
    <n v="4.25"/>
    <x v="3"/>
  </r>
  <r>
    <x v="12"/>
    <x v="4"/>
    <n v="3.7083333333333339"/>
    <x v="3"/>
  </r>
  <r>
    <x v="13"/>
    <x v="0"/>
    <n v="3.9583333333333335"/>
    <x v="3"/>
  </r>
  <r>
    <x v="13"/>
    <x v="1"/>
    <n v="3.8333333333333335"/>
    <x v="3"/>
  </r>
  <r>
    <x v="13"/>
    <x v="2"/>
    <n v="3.0641025641025643"/>
    <x v="3"/>
  </r>
  <r>
    <x v="13"/>
    <x v="3"/>
    <n v="4.25"/>
    <x v="3"/>
  </r>
  <r>
    <x v="13"/>
    <x v="4"/>
    <n v="3.666666666666667"/>
    <x v="3"/>
  </r>
  <r>
    <x v="14"/>
    <x v="0"/>
    <n v="4.125"/>
    <x v="3"/>
  </r>
  <r>
    <x v="14"/>
    <x v="1"/>
    <n v="3.6666666666666665"/>
    <x v="3"/>
  </r>
  <r>
    <x v="14"/>
    <x v="2"/>
    <n v="3.1904761904761902"/>
    <x v="3"/>
  </r>
  <r>
    <x v="14"/>
    <x v="3"/>
    <n v="3.9666666666666672"/>
    <x v="3"/>
  </r>
  <r>
    <x v="14"/>
    <x v="4"/>
    <n v="3.5555555555555554"/>
    <x v="3"/>
  </r>
  <r>
    <x v="0"/>
    <x v="0"/>
    <n v="3.5500000000000003"/>
    <x v="4"/>
  </r>
  <r>
    <x v="0"/>
    <x v="1"/>
    <n v="4"/>
    <x v="4"/>
  </r>
  <r>
    <x v="0"/>
    <x v="2"/>
    <n v="2.5615384615384613"/>
    <x v="4"/>
  </r>
  <r>
    <x v="0"/>
    <x v="3"/>
    <n v="3.6"/>
    <x v="4"/>
  </r>
  <r>
    <x v="0"/>
    <x v="4"/>
    <n v="3.4000000000000004"/>
    <x v="4"/>
  </r>
  <r>
    <x v="1"/>
    <x v="0"/>
    <n v="3.7285714285714286"/>
    <x v="4"/>
  </r>
  <r>
    <x v="1"/>
    <x v="1"/>
    <n v="4"/>
    <x v="4"/>
  </r>
  <r>
    <x v="1"/>
    <x v="2"/>
    <n v="2.8153846153846152"/>
    <x v="4"/>
  </r>
  <r>
    <x v="1"/>
    <x v="3"/>
    <n v="3.54"/>
    <x v="4"/>
  </r>
  <r>
    <x v="1"/>
    <x v="4"/>
    <n v="3.5250000000000004"/>
    <x v="4"/>
  </r>
  <r>
    <x v="2"/>
    <x v="0"/>
    <n v="3.7142857142857144"/>
    <x v="4"/>
  </r>
  <r>
    <x v="2"/>
    <x v="1"/>
    <n v="4"/>
    <x v="4"/>
  </r>
  <r>
    <x v="2"/>
    <x v="2"/>
    <n v="2.9750000000000001"/>
    <x v="4"/>
  </r>
  <r>
    <x v="2"/>
    <x v="3"/>
    <n v="3.56"/>
    <x v="4"/>
  </r>
  <r>
    <x v="2"/>
    <x v="4"/>
    <n v="3.5333333333333332"/>
    <x v="4"/>
  </r>
  <r>
    <x v="3"/>
    <x v="0"/>
    <n v="3.7714285714285718"/>
    <x v="4"/>
  </r>
  <r>
    <x v="3"/>
    <x v="1"/>
    <n v="3.8"/>
    <x v="4"/>
  </r>
  <r>
    <x v="3"/>
    <x v="2"/>
    <n v="3.1166666666666667"/>
    <x v="4"/>
  </r>
  <r>
    <x v="3"/>
    <x v="3"/>
    <n v="3.54"/>
    <x v="4"/>
  </r>
  <r>
    <x v="3"/>
    <x v="4"/>
    <n v="3.7666666666666671"/>
    <x v="4"/>
  </r>
  <r>
    <x v="4"/>
    <x v="0"/>
    <n v="3.9428571428571426"/>
    <x v="4"/>
  </r>
  <r>
    <x v="4"/>
    <x v="1"/>
    <n v="4.2"/>
    <x v="4"/>
  </r>
  <r>
    <x v="4"/>
    <x v="2"/>
    <n v="3.1166666666666667"/>
    <x v="4"/>
  </r>
  <r>
    <x v="4"/>
    <x v="3"/>
    <n v="3.6"/>
    <x v="4"/>
  </r>
  <r>
    <x v="4"/>
    <x v="4"/>
    <n v="3.9666666666666668"/>
    <x v="4"/>
  </r>
  <r>
    <x v="5"/>
    <x v="0"/>
    <n v="3.9523809523809526"/>
    <x v="4"/>
  </r>
  <r>
    <x v="5"/>
    <x v="1"/>
    <n v="4.166666666666667"/>
    <x v="4"/>
  </r>
  <r>
    <x v="5"/>
    <x v="2"/>
    <n v="3.1805555555555558"/>
    <x v="4"/>
  </r>
  <r>
    <x v="5"/>
    <x v="3"/>
    <n v="3.6333333333333337"/>
    <x v="4"/>
  </r>
  <r>
    <x v="5"/>
    <x v="4"/>
    <n v="3.8888888888888893"/>
    <x v="4"/>
  </r>
  <r>
    <x v="6"/>
    <x v="0"/>
    <n v="3.9761904761904758"/>
    <x v="4"/>
  </r>
  <r>
    <x v="6"/>
    <x v="1"/>
    <n v="4.166666666666667"/>
    <x v="4"/>
  </r>
  <r>
    <x v="6"/>
    <x v="2"/>
    <n v="3.2500000000000004"/>
    <x v="4"/>
  </r>
  <r>
    <x v="6"/>
    <x v="3"/>
    <n v="3.7666666666666666"/>
    <x v="4"/>
  </r>
  <r>
    <x v="6"/>
    <x v="4"/>
    <n v="4.0555555555555562"/>
    <x v="4"/>
  </r>
  <r>
    <x v="7"/>
    <x v="0"/>
    <n v="4.0238095238095237"/>
    <x v="4"/>
  </r>
  <r>
    <x v="7"/>
    <x v="1"/>
    <n v="4.166666666666667"/>
    <x v="4"/>
  </r>
  <r>
    <x v="7"/>
    <x v="2"/>
    <n v="3.2083333333333335"/>
    <x v="4"/>
  </r>
  <r>
    <x v="7"/>
    <x v="3"/>
    <n v="3.8"/>
    <x v="4"/>
  </r>
  <r>
    <x v="7"/>
    <x v="4"/>
    <n v="4"/>
    <x v="4"/>
  </r>
  <r>
    <x v="8"/>
    <x v="0"/>
    <n v="4.0714285714285712"/>
    <x v="4"/>
  </r>
  <r>
    <x v="8"/>
    <x v="1"/>
    <n v="4.166666666666667"/>
    <x v="4"/>
  </r>
  <r>
    <x v="8"/>
    <x v="2"/>
    <n v="3.2083333333333335"/>
    <x v="4"/>
  </r>
  <r>
    <x v="8"/>
    <x v="3"/>
    <n v="3.9333333333333336"/>
    <x v="4"/>
  </r>
  <r>
    <x v="8"/>
    <x v="4"/>
    <n v="3.75"/>
    <x v="4"/>
  </r>
  <r>
    <x v="9"/>
    <x v="0"/>
    <n v="4.0714285714285712"/>
    <x v="4"/>
  </r>
  <r>
    <x v="9"/>
    <x v="1"/>
    <n v="4.166666666666667"/>
    <x v="4"/>
  </r>
  <r>
    <x v="9"/>
    <x v="2"/>
    <n v="3.2083333333333335"/>
    <x v="4"/>
  </r>
  <r>
    <x v="9"/>
    <x v="3"/>
    <n v="3.9333333333333336"/>
    <x v="4"/>
  </r>
  <r>
    <x v="9"/>
    <x v="4"/>
    <n v="3.75"/>
    <x v="4"/>
  </r>
  <r>
    <x v="10"/>
    <x v="0"/>
    <n v="3.7"/>
    <x v="4"/>
  </r>
  <r>
    <x v="10"/>
    <x v="1"/>
    <n v="4"/>
    <x v="4"/>
  </r>
  <r>
    <x v="10"/>
    <x v="2"/>
    <n v="3.1666666666666665"/>
    <x v="4"/>
  </r>
  <r>
    <x v="10"/>
    <x v="3"/>
    <n v="3.9333333333333336"/>
    <x v="4"/>
  </r>
  <r>
    <x v="10"/>
    <x v="4"/>
    <n v="3.833333333333333"/>
    <x v="4"/>
  </r>
  <r>
    <x v="11"/>
    <x v="0"/>
    <n v="3.7"/>
    <x v="4"/>
  </r>
  <r>
    <x v="11"/>
    <x v="1"/>
    <n v="4"/>
    <x v="4"/>
  </r>
  <r>
    <x v="11"/>
    <x v="2"/>
    <n v="3.1363636363636362"/>
    <x v="4"/>
  </r>
  <r>
    <x v="11"/>
    <x v="3"/>
    <n v="3.875"/>
    <x v="4"/>
  </r>
  <r>
    <x v="11"/>
    <x v="4"/>
    <n v="3.666666666666667"/>
    <x v="4"/>
  </r>
  <r>
    <x v="12"/>
    <x v="0"/>
    <n v="3.7666666666666666"/>
    <x v="4"/>
  </r>
  <r>
    <x v="12"/>
    <x v="1"/>
    <n v="4.166666666666667"/>
    <x v="4"/>
  </r>
  <r>
    <x v="12"/>
    <x v="2"/>
    <n v="3.1818181818181812"/>
    <x v="4"/>
  </r>
  <r>
    <x v="12"/>
    <x v="3"/>
    <n v="4.041666666666667"/>
    <x v="4"/>
  </r>
  <r>
    <x v="12"/>
    <x v="4"/>
    <n v="3.666666666666667"/>
    <x v="4"/>
  </r>
  <r>
    <x v="13"/>
    <x v="0"/>
    <n v="4.05"/>
    <x v="4"/>
  </r>
  <r>
    <x v="13"/>
    <x v="1"/>
    <n v="3.8000000000000003"/>
    <x v="4"/>
  </r>
  <r>
    <x v="13"/>
    <x v="2"/>
    <n v="3.2153846153846151"/>
    <x v="4"/>
  </r>
  <r>
    <x v="13"/>
    <x v="3"/>
    <n v="4.1749999999999998"/>
    <x v="4"/>
  </r>
  <r>
    <x v="13"/>
    <x v="4"/>
    <n v="3.7"/>
    <x v="4"/>
  </r>
  <r>
    <x v="14"/>
    <x v="0"/>
    <n v="4.0833333333333339"/>
    <x v="4"/>
  </r>
  <r>
    <x v="14"/>
    <x v="1"/>
    <n v="4"/>
    <x v="4"/>
  </r>
  <r>
    <x v="14"/>
    <x v="2"/>
    <n v="3.2976190476190479"/>
    <x v="4"/>
  </r>
  <r>
    <x v="14"/>
    <x v="3"/>
    <n v="4.0999999999999996"/>
    <x v="4"/>
  </r>
  <r>
    <x v="14"/>
    <x v="4"/>
    <n v="3.8888888888888888"/>
    <x v="4"/>
  </r>
  <r>
    <x v="0"/>
    <x v="0"/>
    <n v="3.5333333333333332"/>
    <x v="5"/>
  </r>
  <r>
    <x v="0"/>
    <x v="1"/>
    <n v="3.3"/>
    <x v="5"/>
  </r>
  <r>
    <x v="0"/>
    <x v="2"/>
    <n v="2.4153846153846157"/>
    <x v="5"/>
  </r>
  <r>
    <x v="0"/>
    <x v="3"/>
    <n v="3.7800000000000002"/>
    <x v="5"/>
  </r>
  <r>
    <x v="0"/>
    <x v="4"/>
    <n v="3.7250000000000001"/>
    <x v="5"/>
  </r>
  <r>
    <x v="1"/>
    <x v="0"/>
    <n v="3.7571428571428567"/>
    <x v="5"/>
  </r>
  <r>
    <x v="1"/>
    <x v="1"/>
    <n v="3.6"/>
    <x v="5"/>
  </r>
  <r>
    <x v="1"/>
    <x v="2"/>
    <n v="2.7538461538461538"/>
    <x v="5"/>
  </r>
  <r>
    <x v="1"/>
    <x v="3"/>
    <n v="3.84"/>
    <x v="5"/>
  </r>
  <r>
    <x v="1"/>
    <x v="4"/>
    <n v="3.85"/>
    <x v="5"/>
  </r>
  <r>
    <x v="2"/>
    <x v="0"/>
    <n v="3.6571428571428575"/>
    <x v="5"/>
  </r>
  <r>
    <x v="2"/>
    <x v="1"/>
    <n v="3.8"/>
    <x v="5"/>
  </r>
  <r>
    <x v="2"/>
    <x v="2"/>
    <n v="2.9499999999999997"/>
    <x v="5"/>
  </r>
  <r>
    <x v="2"/>
    <x v="3"/>
    <n v="3.9"/>
    <x v="5"/>
  </r>
  <r>
    <x v="2"/>
    <x v="4"/>
    <n v="3.9666666666666663"/>
    <x v="5"/>
  </r>
  <r>
    <x v="3"/>
    <x v="0"/>
    <n v="3.7"/>
    <x v="5"/>
  </r>
  <r>
    <x v="3"/>
    <x v="1"/>
    <n v="3.7"/>
    <x v="5"/>
  </r>
  <r>
    <x v="3"/>
    <x v="2"/>
    <n v="2.9916666666666667"/>
    <x v="5"/>
  </r>
  <r>
    <x v="3"/>
    <x v="3"/>
    <n v="3.9800000000000004"/>
    <x v="5"/>
  </r>
  <r>
    <x v="3"/>
    <x v="4"/>
    <n v="4.2"/>
    <x v="5"/>
  </r>
  <r>
    <x v="4"/>
    <x v="0"/>
    <n v="3.7714285714285714"/>
    <x v="5"/>
  </r>
  <r>
    <x v="4"/>
    <x v="1"/>
    <n v="3.8"/>
    <x v="5"/>
  </r>
  <r>
    <x v="4"/>
    <x v="2"/>
    <n v="3.0166666666666662"/>
    <x v="5"/>
  </r>
  <r>
    <x v="4"/>
    <x v="3"/>
    <n v="4.04"/>
    <x v="5"/>
  </r>
  <r>
    <x v="4"/>
    <x v="4"/>
    <n v="4.2333333333333334"/>
    <x v="5"/>
  </r>
  <r>
    <x v="5"/>
    <x v="0"/>
    <n v="3.8"/>
    <x v="5"/>
  </r>
  <r>
    <x v="5"/>
    <x v="1"/>
    <n v="3.8"/>
    <x v="5"/>
  </r>
  <r>
    <x v="5"/>
    <x v="2"/>
    <n v="3.0583333333333331"/>
    <x v="5"/>
  </r>
  <r>
    <x v="5"/>
    <x v="3"/>
    <n v="4.0999999999999996"/>
    <x v="5"/>
  </r>
  <r>
    <x v="5"/>
    <x v="4"/>
    <n v="4.3"/>
    <x v="5"/>
  </r>
  <r>
    <x v="6"/>
    <x v="0"/>
    <n v="3.8857142857142861"/>
    <x v="5"/>
  </r>
  <r>
    <x v="6"/>
    <x v="1"/>
    <n v="3.8"/>
    <x v="5"/>
  </r>
  <r>
    <x v="6"/>
    <x v="2"/>
    <n v="3.15"/>
    <x v="5"/>
  </r>
  <r>
    <x v="6"/>
    <x v="3"/>
    <n v="4.38"/>
    <x v="5"/>
  </r>
  <r>
    <x v="6"/>
    <x v="4"/>
    <n v="4.4000000000000004"/>
    <x v="5"/>
  </r>
  <r>
    <x v="7"/>
    <x v="0"/>
    <n v="3.842857142857143"/>
    <x v="5"/>
  </r>
  <r>
    <x v="7"/>
    <x v="1"/>
    <n v="4.0999999999999996"/>
    <x v="5"/>
  </r>
  <r>
    <x v="7"/>
    <x v="2"/>
    <n v="3.1999999999999997"/>
    <x v="5"/>
  </r>
  <r>
    <x v="7"/>
    <x v="3"/>
    <n v="4.34"/>
    <x v="5"/>
  </r>
  <r>
    <x v="7"/>
    <x v="4"/>
    <n v="4.3"/>
    <x v="5"/>
  </r>
  <r>
    <x v="8"/>
    <x v="0"/>
    <n v="3.8999999999999995"/>
    <x v="5"/>
  </r>
  <r>
    <x v="8"/>
    <x v="1"/>
    <n v="4.2"/>
    <x v="5"/>
  </r>
  <r>
    <x v="8"/>
    <x v="2"/>
    <n v="3.1500000000000004"/>
    <x v="5"/>
  </r>
  <r>
    <x v="8"/>
    <x v="3"/>
    <n v="4.38"/>
    <x v="5"/>
  </r>
  <r>
    <x v="8"/>
    <x v="4"/>
    <n v="4"/>
    <x v="5"/>
  </r>
  <r>
    <x v="9"/>
    <x v="0"/>
    <n v="3.8857142857142861"/>
    <x v="5"/>
  </r>
  <r>
    <x v="9"/>
    <x v="1"/>
    <n v="4.0999999999999996"/>
    <x v="5"/>
  </r>
  <r>
    <x v="9"/>
    <x v="2"/>
    <n v="3.1500000000000004"/>
    <x v="5"/>
  </r>
  <r>
    <x v="9"/>
    <x v="3"/>
    <n v="4.38"/>
    <x v="5"/>
  </r>
  <r>
    <x v="9"/>
    <x v="4"/>
    <n v="4"/>
    <x v="5"/>
  </r>
  <r>
    <x v="10"/>
    <x v="0"/>
    <n v="3.6799999999999997"/>
    <x v="5"/>
  </r>
  <r>
    <x v="10"/>
    <x v="1"/>
    <n v="4.2"/>
    <x v="5"/>
  </r>
  <r>
    <x v="10"/>
    <x v="2"/>
    <n v="3.125"/>
    <x v="5"/>
  </r>
  <r>
    <x v="10"/>
    <x v="3"/>
    <n v="4.3800000000000008"/>
    <x v="5"/>
  </r>
  <r>
    <x v="10"/>
    <x v="4"/>
    <n v="4.05"/>
    <x v="5"/>
  </r>
  <r>
    <x v="11"/>
    <x v="0"/>
    <n v="3.6800000000000006"/>
    <x v="5"/>
  </r>
  <r>
    <x v="11"/>
    <x v="1"/>
    <n v="4.2"/>
    <x v="5"/>
  </r>
  <r>
    <x v="11"/>
    <x v="2"/>
    <n v="3.0545454545454547"/>
    <x v="5"/>
  </r>
  <r>
    <x v="11"/>
    <x v="3"/>
    <n v="4.375"/>
    <x v="5"/>
  </r>
  <r>
    <x v="11"/>
    <x v="4"/>
    <n v="3.6750000000000003"/>
    <x v="5"/>
  </r>
  <r>
    <x v="12"/>
    <x v="0"/>
    <n v="3.8"/>
    <x v="5"/>
  </r>
  <r>
    <x v="12"/>
    <x v="1"/>
    <n v="4.4000000000000004"/>
    <x v="5"/>
  </r>
  <r>
    <x v="12"/>
    <x v="2"/>
    <n v="3.1363636363636362"/>
    <x v="5"/>
  </r>
  <r>
    <x v="12"/>
    <x v="3"/>
    <n v="4.45"/>
    <x v="5"/>
  </r>
  <r>
    <x v="12"/>
    <x v="4"/>
    <n v="3.75"/>
    <x v="5"/>
  </r>
  <r>
    <x v="13"/>
    <x v="0"/>
    <n v="4.0999999999999996"/>
    <x v="5"/>
  </r>
  <r>
    <x v="13"/>
    <x v="1"/>
    <n v="4.4000000000000004"/>
    <x v="5"/>
  </r>
  <r>
    <x v="13"/>
    <x v="2"/>
    <n v="3.2461538461538462"/>
    <x v="5"/>
  </r>
  <r>
    <x v="13"/>
    <x v="3"/>
    <n v="4.5250000000000004"/>
    <x v="5"/>
  </r>
  <r>
    <x v="13"/>
    <x v="4"/>
    <n v="3.7750000000000004"/>
    <x v="5"/>
  </r>
  <r>
    <x v="14"/>
    <x v="0"/>
    <n v="4.25"/>
    <x v="5"/>
  </r>
  <r>
    <x v="14"/>
    <x v="1"/>
    <n v="4.4000000000000004"/>
    <x v="5"/>
  </r>
  <r>
    <x v="14"/>
    <x v="2"/>
    <n v="3.342857142857143"/>
    <x v="5"/>
  </r>
  <r>
    <x v="14"/>
    <x v="3"/>
    <n v="4.5"/>
    <x v="5"/>
  </r>
  <r>
    <x v="14"/>
    <x v="4"/>
    <n v="3.7333333333333329"/>
    <x v="5"/>
  </r>
  <r>
    <x v="0"/>
    <x v="0"/>
    <n v="3.0833333333333335"/>
    <x v="6"/>
  </r>
  <r>
    <x v="0"/>
    <x v="1"/>
    <n v="3.6"/>
    <x v="6"/>
  </r>
  <r>
    <x v="0"/>
    <x v="2"/>
    <n v="2.5461538461538464"/>
    <x v="6"/>
  </r>
  <r>
    <x v="0"/>
    <x v="3"/>
    <n v="3.4800000000000004"/>
    <x v="6"/>
  </r>
  <r>
    <x v="0"/>
    <x v="4"/>
    <n v="3.1"/>
    <x v="6"/>
  </r>
  <r>
    <x v="1"/>
    <x v="0"/>
    <n v="3.2714285714285718"/>
    <x v="6"/>
  </r>
  <r>
    <x v="1"/>
    <x v="1"/>
    <n v="3.7"/>
    <x v="6"/>
  </r>
  <r>
    <x v="1"/>
    <x v="2"/>
    <n v="3"/>
    <x v="6"/>
  </r>
  <r>
    <x v="1"/>
    <x v="3"/>
    <n v="3.56"/>
    <x v="6"/>
  </r>
  <r>
    <x v="1"/>
    <x v="4"/>
    <n v="3.3250000000000002"/>
    <x v="6"/>
  </r>
  <r>
    <x v="2"/>
    <x v="0"/>
    <n v="3.3000000000000003"/>
    <x v="6"/>
  </r>
  <r>
    <x v="2"/>
    <x v="1"/>
    <n v="3.8"/>
    <x v="6"/>
  </r>
  <r>
    <x v="2"/>
    <x v="2"/>
    <n v="3.125"/>
    <x v="6"/>
  </r>
  <r>
    <x v="2"/>
    <x v="3"/>
    <n v="3.6"/>
    <x v="6"/>
  </r>
  <r>
    <x v="2"/>
    <x v="4"/>
    <n v="3.6"/>
    <x v="6"/>
  </r>
  <r>
    <x v="3"/>
    <x v="0"/>
    <n v="3.3142857142857141"/>
    <x v="6"/>
  </r>
  <r>
    <x v="3"/>
    <x v="1"/>
    <n v="3.8"/>
    <x v="6"/>
  </r>
  <r>
    <x v="3"/>
    <x v="2"/>
    <n v="3.1333333333333333"/>
    <x v="6"/>
  </r>
  <r>
    <x v="3"/>
    <x v="3"/>
    <n v="3.7"/>
    <x v="6"/>
  </r>
  <r>
    <x v="3"/>
    <x v="4"/>
    <n v="3.6999999999999997"/>
    <x v="6"/>
  </r>
  <r>
    <x v="4"/>
    <x v="0"/>
    <n v="3.4999999999999996"/>
    <x v="6"/>
  </r>
  <r>
    <x v="4"/>
    <x v="1"/>
    <n v="3.9"/>
    <x v="6"/>
  </r>
  <r>
    <x v="4"/>
    <x v="2"/>
    <n v="3.1666666666666665"/>
    <x v="6"/>
  </r>
  <r>
    <x v="4"/>
    <x v="3"/>
    <n v="3.88"/>
    <x v="6"/>
  </r>
  <r>
    <x v="4"/>
    <x v="4"/>
    <n v="3.9"/>
    <x v="6"/>
  </r>
  <r>
    <x v="5"/>
    <x v="0"/>
    <n v="3.6142857142857143"/>
    <x v="6"/>
  </r>
  <r>
    <x v="5"/>
    <x v="1"/>
    <n v="3.9"/>
    <x v="6"/>
  </r>
  <r>
    <x v="5"/>
    <x v="2"/>
    <n v="3.2416666666666667"/>
    <x v="6"/>
  </r>
  <r>
    <x v="5"/>
    <x v="3"/>
    <n v="3.9799999999999995"/>
    <x v="6"/>
  </r>
  <r>
    <x v="5"/>
    <x v="4"/>
    <n v="3.9666666666666663"/>
    <x v="6"/>
  </r>
  <r>
    <x v="6"/>
    <x v="0"/>
    <n v="3.7142857142857149"/>
    <x v="6"/>
  </r>
  <r>
    <x v="6"/>
    <x v="1"/>
    <n v="4"/>
    <x v="6"/>
  </r>
  <r>
    <x v="6"/>
    <x v="2"/>
    <n v="3.2083333333333335"/>
    <x v="6"/>
  </r>
  <r>
    <x v="6"/>
    <x v="3"/>
    <n v="3.9799999999999995"/>
    <x v="6"/>
  </r>
  <r>
    <x v="6"/>
    <x v="4"/>
    <n v="4.1333333333333337"/>
    <x v="6"/>
  </r>
  <r>
    <x v="7"/>
    <x v="0"/>
    <n v="3.7142857142857149"/>
    <x v="6"/>
  </r>
  <r>
    <x v="7"/>
    <x v="1"/>
    <n v="4.0999999999999996"/>
    <x v="6"/>
  </r>
  <r>
    <x v="7"/>
    <x v="2"/>
    <n v="3.2416666666666671"/>
    <x v="6"/>
  </r>
  <r>
    <x v="7"/>
    <x v="3"/>
    <n v="3.9999999999999991"/>
    <x v="6"/>
  </r>
  <r>
    <x v="7"/>
    <x v="4"/>
    <n v="4.0666666666666664"/>
    <x v="6"/>
  </r>
  <r>
    <x v="8"/>
    <x v="0"/>
    <n v="3.7714285714285718"/>
    <x v="6"/>
  </r>
  <r>
    <x v="8"/>
    <x v="1"/>
    <n v="4.0999999999999996"/>
    <x v="6"/>
  </r>
  <r>
    <x v="8"/>
    <x v="2"/>
    <n v="3.2666666666666675"/>
    <x v="6"/>
  </r>
  <r>
    <x v="8"/>
    <x v="3"/>
    <n v="4.08"/>
    <x v="6"/>
  </r>
  <r>
    <x v="8"/>
    <x v="4"/>
    <n v="3.8250000000000002"/>
    <x v="6"/>
  </r>
  <r>
    <x v="9"/>
    <x v="0"/>
    <n v="3.7571428571428576"/>
    <x v="6"/>
  </r>
  <r>
    <x v="9"/>
    <x v="1"/>
    <n v="4.0999999999999996"/>
    <x v="6"/>
  </r>
  <r>
    <x v="9"/>
    <x v="2"/>
    <n v="3.2666666666666675"/>
    <x v="6"/>
  </r>
  <r>
    <x v="9"/>
    <x v="3"/>
    <n v="4.0999999999999996"/>
    <x v="6"/>
  </r>
  <r>
    <x v="9"/>
    <x v="4"/>
    <n v="3.8250000000000002"/>
    <x v="6"/>
  </r>
  <r>
    <x v="10"/>
    <x v="0"/>
    <n v="3.46"/>
    <x v="6"/>
  </r>
  <r>
    <x v="10"/>
    <x v="1"/>
    <n v="3.9"/>
    <x v="6"/>
  </r>
  <r>
    <x v="10"/>
    <x v="2"/>
    <n v="3.1416666666666675"/>
    <x v="6"/>
  </r>
  <r>
    <x v="10"/>
    <x v="3"/>
    <n v="4.08"/>
    <x v="6"/>
  </r>
  <r>
    <x v="10"/>
    <x v="4"/>
    <n v="3.7749999999999999"/>
    <x v="6"/>
  </r>
  <r>
    <x v="11"/>
    <x v="0"/>
    <n v="3.44"/>
    <x v="6"/>
  </r>
  <r>
    <x v="11"/>
    <x v="1"/>
    <n v="3.9"/>
    <x v="6"/>
  </r>
  <r>
    <x v="11"/>
    <x v="2"/>
    <n v="3.0909090909090908"/>
    <x v="6"/>
  </r>
  <r>
    <x v="11"/>
    <x v="3"/>
    <n v="4.0750000000000002"/>
    <x v="6"/>
  </r>
  <r>
    <x v="11"/>
    <x v="4"/>
    <n v="3.4250000000000003"/>
    <x v="6"/>
  </r>
  <r>
    <x v="12"/>
    <x v="0"/>
    <n v="3.5"/>
    <x v="6"/>
  </r>
  <r>
    <x v="12"/>
    <x v="1"/>
    <n v="3.9"/>
    <x v="6"/>
  </r>
  <r>
    <x v="12"/>
    <x v="2"/>
    <n v="3.0909090909090908"/>
    <x v="6"/>
  </r>
  <r>
    <x v="12"/>
    <x v="3"/>
    <n v="4.1499999999999995"/>
    <x v="6"/>
  </r>
  <r>
    <x v="12"/>
    <x v="4"/>
    <n v="3.25"/>
    <x v="6"/>
  </r>
  <r>
    <x v="13"/>
    <x v="0"/>
    <n v="3.6"/>
    <x v="6"/>
  </r>
  <r>
    <x v="13"/>
    <x v="1"/>
    <n v="3.9000000000000004"/>
    <x v="6"/>
  </r>
  <r>
    <x v="13"/>
    <x v="2"/>
    <n v="2.9846153846153851"/>
    <x v="6"/>
  </r>
  <r>
    <x v="13"/>
    <x v="3"/>
    <n v="4.2250000000000005"/>
    <x v="6"/>
  </r>
  <r>
    <x v="13"/>
    <x v="4"/>
    <n v="3.3250000000000002"/>
    <x v="6"/>
  </r>
  <r>
    <x v="14"/>
    <x v="0"/>
    <n v="3.8"/>
    <x v="6"/>
  </r>
  <r>
    <x v="14"/>
    <x v="1"/>
    <n v="3.8"/>
    <x v="6"/>
  </r>
  <r>
    <x v="14"/>
    <x v="2"/>
    <n v="3.1071428571428577"/>
    <x v="6"/>
  </r>
  <r>
    <x v="14"/>
    <x v="3"/>
    <n v="4.0600000000000005"/>
    <x v="6"/>
  </r>
  <r>
    <x v="14"/>
    <x v="4"/>
    <n v="3.2333333333333329"/>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C3752C5-95C6-46CD-A652-8AF9A4D91B7D}"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I74" firstHeaderRow="0" firstDataRow="1" firstDataCol="2" rowPageCount="1" colPageCount="1"/>
  <pivotFields count="37">
    <pivotField axis="axisRow" compact="0" outline="0" showAll="0" defaultSubtotal="0">
      <items count="14">
        <item x="0"/>
        <item x="1"/>
        <item x="2"/>
        <item x="3"/>
        <item x="4"/>
        <item x="5"/>
        <item x="6"/>
        <item x="7"/>
        <item x="8"/>
        <item x="9"/>
        <item x="10"/>
        <item x="11"/>
        <item x="12"/>
        <item x="13"/>
      </items>
    </pivotField>
    <pivotField axis="axisPage" compact="0" outline="0" multipleItemSelectionAllowed="1" showAll="0">
      <items count="42">
        <item x="37"/>
        <item x="0"/>
        <item h="1" x="35"/>
        <item h="1" x="33"/>
        <item h="1" x="34"/>
        <item h="1" x="32"/>
        <item h="1" x="31"/>
        <item h="1" x="29"/>
        <item h="1" x="30"/>
        <item x="1"/>
        <item x="2"/>
        <item x="3"/>
        <item x="4"/>
        <item x="5"/>
        <item x="39"/>
        <item x="36"/>
        <item x="6"/>
        <item x="7"/>
        <item x="8"/>
        <item x="9"/>
        <item x="10"/>
        <item x="11"/>
        <item x="12"/>
        <item x="13"/>
        <item x="38"/>
        <item x="14"/>
        <item x="15"/>
        <item x="40"/>
        <item x="16"/>
        <item x="17"/>
        <item x="18"/>
        <item x="19"/>
        <item x="20"/>
        <item x="21"/>
        <item x="22"/>
        <item x="23"/>
        <item x="24"/>
        <item x="25"/>
        <item x="26"/>
        <item x="27"/>
        <item x="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0">
        <item x="7"/>
        <item x="0"/>
        <item x="4"/>
        <item x="5"/>
        <item x="6"/>
        <item x="8"/>
        <item x="3"/>
        <item x="1"/>
        <item x="2"/>
        <item t="default"/>
      </items>
    </pivotField>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compact="0" outline="0" showAll="0"/>
  </pivotFields>
  <rowFields count="2">
    <field x="0"/>
    <field x="12"/>
  </rowFields>
  <rowItems count="71">
    <i>
      <x/>
      <x v="1"/>
    </i>
    <i r="1">
      <x v="2"/>
    </i>
    <i r="1">
      <x v="6"/>
    </i>
    <i r="1">
      <x v="7"/>
    </i>
    <i r="1">
      <x v="8"/>
    </i>
    <i>
      <x v="1"/>
      <x v="1"/>
    </i>
    <i r="1">
      <x v="2"/>
    </i>
    <i r="1">
      <x v="6"/>
    </i>
    <i r="1">
      <x v="7"/>
    </i>
    <i r="1">
      <x v="8"/>
    </i>
    <i>
      <x v="2"/>
      <x v="1"/>
    </i>
    <i r="1">
      <x v="2"/>
    </i>
    <i r="1">
      <x v="6"/>
    </i>
    <i r="1">
      <x v="7"/>
    </i>
    <i r="1">
      <x v="8"/>
    </i>
    <i>
      <x v="3"/>
      <x v="1"/>
    </i>
    <i r="1">
      <x v="2"/>
    </i>
    <i r="1">
      <x v="6"/>
    </i>
    <i r="1">
      <x v="7"/>
    </i>
    <i r="1">
      <x v="8"/>
    </i>
    <i>
      <x v="4"/>
      <x v="1"/>
    </i>
    <i r="1">
      <x v="2"/>
    </i>
    <i r="1">
      <x v="6"/>
    </i>
    <i r="1">
      <x v="7"/>
    </i>
    <i r="1">
      <x v="8"/>
    </i>
    <i>
      <x v="5"/>
      <x v="1"/>
    </i>
    <i r="1">
      <x v="2"/>
    </i>
    <i r="1">
      <x v="6"/>
    </i>
    <i r="1">
      <x v="7"/>
    </i>
    <i r="1">
      <x v="8"/>
    </i>
    <i>
      <x v="6"/>
      <x v="1"/>
    </i>
    <i r="1">
      <x v="2"/>
    </i>
    <i r="1">
      <x v="6"/>
    </i>
    <i r="1">
      <x v="7"/>
    </i>
    <i r="1">
      <x v="8"/>
    </i>
    <i>
      <x v="7"/>
      <x v="1"/>
    </i>
    <i r="1">
      <x v="2"/>
    </i>
    <i r="1">
      <x v="6"/>
    </i>
    <i r="1">
      <x v="7"/>
    </i>
    <i r="1">
      <x v="8"/>
    </i>
    <i>
      <x v="8"/>
      <x v="1"/>
    </i>
    <i r="1">
      <x v="2"/>
    </i>
    <i r="1">
      <x v="6"/>
    </i>
    <i r="1">
      <x v="7"/>
    </i>
    <i r="1">
      <x v="8"/>
    </i>
    <i>
      <x v="9"/>
      <x v="1"/>
    </i>
    <i r="1">
      <x v="2"/>
    </i>
    <i r="1">
      <x v="6"/>
    </i>
    <i r="1">
      <x v="7"/>
    </i>
    <i r="1">
      <x v="8"/>
    </i>
    <i>
      <x v="10"/>
      <x v="1"/>
    </i>
    <i r="1">
      <x v="2"/>
    </i>
    <i r="1">
      <x v="6"/>
    </i>
    <i r="1">
      <x v="7"/>
    </i>
    <i r="1">
      <x v="8"/>
    </i>
    <i>
      <x v="11"/>
      <x v="1"/>
    </i>
    <i r="1">
      <x v="2"/>
    </i>
    <i r="1">
      <x v="6"/>
    </i>
    <i r="1">
      <x v="7"/>
    </i>
    <i r="1">
      <x v="8"/>
    </i>
    <i>
      <x v="12"/>
      <x v="1"/>
    </i>
    <i r="1">
      <x v="2"/>
    </i>
    <i r="1">
      <x v="6"/>
    </i>
    <i r="1">
      <x v="7"/>
    </i>
    <i r="1">
      <x v="8"/>
    </i>
    <i>
      <x v="13"/>
      <x v="1"/>
    </i>
    <i r="1">
      <x v="2"/>
    </i>
    <i r="1">
      <x v="6"/>
    </i>
    <i r="1">
      <x v="7"/>
    </i>
    <i r="1">
      <x v="8"/>
    </i>
    <i t="grand">
      <x/>
    </i>
  </rowItems>
  <colFields count="1">
    <field x="-2"/>
  </colFields>
  <colItems count="7">
    <i>
      <x/>
    </i>
    <i i="1">
      <x v="1"/>
    </i>
    <i i="2">
      <x v="2"/>
    </i>
    <i i="3">
      <x v="3"/>
    </i>
    <i i="4">
      <x v="4"/>
    </i>
    <i i="5">
      <x v="5"/>
    </i>
    <i i="6">
      <x v="6"/>
    </i>
  </colItems>
  <pageFields count="1">
    <pageField fld="1" hier="-1"/>
  </pageFields>
  <dataFields count="7">
    <dataField name="Average of Cluster A Average" fld="16" subtotal="average" baseField="12" baseItem="7" numFmtId="2"/>
    <dataField name="Average of Cluster B Average" fld="20" subtotal="average" baseField="12" baseItem="6" numFmtId="2"/>
    <dataField name="Average of Cluster C Average" fld="26" subtotal="average" baseField="12" baseItem="6" numFmtId="2"/>
    <dataField name="Average of Cluster D Average" fld="32" subtotal="average" baseField="12" baseItem="2" numFmtId="2"/>
    <dataField name="Average of 17. Portfolio" fld="33" subtotal="average" baseField="12" baseItem="6" numFmtId="2"/>
    <dataField name="Average of Policy Performance Scorea" fld="34" subtotal="average" baseField="12" baseItem="6" numFmtId="2"/>
    <dataField name="Average of Composite Country Performance Rating (CCPR)b" fld="35" subtotal="average" baseField="12" baseItem="6" numFmtId="2"/>
  </dataFields>
  <formats count="4">
    <format dxfId="569">
      <pivotArea outline="0" fieldPosition="0">
        <references count="1">
          <reference field="4294967294" count="1" selected="0">
            <x v="0"/>
          </reference>
        </references>
      </pivotArea>
    </format>
    <format dxfId="568">
      <pivotArea dataOnly="0" labelOnly="1" outline="0" fieldPosition="0">
        <references count="1">
          <reference field="4294967294" count="1">
            <x v="0"/>
          </reference>
        </references>
      </pivotArea>
    </format>
    <format dxfId="567">
      <pivotArea outline="0" fieldPosition="0">
        <references count="1">
          <reference field="4294967294" count="6" selected="0">
            <x v="1"/>
            <x v="2"/>
            <x v="3"/>
            <x v="4"/>
            <x v="5"/>
            <x v="6"/>
          </reference>
        </references>
      </pivotArea>
    </format>
    <format dxfId="566">
      <pivotArea dataOnly="0" labelOnly="1" outline="0" fieldPosition="0">
        <references count="1">
          <reference field="4294967294" count="6">
            <x v="1"/>
            <x v="2"/>
            <x v="3"/>
            <x v="4"/>
            <x v="5"/>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51E90EA-BE67-426D-A883-AC3487DF2E79}" name="PivotTable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J80:AK92"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Public Sector Management" fld="33" baseField="0" baseItem="0"/>
  </dataFields>
  <formats count="16">
    <format dxfId="508">
      <pivotArea outline="0" collapsedLevelsAreSubtotals="1" fieldPosition="0"/>
    </format>
    <format dxfId="509">
      <pivotArea dataOnly="0" labelOnly="1" outline="0" fieldPosition="0">
        <references count="1">
          <reference field="4294967294" count="1">
            <x v="0"/>
          </reference>
        </references>
      </pivotArea>
    </format>
    <format dxfId="510">
      <pivotArea dataOnly="0" labelOnly="1" outline="0" fieldPosition="0">
        <references count="1">
          <reference field="4294967294" count="1">
            <x v="0"/>
          </reference>
        </references>
      </pivotArea>
    </format>
    <format dxfId="511">
      <pivotArea dataOnly="0" labelOnly="1" outline="0" fieldPosition="0">
        <references count="1">
          <reference field="4294967294" count="1">
            <x v="0"/>
          </reference>
        </references>
      </pivotArea>
    </format>
    <format dxfId="512">
      <pivotArea type="all" dataOnly="0" outline="0" fieldPosition="0"/>
    </format>
    <format dxfId="513">
      <pivotArea outline="0" collapsedLevelsAreSubtotals="1" fieldPosition="0"/>
    </format>
    <format dxfId="514">
      <pivotArea field="1" type="button" dataOnly="0" labelOnly="1" outline="0" axis="axisRow" fieldPosition="0"/>
    </format>
    <format dxfId="515">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16">
      <pivotArea dataOnly="0" labelOnly="1" grandRow="1" outline="0" fieldPosition="0"/>
    </format>
    <format dxfId="517">
      <pivotArea dataOnly="0" labelOnly="1" outline="0" fieldPosition="0">
        <references count="1">
          <reference field="4294967294" count="1">
            <x v="0"/>
          </reference>
        </references>
      </pivotArea>
    </format>
    <format dxfId="518">
      <pivotArea type="all" dataOnly="0" outline="0" fieldPosition="0"/>
    </format>
    <format dxfId="519">
      <pivotArea outline="0" collapsedLevelsAreSubtotals="1" fieldPosition="0"/>
    </format>
    <format dxfId="520">
      <pivotArea field="1" type="button" dataOnly="0" labelOnly="1" outline="0" axis="axisRow" fieldPosition="0"/>
    </format>
    <format dxfId="521">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22">
      <pivotArea dataOnly="0" labelOnly="1" grandRow="1" outline="0" fieldPosition="0"/>
    </format>
    <format dxfId="523">
      <pivotArea dataOnly="0" labelOnly="1" outline="0" fieldPosition="0">
        <references count="1">
          <reference field="4294967294" count="1">
            <x v="0"/>
          </reference>
        </references>
      </pivotArea>
    </format>
  </formats>
  <chartFormats count="2">
    <chartFormat chart="0" format="3"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C0A61FB7-72B3-46EF-9D36-D92E5F6A6D29}"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J45:AK57"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Economic Management" fld="17" baseField="0" baseItem="0"/>
  </dataFields>
  <formats count="13">
    <format dxfId="495">
      <pivotArea outline="0" collapsedLevelsAreSubtotals="1" fieldPosition="0"/>
    </format>
    <format dxfId="496">
      <pivotArea type="all" dataOnly="0" outline="0" fieldPosition="0"/>
    </format>
    <format dxfId="497">
      <pivotArea outline="0" collapsedLevelsAreSubtotals="1" fieldPosition="0"/>
    </format>
    <format dxfId="498">
      <pivotArea field="1" type="button" dataOnly="0" labelOnly="1" outline="0" axis="axisRow" fieldPosition="0"/>
    </format>
    <format dxfId="499">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00">
      <pivotArea dataOnly="0" labelOnly="1" grandRow="1" outline="0" fieldPosition="0"/>
    </format>
    <format dxfId="501">
      <pivotArea dataOnly="0" labelOnly="1" outline="0" axis="axisValues" fieldPosition="0"/>
    </format>
    <format dxfId="502">
      <pivotArea type="all" dataOnly="0" outline="0" fieldPosition="0"/>
    </format>
    <format dxfId="503">
      <pivotArea outline="0" collapsedLevelsAreSubtotals="1" fieldPosition="0"/>
    </format>
    <format dxfId="504">
      <pivotArea field="1" type="button" dataOnly="0" labelOnly="1" outline="0" axis="axisRow" fieldPosition="0"/>
    </format>
    <format dxfId="505">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06">
      <pivotArea dataOnly="0" labelOnly="1" grandRow="1" outline="0" fieldPosition="0"/>
    </format>
    <format dxfId="507">
      <pivotArea dataOnly="0" labelOnly="1" outline="0" axis="axisValues" fieldPosition="0"/>
    </format>
  </formats>
  <chartFormats count="2">
    <chartFormat chart="0" format="0"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2E21A42-D195-4787-BAFF-BC9426A2E333}" name="PivotTable8"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P80:AQ92"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Policy Performance" fld="35" baseField="0" baseItem="0"/>
  </dataFields>
  <formats count="16">
    <format dxfId="479">
      <pivotArea outline="0" collapsedLevelsAreSubtotals="1" fieldPosition="0"/>
    </format>
    <format dxfId="480">
      <pivotArea dataOnly="0" labelOnly="1" outline="0" fieldPosition="0">
        <references count="1">
          <reference field="4294967294" count="1">
            <x v="0"/>
          </reference>
        </references>
      </pivotArea>
    </format>
    <format dxfId="481">
      <pivotArea dataOnly="0" labelOnly="1" outline="0" fieldPosition="0">
        <references count="1">
          <reference field="4294967294" count="1">
            <x v="0"/>
          </reference>
        </references>
      </pivotArea>
    </format>
    <format dxfId="482">
      <pivotArea dataOnly="0" labelOnly="1" outline="0" fieldPosition="0">
        <references count="1">
          <reference field="4294967294" count="1">
            <x v="0"/>
          </reference>
        </references>
      </pivotArea>
    </format>
    <format dxfId="483">
      <pivotArea type="all" dataOnly="0" outline="0" fieldPosition="0"/>
    </format>
    <format dxfId="484">
      <pivotArea outline="0" collapsedLevelsAreSubtotals="1" fieldPosition="0"/>
    </format>
    <format dxfId="485">
      <pivotArea field="1" type="button" dataOnly="0" labelOnly="1" outline="0" axis="axisRow" fieldPosition="0"/>
    </format>
    <format dxfId="486">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87">
      <pivotArea dataOnly="0" labelOnly="1" grandRow="1" outline="0" fieldPosition="0"/>
    </format>
    <format dxfId="488">
      <pivotArea dataOnly="0" labelOnly="1" outline="0" fieldPosition="0">
        <references count="1">
          <reference field="4294967294" count="1">
            <x v="0"/>
          </reference>
        </references>
      </pivotArea>
    </format>
    <format dxfId="489">
      <pivotArea type="all" dataOnly="0" outline="0" fieldPosition="0"/>
    </format>
    <format dxfId="490">
      <pivotArea outline="0" collapsedLevelsAreSubtotals="1" fieldPosition="0"/>
    </format>
    <format dxfId="491">
      <pivotArea field="1" type="button" dataOnly="0" labelOnly="1" outline="0" axis="axisRow" fieldPosition="0"/>
    </format>
    <format dxfId="492">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93">
      <pivotArea dataOnly="0" labelOnly="1" grandRow="1" outline="0" fieldPosition="0"/>
    </format>
    <format dxfId="494">
      <pivotArea dataOnly="0" labelOnly="1" outline="0" fieldPosition="0">
        <references count="1">
          <reference field="4294967294" count="1">
            <x v="0"/>
          </reference>
        </references>
      </pivotArea>
    </format>
  </formats>
  <chartFormats count="1">
    <chartFormat chart="0"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FFE565C7-9D17-4980-B37E-151F015CAFB8}" name="PivotTable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P45:AQ57"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Policies for Social Inclusion/Equity" fld="27" baseField="0" baseItem="0"/>
  </dataFields>
  <formats count="16">
    <format dxfId="463">
      <pivotArea outline="0" collapsedLevelsAreSubtotals="1" fieldPosition="0"/>
    </format>
    <format dxfId="464">
      <pivotArea dataOnly="0" labelOnly="1" outline="0" fieldPosition="0">
        <references count="1">
          <reference field="4294967294" count="1">
            <x v="0"/>
          </reference>
        </references>
      </pivotArea>
    </format>
    <format dxfId="465">
      <pivotArea dataOnly="0" labelOnly="1" outline="0" fieldPosition="0">
        <references count="1">
          <reference field="4294967294" count="1">
            <x v="0"/>
          </reference>
        </references>
      </pivotArea>
    </format>
    <format dxfId="466">
      <pivotArea dataOnly="0" labelOnly="1" outline="0" fieldPosition="0">
        <references count="1">
          <reference field="4294967294" count="1">
            <x v="0"/>
          </reference>
        </references>
      </pivotArea>
    </format>
    <format dxfId="467">
      <pivotArea type="all" dataOnly="0" outline="0" fieldPosition="0"/>
    </format>
    <format dxfId="468">
      <pivotArea outline="0" collapsedLevelsAreSubtotals="1" fieldPosition="0"/>
    </format>
    <format dxfId="469">
      <pivotArea field="1" type="button" dataOnly="0" labelOnly="1" outline="0" axis="axisRow" fieldPosition="0"/>
    </format>
    <format dxfId="470">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71">
      <pivotArea dataOnly="0" labelOnly="1" grandRow="1" outline="0" fieldPosition="0"/>
    </format>
    <format dxfId="472">
      <pivotArea dataOnly="0" labelOnly="1" outline="0" fieldPosition="0">
        <references count="1">
          <reference field="4294967294" count="1">
            <x v="0"/>
          </reference>
        </references>
      </pivotArea>
    </format>
    <format dxfId="473">
      <pivotArea type="all" dataOnly="0" outline="0" fieldPosition="0"/>
    </format>
    <format dxfId="474">
      <pivotArea outline="0" collapsedLevelsAreSubtotals="1" fieldPosition="0"/>
    </format>
    <format dxfId="475">
      <pivotArea field="1" type="button" dataOnly="0" labelOnly="1" outline="0" axis="axisRow" fieldPosition="0"/>
    </format>
    <format dxfId="476">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77">
      <pivotArea dataOnly="0" labelOnly="1" grandRow="1" outline="0" fieldPosition="0"/>
    </format>
    <format dxfId="478">
      <pivotArea dataOnly="0" labelOnly="1" outline="0" fieldPosition="0">
        <references count="1">
          <reference field="4294967294" count="1">
            <x v="0"/>
          </reference>
        </references>
      </pivotArea>
    </format>
  </formats>
  <chartFormats count="3">
    <chartFormat chart="0" format="2"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5"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D0D2936-E0B8-4D00-BB14-9C8C4C0AC6A4}"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J3:AP15" firstHeaderRow="0"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 dataField="1" showAll="0"/>
    <pivotField dataField="1" showAll="0"/>
    <pivotField showAll="0"/>
    <pivotField showAll="0"/>
  </pivotFields>
  <rowFields count="1">
    <field x="1"/>
  </rowFields>
  <rowItems count="12">
    <i>
      <x v="2"/>
    </i>
    <i>
      <x v="5"/>
    </i>
    <i>
      <x v="7"/>
    </i>
    <i>
      <x v="10"/>
    </i>
    <i>
      <x v="11"/>
    </i>
    <i>
      <x v="12"/>
    </i>
    <i>
      <x v="13"/>
    </i>
    <i>
      <x v="17"/>
    </i>
    <i>
      <x v="26"/>
    </i>
    <i>
      <x v="27"/>
    </i>
    <i>
      <x v="30"/>
    </i>
    <i t="grand">
      <x/>
    </i>
  </rowItems>
  <colFields count="1">
    <field x="-2"/>
  </colFields>
  <colItems count="6">
    <i>
      <x/>
    </i>
    <i i="1">
      <x v="1"/>
    </i>
    <i i="2">
      <x v="2"/>
    </i>
    <i i="3">
      <x v="3"/>
    </i>
    <i i="4">
      <x v="4"/>
    </i>
    <i i="5">
      <x v="5"/>
    </i>
  </colItems>
  <pageFields count="1">
    <pageField fld="0" hier="-1"/>
  </pageFields>
  <dataFields count="6">
    <dataField name="Economic Management" fld="17" baseField="0" baseItem="0"/>
    <dataField name="Structural Policies" fld="21" baseField="0" baseItem="0"/>
    <dataField name="Policies for Social Inclusion/Equity" fld="27" baseField="0" baseItem="0"/>
    <dataField name="Public Sector Management" fld="33" baseField="0" baseItem="0"/>
    <dataField name="Portfolio" fld="34" baseField="0" baseItem="0"/>
    <dataField name="Policy Performance" fld="35" baseField="0" baseItem="0"/>
  </dataFields>
  <formats count="14">
    <format dxfId="449">
      <pivotArea outline="0" collapsedLevelsAreSubtotals="1" fieldPosition="0"/>
    </format>
    <format dxfId="450">
      <pivotArea dataOnly="0" labelOnly="1" outline="0" fieldPosition="0">
        <references count="1">
          <reference field="4294967294" count="6">
            <x v="0"/>
            <x v="1"/>
            <x v="2"/>
            <x v="3"/>
            <x v="4"/>
            <x v="5"/>
          </reference>
        </references>
      </pivotArea>
    </format>
    <format dxfId="451">
      <pivotArea dataOnly="0" labelOnly="1" outline="0" fieldPosition="0">
        <references count="1">
          <reference field="4294967294" count="6">
            <x v="0"/>
            <x v="1"/>
            <x v="2"/>
            <x v="3"/>
            <x v="4"/>
            <x v="5"/>
          </reference>
        </references>
      </pivotArea>
    </format>
    <format dxfId="452">
      <pivotArea dataOnly="0" labelOnly="1" outline="0" fieldPosition="0">
        <references count="1">
          <reference field="4294967294" count="6">
            <x v="0"/>
            <x v="1"/>
            <x v="2"/>
            <x v="3"/>
            <x v="4"/>
            <x v="5"/>
          </reference>
        </references>
      </pivotArea>
    </format>
    <format dxfId="453">
      <pivotArea type="all" dataOnly="0" outline="0" fieldPosition="0"/>
    </format>
    <format dxfId="454">
      <pivotArea outline="0" collapsedLevelsAreSubtotals="1" fieldPosition="0"/>
    </format>
    <format dxfId="455">
      <pivotArea field="1" type="button" dataOnly="0" labelOnly="1" outline="0" axis="axisRow" fieldPosition="0"/>
    </format>
    <format dxfId="456">
      <pivotArea dataOnly="0" labelOnly="1" grandRow="1" outline="0" fieldPosition="0"/>
    </format>
    <format dxfId="457">
      <pivotArea dataOnly="0" labelOnly="1" outline="0" fieldPosition="0">
        <references count="1">
          <reference field="4294967294" count="6">
            <x v="0"/>
            <x v="1"/>
            <x v="2"/>
            <x v="3"/>
            <x v="4"/>
            <x v="5"/>
          </reference>
        </references>
      </pivotArea>
    </format>
    <format dxfId="458">
      <pivotArea type="all" dataOnly="0" outline="0" fieldPosition="0"/>
    </format>
    <format dxfId="459">
      <pivotArea outline="0" collapsedLevelsAreSubtotals="1" fieldPosition="0"/>
    </format>
    <format dxfId="460">
      <pivotArea field="1" type="button" dataOnly="0" labelOnly="1" outline="0" axis="axisRow" fieldPosition="0"/>
    </format>
    <format dxfId="461">
      <pivotArea dataOnly="0" labelOnly="1" grandRow="1" outline="0" fieldPosition="0"/>
    </format>
    <format dxfId="462">
      <pivotArea dataOnly="0" labelOnly="1" outline="0" fieldPosition="0">
        <references count="1">
          <reference field="4294967294" count="6">
            <x v="0"/>
            <x v="1"/>
            <x v="2"/>
            <x v="3"/>
            <x v="4"/>
            <x v="5"/>
          </reference>
        </references>
      </pivotArea>
    </format>
  </formats>
  <chartFormats count="6">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11175920-9407-4E62-8D48-F7798C1CF092}" name="PivotTable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M80:AN92"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Portfolio" fld="34" baseField="0" baseItem="0"/>
  </dataFields>
  <formats count="16">
    <format dxfId="433">
      <pivotArea outline="0" collapsedLevelsAreSubtotals="1" fieldPosition="0"/>
    </format>
    <format dxfId="434">
      <pivotArea dataOnly="0" labelOnly="1" outline="0" fieldPosition="0">
        <references count="1">
          <reference field="4294967294" count="1">
            <x v="0"/>
          </reference>
        </references>
      </pivotArea>
    </format>
    <format dxfId="435">
      <pivotArea dataOnly="0" labelOnly="1" outline="0" fieldPosition="0">
        <references count="1">
          <reference field="4294967294" count="1">
            <x v="0"/>
          </reference>
        </references>
      </pivotArea>
    </format>
    <format dxfId="436">
      <pivotArea dataOnly="0" labelOnly="1" outline="0" fieldPosition="0">
        <references count="1">
          <reference field="4294967294" count="1">
            <x v="0"/>
          </reference>
        </references>
      </pivotArea>
    </format>
    <format dxfId="437">
      <pivotArea type="all" dataOnly="0" outline="0" fieldPosition="0"/>
    </format>
    <format dxfId="438">
      <pivotArea outline="0" collapsedLevelsAreSubtotals="1" fieldPosition="0"/>
    </format>
    <format dxfId="439">
      <pivotArea field="1" type="button" dataOnly="0" labelOnly="1" outline="0" axis="axisRow" fieldPosition="0"/>
    </format>
    <format dxfId="440">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41">
      <pivotArea dataOnly="0" labelOnly="1" grandRow="1" outline="0" fieldPosition="0"/>
    </format>
    <format dxfId="442">
      <pivotArea dataOnly="0" labelOnly="1" outline="0" fieldPosition="0">
        <references count="1">
          <reference field="4294967294" count="1">
            <x v="0"/>
          </reference>
        </references>
      </pivotArea>
    </format>
    <format dxfId="443">
      <pivotArea type="all" dataOnly="0" outline="0" fieldPosition="0"/>
    </format>
    <format dxfId="444">
      <pivotArea outline="0" collapsedLevelsAreSubtotals="1" fieldPosition="0"/>
    </format>
    <format dxfId="445">
      <pivotArea field="1" type="button" dataOnly="0" labelOnly="1" outline="0" axis="axisRow" fieldPosition="0"/>
    </format>
    <format dxfId="446">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447">
      <pivotArea dataOnly="0" labelOnly="1" grandRow="1" outline="0" fieldPosition="0"/>
    </format>
    <format dxfId="448">
      <pivotArea dataOnly="0" labelOnly="1" outline="0" fieldPosition="0">
        <references count="1">
          <reference field="4294967294" count="1">
            <x v="0"/>
          </reference>
        </references>
      </pivotArea>
    </format>
  </formats>
  <chartFormats count="1">
    <chartFormat chart="0"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1A102DC-732D-4542-826E-7756345A1B3F}" name="PivotTable6" cacheId="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2">
  <location ref="A37:I54" firstHeaderRow="1" firstDataRow="2" firstDataCol="1" rowPageCount="1" colPageCount="1"/>
  <pivotFields count="5">
    <pivotField compact="0" outline="0" showAll="0">
      <items count="6">
        <item x="0"/>
        <item x="1"/>
        <item x="2"/>
        <item x="3"/>
        <item x="4"/>
        <item t="default"/>
      </items>
      <extLst>
        <ext xmlns:x14="http://schemas.microsoft.com/office/spreadsheetml/2009/9/main" uri="{2946ED86-A175-432a-8AC1-64E0C546D7DE}">
          <x14:pivotField fillDownLabels="1"/>
        </ext>
      </extLst>
    </pivotField>
    <pivotField axis="axisCol" compact="0" outline="0" showAll="0">
      <items count="8">
        <item x="0"/>
        <item x="1"/>
        <item x="2"/>
        <item x="3"/>
        <item x="4"/>
        <item x="5"/>
        <item x="6"/>
        <item t="default"/>
      </items>
      <extLst>
        <ext xmlns:x14="http://schemas.microsoft.com/office/spreadsheetml/2009/9/main" uri="{2946ED86-A175-432a-8AC1-64E0C546D7DE}">
          <x14:pivotField fillDownLabels="1"/>
        </ext>
      </extLst>
    </pivotField>
    <pivotField axis="axisPage" compact="0" outline="0" showAll="0">
      <items count="19">
        <item x="8"/>
        <item x="5"/>
        <item x="2"/>
        <item x="13"/>
        <item x="7"/>
        <item x="4"/>
        <item x="1"/>
        <item x="6"/>
        <item x="0"/>
        <item x="10"/>
        <item x="17"/>
        <item x="16"/>
        <item x="11"/>
        <item x="12"/>
        <item x="14"/>
        <item x="9"/>
        <item x="3"/>
        <item x="15"/>
        <item t="default"/>
      </items>
      <extLst>
        <ext xmlns:x14="http://schemas.microsoft.com/office/spreadsheetml/2009/9/main" uri="{2946ED86-A175-432a-8AC1-64E0C546D7DE}">
          <x14:pivotField fillDownLabels="1"/>
        </ext>
      </extLst>
    </pivotField>
    <pivotField axis="axisRow" compact="0" outline="0" showAll="0">
      <items count="16">
        <item x="0"/>
        <item x="1"/>
        <item x="2"/>
        <item x="3"/>
        <item x="4"/>
        <item x="5"/>
        <item x="6"/>
        <item x="7"/>
        <item x="8"/>
        <item x="9"/>
        <item x="10"/>
        <item x="11"/>
        <item x="12"/>
        <item x="13"/>
        <item x="14"/>
        <item t="default"/>
      </items>
      <extLst>
        <ext xmlns:x14="http://schemas.microsoft.com/office/spreadsheetml/2009/9/main" uri="{2946ED86-A175-432a-8AC1-64E0C546D7DE}">
          <x14:pivotField fillDownLabels="1"/>
        </ext>
      </extLst>
    </pivotField>
    <pivotField dataField="1" compact="0" numFmtId="2" outline="0" showAll="0">
      <extLst>
        <ext xmlns:x14="http://schemas.microsoft.com/office/spreadsheetml/2009/9/main" uri="{2946ED86-A175-432a-8AC1-64E0C546D7DE}">
          <x14:pivotField fillDownLabels="1"/>
        </ext>
      </extLst>
    </pivotField>
  </pivotFields>
  <rowFields count="1">
    <field x="3"/>
  </rowFields>
  <rowItems count="16">
    <i>
      <x/>
    </i>
    <i>
      <x v="1"/>
    </i>
    <i>
      <x v="2"/>
    </i>
    <i>
      <x v="3"/>
    </i>
    <i>
      <x v="4"/>
    </i>
    <i>
      <x v="5"/>
    </i>
    <i>
      <x v="6"/>
    </i>
    <i>
      <x v="7"/>
    </i>
    <i>
      <x v="8"/>
    </i>
    <i>
      <x v="9"/>
    </i>
    <i>
      <x v="10"/>
    </i>
    <i>
      <x v="11"/>
    </i>
    <i>
      <x v="12"/>
    </i>
    <i>
      <x v="13"/>
    </i>
    <i>
      <x v="14"/>
    </i>
    <i t="grand">
      <x/>
    </i>
  </rowItems>
  <colFields count="1">
    <field x="1"/>
  </colFields>
  <colItems count="8">
    <i>
      <x/>
    </i>
    <i>
      <x v="1"/>
    </i>
    <i>
      <x v="2"/>
    </i>
    <i>
      <x v="3"/>
    </i>
    <i>
      <x v="4"/>
    </i>
    <i>
      <x v="5"/>
    </i>
    <i>
      <x v="6"/>
    </i>
    <i t="grand">
      <x/>
    </i>
  </colItems>
  <pageFields count="1">
    <pageField fld="2" item="0" hier="-1"/>
  </pageFields>
  <dataFields count="1">
    <dataField name="Sum of Value" fld="4" baseField="0" baseItem="0" numFmtId="164"/>
  </dataFields>
  <formats count="1">
    <format dxfId="564">
      <pivotArea outline="0" collapsedLevelsAreSubtotals="1" fieldPosition="0"/>
    </format>
  </formats>
  <chartFormats count="148">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1"/>
          </reference>
        </references>
      </pivotArea>
    </chartFormat>
    <chartFormat chart="0" format="2" series="1">
      <pivotArea type="data" outline="0" fieldPosition="0">
        <references count="2">
          <reference field="4294967294" count="1" selected="0">
            <x v="0"/>
          </reference>
          <reference field="3" count="1" selected="0">
            <x v="2"/>
          </reference>
        </references>
      </pivotArea>
    </chartFormat>
    <chartFormat chart="0" format="3" series="1">
      <pivotArea type="data" outline="0" fieldPosition="0">
        <references count="2">
          <reference field="4294967294" count="1" selected="0">
            <x v="0"/>
          </reference>
          <reference field="3" count="1" selected="0">
            <x v="3"/>
          </reference>
        </references>
      </pivotArea>
    </chartFormat>
    <chartFormat chart="0" format="4" series="1">
      <pivotArea type="data" outline="0" fieldPosition="0">
        <references count="2">
          <reference field="4294967294" count="1" selected="0">
            <x v="0"/>
          </reference>
          <reference field="3" count="1" selected="0">
            <x v="4"/>
          </reference>
        </references>
      </pivotArea>
    </chartFormat>
    <chartFormat chart="0" format="5" series="1">
      <pivotArea type="data" outline="0" fieldPosition="0">
        <references count="2">
          <reference field="4294967294" count="1" selected="0">
            <x v="0"/>
          </reference>
          <reference field="3" count="1" selected="0">
            <x v="5"/>
          </reference>
        </references>
      </pivotArea>
    </chartFormat>
    <chartFormat chart="0" format="6" series="1">
      <pivotArea type="data" outline="0" fieldPosition="0">
        <references count="2">
          <reference field="4294967294" count="1" selected="0">
            <x v="0"/>
          </reference>
          <reference field="3" count="1" selected="0">
            <x v="6"/>
          </reference>
        </references>
      </pivotArea>
    </chartFormat>
    <chartFormat chart="0" format="7" series="1">
      <pivotArea type="data" outline="0" fieldPosition="0">
        <references count="2">
          <reference field="4294967294" count="1" selected="0">
            <x v="0"/>
          </reference>
          <reference field="3" count="1" selected="0">
            <x v="7"/>
          </reference>
        </references>
      </pivotArea>
    </chartFormat>
    <chartFormat chart="0" format="8" series="1">
      <pivotArea type="data" outline="0" fieldPosition="0">
        <references count="2">
          <reference field="4294967294" count="1" selected="0">
            <x v="0"/>
          </reference>
          <reference field="3" count="1" selected="0">
            <x v="8"/>
          </reference>
        </references>
      </pivotArea>
    </chartFormat>
    <chartFormat chart="0" format="9" series="1">
      <pivotArea type="data" outline="0" fieldPosition="0">
        <references count="2">
          <reference field="4294967294" count="1" selected="0">
            <x v="0"/>
          </reference>
          <reference field="3" count="1" selected="0">
            <x v="9"/>
          </reference>
        </references>
      </pivotArea>
    </chartFormat>
    <chartFormat chart="0" format="10" series="1">
      <pivotArea type="data" outline="0" fieldPosition="0">
        <references count="2">
          <reference field="4294967294" count="1" selected="0">
            <x v="0"/>
          </reference>
          <reference field="3" count="1" selected="0">
            <x v="10"/>
          </reference>
        </references>
      </pivotArea>
    </chartFormat>
    <chartFormat chart="0" format="11" series="1">
      <pivotArea type="data" outline="0" fieldPosition="0">
        <references count="2">
          <reference field="4294967294" count="1" selected="0">
            <x v="0"/>
          </reference>
          <reference field="3" count="1" selected="0">
            <x v="11"/>
          </reference>
        </references>
      </pivotArea>
    </chartFormat>
    <chartFormat chart="0" format="12" series="1">
      <pivotArea type="data" outline="0" fieldPosition="0">
        <references count="2">
          <reference field="4294967294" count="1" selected="0">
            <x v="0"/>
          </reference>
          <reference field="3" count="1" selected="0">
            <x v="12"/>
          </reference>
        </references>
      </pivotArea>
    </chartFormat>
    <chartFormat chart="0" format="13" series="1">
      <pivotArea type="data" outline="0" fieldPosition="0">
        <references count="2">
          <reference field="4294967294" count="1" selected="0">
            <x v="0"/>
          </reference>
          <reference field="3" count="1" selected="0">
            <x v="13"/>
          </reference>
        </references>
      </pivotArea>
    </chartFormat>
    <chartFormat chart="0" format="14" series="1">
      <pivotArea type="data" outline="0" fieldPosition="0">
        <references count="2">
          <reference field="4294967294" count="1" selected="0">
            <x v="0"/>
          </reference>
          <reference field="3" count="1" selected="0">
            <x v="14"/>
          </reference>
        </references>
      </pivotArea>
    </chartFormat>
    <chartFormat chart="0" format="15" series="1">
      <pivotArea type="data" outline="0" fieldPosition="0">
        <references count="3">
          <reference field="4294967294" count="1" selected="0">
            <x v="0"/>
          </reference>
          <reference field="1" count="1" selected="0">
            <x v="0"/>
          </reference>
          <reference field="2" count="1" selected="0">
            <x v="15"/>
          </reference>
        </references>
      </pivotArea>
    </chartFormat>
    <chartFormat chart="0" format="16" series="1">
      <pivotArea type="data" outline="0" fieldPosition="0">
        <references count="3">
          <reference field="4294967294" count="1" selected="0">
            <x v="0"/>
          </reference>
          <reference field="1" count="1" selected="0">
            <x v="0"/>
          </reference>
          <reference field="2" count="1" selected="0">
            <x v="16"/>
          </reference>
        </references>
      </pivotArea>
    </chartFormat>
    <chartFormat chart="0" format="17" series="1">
      <pivotArea type="data" outline="0" fieldPosition="0">
        <references count="3">
          <reference field="4294967294" count="1" selected="0">
            <x v="0"/>
          </reference>
          <reference field="1" count="1" selected="0">
            <x v="0"/>
          </reference>
          <reference field="2" count="1" selected="0">
            <x v="17"/>
          </reference>
        </references>
      </pivotArea>
    </chartFormat>
    <chartFormat chart="0" format="18" series="1">
      <pivotArea type="data" outline="0" fieldPosition="0">
        <references count="3">
          <reference field="4294967294" count="1" selected="0">
            <x v="0"/>
          </reference>
          <reference field="1" count="1" selected="0">
            <x v="1"/>
          </reference>
          <reference field="2" count="1" selected="0">
            <x v="0"/>
          </reference>
        </references>
      </pivotArea>
    </chartFormat>
    <chartFormat chart="0" format="19" series="1">
      <pivotArea type="data" outline="0" fieldPosition="0">
        <references count="3">
          <reference field="4294967294" count="1" selected="0">
            <x v="0"/>
          </reference>
          <reference field="1" count="1" selected="0">
            <x v="1"/>
          </reference>
          <reference field="2" count="1" selected="0">
            <x v="1"/>
          </reference>
        </references>
      </pivotArea>
    </chartFormat>
    <chartFormat chart="0" format="20" series="1">
      <pivotArea type="data" outline="0" fieldPosition="0">
        <references count="3">
          <reference field="4294967294" count="1" selected="0">
            <x v="0"/>
          </reference>
          <reference field="1" count="1" selected="0">
            <x v="1"/>
          </reference>
          <reference field="2" count="1" selected="0">
            <x v="2"/>
          </reference>
        </references>
      </pivotArea>
    </chartFormat>
    <chartFormat chart="0" format="21" series="1">
      <pivotArea type="data" outline="0" fieldPosition="0">
        <references count="3">
          <reference field="4294967294" count="1" selected="0">
            <x v="0"/>
          </reference>
          <reference field="1" count="1" selected="0">
            <x v="1"/>
          </reference>
          <reference field="2" count="1" selected="0">
            <x v="3"/>
          </reference>
        </references>
      </pivotArea>
    </chartFormat>
    <chartFormat chart="0" format="22" series="1">
      <pivotArea type="data" outline="0" fieldPosition="0">
        <references count="3">
          <reference field="4294967294" count="1" selected="0">
            <x v="0"/>
          </reference>
          <reference field="1" count="1" selected="0">
            <x v="1"/>
          </reference>
          <reference field="2" count="1" selected="0">
            <x v="4"/>
          </reference>
        </references>
      </pivotArea>
    </chartFormat>
    <chartFormat chart="0" format="23" series="1">
      <pivotArea type="data" outline="0" fieldPosition="0">
        <references count="3">
          <reference field="4294967294" count="1" selected="0">
            <x v="0"/>
          </reference>
          <reference field="1" count="1" selected="0">
            <x v="1"/>
          </reference>
          <reference field="2" count="1" selected="0">
            <x v="5"/>
          </reference>
        </references>
      </pivotArea>
    </chartFormat>
    <chartFormat chart="0" format="24" series="1">
      <pivotArea type="data" outline="0" fieldPosition="0">
        <references count="3">
          <reference field="4294967294" count="1" selected="0">
            <x v="0"/>
          </reference>
          <reference field="1" count="1" selected="0">
            <x v="1"/>
          </reference>
          <reference field="2" count="1" selected="0">
            <x v="6"/>
          </reference>
        </references>
      </pivotArea>
    </chartFormat>
    <chartFormat chart="0" format="25" series="1">
      <pivotArea type="data" outline="0" fieldPosition="0">
        <references count="3">
          <reference field="4294967294" count="1" selected="0">
            <x v="0"/>
          </reference>
          <reference field="1" count="1" selected="0">
            <x v="1"/>
          </reference>
          <reference field="2" count="1" selected="0">
            <x v="7"/>
          </reference>
        </references>
      </pivotArea>
    </chartFormat>
    <chartFormat chart="0" format="26" series="1">
      <pivotArea type="data" outline="0" fieldPosition="0">
        <references count="3">
          <reference field="4294967294" count="1" selected="0">
            <x v="0"/>
          </reference>
          <reference field="1" count="1" selected="0">
            <x v="1"/>
          </reference>
          <reference field="2" count="1" selected="0">
            <x v="8"/>
          </reference>
        </references>
      </pivotArea>
    </chartFormat>
    <chartFormat chart="0" format="27" series="1">
      <pivotArea type="data" outline="0" fieldPosition="0">
        <references count="3">
          <reference field="4294967294" count="1" selected="0">
            <x v="0"/>
          </reference>
          <reference field="1" count="1" selected="0">
            <x v="1"/>
          </reference>
          <reference field="2" count="1" selected="0">
            <x v="9"/>
          </reference>
        </references>
      </pivotArea>
    </chartFormat>
    <chartFormat chart="0" format="28" series="1">
      <pivotArea type="data" outline="0" fieldPosition="0">
        <references count="3">
          <reference field="4294967294" count="1" selected="0">
            <x v="0"/>
          </reference>
          <reference field="1" count="1" selected="0">
            <x v="1"/>
          </reference>
          <reference field="2" count="1" selected="0">
            <x v="10"/>
          </reference>
        </references>
      </pivotArea>
    </chartFormat>
    <chartFormat chart="0" format="29" series="1">
      <pivotArea type="data" outline="0" fieldPosition="0">
        <references count="3">
          <reference field="4294967294" count="1" selected="0">
            <x v="0"/>
          </reference>
          <reference field="1" count="1" selected="0">
            <x v="1"/>
          </reference>
          <reference field="2" count="1" selected="0">
            <x v="11"/>
          </reference>
        </references>
      </pivotArea>
    </chartFormat>
    <chartFormat chart="0" format="30" series="1">
      <pivotArea type="data" outline="0" fieldPosition="0">
        <references count="3">
          <reference field="4294967294" count="1" selected="0">
            <x v="0"/>
          </reference>
          <reference field="1" count="1" selected="0">
            <x v="1"/>
          </reference>
          <reference field="2" count="1" selected="0">
            <x v="12"/>
          </reference>
        </references>
      </pivotArea>
    </chartFormat>
    <chartFormat chart="0" format="31" series="1">
      <pivotArea type="data" outline="0" fieldPosition="0">
        <references count="3">
          <reference field="4294967294" count="1" selected="0">
            <x v="0"/>
          </reference>
          <reference field="1" count="1" selected="0">
            <x v="1"/>
          </reference>
          <reference field="2" count="1" selected="0">
            <x v="13"/>
          </reference>
        </references>
      </pivotArea>
    </chartFormat>
    <chartFormat chart="0" format="32" series="1">
      <pivotArea type="data" outline="0" fieldPosition="0">
        <references count="3">
          <reference field="4294967294" count="1" selected="0">
            <x v="0"/>
          </reference>
          <reference field="1" count="1" selected="0">
            <x v="1"/>
          </reference>
          <reference field="2" count="1" selected="0">
            <x v="14"/>
          </reference>
        </references>
      </pivotArea>
    </chartFormat>
    <chartFormat chart="0" format="33" series="1">
      <pivotArea type="data" outline="0" fieldPosition="0">
        <references count="3">
          <reference field="4294967294" count="1" selected="0">
            <x v="0"/>
          </reference>
          <reference field="1" count="1" selected="0">
            <x v="1"/>
          </reference>
          <reference field="2" count="1" selected="0">
            <x v="15"/>
          </reference>
        </references>
      </pivotArea>
    </chartFormat>
    <chartFormat chart="0" format="34" series="1">
      <pivotArea type="data" outline="0" fieldPosition="0">
        <references count="3">
          <reference field="4294967294" count="1" selected="0">
            <x v="0"/>
          </reference>
          <reference field="1" count="1" selected="0">
            <x v="1"/>
          </reference>
          <reference field="2" count="1" selected="0">
            <x v="16"/>
          </reference>
        </references>
      </pivotArea>
    </chartFormat>
    <chartFormat chart="0" format="35" series="1">
      <pivotArea type="data" outline="0" fieldPosition="0">
        <references count="3">
          <reference field="4294967294" count="1" selected="0">
            <x v="0"/>
          </reference>
          <reference field="1" count="1" selected="0">
            <x v="1"/>
          </reference>
          <reference field="2" count="1" selected="0">
            <x v="17"/>
          </reference>
        </references>
      </pivotArea>
    </chartFormat>
    <chartFormat chart="0" format="36" series="1">
      <pivotArea type="data" outline="0" fieldPosition="0">
        <references count="3">
          <reference field="4294967294" count="1" selected="0">
            <x v="0"/>
          </reference>
          <reference field="1" count="1" selected="0">
            <x v="2"/>
          </reference>
          <reference field="2" count="1" selected="0">
            <x v="0"/>
          </reference>
        </references>
      </pivotArea>
    </chartFormat>
    <chartFormat chart="0" format="37" series="1">
      <pivotArea type="data" outline="0" fieldPosition="0">
        <references count="3">
          <reference field="4294967294" count="1" selected="0">
            <x v="0"/>
          </reference>
          <reference field="1" count="1" selected="0">
            <x v="2"/>
          </reference>
          <reference field="2" count="1" selected="0">
            <x v="1"/>
          </reference>
        </references>
      </pivotArea>
    </chartFormat>
    <chartFormat chart="0" format="38" series="1">
      <pivotArea type="data" outline="0" fieldPosition="0">
        <references count="3">
          <reference field="4294967294" count="1" selected="0">
            <x v="0"/>
          </reference>
          <reference field="1" count="1" selected="0">
            <x v="2"/>
          </reference>
          <reference field="2" count="1" selected="0">
            <x v="2"/>
          </reference>
        </references>
      </pivotArea>
    </chartFormat>
    <chartFormat chart="0" format="39" series="1">
      <pivotArea type="data" outline="0" fieldPosition="0">
        <references count="3">
          <reference field="4294967294" count="1" selected="0">
            <x v="0"/>
          </reference>
          <reference field="1" count="1" selected="0">
            <x v="2"/>
          </reference>
          <reference field="2" count="1" selected="0">
            <x v="3"/>
          </reference>
        </references>
      </pivotArea>
    </chartFormat>
    <chartFormat chart="0" format="40" series="1">
      <pivotArea type="data" outline="0" fieldPosition="0">
        <references count="3">
          <reference field="4294967294" count="1" selected="0">
            <x v="0"/>
          </reference>
          <reference field="1" count="1" selected="0">
            <x v="2"/>
          </reference>
          <reference field="2" count="1" selected="0">
            <x v="4"/>
          </reference>
        </references>
      </pivotArea>
    </chartFormat>
    <chartFormat chart="0" format="41" series="1">
      <pivotArea type="data" outline="0" fieldPosition="0">
        <references count="3">
          <reference field="4294967294" count="1" selected="0">
            <x v="0"/>
          </reference>
          <reference field="1" count="1" selected="0">
            <x v="2"/>
          </reference>
          <reference field="2" count="1" selected="0">
            <x v="5"/>
          </reference>
        </references>
      </pivotArea>
    </chartFormat>
    <chartFormat chart="0" format="42" series="1">
      <pivotArea type="data" outline="0" fieldPosition="0">
        <references count="3">
          <reference field="4294967294" count="1" selected="0">
            <x v="0"/>
          </reference>
          <reference field="1" count="1" selected="0">
            <x v="2"/>
          </reference>
          <reference field="2" count="1" selected="0">
            <x v="6"/>
          </reference>
        </references>
      </pivotArea>
    </chartFormat>
    <chartFormat chart="0" format="43" series="1">
      <pivotArea type="data" outline="0" fieldPosition="0">
        <references count="3">
          <reference field="4294967294" count="1" selected="0">
            <x v="0"/>
          </reference>
          <reference field="1" count="1" selected="0">
            <x v="2"/>
          </reference>
          <reference field="2" count="1" selected="0">
            <x v="7"/>
          </reference>
        </references>
      </pivotArea>
    </chartFormat>
    <chartFormat chart="0" format="44" series="1">
      <pivotArea type="data" outline="0" fieldPosition="0">
        <references count="3">
          <reference field="4294967294" count="1" selected="0">
            <x v="0"/>
          </reference>
          <reference field="1" count="1" selected="0">
            <x v="2"/>
          </reference>
          <reference field="2" count="1" selected="0">
            <x v="8"/>
          </reference>
        </references>
      </pivotArea>
    </chartFormat>
    <chartFormat chart="0" format="45" series="1">
      <pivotArea type="data" outline="0" fieldPosition="0">
        <references count="3">
          <reference field="4294967294" count="1" selected="0">
            <x v="0"/>
          </reference>
          <reference field="1" count="1" selected="0">
            <x v="2"/>
          </reference>
          <reference field="2" count="1" selected="0">
            <x v="9"/>
          </reference>
        </references>
      </pivotArea>
    </chartFormat>
    <chartFormat chart="0" format="46" series="1">
      <pivotArea type="data" outline="0" fieldPosition="0">
        <references count="3">
          <reference field="4294967294" count="1" selected="0">
            <x v="0"/>
          </reference>
          <reference field="1" count="1" selected="0">
            <x v="2"/>
          </reference>
          <reference field="2" count="1" selected="0">
            <x v="10"/>
          </reference>
        </references>
      </pivotArea>
    </chartFormat>
    <chartFormat chart="0" format="47" series="1">
      <pivotArea type="data" outline="0" fieldPosition="0">
        <references count="3">
          <reference field="4294967294" count="1" selected="0">
            <x v="0"/>
          </reference>
          <reference field="1" count="1" selected="0">
            <x v="2"/>
          </reference>
          <reference field="2" count="1" selected="0">
            <x v="11"/>
          </reference>
        </references>
      </pivotArea>
    </chartFormat>
    <chartFormat chart="0" format="48" series="1">
      <pivotArea type="data" outline="0" fieldPosition="0">
        <references count="3">
          <reference field="4294967294" count="1" selected="0">
            <x v="0"/>
          </reference>
          <reference field="1" count="1" selected="0">
            <x v="2"/>
          </reference>
          <reference field="2" count="1" selected="0">
            <x v="12"/>
          </reference>
        </references>
      </pivotArea>
    </chartFormat>
    <chartFormat chart="0" format="49" series="1">
      <pivotArea type="data" outline="0" fieldPosition="0">
        <references count="3">
          <reference field="4294967294" count="1" selected="0">
            <x v="0"/>
          </reference>
          <reference field="1" count="1" selected="0">
            <x v="2"/>
          </reference>
          <reference field="2" count="1" selected="0">
            <x v="13"/>
          </reference>
        </references>
      </pivotArea>
    </chartFormat>
    <chartFormat chart="0" format="50" series="1">
      <pivotArea type="data" outline="0" fieldPosition="0">
        <references count="3">
          <reference field="4294967294" count="1" selected="0">
            <x v="0"/>
          </reference>
          <reference field="1" count="1" selected="0">
            <x v="2"/>
          </reference>
          <reference field="2" count="1" selected="0">
            <x v="14"/>
          </reference>
        </references>
      </pivotArea>
    </chartFormat>
    <chartFormat chart="0" format="51" series="1">
      <pivotArea type="data" outline="0" fieldPosition="0">
        <references count="3">
          <reference field="4294967294" count="1" selected="0">
            <x v="0"/>
          </reference>
          <reference field="1" count="1" selected="0">
            <x v="2"/>
          </reference>
          <reference field="2" count="1" selected="0">
            <x v="15"/>
          </reference>
        </references>
      </pivotArea>
    </chartFormat>
    <chartFormat chart="0" format="52" series="1">
      <pivotArea type="data" outline="0" fieldPosition="0">
        <references count="3">
          <reference field="4294967294" count="1" selected="0">
            <x v="0"/>
          </reference>
          <reference field="1" count="1" selected="0">
            <x v="2"/>
          </reference>
          <reference field="2" count="1" selected="0">
            <x v="16"/>
          </reference>
        </references>
      </pivotArea>
    </chartFormat>
    <chartFormat chart="0" format="53" series="1">
      <pivotArea type="data" outline="0" fieldPosition="0">
        <references count="3">
          <reference field="4294967294" count="1" selected="0">
            <x v="0"/>
          </reference>
          <reference field="1" count="1" selected="0">
            <x v="2"/>
          </reference>
          <reference field="2" count="1" selected="0">
            <x v="17"/>
          </reference>
        </references>
      </pivotArea>
    </chartFormat>
    <chartFormat chart="0" format="54" series="1">
      <pivotArea type="data" outline="0" fieldPosition="0">
        <references count="3">
          <reference field="4294967294" count="1" selected="0">
            <x v="0"/>
          </reference>
          <reference field="1" count="1" selected="0">
            <x v="3"/>
          </reference>
          <reference field="2" count="1" selected="0">
            <x v="0"/>
          </reference>
        </references>
      </pivotArea>
    </chartFormat>
    <chartFormat chart="0" format="55" series="1">
      <pivotArea type="data" outline="0" fieldPosition="0">
        <references count="3">
          <reference field="4294967294" count="1" selected="0">
            <x v="0"/>
          </reference>
          <reference field="1" count="1" selected="0">
            <x v="3"/>
          </reference>
          <reference field="2" count="1" selected="0">
            <x v="1"/>
          </reference>
        </references>
      </pivotArea>
    </chartFormat>
    <chartFormat chart="0" format="56" series="1">
      <pivotArea type="data" outline="0" fieldPosition="0">
        <references count="3">
          <reference field="4294967294" count="1" selected="0">
            <x v="0"/>
          </reference>
          <reference field="1" count="1" selected="0">
            <x v="3"/>
          </reference>
          <reference field="2" count="1" selected="0">
            <x v="2"/>
          </reference>
        </references>
      </pivotArea>
    </chartFormat>
    <chartFormat chart="0" format="57" series="1">
      <pivotArea type="data" outline="0" fieldPosition="0">
        <references count="3">
          <reference field="4294967294" count="1" selected="0">
            <x v="0"/>
          </reference>
          <reference field="1" count="1" selected="0">
            <x v="3"/>
          </reference>
          <reference field="2" count="1" selected="0">
            <x v="3"/>
          </reference>
        </references>
      </pivotArea>
    </chartFormat>
    <chartFormat chart="0" format="58" series="1">
      <pivotArea type="data" outline="0" fieldPosition="0">
        <references count="3">
          <reference field="4294967294" count="1" selected="0">
            <x v="0"/>
          </reference>
          <reference field="1" count="1" selected="0">
            <x v="3"/>
          </reference>
          <reference field="2" count="1" selected="0">
            <x v="4"/>
          </reference>
        </references>
      </pivotArea>
    </chartFormat>
    <chartFormat chart="0" format="59" series="1">
      <pivotArea type="data" outline="0" fieldPosition="0">
        <references count="3">
          <reference field="4294967294" count="1" selected="0">
            <x v="0"/>
          </reference>
          <reference field="1" count="1" selected="0">
            <x v="3"/>
          </reference>
          <reference field="2" count="1" selected="0">
            <x v="5"/>
          </reference>
        </references>
      </pivotArea>
    </chartFormat>
    <chartFormat chart="0" format="60" series="1">
      <pivotArea type="data" outline="0" fieldPosition="0">
        <references count="3">
          <reference field="4294967294" count="1" selected="0">
            <x v="0"/>
          </reference>
          <reference field="1" count="1" selected="0">
            <x v="3"/>
          </reference>
          <reference field="2" count="1" selected="0">
            <x v="6"/>
          </reference>
        </references>
      </pivotArea>
    </chartFormat>
    <chartFormat chart="0" format="61" series="1">
      <pivotArea type="data" outline="0" fieldPosition="0">
        <references count="3">
          <reference field="4294967294" count="1" selected="0">
            <x v="0"/>
          </reference>
          <reference field="1" count="1" selected="0">
            <x v="3"/>
          </reference>
          <reference field="2" count="1" selected="0">
            <x v="7"/>
          </reference>
        </references>
      </pivotArea>
    </chartFormat>
    <chartFormat chart="0" format="62" series="1">
      <pivotArea type="data" outline="0" fieldPosition="0">
        <references count="3">
          <reference field="4294967294" count="1" selected="0">
            <x v="0"/>
          </reference>
          <reference field="1" count="1" selected="0">
            <x v="3"/>
          </reference>
          <reference field="2" count="1" selected="0">
            <x v="8"/>
          </reference>
        </references>
      </pivotArea>
    </chartFormat>
    <chartFormat chart="0" format="63" series="1">
      <pivotArea type="data" outline="0" fieldPosition="0">
        <references count="3">
          <reference field="4294967294" count="1" selected="0">
            <x v="0"/>
          </reference>
          <reference field="1" count="1" selected="0">
            <x v="3"/>
          </reference>
          <reference field="2" count="1" selected="0">
            <x v="9"/>
          </reference>
        </references>
      </pivotArea>
    </chartFormat>
    <chartFormat chart="0" format="64" series="1">
      <pivotArea type="data" outline="0" fieldPosition="0">
        <references count="3">
          <reference field="4294967294" count="1" selected="0">
            <x v="0"/>
          </reference>
          <reference field="1" count="1" selected="0">
            <x v="3"/>
          </reference>
          <reference field="2" count="1" selected="0">
            <x v="10"/>
          </reference>
        </references>
      </pivotArea>
    </chartFormat>
    <chartFormat chart="0" format="65" series="1">
      <pivotArea type="data" outline="0" fieldPosition="0">
        <references count="3">
          <reference field="4294967294" count="1" selected="0">
            <x v="0"/>
          </reference>
          <reference field="1" count="1" selected="0">
            <x v="3"/>
          </reference>
          <reference field="2" count="1" selected="0">
            <x v="11"/>
          </reference>
        </references>
      </pivotArea>
    </chartFormat>
    <chartFormat chart="0" format="66" series="1">
      <pivotArea type="data" outline="0" fieldPosition="0">
        <references count="3">
          <reference field="4294967294" count="1" selected="0">
            <x v="0"/>
          </reference>
          <reference field="1" count="1" selected="0">
            <x v="3"/>
          </reference>
          <reference field="2" count="1" selected="0">
            <x v="12"/>
          </reference>
        </references>
      </pivotArea>
    </chartFormat>
    <chartFormat chart="0" format="67" series="1">
      <pivotArea type="data" outline="0" fieldPosition="0">
        <references count="3">
          <reference field="4294967294" count="1" selected="0">
            <x v="0"/>
          </reference>
          <reference field="1" count="1" selected="0">
            <x v="3"/>
          </reference>
          <reference field="2" count="1" selected="0">
            <x v="13"/>
          </reference>
        </references>
      </pivotArea>
    </chartFormat>
    <chartFormat chart="0" format="68" series="1">
      <pivotArea type="data" outline="0" fieldPosition="0">
        <references count="3">
          <reference field="4294967294" count="1" selected="0">
            <x v="0"/>
          </reference>
          <reference field="1" count="1" selected="0">
            <x v="3"/>
          </reference>
          <reference field="2" count="1" selected="0">
            <x v="14"/>
          </reference>
        </references>
      </pivotArea>
    </chartFormat>
    <chartFormat chart="0" format="69" series="1">
      <pivotArea type="data" outline="0" fieldPosition="0">
        <references count="3">
          <reference field="4294967294" count="1" selected="0">
            <x v="0"/>
          </reference>
          <reference field="1" count="1" selected="0">
            <x v="3"/>
          </reference>
          <reference field="2" count="1" selected="0">
            <x v="15"/>
          </reference>
        </references>
      </pivotArea>
    </chartFormat>
    <chartFormat chart="0" format="70" series="1">
      <pivotArea type="data" outline="0" fieldPosition="0">
        <references count="3">
          <reference field="4294967294" count="1" selected="0">
            <x v="0"/>
          </reference>
          <reference field="1" count="1" selected="0">
            <x v="3"/>
          </reference>
          <reference field="2" count="1" selected="0">
            <x v="16"/>
          </reference>
        </references>
      </pivotArea>
    </chartFormat>
    <chartFormat chart="0" format="71" series="1">
      <pivotArea type="data" outline="0" fieldPosition="0">
        <references count="3">
          <reference field="4294967294" count="1" selected="0">
            <x v="0"/>
          </reference>
          <reference field="1" count="1" selected="0">
            <x v="3"/>
          </reference>
          <reference field="2" count="1" selected="0">
            <x v="17"/>
          </reference>
        </references>
      </pivotArea>
    </chartFormat>
    <chartFormat chart="0" format="72" series="1">
      <pivotArea type="data" outline="0" fieldPosition="0">
        <references count="3">
          <reference field="4294967294" count="1" selected="0">
            <x v="0"/>
          </reference>
          <reference field="1" count="1" selected="0">
            <x v="4"/>
          </reference>
          <reference field="2" count="1" selected="0">
            <x v="0"/>
          </reference>
        </references>
      </pivotArea>
    </chartFormat>
    <chartFormat chart="0" format="73" series="1">
      <pivotArea type="data" outline="0" fieldPosition="0">
        <references count="3">
          <reference field="4294967294" count="1" selected="0">
            <x v="0"/>
          </reference>
          <reference field="1" count="1" selected="0">
            <x v="4"/>
          </reference>
          <reference field="2" count="1" selected="0">
            <x v="1"/>
          </reference>
        </references>
      </pivotArea>
    </chartFormat>
    <chartFormat chart="0" format="74" series="1">
      <pivotArea type="data" outline="0" fieldPosition="0">
        <references count="3">
          <reference field="4294967294" count="1" selected="0">
            <x v="0"/>
          </reference>
          <reference field="1" count="1" selected="0">
            <x v="4"/>
          </reference>
          <reference field="2" count="1" selected="0">
            <x v="2"/>
          </reference>
        </references>
      </pivotArea>
    </chartFormat>
    <chartFormat chart="0" format="75" series="1">
      <pivotArea type="data" outline="0" fieldPosition="0">
        <references count="3">
          <reference field="4294967294" count="1" selected="0">
            <x v="0"/>
          </reference>
          <reference field="1" count="1" selected="0">
            <x v="4"/>
          </reference>
          <reference field="2" count="1" selected="0">
            <x v="3"/>
          </reference>
        </references>
      </pivotArea>
    </chartFormat>
    <chartFormat chart="0" format="76" series="1">
      <pivotArea type="data" outline="0" fieldPosition="0">
        <references count="3">
          <reference field="4294967294" count="1" selected="0">
            <x v="0"/>
          </reference>
          <reference field="1" count="1" selected="0">
            <x v="4"/>
          </reference>
          <reference field="2" count="1" selected="0">
            <x v="4"/>
          </reference>
        </references>
      </pivotArea>
    </chartFormat>
    <chartFormat chart="0" format="77" series="1">
      <pivotArea type="data" outline="0" fieldPosition="0">
        <references count="3">
          <reference field="4294967294" count="1" selected="0">
            <x v="0"/>
          </reference>
          <reference field="1" count="1" selected="0">
            <x v="4"/>
          </reference>
          <reference field="2" count="1" selected="0">
            <x v="5"/>
          </reference>
        </references>
      </pivotArea>
    </chartFormat>
    <chartFormat chart="0" format="78" series="1">
      <pivotArea type="data" outline="0" fieldPosition="0">
        <references count="3">
          <reference field="4294967294" count="1" selected="0">
            <x v="0"/>
          </reference>
          <reference field="1" count="1" selected="0">
            <x v="4"/>
          </reference>
          <reference field="2" count="1" selected="0">
            <x v="6"/>
          </reference>
        </references>
      </pivotArea>
    </chartFormat>
    <chartFormat chart="0" format="79" series="1">
      <pivotArea type="data" outline="0" fieldPosition="0">
        <references count="3">
          <reference field="4294967294" count="1" selected="0">
            <x v="0"/>
          </reference>
          <reference field="1" count="1" selected="0">
            <x v="4"/>
          </reference>
          <reference field="2" count="1" selected="0">
            <x v="7"/>
          </reference>
        </references>
      </pivotArea>
    </chartFormat>
    <chartFormat chart="0" format="80" series="1">
      <pivotArea type="data" outline="0" fieldPosition="0">
        <references count="3">
          <reference field="4294967294" count="1" selected="0">
            <x v="0"/>
          </reference>
          <reference field="1" count="1" selected="0">
            <x v="4"/>
          </reference>
          <reference field="2" count="1" selected="0">
            <x v="8"/>
          </reference>
        </references>
      </pivotArea>
    </chartFormat>
    <chartFormat chart="0" format="81" series="1">
      <pivotArea type="data" outline="0" fieldPosition="0">
        <references count="3">
          <reference field="4294967294" count="1" selected="0">
            <x v="0"/>
          </reference>
          <reference field="1" count="1" selected="0">
            <x v="4"/>
          </reference>
          <reference field="2" count="1" selected="0">
            <x v="9"/>
          </reference>
        </references>
      </pivotArea>
    </chartFormat>
    <chartFormat chart="0" format="82" series="1">
      <pivotArea type="data" outline="0" fieldPosition="0">
        <references count="3">
          <reference field="4294967294" count="1" selected="0">
            <x v="0"/>
          </reference>
          <reference field="1" count="1" selected="0">
            <x v="4"/>
          </reference>
          <reference field="2" count="1" selected="0">
            <x v="10"/>
          </reference>
        </references>
      </pivotArea>
    </chartFormat>
    <chartFormat chart="0" format="83" series="1">
      <pivotArea type="data" outline="0" fieldPosition="0">
        <references count="3">
          <reference field="4294967294" count="1" selected="0">
            <x v="0"/>
          </reference>
          <reference field="1" count="1" selected="0">
            <x v="4"/>
          </reference>
          <reference field="2" count="1" selected="0">
            <x v="11"/>
          </reference>
        </references>
      </pivotArea>
    </chartFormat>
    <chartFormat chart="0" format="84" series="1">
      <pivotArea type="data" outline="0" fieldPosition="0">
        <references count="3">
          <reference field="4294967294" count="1" selected="0">
            <x v="0"/>
          </reference>
          <reference field="1" count="1" selected="0">
            <x v="4"/>
          </reference>
          <reference field="2" count="1" selected="0">
            <x v="12"/>
          </reference>
        </references>
      </pivotArea>
    </chartFormat>
    <chartFormat chart="0" format="85" series="1">
      <pivotArea type="data" outline="0" fieldPosition="0">
        <references count="3">
          <reference field="4294967294" count="1" selected="0">
            <x v="0"/>
          </reference>
          <reference field="1" count="1" selected="0">
            <x v="4"/>
          </reference>
          <reference field="2" count="1" selected="0">
            <x v="13"/>
          </reference>
        </references>
      </pivotArea>
    </chartFormat>
    <chartFormat chart="0" format="86" series="1">
      <pivotArea type="data" outline="0" fieldPosition="0">
        <references count="3">
          <reference field="4294967294" count="1" selected="0">
            <x v="0"/>
          </reference>
          <reference field="1" count="1" selected="0">
            <x v="4"/>
          </reference>
          <reference field="2" count="1" selected="0">
            <x v="14"/>
          </reference>
        </references>
      </pivotArea>
    </chartFormat>
    <chartFormat chart="0" format="87" series="1">
      <pivotArea type="data" outline="0" fieldPosition="0">
        <references count="3">
          <reference field="4294967294" count="1" selected="0">
            <x v="0"/>
          </reference>
          <reference field="1" count="1" selected="0">
            <x v="4"/>
          </reference>
          <reference field="2" count="1" selected="0">
            <x v="15"/>
          </reference>
        </references>
      </pivotArea>
    </chartFormat>
    <chartFormat chart="0" format="88" series="1">
      <pivotArea type="data" outline="0" fieldPosition="0">
        <references count="3">
          <reference field="4294967294" count="1" selected="0">
            <x v="0"/>
          </reference>
          <reference field="1" count="1" selected="0">
            <x v="4"/>
          </reference>
          <reference field="2" count="1" selected="0">
            <x v="16"/>
          </reference>
        </references>
      </pivotArea>
    </chartFormat>
    <chartFormat chart="0" format="89" series="1">
      <pivotArea type="data" outline="0" fieldPosition="0">
        <references count="3">
          <reference field="4294967294" count="1" selected="0">
            <x v="0"/>
          </reference>
          <reference field="1" count="1" selected="0">
            <x v="4"/>
          </reference>
          <reference field="2" count="1" selected="0">
            <x v="17"/>
          </reference>
        </references>
      </pivotArea>
    </chartFormat>
    <chartFormat chart="0" format="90" series="1">
      <pivotArea type="data" outline="0" fieldPosition="0">
        <references count="3">
          <reference field="4294967294" count="1" selected="0">
            <x v="0"/>
          </reference>
          <reference field="1" count="1" selected="0">
            <x v="5"/>
          </reference>
          <reference field="2" count="1" selected="0">
            <x v="0"/>
          </reference>
        </references>
      </pivotArea>
    </chartFormat>
    <chartFormat chart="0" format="91" series="1">
      <pivotArea type="data" outline="0" fieldPosition="0">
        <references count="3">
          <reference field="4294967294" count="1" selected="0">
            <x v="0"/>
          </reference>
          <reference field="1" count="1" selected="0">
            <x v="5"/>
          </reference>
          <reference field="2" count="1" selected="0">
            <x v="1"/>
          </reference>
        </references>
      </pivotArea>
    </chartFormat>
    <chartFormat chart="0" format="92" series="1">
      <pivotArea type="data" outline="0" fieldPosition="0">
        <references count="3">
          <reference field="4294967294" count="1" selected="0">
            <x v="0"/>
          </reference>
          <reference field="1" count="1" selected="0">
            <x v="5"/>
          </reference>
          <reference field="2" count="1" selected="0">
            <x v="2"/>
          </reference>
        </references>
      </pivotArea>
    </chartFormat>
    <chartFormat chart="0" format="93" series="1">
      <pivotArea type="data" outline="0" fieldPosition="0">
        <references count="3">
          <reference field="4294967294" count="1" selected="0">
            <x v="0"/>
          </reference>
          <reference field="1" count="1" selected="0">
            <x v="5"/>
          </reference>
          <reference field="2" count="1" selected="0">
            <x v="3"/>
          </reference>
        </references>
      </pivotArea>
    </chartFormat>
    <chartFormat chart="0" format="94" series="1">
      <pivotArea type="data" outline="0" fieldPosition="0">
        <references count="3">
          <reference field="4294967294" count="1" selected="0">
            <x v="0"/>
          </reference>
          <reference field="1" count="1" selected="0">
            <x v="5"/>
          </reference>
          <reference field="2" count="1" selected="0">
            <x v="4"/>
          </reference>
        </references>
      </pivotArea>
    </chartFormat>
    <chartFormat chart="0" format="95" series="1">
      <pivotArea type="data" outline="0" fieldPosition="0">
        <references count="3">
          <reference field="4294967294" count="1" selected="0">
            <x v="0"/>
          </reference>
          <reference field="1" count="1" selected="0">
            <x v="5"/>
          </reference>
          <reference field="2" count="1" selected="0">
            <x v="5"/>
          </reference>
        </references>
      </pivotArea>
    </chartFormat>
    <chartFormat chart="0" format="96" series="1">
      <pivotArea type="data" outline="0" fieldPosition="0">
        <references count="3">
          <reference field="4294967294" count="1" selected="0">
            <x v="0"/>
          </reference>
          <reference field="1" count="1" selected="0">
            <x v="5"/>
          </reference>
          <reference field="2" count="1" selected="0">
            <x v="6"/>
          </reference>
        </references>
      </pivotArea>
    </chartFormat>
    <chartFormat chart="0" format="97" series="1">
      <pivotArea type="data" outline="0" fieldPosition="0">
        <references count="3">
          <reference field="4294967294" count="1" selected="0">
            <x v="0"/>
          </reference>
          <reference field="1" count="1" selected="0">
            <x v="5"/>
          </reference>
          <reference field="2" count="1" selected="0">
            <x v="7"/>
          </reference>
        </references>
      </pivotArea>
    </chartFormat>
    <chartFormat chart="0" format="98" series="1">
      <pivotArea type="data" outline="0" fieldPosition="0">
        <references count="3">
          <reference field="4294967294" count="1" selected="0">
            <x v="0"/>
          </reference>
          <reference field="1" count="1" selected="0">
            <x v="5"/>
          </reference>
          <reference field="2" count="1" selected="0">
            <x v="8"/>
          </reference>
        </references>
      </pivotArea>
    </chartFormat>
    <chartFormat chart="0" format="99" series="1">
      <pivotArea type="data" outline="0" fieldPosition="0">
        <references count="3">
          <reference field="4294967294" count="1" selected="0">
            <x v="0"/>
          </reference>
          <reference field="1" count="1" selected="0">
            <x v="5"/>
          </reference>
          <reference field="2" count="1" selected="0">
            <x v="9"/>
          </reference>
        </references>
      </pivotArea>
    </chartFormat>
    <chartFormat chart="0" format="100" series="1">
      <pivotArea type="data" outline="0" fieldPosition="0">
        <references count="3">
          <reference field="4294967294" count="1" selected="0">
            <x v="0"/>
          </reference>
          <reference field="1" count="1" selected="0">
            <x v="5"/>
          </reference>
          <reference field="2" count="1" selected="0">
            <x v="10"/>
          </reference>
        </references>
      </pivotArea>
    </chartFormat>
    <chartFormat chart="0" format="101" series="1">
      <pivotArea type="data" outline="0" fieldPosition="0">
        <references count="3">
          <reference field="4294967294" count="1" selected="0">
            <x v="0"/>
          </reference>
          <reference field="1" count="1" selected="0">
            <x v="5"/>
          </reference>
          <reference field="2" count="1" selected="0">
            <x v="11"/>
          </reference>
        </references>
      </pivotArea>
    </chartFormat>
    <chartFormat chart="0" format="102" series="1">
      <pivotArea type="data" outline="0" fieldPosition="0">
        <references count="3">
          <reference field="4294967294" count="1" selected="0">
            <x v="0"/>
          </reference>
          <reference field="1" count="1" selected="0">
            <x v="5"/>
          </reference>
          <reference field="2" count="1" selected="0">
            <x v="12"/>
          </reference>
        </references>
      </pivotArea>
    </chartFormat>
    <chartFormat chart="0" format="103" series="1">
      <pivotArea type="data" outline="0" fieldPosition="0">
        <references count="3">
          <reference field="4294967294" count="1" selected="0">
            <x v="0"/>
          </reference>
          <reference field="1" count="1" selected="0">
            <x v="5"/>
          </reference>
          <reference field="2" count="1" selected="0">
            <x v="13"/>
          </reference>
        </references>
      </pivotArea>
    </chartFormat>
    <chartFormat chart="0" format="104" series="1">
      <pivotArea type="data" outline="0" fieldPosition="0">
        <references count="3">
          <reference field="4294967294" count="1" selected="0">
            <x v="0"/>
          </reference>
          <reference field="1" count="1" selected="0">
            <x v="5"/>
          </reference>
          <reference field="2" count="1" selected="0">
            <x v="14"/>
          </reference>
        </references>
      </pivotArea>
    </chartFormat>
    <chartFormat chart="0" format="105" series="1">
      <pivotArea type="data" outline="0" fieldPosition="0">
        <references count="3">
          <reference field="4294967294" count="1" selected="0">
            <x v="0"/>
          </reference>
          <reference field="1" count="1" selected="0">
            <x v="5"/>
          </reference>
          <reference field="2" count="1" selected="0">
            <x v="15"/>
          </reference>
        </references>
      </pivotArea>
    </chartFormat>
    <chartFormat chart="0" format="106" series="1">
      <pivotArea type="data" outline="0" fieldPosition="0">
        <references count="3">
          <reference field="4294967294" count="1" selected="0">
            <x v="0"/>
          </reference>
          <reference field="1" count="1" selected="0">
            <x v="5"/>
          </reference>
          <reference field="2" count="1" selected="0">
            <x v="16"/>
          </reference>
        </references>
      </pivotArea>
    </chartFormat>
    <chartFormat chart="0" format="107" series="1">
      <pivotArea type="data" outline="0" fieldPosition="0">
        <references count="3">
          <reference field="4294967294" count="1" selected="0">
            <x v="0"/>
          </reference>
          <reference field="1" count="1" selected="0">
            <x v="5"/>
          </reference>
          <reference field="2" count="1" selected="0">
            <x v="17"/>
          </reference>
        </references>
      </pivotArea>
    </chartFormat>
    <chartFormat chart="0" format="108" series="1">
      <pivotArea type="data" outline="0" fieldPosition="0">
        <references count="3">
          <reference field="4294967294" count="1" selected="0">
            <x v="0"/>
          </reference>
          <reference field="1" count="1" selected="0">
            <x v="6"/>
          </reference>
          <reference field="2" count="1" selected="0">
            <x v="0"/>
          </reference>
        </references>
      </pivotArea>
    </chartFormat>
    <chartFormat chart="0" format="109" series="1">
      <pivotArea type="data" outline="0" fieldPosition="0">
        <references count="3">
          <reference field="4294967294" count="1" selected="0">
            <x v="0"/>
          </reference>
          <reference field="1" count="1" selected="0">
            <x v="6"/>
          </reference>
          <reference field="2" count="1" selected="0">
            <x v="1"/>
          </reference>
        </references>
      </pivotArea>
    </chartFormat>
    <chartFormat chart="0" format="110" series="1">
      <pivotArea type="data" outline="0" fieldPosition="0">
        <references count="3">
          <reference field="4294967294" count="1" selected="0">
            <x v="0"/>
          </reference>
          <reference field="1" count="1" selected="0">
            <x v="6"/>
          </reference>
          <reference field="2" count="1" selected="0">
            <x v="2"/>
          </reference>
        </references>
      </pivotArea>
    </chartFormat>
    <chartFormat chart="0" format="111" series="1">
      <pivotArea type="data" outline="0" fieldPosition="0">
        <references count="3">
          <reference field="4294967294" count="1" selected="0">
            <x v="0"/>
          </reference>
          <reference field="1" count="1" selected="0">
            <x v="6"/>
          </reference>
          <reference field="2" count="1" selected="0">
            <x v="3"/>
          </reference>
        </references>
      </pivotArea>
    </chartFormat>
    <chartFormat chart="0" format="112" series="1">
      <pivotArea type="data" outline="0" fieldPosition="0">
        <references count="3">
          <reference field="4294967294" count="1" selected="0">
            <x v="0"/>
          </reference>
          <reference field="1" count="1" selected="0">
            <x v="6"/>
          </reference>
          <reference field="2" count="1" selected="0">
            <x v="4"/>
          </reference>
        </references>
      </pivotArea>
    </chartFormat>
    <chartFormat chart="0" format="113" series="1">
      <pivotArea type="data" outline="0" fieldPosition="0">
        <references count="3">
          <reference field="4294967294" count="1" selected="0">
            <x v="0"/>
          </reference>
          <reference field="1" count="1" selected="0">
            <x v="6"/>
          </reference>
          <reference field="2" count="1" selected="0">
            <x v="5"/>
          </reference>
        </references>
      </pivotArea>
    </chartFormat>
    <chartFormat chart="0" format="114" series="1">
      <pivotArea type="data" outline="0" fieldPosition="0">
        <references count="3">
          <reference field="4294967294" count="1" selected="0">
            <x v="0"/>
          </reference>
          <reference field="1" count="1" selected="0">
            <x v="6"/>
          </reference>
          <reference field="2" count="1" selected="0">
            <x v="6"/>
          </reference>
        </references>
      </pivotArea>
    </chartFormat>
    <chartFormat chart="0" format="115" series="1">
      <pivotArea type="data" outline="0" fieldPosition="0">
        <references count="3">
          <reference field="4294967294" count="1" selected="0">
            <x v="0"/>
          </reference>
          <reference field="1" count="1" selected="0">
            <x v="6"/>
          </reference>
          <reference field="2" count="1" selected="0">
            <x v="7"/>
          </reference>
        </references>
      </pivotArea>
    </chartFormat>
    <chartFormat chart="0" format="116" series="1">
      <pivotArea type="data" outline="0" fieldPosition="0">
        <references count="3">
          <reference field="4294967294" count="1" selected="0">
            <x v="0"/>
          </reference>
          <reference field="1" count="1" selected="0">
            <x v="6"/>
          </reference>
          <reference field="2" count="1" selected="0">
            <x v="8"/>
          </reference>
        </references>
      </pivotArea>
    </chartFormat>
    <chartFormat chart="0" format="117" series="1">
      <pivotArea type="data" outline="0" fieldPosition="0">
        <references count="3">
          <reference field="4294967294" count="1" selected="0">
            <x v="0"/>
          </reference>
          <reference field="1" count="1" selected="0">
            <x v="6"/>
          </reference>
          <reference field="2" count="1" selected="0">
            <x v="9"/>
          </reference>
        </references>
      </pivotArea>
    </chartFormat>
    <chartFormat chart="0" format="118" series="1">
      <pivotArea type="data" outline="0" fieldPosition="0">
        <references count="3">
          <reference field="4294967294" count="1" selected="0">
            <x v="0"/>
          </reference>
          <reference field="1" count="1" selected="0">
            <x v="6"/>
          </reference>
          <reference field="2" count="1" selected="0">
            <x v="10"/>
          </reference>
        </references>
      </pivotArea>
    </chartFormat>
    <chartFormat chart="0" format="119" series="1">
      <pivotArea type="data" outline="0" fieldPosition="0">
        <references count="3">
          <reference field="4294967294" count="1" selected="0">
            <x v="0"/>
          </reference>
          <reference field="1" count="1" selected="0">
            <x v="6"/>
          </reference>
          <reference field="2" count="1" selected="0">
            <x v="11"/>
          </reference>
        </references>
      </pivotArea>
    </chartFormat>
    <chartFormat chart="0" format="120" series="1">
      <pivotArea type="data" outline="0" fieldPosition="0">
        <references count="3">
          <reference field="4294967294" count="1" selected="0">
            <x v="0"/>
          </reference>
          <reference field="1" count="1" selected="0">
            <x v="6"/>
          </reference>
          <reference field="2" count="1" selected="0">
            <x v="12"/>
          </reference>
        </references>
      </pivotArea>
    </chartFormat>
    <chartFormat chart="0" format="121" series="1">
      <pivotArea type="data" outline="0" fieldPosition="0">
        <references count="3">
          <reference field="4294967294" count="1" selected="0">
            <x v="0"/>
          </reference>
          <reference field="1" count="1" selected="0">
            <x v="6"/>
          </reference>
          <reference field="2" count="1" selected="0">
            <x v="13"/>
          </reference>
        </references>
      </pivotArea>
    </chartFormat>
    <chartFormat chart="0" format="122" series="1">
      <pivotArea type="data" outline="0" fieldPosition="0">
        <references count="3">
          <reference field="4294967294" count="1" selected="0">
            <x v="0"/>
          </reference>
          <reference field="1" count="1" selected="0">
            <x v="6"/>
          </reference>
          <reference field="2" count="1" selected="0">
            <x v="14"/>
          </reference>
        </references>
      </pivotArea>
    </chartFormat>
    <chartFormat chart="0" format="123" series="1">
      <pivotArea type="data" outline="0" fieldPosition="0">
        <references count="3">
          <reference field="4294967294" count="1" selected="0">
            <x v="0"/>
          </reference>
          <reference field="1" count="1" selected="0">
            <x v="6"/>
          </reference>
          <reference field="2" count="1" selected="0">
            <x v="15"/>
          </reference>
        </references>
      </pivotArea>
    </chartFormat>
    <chartFormat chart="0" format="124" series="1">
      <pivotArea type="data" outline="0" fieldPosition="0">
        <references count="3">
          <reference field="4294967294" count="1" selected="0">
            <x v="0"/>
          </reference>
          <reference field="1" count="1" selected="0">
            <x v="6"/>
          </reference>
          <reference field="2" count="1" selected="0">
            <x v="16"/>
          </reference>
        </references>
      </pivotArea>
    </chartFormat>
    <chartFormat chart="0" format="125" series="1">
      <pivotArea type="data" outline="0" fieldPosition="0">
        <references count="3">
          <reference field="4294967294" count="1" selected="0">
            <x v="0"/>
          </reference>
          <reference field="1" count="1" selected="0">
            <x v="6"/>
          </reference>
          <reference field="2" count="1" selected="0">
            <x v="17"/>
          </reference>
        </references>
      </pivotArea>
    </chartFormat>
    <chartFormat chart="0" format="126" series="1">
      <pivotArea type="data" outline="0" fieldPosition="0">
        <references count="3">
          <reference field="4294967294" count="1" selected="0">
            <x v="0"/>
          </reference>
          <reference field="1" count="1" selected="0">
            <x v="0"/>
          </reference>
          <reference field="2" count="1" selected="0">
            <x v="0"/>
          </reference>
        </references>
      </pivotArea>
    </chartFormat>
    <chartFormat chart="0" format="127" series="1">
      <pivotArea type="data" outline="0" fieldPosition="0">
        <references count="3">
          <reference field="4294967294" count="1" selected="0">
            <x v="0"/>
          </reference>
          <reference field="1" count="1" selected="0">
            <x v="0"/>
          </reference>
          <reference field="2" count="1" selected="0">
            <x v="1"/>
          </reference>
        </references>
      </pivotArea>
    </chartFormat>
    <chartFormat chart="0" format="128" series="1">
      <pivotArea type="data" outline="0" fieldPosition="0">
        <references count="3">
          <reference field="4294967294" count="1" selected="0">
            <x v="0"/>
          </reference>
          <reference field="1" count="1" selected="0">
            <x v="0"/>
          </reference>
          <reference field="2" count="1" selected="0">
            <x v="2"/>
          </reference>
        </references>
      </pivotArea>
    </chartFormat>
    <chartFormat chart="0" format="129" series="1">
      <pivotArea type="data" outline="0" fieldPosition="0">
        <references count="3">
          <reference field="4294967294" count="1" selected="0">
            <x v="0"/>
          </reference>
          <reference field="1" count="1" selected="0">
            <x v="0"/>
          </reference>
          <reference field="2" count="1" selected="0">
            <x v="3"/>
          </reference>
        </references>
      </pivotArea>
    </chartFormat>
    <chartFormat chart="0" format="130" series="1">
      <pivotArea type="data" outline="0" fieldPosition="0">
        <references count="3">
          <reference field="4294967294" count="1" selected="0">
            <x v="0"/>
          </reference>
          <reference field="1" count="1" selected="0">
            <x v="0"/>
          </reference>
          <reference field="2" count="1" selected="0">
            <x v="4"/>
          </reference>
        </references>
      </pivotArea>
    </chartFormat>
    <chartFormat chart="0" format="131" series="1">
      <pivotArea type="data" outline="0" fieldPosition="0">
        <references count="3">
          <reference field="4294967294" count="1" selected="0">
            <x v="0"/>
          </reference>
          <reference field="1" count="1" selected="0">
            <x v="0"/>
          </reference>
          <reference field="2" count="1" selected="0">
            <x v="5"/>
          </reference>
        </references>
      </pivotArea>
    </chartFormat>
    <chartFormat chart="0" format="132" series="1">
      <pivotArea type="data" outline="0" fieldPosition="0">
        <references count="3">
          <reference field="4294967294" count="1" selected="0">
            <x v="0"/>
          </reference>
          <reference field="1" count="1" selected="0">
            <x v="0"/>
          </reference>
          <reference field="2" count="1" selected="0">
            <x v="6"/>
          </reference>
        </references>
      </pivotArea>
    </chartFormat>
    <chartFormat chart="0" format="133" series="1">
      <pivotArea type="data" outline="0" fieldPosition="0">
        <references count="3">
          <reference field="4294967294" count="1" selected="0">
            <x v="0"/>
          </reference>
          <reference field="1" count="1" selected="0">
            <x v="0"/>
          </reference>
          <reference field="2" count="1" selected="0">
            <x v="7"/>
          </reference>
        </references>
      </pivotArea>
    </chartFormat>
    <chartFormat chart="0" format="134" series="1">
      <pivotArea type="data" outline="0" fieldPosition="0">
        <references count="3">
          <reference field="4294967294" count="1" selected="0">
            <x v="0"/>
          </reference>
          <reference field="1" count="1" selected="0">
            <x v="0"/>
          </reference>
          <reference field="2" count="1" selected="0">
            <x v="8"/>
          </reference>
        </references>
      </pivotArea>
    </chartFormat>
    <chartFormat chart="0" format="135" series="1">
      <pivotArea type="data" outline="0" fieldPosition="0">
        <references count="3">
          <reference field="4294967294" count="1" selected="0">
            <x v="0"/>
          </reference>
          <reference field="1" count="1" selected="0">
            <x v="0"/>
          </reference>
          <reference field="2" count="1" selected="0">
            <x v="9"/>
          </reference>
        </references>
      </pivotArea>
    </chartFormat>
    <chartFormat chart="0" format="136" series="1">
      <pivotArea type="data" outline="0" fieldPosition="0">
        <references count="3">
          <reference field="4294967294" count="1" selected="0">
            <x v="0"/>
          </reference>
          <reference field="1" count="1" selected="0">
            <x v="0"/>
          </reference>
          <reference field="2" count="1" selected="0">
            <x v="10"/>
          </reference>
        </references>
      </pivotArea>
    </chartFormat>
    <chartFormat chart="0" format="137" series="1">
      <pivotArea type="data" outline="0" fieldPosition="0">
        <references count="3">
          <reference field="4294967294" count="1" selected="0">
            <x v="0"/>
          </reference>
          <reference field="1" count="1" selected="0">
            <x v="0"/>
          </reference>
          <reference field="2" count="1" selected="0">
            <x v="11"/>
          </reference>
        </references>
      </pivotArea>
    </chartFormat>
    <chartFormat chart="0" format="138" series="1">
      <pivotArea type="data" outline="0" fieldPosition="0">
        <references count="3">
          <reference field="4294967294" count="1" selected="0">
            <x v="0"/>
          </reference>
          <reference field="1" count="1" selected="0">
            <x v="0"/>
          </reference>
          <reference field="2" count="1" selected="0">
            <x v="12"/>
          </reference>
        </references>
      </pivotArea>
    </chartFormat>
    <chartFormat chart="0" format="139" series="1">
      <pivotArea type="data" outline="0" fieldPosition="0">
        <references count="3">
          <reference field="4294967294" count="1" selected="0">
            <x v="0"/>
          </reference>
          <reference field="1" count="1" selected="0">
            <x v="0"/>
          </reference>
          <reference field="2" count="1" selected="0">
            <x v="13"/>
          </reference>
        </references>
      </pivotArea>
    </chartFormat>
    <chartFormat chart="0" format="140" series="1">
      <pivotArea type="data" outline="0" fieldPosition="0">
        <references count="3">
          <reference field="4294967294" count="1" selected="0">
            <x v="0"/>
          </reference>
          <reference field="1" count="1" selected="0">
            <x v="0"/>
          </reference>
          <reference field="2" count="1" selected="0">
            <x v="14"/>
          </reference>
        </references>
      </pivotArea>
    </chartFormat>
    <chartFormat chart="0" format="141" series="1">
      <pivotArea type="data" outline="0" fieldPosition="0">
        <references count="2">
          <reference field="4294967294" count="1" selected="0">
            <x v="0"/>
          </reference>
          <reference field="1" count="1" selected="0">
            <x v="0"/>
          </reference>
        </references>
      </pivotArea>
    </chartFormat>
    <chartFormat chart="0" format="142" series="1">
      <pivotArea type="data" outline="0" fieldPosition="0">
        <references count="2">
          <reference field="4294967294" count="1" selected="0">
            <x v="0"/>
          </reference>
          <reference field="1" count="1" selected="0">
            <x v="1"/>
          </reference>
        </references>
      </pivotArea>
    </chartFormat>
    <chartFormat chart="0" format="143" series="1">
      <pivotArea type="data" outline="0" fieldPosition="0">
        <references count="2">
          <reference field="4294967294" count="1" selected="0">
            <x v="0"/>
          </reference>
          <reference field="1" count="1" selected="0">
            <x v="2"/>
          </reference>
        </references>
      </pivotArea>
    </chartFormat>
    <chartFormat chart="0" format="144" series="1">
      <pivotArea type="data" outline="0" fieldPosition="0">
        <references count="2">
          <reference field="4294967294" count="1" selected="0">
            <x v="0"/>
          </reference>
          <reference field="1" count="1" selected="0">
            <x v="3"/>
          </reference>
        </references>
      </pivotArea>
    </chartFormat>
    <chartFormat chart="0" format="145" series="1">
      <pivotArea type="data" outline="0" fieldPosition="0">
        <references count="2">
          <reference field="4294967294" count="1" selected="0">
            <x v="0"/>
          </reference>
          <reference field="1" count="1" selected="0">
            <x v="4"/>
          </reference>
        </references>
      </pivotArea>
    </chartFormat>
    <chartFormat chart="0" format="146" series="1">
      <pivotArea type="data" outline="0" fieldPosition="0">
        <references count="2">
          <reference field="4294967294" count="1" selected="0">
            <x v="0"/>
          </reference>
          <reference field="1" count="1" selected="0">
            <x v="5"/>
          </reference>
        </references>
      </pivotArea>
    </chartFormat>
    <chartFormat chart="0" format="147" series="1">
      <pivotArea type="data" outline="0" fieldPosition="0">
        <references count="2">
          <reference field="4294967294" count="1" selected="0">
            <x v="0"/>
          </reference>
          <reference field="1"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5F511767-E274-4985-AF51-103B652854EE}" name="PivotTable8"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2:G49" firstHeaderRow="1" firstDataRow="2" firstDataCol="1" rowPageCount="1" colPageCount="1"/>
  <pivotFields count="4">
    <pivotField axis="axisRow" showAll="0">
      <items count="16">
        <item x="0"/>
        <item x="1"/>
        <item x="2"/>
        <item x="3"/>
        <item x="4"/>
        <item x="5"/>
        <item x="6"/>
        <item x="7"/>
        <item x="8"/>
        <item x="9"/>
        <item x="10"/>
        <item x="11"/>
        <item x="12"/>
        <item x="13"/>
        <item x="14"/>
        <item t="default"/>
      </items>
    </pivotField>
    <pivotField axis="axisCol" showAll="0">
      <items count="6">
        <item x="0"/>
        <item x="1"/>
        <item x="2"/>
        <item x="3"/>
        <item x="4"/>
        <item t="default"/>
      </items>
    </pivotField>
    <pivotField dataField="1" numFmtId="2" showAll="0"/>
    <pivotField axis="axisPage" showAll="0">
      <items count="8">
        <item x="0"/>
        <item x="1"/>
        <item x="2"/>
        <item x="3"/>
        <item x="4"/>
        <item x="5"/>
        <item x="6"/>
        <item t="default"/>
      </items>
    </pivotField>
  </pivotFields>
  <rowFields count="1">
    <field x="0"/>
  </rowFields>
  <rowItems count="16">
    <i>
      <x/>
    </i>
    <i>
      <x v="1"/>
    </i>
    <i>
      <x v="2"/>
    </i>
    <i>
      <x v="3"/>
    </i>
    <i>
      <x v="4"/>
    </i>
    <i>
      <x v="5"/>
    </i>
    <i>
      <x v="6"/>
    </i>
    <i>
      <x v="7"/>
    </i>
    <i>
      <x v="8"/>
    </i>
    <i>
      <x v="9"/>
    </i>
    <i>
      <x v="10"/>
    </i>
    <i>
      <x v="11"/>
    </i>
    <i>
      <x v="12"/>
    </i>
    <i>
      <x v="13"/>
    </i>
    <i>
      <x v="14"/>
    </i>
    <i t="grand">
      <x/>
    </i>
  </rowItems>
  <colFields count="1">
    <field x="1"/>
  </colFields>
  <colItems count="6">
    <i>
      <x/>
    </i>
    <i>
      <x v="1"/>
    </i>
    <i>
      <x v="2"/>
    </i>
    <i>
      <x v="3"/>
    </i>
    <i>
      <x v="4"/>
    </i>
    <i t="grand">
      <x/>
    </i>
  </colItems>
  <pageFields count="1">
    <pageField fld="3" item="5" hier="-1"/>
  </pageFields>
  <dataFields count="1">
    <dataField name="Sum of Average of Value" fld="2" baseField="0" baseItem="0" numFmtId="164"/>
  </dataFields>
  <formats count="1">
    <format dxfId="563">
      <pivotArea outline="0" collapsedLevelsAreSubtotals="1" fieldPosition="0"/>
    </format>
  </formats>
  <chartFormats count="5">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D30BF80-75C9-4455-82F8-179391FFF871}"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Z18" firstHeaderRow="0" firstDataRow="1" firstDataCol="2" rowPageCount="1" colPageCount="1"/>
  <pivotFields count="37">
    <pivotField axis="axisPage" compact="0" outline="0" multipleItemSelectionAllowed="1" showAll="0">
      <items count="15">
        <item h="1" x="0"/>
        <item h="1" x="1"/>
        <item h="1" x="2"/>
        <item h="1" x="3"/>
        <item h="1" x="4"/>
        <item h="1" x="5"/>
        <item h="1" x="6"/>
        <item h="1" x="7"/>
        <item h="1" x="8"/>
        <item h="1" x="9"/>
        <item h="1" x="10"/>
        <item h="1" x="11"/>
        <item h="1" x="12"/>
        <item x="13"/>
        <item t="default"/>
      </items>
    </pivotField>
    <pivotField axis="axisRow" compact="0" outline="0" showAll="0" defaultSubtotal="0">
      <items count="41">
        <item x="37"/>
        <item x="0"/>
        <item h="1" x="35"/>
        <item h="1" x="33"/>
        <item h="1" x="34"/>
        <item h="1" x="32"/>
        <item h="1" x="31"/>
        <item h="1" x="29"/>
        <item h="1" x="30"/>
        <item x="1"/>
        <item x="2"/>
        <item x="3"/>
        <item x="4"/>
        <item x="5"/>
        <item x="39"/>
        <item x="36"/>
        <item x="6"/>
        <item x="7"/>
        <item x="8"/>
        <item x="9"/>
        <item x="10"/>
        <item x="11"/>
        <item x="12"/>
        <item x="13"/>
        <item x="38"/>
        <item x="14"/>
        <item x="15"/>
        <item x="40"/>
        <item x="16"/>
        <item x="17"/>
        <item x="18"/>
        <item x="19"/>
        <item x="20"/>
        <item x="21"/>
        <item x="22"/>
        <item x="23"/>
        <item x="24"/>
        <item x="25"/>
        <item x="26"/>
        <item x="27"/>
        <item x="28"/>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0">
        <item h="1" x="7"/>
        <item h="1" x="0"/>
        <item h="1" x="4"/>
        <item h="1" x="5"/>
        <item h="1" x="6"/>
        <item h="1" x="8"/>
        <item x="3"/>
        <item h="1" x="1"/>
        <item h="1" x="2"/>
        <item t="default"/>
      </items>
    </pivotField>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s>
  <rowFields count="2">
    <field x="1"/>
    <field x="12"/>
  </rowFields>
  <rowItems count="15">
    <i>
      <x v="13"/>
      <x v="6"/>
    </i>
    <i>
      <x v="14"/>
      <x v="6"/>
    </i>
    <i>
      <x v="17"/>
      <x v="6"/>
    </i>
    <i>
      <x v="21"/>
      <x v="6"/>
    </i>
    <i>
      <x v="22"/>
      <x v="6"/>
    </i>
    <i>
      <x v="25"/>
      <x v="6"/>
    </i>
    <i>
      <x v="27"/>
      <x v="6"/>
    </i>
    <i>
      <x v="29"/>
      <x v="6"/>
    </i>
    <i>
      <x v="30"/>
      <x v="6"/>
    </i>
    <i>
      <x v="31"/>
      <x v="6"/>
    </i>
    <i>
      <x v="32"/>
      <x v="6"/>
    </i>
    <i>
      <x v="36"/>
      <x v="6"/>
    </i>
    <i>
      <x v="37"/>
      <x v="6"/>
    </i>
    <i>
      <x v="39"/>
      <x v="6"/>
    </i>
    <i t="grand">
      <x/>
    </i>
  </rowItems>
  <colFields count="1">
    <field x="-2"/>
  </colFields>
  <colItems count="24">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colItems>
  <pageFields count="1">
    <pageField fld="0" hier="-1"/>
  </pageFields>
  <dataFields count="24">
    <dataField name="Sum of 1. Monetary and Exchange Rate Policies" fld="13" baseField="0" baseItem="0"/>
    <dataField name="Sum of 2. Fiscal Policy" fld="14" baseField="0" baseItem="0"/>
    <dataField name="Sum of 3. Debt Policy and Management" fld="15" baseField="0" baseItem="0"/>
    <dataField name="Sum of Cluster A Average" fld="16" baseField="0" baseItem="0"/>
    <dataField name="Sum of 4. Trade " fld="17" baseField="0" baseItem="0"/>
    <dataField name="Sum of 5. Financial Sector " fld="18" baseField="0" baseItem="0"/>
    <dataField name="Sum of 6. Business Regulatory Environment " fld="19" baseField="0" baseItem="0"/>
    <dataField name="Sum of Cluster B Average" fld="20" baseField="0" baseItem="0"/>
    <dataField name="Sum of 7. Gender Equality " fld="21" baseField="0" baseItem="0"/>
    <dataField name="Sum of 8. Equity of Public Resource Use" fld="22" baseField="0" baseItem="0"/>
    <dataField name="Sum of 9. Building Human Resources" fld="23" baseField="0" baseItem="0"/>
    <dataField name="Sum of 10. Social Protection and Labor" fld="24" baseField="0" baseItem="0"/>
    <dataField name="Sum of 11. Policies and Institutions for Environmental Sustainability" fld="25" baseField="0" baseItem="0"/>
    <dataField name="Sum of Cluster C Average" fld="26" baseField="0" baseItem="0"/>
    <dataField name="Sum of 12. Property Rights and Rule-based Governance" fld="27" baseField="0" baseItem="0"/>
    <dataField name="Sum of 13. Quality of Budgetary and Financial Management" fld="28" baseField="0" baseItem="0"/>
    <dataField name="Sum of 14. Efficiency of Revenue Mobilization" fld="29" baseField="0" baseItem="0"/>
    <dataField name="Sum of 15. Quality of Public Administration" fld="30" baseField="0" baseItem="0"/>
    <dataField name="Sum of 16. Transparency, Accountability and Corruption in the Public Sector" fld="31" baseField="0" baseItem="0"/>
    <dataField name="Sum of Cluster D Average" fld="32" baseField="0" baseItem="0"/>
    <dataField name="Sum of 17. Portfolio" fld="33" baseField="0" baseItem="0"/>
    <dataField name="Sum of Policy Performance Scorea" fld="34" baseField="0" baseItem="0"/>
    <dataField name="Sum of Composite Country Performance Rating (CCPR)b" fld="35" baseField="0" baseItem="0"/>
    <dataField name="Sum of Policy Performance Score Change from Previous Year" fld="3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AC995AD-DC92-4FE2-9C0A-BFBBDD8CAECE}" name="PivotTable7"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56:I61"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6">
        <item h="1" x="42"/>
        <item h="1" x="0"/>
        <item h="1" x="35"/>
        <item h="1" x="33"/>
        <item h="1" x="34"/>
        <item h="1" x="32"/>
        <item h="1" x="31"/>
        <item h="1" x="29"/>
        <item h="1" x="30"/>
        <item h="1" x="1"/>
        <item h="1" x="2"/>
        <item h="1" x="3"/>
        <item h="1" x="4"/>
        <item x="36"/>
        <item h="1" x="5"/>
        <item x="37"/>
        <item h="1" x="44"/>
        <item h="1" x="41"/>
        <item h="1" x="6"/>
        <item h="1" x="7"/>
        <item h="1" x="8"/>
        <item h="1" x="9"/>
        <item h="1" x="10"/>
        <item h="1" x="11"/>
        <item h="1" x="12"/>
        <item h="1" x="13"/>
        <item h="1" x="43"/>
        <item h="1" x="14"/>
        <item h="1" x="15"/>
        <item h="1" x="45"/>
        <item x="38"/>
        <item h="1" x="16"/>
        <item h="1" x="17"/>
        <item h="1" x="18"/>
        <item h="1" x="19"/>
        <item h="1" x="20"/>
        <item x="39"/>
        <item x="4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1"/>
  </rowFields>
  <rowItems count="5">
    <i>
      <x v="14"/>
      <x v="13"/>
    </i>
    <i r="1">
      <x v="15"/>
    </i>
    <i r="1">
      <x v="30"/>
    </i>
    <i r="1">
      <x v="36"/>
    </i>
    <i r="1">
      <x v="37"/>
    </i>
  </rowItems>
  <colFields count="1">
    <field x="-2"/>
  </colFields>
  <colItems count="7">
    <i>
      <x/>
    </i>
    <i i="1">
      <x v="1"/>
    </i>
    <i i="2">
      <x v="2"/>
    </i>
    <i i="3">
      <x v="3"/>
    </i>
    <i i="4">
      <x v="4"/>
    </i>
    <i i="5">
      <x v="5"/>
    </i>
    <i i="6">
      <x v="6"/>
    </i>
  </colItems>
  <dataFields count="7">
    <dataField name="Sum of Cluster A Average" fld="17" baseField="0" baseItem="0"/>
    <dataField name="Sum of Cluster B Average" fld="21" baseField="0" baseItem="0"/>
    <dataField name="Sum of Cluster C Average" fld="27" baseField="0" baseItem="0"/>
    <dataField name="Sum of Cluster D Average" fld="33" baseField="0" baseItem="0"/>
    <dataField name="Sum of 17. Portfolio" fld="34" baseField="0" baseItem="0"/>
    <dataField name="Sum of Policy Performance Scorea" fld="35" baseField="0" baseItem="0"/>
    <dataField name="Sum of Composite Country Performance Rating (CCPR)b" fld="36" baseField="0" baseItem="0"/>
  </dataFields>
  <formats count="1">
    <format dxfId="56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47F302F-E3A7-45A5-9B7B-3AC176E2067F}" name="PivotTable6"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45:D52"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1">
        <item h="1" x="37"/>
        <item h="1" x="0"/>
        <item x="35"/>
        <item x="33"/>
        <item x="34"/>
        <item x="32"/>
        <item x="31"/>
        <item x="29"/>
        <item x="30"/>
        <item h="1" x="1"/>
        <item h="1" x="2"/>
        <item h="1" x="3"/>
        <item h="1" x="4"/>
        <item h="1" x="5"/>
        <item h="1" x="39"/>
        <item h="1" x="36"/>
        <item h="1" x="6"/>
        <item h="1" x="7"/>
        <item h="1" x="8"/>
        <item h="1" x="9"/>
        <item h="1" x="10"/>
        <item h="1" x="11"/>
        <item h="1" x="12"/>
        <item h="1" x="13"/>
        <item h="1" x="38"/>
        <item h="1" x="14"/>
        <item h="1" x="15"/>
        <item h="1" x="40"/>
        <item h="1" x="16"/>
        <item h="1" x="17"/>
        <item h="1" x="18"/>
        <item h="1" x="19"/>
        <item h="1" x="2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5">
        <item x="2"/>
        <item x="1"/>
        <item x="3"/>
        <item x="0"/>
        <item x="4"/>
      </items>
      <extLst>
        <ext xmlns:x14="http://schemas.microsoft.com/office/spreadsheetml/2009/9/main" uri="{2946ED86-A175-432a-8AC1-64E0C546D7DE}">
          <x14:pivotField fillDownLabels="1"/>
        </ext>
      </extLst>
    </pivotField>
    <pivotField compact="0" outline="0" showAll="0" defaultSubtotal="0">
      <items count="10">
        <item x="7"/>
        <item x="0"/>
        <item x="4"/>
        <item x="5"/>
        <item x="6"/>
        <item x="8"/>
        <item x="3"/>
        <item x="1"/>
        <item x="2"/>
        <item x="9"/>
      </items>
      <extLst>
        <ext xmlns:x14="http://schemas.microsoft.com/office/spreadsheetml/2009/9/main" uri="{2946ED86-A175-432a-8AC1-64E0C546D7DE}">
          <x14:pivotField fillDownLabels="1"/>
        </ext>
      </extLst>
    </pivotField>
    <pivotField compact="0" outline="0" showAll="0" defaultSubtotal="0">
      <items count="81">
        <item x="6"/>
        <item x="3"/>
        <item x="4"/>
        <item x="7"/>
        <item x="29"/>
        <item x="35"/>
        <item x="73"/>
        <item x="41"/>
        <item x="9"/>
        <item x="59"/>
        <item x="65"/>
        <item x="68"/>
        <item x="47"/>
        <item x="52"/>
        <item x="5"/>
        <item x="58"/>
        <item x="17"/>
        <item x="75"/>
        <item x="63"/>
        <item x="71"/>
        <item x="72"/>
        <item x="64"/>
        <item x="62"/>
        <item x="77"/>
        <item x="53"/>
        <item x="27"/>
        <item x="15"/>
        <item x="28"/>
        <item x="66"/>
        <item x="26"/>
        <item x="32"/>
        <item x="8"/>
        <item x="67"/>
        <item x="76"/>
        <item x="22"/>
        <item x="39"/>
        <item x="60"/>
        <item x="34"/>
        <item x="57"/>
        <item x="54"/>
        <item x="23"/>
        <item x="51"/>
        <item x="40"/>
        <item x="21"/>
        <item x="74"/>
        <item x="55"/>
        <item x="44"/>
        <item x="33"/>
        <item x="46"/>
        <item x="45"/>
        <item x="78"/>
        <item x="10"/>
        <item x="69"/>
        <item x="61"/>
        <item x="16"/>
        <item x="1"/>
        <item x="80"/>
        <item x="20"/>
        <item x="12"/>
        <item x="70"/>
        <item x="56"/>
        <item x="24"/>
        <item x="31"/>
        <item x="36"/>
        <item x="18"/>
        <item x="19"/>
        <item x="13"/>
        <item x="42"/>
        <item x="11"/>
        <item x="43"/>
        <item x="38"/>
        <item x="30"/>
        <item x="79"/>
        <item x="49"/>
        <item x="25"/>
        <item x="48"/>
        <item x="37"/>
        <item x="2"/>
        <item x="0"/>
        <item x="14"/>
        <item x="5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229">
        <item x="204"/>
        <item x="12"/>
        <item x="60"/>
        <item x="58"/>
        <item x="10"/>
        <item x="169"/>
        <item x="196"/>
        <item x="213"/>
        <item x="42"/>
        <item x="172"/>
        <item x="18"/>
        <item x="127"/>
        <item x="132"/>
        <item x="31"/>
        <item x="11"/>
        <item x="24"/>
        <item x="176"/>
        <item x="181"/>
        <item x="206"/>
        <item x="183"/>
        <item x="35"/>
        <item x="73"/>
        <item x="167"/>
        <item x="221"/>
        <item x="149"/>
        <item x="209"/>
        <item x="49"/>
        <item x="113"/>
        <item x="203"/>
        <item x="173"/>
        <item x="119"/>
        <item x="177"/>
        <item x="166"/>
        <item x="156"/>
        <item x="164"/>
        <item x="165"/>
        <item x="191"/>
        <item x="182"/>
        <item x="54"/>
        <item x="168"/>
        <item x="179"/>
        <item x="157"/>
        <item x="174"/>
        <item x="34"/>
        <item x="188"/>
        <item x="40"/>
        <item x="72"/>
        <item x="45"/>
        <item x="50"/>
        <item x="136"/>
        <item x="171"/>
        <item x="153"/>
        <item x="163"/>
        <item x="133"/>
        <item x="81"/>
        <item x="48"/>
        <item x="192"/>
        <item x="46"/>
        <item x="159"/>
        <item x="139"/>
        <item x="215"/>
        <item x="84"/>
        <item x="147"/>
        <item x="107"/>
        <item x="2"/>
        <item x="7"/>
        <item x="187"/>
        <item x="170"/>
        <item x="142"/>
        <item x="146"/>
        <item x="189"/>
        <item x="131"/>
        <item x="95"/>
        <item x="151"/>
        <item x="155"/>
        <item x="217"/>
        <item x="41"/>
        <item x="23"/>
        <item x="61"/>
        <item x="175"/>
        <item x="185"/>
        <item x="86"/>
        <item x="141"/>
        <item x="186"/>
        <item x="152"/>
        <item x="190"/>
        <item x="184"/>
        <item x="205"/>
        <item x="162"/>
        <item x="160"/>
        <item x="161"/>
        <item x="158"/>
        <item x="30"/>
        <item x="122"/>
        <item x="3"/>
        <item x="211"/>
        <item x="219"/>
        <item x="134"/>
        <item x="129"/>
        <item x="210"/>
        <item x="77"/>
        <item x="68"/>
        <item x="199"/>
        <item x="220"/>
        <item x="83"/>
        <item x="90"/>
        <item x="88"/>
        <item x="138"/>
        <item x="97"/>
        <item x="222"/>
        <item x="74"/>
        <item x="125"/>
        <item x="20"/>
        <item x="4"/>
        <item x="16"/>
        <item x="212"/>
        <item x="101"/>
        <item x="140"/>
        <item x="65"/>
        <item x="150"/>
        <item x="93"/>
        <item x="66"/>
        <item x="228"/>
        <item x="197"/>
        <item x="154"/>
        <item x="64"/>
        <item x="121"/>
        <item x="178"/>
        <item x="82"/>
        <item x="143"/>
        <item x="69"/>
        <item x="214"/>
        <item x="198"/>
        <item x="62"/>
        <item x="38"/>
        <item x="21"/>
        <item x="224"/>
        <item x="130"/>
        <item x="202"/>
        <item x="216"/>
        <item x="33"/>
        <item x="103"/>
        <item x="145"/>
        <item x="112"/>
        <item x="67"/>
        <item x="87"/>
        <item x="128"/>
        <item x="208"/>
        <item x="102"/>
        <item x="76"/>
        <item x="98"/>
        <item x="27"/>
        <item x="26"/>
        <item x="37"/>
        <item x="44"/>
        <item x="201"/>
        <item x="123"/>
        <item x="126"/>
        <item x="100"/>
        <item x="115"/>
        <item x="144"/>
        <item x="135"/>
        <item x="89"/>
        <item x="207"/>
        <item x="63"/>
        <item x="57"/>
        <item x="36"/>
        <item x="225"/>
        <item x="137"/>
        <item x="223"/>
        <item x="195"/>
        <item x="96"/>
        <item x="92"/>
        <item x="194"/>
        <item x="32"/>
        <item x="110"/>
        <item x="78"/>
        <item x="79"/>
        <item x="1"/>
        <item x="70"/>
        <item x="120"/>
        <item x="124"/>
        <item x="114"/>
        <item x="118"/>
        <item x="109"/>
        <item x="99"/>
        <item x="53"/>
        <item x="59"/>
        <item x="200"/>
        <item x="75"/>
        <item x="85"/>
        <item x="80"/>
        <item x="105"/>
        <item x="111"/>
        <item x="19"/>
        <item x="55"/>
        <item x="117"/>
        <item x="15"/>
        <item x="226"/>
        <item x="180"/>
        <item x="52"/>
        <item x="193"/>
        <item x="8"/>
        <item x="13"/>
        <item x="47"/>
        <item x="116"/>
        <item x="104"/>
        <item x="106"/>
        <item x="29"/>
        <item x="25"/>
        <item x="227"/>
        <item x="218"/>
        <item x="28"/>
        <item x="17"/>
        <item x="5"/>
        <item x="108"/>
        <item x="9"/>
        <item x="51"/>
        <item x="56"/>
        <item x="94"/>
        <item x="91"/>
        <item x="71"/>
        <item x="43"/>
        <item x="14"/>
        <item x="22"/>
        <item x="148"/>
        <item x="39"/>
        <item x="6"/>
        <item x="0"/>
      </items>
      <extLst>
        <ext xmlns:x14="http://schemas.microsoft.com/office/spreadsheetml/2009/9/main" uri="{2946ED86-A175-432a-8AC1-64E0C546D7DE}">
          <x14:pivotField fillDownLabels="1"/>
        </ext>
      </extLst>
    </pivotField>
  </pivotFields>
  <rowFields count="2">
    <field x="1"/>
    <field x="0"/>
  </rowFields>
  <rowItems count="7">
    <i>
      <x v="2"/>
      <x v="14"/>
    </i>
    <i>
      <x v="3"/>
      <x v="14"/>
    </i>
    <i>
      <x v="4"/>
      <x v="14"/>
    </i>
    <i>
      <x v="5"/>
      <x v="14"/>
    </i>
    <i>
      <x v="6"/>
      <x v="14"/>
    </i>
    <i>
      <x v="7"/>
      <x v="14"/>
    </i>
    <i>
      <x v="8"/>
      <x v="14"/>
    </i>
  </rowItems>
  <colFields count="1">
    <field x="-2"/>
  </colFields>
  <colItems count="2">
    <i>
      <x/>
    </i>
    <i i="1">
      <x v="1"/>
    </i>
  </colItems>
  <dataFields count="2">
    <dataField name="Sum of 17. Portfolio" fld="34" baseField="0" baseItem="0"/>
    <dataField name="Sum of Policy Performance Scorea" fld="35" baseField="0" baseItem="0"/>
  </dataFields>
  <formats count="1">
    <format dxfId="54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6E72B7D-357F-4DEB-A70C-B6BEA42BD848}" name="PivotTable5"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4:G41"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1">
        <item h="1" x="37"/>
        <item h="1" x="0"/>
        <item x="35"/>
        <item x="33"/>
        <item x="34"/>
        <item x="32"/>
        <item x="31"/>
        <item x="29"/>
        <item x="30"/>
        <item h="1" x="1"/>
        <item h="1" x="2"/>
        <item h="1" x="3"/>
        <item h="1" x="4"/>
        <item h="1" x="5"/>
        <item h="1" x="39"/>
        <item h="1" x="36"/>
        <item h="1" x="6"/>
        <item h="1" x="7"/>
        <item h="1" x="8"/>
        <item h="1" x="9"/>
        <item h="1" x="10"/>
        <item h="1" x="11"/>
        <item h="1" x="12"/>
        <item h="1" x="13"/>
        <item h="1" x="38"/>
        <item h="1" x="14"/>
        <item h="1" x="15"/>
        <item h="1" x="40"/>
        <item h="1" x="16"/>
        <item h="1" x="17"/>
        <item h="1" x="18"/>
        <item h="1" x="19"/>
        <item h="1" x="2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5">
        <item x="2"/>
        <item x="1"/>
        <item x="3"/>
        <item x="0"/>
        <item x="4"/>
      </items>
      <extLst>
        <ext xmlns:x14="http://schemas.microsoft.com/office/spreadsheetml/2009/9/main" uri="{2946ED86-A175-432a-8AC1-64E0C546D7DE}">
          <x14:pivotField fillDownLabels="1"/>
        </ext>
      </extLst>
    </pivotField>
    <pivotField compact="0" outline="0" showAll="0" defaultSubtotal="0">
      <items count="10">
        <item x="7"/>
        <item x="0"/>
        <item x="4"/>
        <item x="5"/>
        <item x="6"/>
        <item x="8"/>
        <item x="3"/>
        <item x="1"/>
        <item x="2"/>
        <item x="9"/>
      </items>
      <extLst>
        <ext xmlns:x14="http://schemas.microsoft.com/office/spreadsheetml/2009/9/main" uri="{2946ED86-A175-432a-8AC1-64E0C546D7DE}">
          <x14:pivotField fillDownLabels="1"/>
        </ext>
      </extLst>
    </pivotField>
    <pivotField compact="0" outline="0" showAll="0" defaultSubtotal="0">
      <items count="81">
        <item x="6"/>
        <item x="3"/>
        <item x="4"/>
        <item x="7"/>
        <item x="29"/>
        <item x="35"/>
        <item x="73"/>
        <item x="41"/>
        <item x="9"/>
        <item x="59"/>
        <item x="65"/>
        <item x="68"/>
        <item x="47"/>
        <item x="52"/>
        <item x="5"/>
        <item x="58"/>
        <item x="17"/>
        <item x="75"/>
        <item x="63"/>
        <item x="71"/>
        <item x="72"/>
        <item x="64"/>
        <item x="62"/>
        <item x="77"/>
        <item x="53"/>
        <item x="27"/>
        <item x="15"/>
        <item x="28"/>
        <item x="66"/>
        <item x="26"/>
        <item x="32"/>
        <item x="8"/>
        <item x="67"/>
        <item x="76"/>
        <item x="22"/>
        <item x="39"/>
        <item x="60"/>
        <item x="34"/>
        <item x="57"/>
        <item x="54"/>
        <item x="23"/>
        <item x="51"/>
        <item x="40"/>
        <item x="21"/>
        <item x="74"/>
        <item x="55"/>
        <item x="44"/>
        <item x="33"/>
        <item x="46"/>
        <item x="45"/>
        <item x="78"/>
        <item x="10"/>
        <item x="69"/>
        <item x="61"/>
        <item x="16"/>
        <item x="1"/>
        <item x="80"/>
        <item x="20"/>
        <item x="12"/>
        <item x="70"/>
        <item x="56"/>
        <item x="24"/>
        <item x="31"/>
        <item x="36"/>
        <item x="18"/>
        <item x="19"/>
        <item x="13"/>
        <item x="42"/>
        <item x="11"/>
        <item x="43"/>
        <item x="38"/>
        <item x="30"/>
        <item x="79"/>
        <item x="49"/>
        <item x="25"/>
        <item x="48"/>
        <item x="37"/>
        <item x="2"/>
        <item x="0"/>
        <item x="14"/>
        <item x="5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229">
        <item x="204"/>
        <item x="12"/>
        <item x="60"/>
        <item x="58"/>
        <item x="10"/>
        <item x="169"/>
        <item x="196"/>
        <item x="213"/>
        <item x="42"/>
        <item x="172"/>
        <item x="18"/>
        <item x="127"/>
        <item x="132"/>
        <item x="31"/>
        <item x="11"/>
        <item x="24"/>
        <item x="176"/>
        <item x="181"/>
        <item x="206"/>
        <item x="183"/>
        <item x="35"/>
        <item x="73"/>
        <item x="167"/>
        <item x="221"/>
        <item x="149"/>
        <item x="209"/>
        <item x="49"/>
        <item x="113"/>
        <item x="203"/>
        <item x="173"/>
        <item x="119"/>
        <item x="177"/>
        <item x="166"/>
        <item x="156"/>
        <item x="164"/>
        <item x="165"/>
        <item x="191"/>
        <item x="182"/>
        <item x="54"/>
        <item x="168"/>
        <item x="179"/>
        <item x="157"/>
        <item x="174"/>
        <item x="34"/>
        <item x="188"/>
        <item x="40"/>
        <item x="72"/>
        <item x="45"/>
        <item x="50"/>
        <item x="136"/>
        <item x="171"/>
        <item x="153"/>
        <item x="163"/>
        <item x="133"/>
        <item x="81"/>
        <item x="48"/>
        <item x="192"/>
        <item x="46"/>
        <item x="159"/>
        <item x="139"/>
        <item x="215"/>
        <item x="84"/>
        <item x="147"/>
        <item x="107"/>
        <item x="2"/>
        <item x="7"/>
        <item x="187"/>
        <item x="170"/>
        <item x="142"/>
        <item x="146"/>
        <item x="189"/>
        <item x="131"/>
        <item x="95"/>
        <item x="151"/>
        <item x="155"/>
        <item x="217"/>
        <item x="41"/>
        <item x="23"/>
        <item x="61"/>
        <item x="175"/>
        <item x="185"/>
        <item x="86"/>
        <item x="141"/>
        <item x="186"/>
        <item x="152"/>
        <item x="190"/>
        <item x="184"/>
        <item x="205"/>
        <item x="162"/>
        <item x="160"/>
        <item x="161"/>
        <item x="158"/>
        <item x="30"/>
        <item x="122"/>
        <item x="3"/>
        <item x="211"/>
        <item x="219"/>
        <item x="134"/>
        <item x="129"/>
        <item x="210"/>
        <item x="77"/>
        <item x="68"/>
        <item x="199"/>
        <item x="220"/>
        <item x="83"/>
        <item x="90"/>
        <item x="88"/>
        <item x="138"/>
        <item x="97"/>
        <item x="222"/>
        <item x="74"/>
        <item x="125"/>
        <item x="20"/>
        <item x="4"/>
        <item x="16"/>
        <item x="212"/>
        <item x="101"/>
        <item x="140"/>
        <item x="65"/>
        <item x="150"/>
        <item x="93"/>
        <item x="66"/>
        <item x="228"/>
        <item x="197"/>
        <item x="154"/>
        <item x="64"/>
        <item x="121"/>
        <item x="178"/>
        <item x="82"/>
        <item x="143"/>
        <item x="69"/>
        <item x="214"/>
        <item x="198"/>
        <item x="62"/>
        <item x="38"/>
        <item x="21"/>
        <item x="224"/>
        <item x="130"/>
        <item x="202"/>
        <item x="216"/>
        <item x="33"/>
        <item x="103"/>
        <item x="145"/>
        <item x="112"/>
        <item x="67"/>
        <item x="87"/>
        <item x="128"/>
        <item x="208"/>
        <item x="102"/>
        <item x="76"/>
        <item x="98"/>
        <item x="27"/>
        <item x="26"/>
        <item x="37"/>
        <item x="44"/>
        <item x="201"/>
        <item x="123"/>
        <item x="126"/>
        <item x="100"/>
        <item x="115"/>
        <item x="144"/>
        <item x="135"/>
        <item x="89"/>
        <item x="207"/>
        <item x="63"/>
        <item x="57"/>
        <item x="36"/>
        <item x="225"/>
        <item x="137"/>
        <item x="223"/>
        <item x="195"/>
        <item x="96"/>
        <item x="92"/>
        <item x="194"/>
        <item x="32"/>
        <item x="110"/>
        <item x="78"/>
        <item x="79"/>
        <item x="1"/>
        <item x="70"/>
        <item x="120"/>
        <item x="124"/>
        <item x="114"/>
        <item x="118"/>
        <item x="109"/>
        <item x="99"/>
        <item x="53"/>
        <item x="59"/>
        <item x="200"/>
        <item x="75"/>
        <item x="85"/>
        <item x="80"/>
        <item x="105"/>
        <item x="111"/>
        <item x="19"/>
        <item x="55"/>
        <item x="117"/>
        <item x="15"/>
        <item x="226"/>
        <item x="180"/>
        <item x="52"/>
        <item x="193"/>
        <item x="8"/>
        <item x="13"/>
        <item x="47"/>
        <item x="116"/>
        <item x="104"/>
        <item x="106"/>
        <item x="29"/>
        <item x="25"/>
        <item x="227"/>
        <item x="218"/>
        <item x="28"/>
        <item x="17"/>
        <item x="5"/>
        <item x="108"/>
        <item x="9"/>
        <item x="51"/>
        <item x="56"/>
        <item x="94"/>
        <item x="91"/>
        <item x="71"/>
        <item x="43"/>
        <item x="14"/>
        <item x="22"/>
        <item x="148"/>
        <item x="39"/>
        <item x="6"/>
        <item x="0"/>
      </items>
      <extLst>
        <ext xmlns:x14="http://schemas.microsoft.com/office/spreadsheetml/2009/9/main" uri="{2946ED86-A175-432a-8AC1-64E0C546D7DE}">
          <x14:pivotField fillDownLabels="1"/>
        </ext>
      </extLst>
    </pivotField>
  </pivotFields>
  <rowFields count="2">
    <field x="1"/>
    <field x="0"/>
  </rowFields>
  <rowItems count="7">
    <i>
      <x v="2"/>
      <x v="14"/>
    </i>
    <i>
      <x v="3"/>
      <x v="14"/>
    </i>
    <i>
      <x v="4"/>
      <x v="14"/>
    </i>
    <i>
      <x v="5"/>
      <x v="14"/>
    </i>
    <i>
      <x v="6"/>
      <x v="14"/>
    </i>
    <i>
      <x v="7"/>
      <x v="14"/>
    </i>
    <i>
      <x v="8"/>
      <x v="14"/>
    </i>
  </rowItems>
  <colFields count="1">
    <field x="-2"/>
  </colFields>
  <colItems count="5">
    <i>
      <x/>
    </i>
    <i i="1">
      <x v="1"/>
    </i>
    <i i="2">
      <x v="2"/>
    </i>
    <i i="3">
      <x v="3"/>
    </i>
    <i i="4">
      <x v="4"/>
    </i>
  </colItems>
  <dataFields count="5">
    <dataField name="Sum of 12. Property Rights and Rule-based Governance" fld="28" baseField="0" baseItem="0"/>
    <dataField name="Sum of 13. Quality of Budgetary and Financial Management" fld="29" baseField="0" baseItem="0"/>
    <dataField name="Sum of 14. Efficiency of Revenue Mobilization" fld="30" baseField="0" baseItem="0"/>
    <dataField name="Sum of 15. Quality of Public Administration" fld="31" baseField="0" baseItem="0"/>
    <dataField name="Sum of 16. Transparency, Accountability and Corruption in the Public Sector" fld="32" baseField="0" baseItem="0"/>
  </dataFields>
  <formats count="1">
    <format dxfId="54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183A670-05D1-4A45-A83A-525CC7793B7D}" name="PivotTable4"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24:G31"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1">
        <item h="1" x="37"/>
        <item h="1" x="0"/>
        <item x="35"/>
        <item x="33"/>
        <item x="34"/>
        <item x="32"/>
        <item x="31"/>
        <item x="29"/>
        <item x="30"/>
        <item h="1" x="1"/>
        <item h="1" x="2"/>
        <item h="1" x="3"/>
        <item h="1" x="4"/>
        <item h="1" x="5"/>
        <item h="1" x="39"/>
        <item h="1" x="36"/>
        <item h="1" x="6"/>
        <item h="1" x="7"/>
        <item h="1" x="8"/>
        <item h="1" x="9"/>
        <item h="1" x="10"/>
        <item h="1" x="11"/>
        <item h="1" x="12"/>
        <item h="1" x="13"/>
        <item h="1" x="38"/>
        <item h="1" x="14"/>
        <item h="1" x="15"/>
        <item h="1" x="40"/>
        <item h="1" x="16"/>
        <item h="1" x="17"/>
        <item h="1" x="18"/>
        <item h="1" x="19"/>
        <item h="1" x="2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5">
        <item x="2"/>
        <item x="1"/>
        <item x="3"/>
        <item x="0"/>
        <item x="4"/>
      </items>
      <extLst>
        <ext xmlns:x14="http://schemas.microsoft.com/office/spreadsheetml/2009/9/main" uri="{2946ED86-A175-432a-8AC1-64E0C546D7DE}">
          <x14:pivotField fillDownLabels="1"/>
        </ext>
      </extLst>
    </pivotField>
    <pivotField compact="0" outline="0" showAll="0" defaultSubtotal="0">
      <items count="10">
        <item x="7"/>
        <item x="0"/>
        <item x="4"/>
        <item x="5"/>
        <item x="6"/>
        <item x="8"/>
        <item x="3"/>
        <item x="1"/>
        <item x="2"/>
        <item x="9"/>
      </items>
      <extLst>
        <ext xmlns:x14="http://schemas.microsoft.com/office/spreadsheetml/2009/9/main" uri="{2946ED86-A175-432a-8AC1-64E0C546D7DE}">
          <x14:pivotField fillDownLabels="1"/>
        </ext>
      </extLst>
    </pivotField>
    <pivotField compact="0" outline="0" showAll="0" defaultSubtotal="0">
      <items count="81">
        <item x="6"/>
        <item x="3"/>
        <item x="4"/>
        <item x="7"/>
        <item x="29"/>
        <item x="35"/>
        <item x="73"/>
        <item x="41"/>
        <item x="9"/>
        <item x="59"/>
        <item x="65"/>
        <item x="68"/>
        <item x="47"/>
        <item x="52"/>
        <item x="5"/>
        <item x="58"/>
        <item x="17"/>
        <item x="75"/>
        <item x="63"/>
        <item x="71"/>
        <item x="72"/>
        <item x="64"/>
        <item x="62"/>
        <item x="77"/>
        <item x="53"/>
        <item x="27"/>
        <item x="15"/>
        <item x="28"/>
        <item x="66"/>
        <item x="26"/>
        <item x="32"/>
        <item x="8"/>
        <item x="67"/>
        <item x="76"/>
        <item x="22"/>
        <item x="39"/>
        <item x="60"/>
        <item x="34"/>
        <item x="57"/>
        <item x="54"/>
        <item x="23"/>
        <item x="51"/>
        <item x="40"/>
        <item x="21"/>
        <item x="74"/>
        <item x="55"/>
        <item x="44"/>
        <item x="33"/>
        <item x="46"/>
        <item x="45"/>
        <item x="78"/>
        <item x="10"/>
        <item x="69"/>
        <item x="61"/>
        <item x="16"/>
        <item x="1"/>
        <item x="80"/>
        <item x="20"/>
        <item x="12"/>
        <item x="70"/>
        <item x="56"/>
        <item x="24"/>
        <item x="31"/>
        <item x="36"/>
        <item x="18"/>
        <item x="19"/>
        <item x="13"/>
        <item x="42"/>
        <item x="11"/>
        <item x="43"/>
        <item x="38"/>
        <item x="30"/>
        <item x="79"/>
        <item x="49"/>
        <item x="25"/>
        <item x="48"/>
        <item x="37"/>
        <item x="2"/>
        <item x="0"/>
        <item x="14"/>
        <item x="5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229">
        <item x="204"/>
        <item x="12"/>
        <item x="60"/>
        <item x="58"/>
        <item x="10"/>
        <item x="169"/>
        <item x="196"/>
        <item x="213"/>
        <item x="42"/>
        <item x="172"/>
        <item x="18"/>
        <item x="127"/>
        <item x="132"/>
        <item x="31"/>
        <item x="11"/>
        <item x="24"/>
        <item x="176"/>
        <item x="181"/>
        <item x="206"/>
        <item x="183"/>
        <item x="35"/>
        <item x="73"/>
        <item x="167"/>
        <item x="221"/>
        <item x="149"/>
        <item x="209"/>
        <item x="49"/>
        <item x="113"/>
        <item x="203"/>
        <item x="173"/>
        <item x="119"/>
        <item x="177"/>
        <item x="166"/>
        <item x="156"/>
        <item x="164"/>
        <item x="165"/>
        <item x="191"/>
        <item x="182"/>
        <item x="54"/>
        <item x="168"/>
        <item x="179"/>
        <item x="157"/>
        <item x="174"/>
        <item x="34"/>
        <item x="188"/>
        <item x="40"/>
        <item x="72"/>
        <item x="45"/>
        <item x="50"/>
        <item x="136"/>
        <item x="171"/>
        <item x="153"/>
        <item x="163"/>
        <item x="133"/>
        <item x="81"/>
        <item x="48"/>
        <item x="192"/>
        <item x="46"/>
        <item x="159"/>
        <item x="139"/>
        <item x="215"/>
        <item x="84"/>
        <item x="147"/>
        <item x="107"/>
        <item x="2"/>
        <item x="7"/>
        <item x="187"/>
        <item x="170"/>
        <item x="142"/>
        <item x="146"/>
        <item x="189"/>
        <item x="131"/>
        <item x="95"/>
        <item x="151"/>
        <item x="155"/>
        <item x="217"/>
        <item x="41"/>
        <item x="23"/>
        <item x="61"/>
        <item x="175"/>
        <item x="185"/>
        <item x="86"/>
        <item x="141"/>
        <item x="186"/>
        <item x="152"/>
        <item x="190"/>
        <item x="184"/>
        <item x="205"/>
        <item x="162"/>
        <item x="160"/>
        <item x="161"/>
        <item x="158"/>
        <item x="30"/>
        <item x="122"/>
        <item x="3"/>
        <item x="211"/>
        <item x="219"/>
        <item x="134"/>
        <item x="129"/>
        <item x="210"/>
        <item x="77"/>
        <item x="68"/>
        <item x="199"/>
        <item x="220"/>
        <item x="83"/>
        <item x="90"/>
        <item x="88"/>
        <item x="138"/>
        <item x="97"/>
        <item x="222"/>
        <item x="74"/>
        <item x="125"/>
        <item x="20"/>
        <item x="4"/>
        <item x="16"/>
        <item x="212"/>
        <item x="101"/>
        <item x="140"/>
        <item x="65"/>
        <item x="150"/>
        <item x="93"/>
        <item x="66"/>
        <item x="228"/>
        <item x="197"/>
        <item x="154"/>
        <item x="64"/>
        <item x="121"/>
        <item x="178"/>
        <item x="82"/>
        <item x="143"/>
        <item x="69"/>
        <item x="214"/>
        <item x="198"/>
        <item x="62"/>
        <item x="38"/>
        <item x="21"/>
        <item x="224"/>
        <item x="130"/>
        <item x="202"/>
        <item x="216"/>
        <item x="33"/>
        <item x="103"/>
        <item x="145"/>
        <item x="112"/>
        <item x="67"/>
        <item x="87"/>
        <item x="128"/>
        <item x="208"/>
        <item x="102"/>
        <item x="76"/>
        <item x="98"/>
        <item x="27"/>
        <item x="26"/>
        <item x="37"/>
        <item x="44"/>
        <item x="201"/>
        <item x="123"/>
        <item x="126"/>
        <item x="100"/>
        <item x="115"/>
        <item x="144"/>
        <item x="135"/>
        <item x="89"/>
        <item x="207"/>
        <item x="63"/>
        <item x="57"/>
        <item x="36"/>
        <item x="225"/>
        <item x="137"/>
        <item x="223"/>
        <item x="195"/>
        <item x="96"/>
        <item x="92"/>
        <item x="194"/>
        <item x="32"/>
        <item x="110"/>
        <item x="78"/>
        <item x="79"/>
        <item x="1"/>
        <item x="70"/>
        <item x="120"/>
        <item x="124"/>
        <item x="114"/>
        <item x="118"/>
        <item x="109"/>
        <item x="99"/>
        <item x="53"/>
        <item x="59"/>
        <item x="200"/>
        <item x="75"/>
        <item x="85"/>
        <item x="80"/>
        <item x="105"/>
        <item x="111"/>
        <item x="19"/>
        <item x="55"/>
        <item x="117"/>
        <item x="15"/>
        <item x="226"/>
        <item x="180"/>
        <item x="52"/>
        <item x="193"/>
        <item x="8"/>
        <item x="13"/>
        <item x="47"/>
        <item x="116"/>
        <item x="104"/>
        <item x="106"/>
        <item x="29"/>
        <item x="25"/>
        <item x="227"/>
        <item x="218"/>
        <item x="28"/>
        <item x="17"/>
        <item x="5"/>
        <item x="108"/>
        <item x="9"/>
        <item x="51"/>
        <item x="56"/>
        <item x="94"/>
        <item x="91"/>
        <item x="71"/>
        <item x="43"/>
        <item x="14"/>
        <item x="22"/>
        <item x="148"/>
        <item x="39"/>
        <item x="6"/>
        <item x="0"/>
      </items>
      <extLst>
        <ext xmlns:x14="http://schemas.microsoft.com/office/spreadsheetml/2009/9/main" uri="{2946ED86-A175-432a-8AC1-64E0C546D7DE}">
          <x14:pivotField fillDownLabels="1"/>
        </ext>
      </extLst>
    </pivotField>
  </pivotFields>
  <rowFields count="2">
    <field x="1"/>
    <field x="0"/>
  </rowFields>
  <rowItems count="7">
    <i>
      <x v="2"/>
      <x v="14"/>
    </i>
    <i>
      <x v="3"/>
      <x v="14"/>
    </i>
    <i>
      <x v="4"/>
      <x v="14"/>
    </i>
    <i>
      <x v="5"/>
      <x v="14"/>
    </i>
    <i>
      <x v="6"/>
      <x v="14"/>
    </i>
    <i>
      <x v="7"/>
      <x v="14"/>
    </i>
    <i>
      <x v="8"/>
      <x v="14"/>
    </i>
  </rowItems>
  <colFields count="1">
    <field x="-2"/>
  </colFields>
  <colItems count="5">
    <i>
      <x/>
    </i>
    <i i="1">
      <x v="1"/>
    </i>
    <i i="2">
      <x v="2"/>
    </i>
    <i i="3">
      <x v="3"/>
    </i>
    <i i="4">
      <x v="4"/>
    </i>
  </colItems>
  <dataFields count="5">
    <dataField name="Sum of 7. Gender Equality " fld="22" baseField="0" baseItem="0"/>
    <dataField name="Sum of 8. Equity of Public Resource Use" fld="23" baseField="0" baseItem="0"/>
    <dataField name="Sum of 9. Building Human Resources" fld="24" baseField="0" baseItem="0"/>
    <dataField name="Sum of 10. Social Protection and Labor" fld="25" baseField="0" baseItem="0"/>
    <dataField name="Sum of 11. Policies and Institutions for Environmental Sustainability" fld="26" baseField="0" baseItem="0"/>
  </dataFields>
  <formats count="1">
    <format dxfId="54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BF85E2C1-8557-4D33-B9D7-1FA89D9EF12B}" name="PivotTable3"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14:E21"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1">
        <item h="1" x="37"/>
        <item h="1" x="0"/>
        <item x="35"/>
        <item x="33"/>
        <item x="34"/>
        <item x="32"/>
        <item x="31"/>
        <item x="29"/>
        <item x="30"/>
        <item h="1" x="1"/>
        <item h="1" x="2"/>
        <item h="1" x="3"/>
        <item h="1" x="4"/>
        <item h="1" x="5"/>
        <item h="1" x="39"/>
        <item h="1" x="36"/>
        <item h="1" x="6"/>
        <item h="1" x="7"/>
        <item h="1" x="8"/>
        <item h="1" x="9"/>
        <item h="1" x="10"/>
        <item h="1" x="11"/>
        <item h="1" x="12"/>
        <item h="1" x="13"/>
        <item h="1" x="38"/>
        <item h="1" x="14"/>
        <item h="1" x="15"/>
        <item h="1" x="40"/>
        <item h="1" x="16"/>
        <item h="1" x="17"/>
        <item h="1" x="18"/>
        <item h="1" x="19"/>
        <item h="1" x="2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5">
        <item x="2"/>
        <item x="1"/>
        <item x="3"/>
        <item x="0"/>
        <item x="4"/>
      </items>
      <extLst>
        <ext xmlns:x14="http://schemas.microsoft.com/office/spreadsheetml/2009/9/main" uri="{2946ED86-A175-432a-8AC1-64E0C546D7DE}">
          <x14:pivotField fillDownLabels="1"/>
        </ext>
      </extLst>
    </pivotField>
    <pivotField compact="0" outline="0" showAll="0" defaultSubtotal="0">
      <items count="10">
        <item x="7"/>
        <item x="0"/>
        <item x="4"/>
        <item x="5"/>
        <item x="6"/>
        <item x="8"/>
        <item x="3"/>
        <item x="1"/>
        <item x="2"/>
        <item x="9"/>
      </items>
      <extLst>
        <ext xmlns:x14="http://schemas.microsoft.com/office/spreadsheetml/2009/9/main" uri="{2946ED86-A175-432a-8AC1-64E0C546D7DE}">
          <x14:pivotField fillDownLabels="1"/>
        </ext>
      </extLst>
    </pivotField>
    <pivotField compact="0" outline="0" showAll="0" defaultSubtotal="0">
      <items count="81">
        <item x="6"/>
        <item x="3"/>
        <item x="4"/>
        <item x="7"/>
        <item x="29"/>
        <item x="35"/>
        <item x="73"/>
        <item x="41"/>
        <item x="9"/>
        <item x="59"/>
        <item x="65"/>
        <item x="68"/>
        <item x="47"/>
        <item x="52"/>
        <item x="5"/>
        <item x="58"/>
        <item x="17"/>
        <item x="75"/>
        <item x="63"/>
        <item x="71"/>
        <item x="72"/>
        <item x="64"/>
        <item x="62"/>
        <item x="77"/>
        <item x="53"/>
        <item x="27"/>
        <item x="15"/>
        <item x="28"/>
        <item x="66"/>
        <item x="26"/>
        <item x="32"/>
        <item x="8"/>
        <item x="67"/>
        <item x="76"/>
        <item x="22"/>
        <item x="39"/>
        <item x="60"/>
        <item x="34"/>
        <item x="57"/>
        <item x="54"/>
        <item x="23"/>
        <item x="51"/>
        <item x="40"/>
        <item x="21"/>
        <item x="74"/>
        <item x="55"/>
        <item x="44"/>
        <item x="33"/>
        <item x="46"/>
        <item x="45"/>
        <item x="78"/>
        <item x="10"/>
        <item x="69"/>
        <item x="61"/>
        <item x="16"/>
        <item x="1"/>
        <item x="80"/>
        <item x="20"/>
        <item x="12"/>
        <item x="70"/>
        <item x="56"/>
        <item x="24"/>
        <item x="31"/>
        <item x="36"/>
        <item x="18"/>
        <item x="19"/>
        <item x="13"/>
        <item x="42"/>
        <item x="11"/>
        <item x="43"/>
        <item x="38"/>
        <item x="30"/>
        <item x="79"/>
        <item x="49"/>
        <item x="25"/>
        <item x="48"/>
        <item x="37"/>
        <item x="2"/>
        <item x="0"/>
        <item x="14"/>
        <item x="5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229">
        <item x="204"/>
        <item x="12"/>
        <item x="60"/>
        <item x="58"/>
        <item x="10"/>
        <item x="169"/>
        <item x="196"/>
        <item x="213"/>
        <item x="42"/>
        <item x="172"/>
        <item x="18"/>
        <item x="127"/>
        <item x="132"/>
        <item x="31"/>
        <item x="11"/>
        <item x="24"/>
        <item x="176"/>
        <item x="181"/>
        <item x="206"/>
        <item x="183"/>
        <item x="35"/>
        <item x="73"/>
        <item x="167"/>
        <item x="221"/>
        <item x="149"/>
        <item x="209"/>
        <item x="49"/>
        <item x="113"/>
        <item x="203"/>
        <item x="173"/>
        <item x="119"/>
        <item x="177"/>
        <item x="166"/>
        <item x="156"/>
        <item x="164"/>
        <item x="165"/>
        <item x="191"/>
        <item x="182"/>
        <item x="54"/>
        <item x="168"/>
        <item x="179"/>
        <item x="157"/>
        <item x="174"/>
        <item x="34"/>
        <item x="188"/>
        <item x="40"/>
        <item x="72"/>
        <item x="45"/>
        <item x="50"/>
        <item x="136"/>
        <item x="171"/>
        <item x="153"/>
        <item x="163"/>
        <item x="133"/>
        <item x="81"/>
        <item x="48"/>
        <item x="192"/>
        <item x="46"/>
        <item x="159"/>
        <item x="139"/>
        <item x="215"/>
        <item x="84"/>
        <item x="147"/>
        <item x="107"/>
        <item x="2"/>
        <item x="7"/>
        <item x="187"/>
        <item x="170"/>
        <item x="142"/>
        <item x="146"/>
        <item x="189"/>
        <item x="131"/>
        <item x="95"/>
        <item x="151"/>
        <item x="155"/>
        <item x="217"/>
        <item x="41"/>
        <item x="23"/>
        <item x="61"/>
        <item x="175"/>
        <item x="185"/>
        <item x="86"/>
        <item x="141"/>
        <item x="186"/>
        <item x="152"/>
        <item x="190"/>
        <item x="184"/>
        <item x="205"/>
        <item x="162"/>
        <item x="160"/>
        <item x="161"/>
        <item x="158"/>
        <item x="30"/>
        <item x="122"/>
        <item x="3"/>
        <item x="211"/>
        <item x="219"/>
        <item x="134"/>
        <item x="129"/>
        <item x="210"/>
        <item x="77"/>
        <item x="68"/>
        <item x="199"/>
        <item x="220"/>
        <item x="83"/>
        <item x="90"/>
        <item x="88"/>
        <item x="138"/>
        <item x="97"/>
        <item x="222"/>
        <item x="74"/>
        <item x="125"/>
        <item x="20"/>
        <item x="4"/>
        <item x="16"/>
        <item x="212"/>
        <item x="101"/>
        <item x="140"/>
        <item x="65"/>
        <item x="150"/>
        <item x="93"/>
        <item x="66"/>
        <item x="228"/>
        <item x="197"/>
        <item x="154"/>
        <item x="64"/>
        <item x="121"/>
        <item x="178"/>
        <item x="82"/>
        <item x="143"/>
        <item x="69"/>
        <item x="214"/>
        <item x="198"/>
        <item x="62"/>
        <item x="38"/>
        <item x="21"/>
        <item x="224"/>
        <item x="130"/>
        <item x="202"/>
        <item x="216"/>
        <item x="33"/>
        <item x="103"/>
        <item x="145"/>
        <item x="112"/>
        <item x="67"/>
        <item x="87"/>
        <item x="128"/>
        <item x="208"/>
        <item x="102"/>
        <item x="76"/>
        <item x="98"/>
        <item x="27"/>
        <item x="26"/>
        <item x="37"/>
        <item x="44"/>
        <item x="201"/>
        <item x="123"/>
        <item x="126"/>
        <item x="100"/>
        <item x="115"/>
        <item x="144"/>
        <item x="135"/>
        <item x="89"/>
        <item x="207"/>
        <item x="63"/>
        <item x="57"/>
        <item x="36"/>
        <item x="225"/>
        <item x="137"/>
        <item x="223"/>
        <item x="195"/>
        <item x="96"/>
        <item x="92"/>
        <item x="194"/>
        <item x="32"/>
        <item x="110"/>
        <item x="78"/>
        <item x="79"/>
        <item x="1"/>
        <item x="70"/>
        <item x="120"/>
        <item x="124"/>
        <item x="114"/>
        <item x="118"/>
        <item x="109"/>
        <item x="99"/>
        <item x="53"/>
        <item x="59"/>
        <item x="200"/>
        <item x="75"/>
        <item x="85"/>
        <item x="80"/>
        <item x="105"/>
        <item x="111"/>
        <item x="19"/>
        <item x="55"/>
        <item x="117"/>
        <item x="15"/>
        <item x="226"/>
        <item x="180"/>
        <item x="52"/>
        <item x="193"/>
        <item x="8"/>
        <item x="13"/>
        <item x="47"/>
        <item x="116"/>
        <item x="104"/>
        <item x="106"/>
        <item x="29"/>
        <item x="25"/>
        <item x="227"/>
        <item x="218"/>
        <item x="28"/>
        <item x="17"/>
        <item x="5"/>
        <item x="108"/>
        <item x="9"/>
        <item x="51"/>
        <item x="56"/>
        <item x="94"/>
        <item x="91"/>
        <item x="71"/>
        <item x="43"/>
        <item x="14"/>
        <item x="22"/>
        <item x="148"/>
        <item x="39"/>
        <item x="6"/>
        <item x="0"/>
      </items>
      <extLst>
        <ext xmlns:x14="http://schemas.microsoft.com/office/spreadsheetml/2009/9/main" uri="{2946ED86-A175-432a-8AC1-64E0C546D7DE}">
          <x14:pivotField fillDownLabels="1"/>
        </ext>
      </extLst>
    </pivotField>
  </pivotFields>
  <rowFields count="2">
    <field x="1"/>
    <field x="0"/>
  </rowFields>
  <rowItems count="7">
    <i>
      <x v="2"/>
      <x v="14"/>
    </i>
    <i>
      <x v="3"/>
      <x v="14"/>
    </i>
    <i>
      <x v="4"/>
      <x v="14"/>
    </i>
    <i>
      <x v="5"/>
      <x v="14"/>
    </i>
    <i>
      <x v="6"/>
      <x v="14"/>
    </i>
    <i>
      <x v="7"/>
      <x v="14"/>
    </i>
    <i>
      <x v="8"/>
      <x v="14"/>
    </i>
  </rowItems>
  <colFields count="1">
    <field x="-2"/>
  </colFields>
  <colItems count="3">
    <i>
      <x/>
    </i>
    <i i="1">
      <x v="1"/>
    </i>
    <i i="2">
      <x v="2"/>
    </i>
  </colItems>
  <dataFields count="3">
    <dataField name="Sum of 4. Trade " fld="18" baseField="0" baseItem="0"/>
    <dataField name="Sum of 5. Financial Sector " fld="19" baseField="0" baseItem="0"/>
    <dataField name="Sum of 6. Business Regulatory Environment " fld="20" baseField="0" baseItem="0"/>
  </dataFields>
  <formats count="1">
    <format dxfId="54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098BC1C-E0B3-451D-A22E-14BA1153C2D7}"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E10" firstHeaderRow="0" firstDataRow="1" firstDataCol="2"/>
  <pivotFields count="38">
    <pivotField axis="axisRow" compact="0" outline="0" showAll="0" defaultSubtotal="0">
      <items count="15">
        <item h="1" x="0"/>
        <item h="1" x="1"/>
        <item h="1" x="2"/>
        <item h="1" x="3"/>
        <item h="1" x="4"/>
        <item h="1" x="5"/>
        <item h="1" x="6"/>
        <item h="1" x="7"/>
        <item h="1" x="8"/>
        <item h="1" x="9"/>
        <item h="1" x="10"/>
        <item h="1" x="11"/>
        <item h="1" x="12"/>
        <item h="1" x="13"/>
        <item x="14"/>
      </items>
      <extLst>
        <ext xmlns:x14="http://schemas.microsoft.com/office/spreadsheetml/2009/9/main" uri="{2946ED86-A175-432a-8AC1-64E0C546D7DE}">
          <x14:pivotField fillDownLabels="1"/>
        </ext>
      </extLst>
    </pivotField>
    <pivotField axis="axisRow" compact="0" outline="0" showAll="0" defaultSubtotal="0">
      <items count="41">
        <item h="1" x="37"/>
        <item h="1" x="0"/>
        <item x="35"/>
        <item x="33"/>
        <item x="34"/>
        <item x="32"/>
        <item x="31"/>
        <item x="29"/>
        <item x="30"/>
        <item h="1" x="1"/>
        <item h="1" x="2"/>
        <item h="1" x="3"/>
        <item h="1" x="4"/>
        <item h="1" x="5"/>
        <item h="1" x="39"/>
        <item h="1" x="36"/>
        <item h="1" x="6"/>
        <item h="1" x="7"/>
        <item h="1" x="8"/>
        <item h="1" x="9"/>
        <item h="1" x="10"/>
        <item h="1" x="11"/>
        <item h="1" x="12"/>
        <item h="1" x="13"/>
        <item h="1" x="38"/>
        <item h="1" x="14"/>
        <item h="1" x="15"/>
        <item h="1" x="40"/>
        <item h="1" x="16"/>
        <item h="1" x="17"/>
        <item h="1" x="18"/>
        <item h="1" x="19"/>
        <item h="1" x="20"/>
        <item h="1" x="21"/>
        <item h="1" x="22"/>
        <item h="1" x="23"/>
        <item h="1" x="24"/>
        <item h="1" x="25"/>
        <item h="1" x="26"/>
        <item h="1" x="27"/>
        <item h="1" x="2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5">
        <item x="2"/>
        <item x="1"/>
        <item x="3"/>
        <item x="0"/>
        <item x="4"/>
      </items>
      <extLst>
        <ext xmlns:x14="http://schemas.microsoft.com/office/spreadsheetml/2009/9/main" uri="{2946ED86-A175-432a-8AC1-64E0C546D7DE}">
          <x14:pivotField fillDownLabels="1"/>
        </ext>
      </extLst>
    </pivotField>
    <pivotField compact="0" outline="0" showAll="0" defaultSubtotal="0">
      <items count="10">
        <item x="7"/>
        <item x="0"/>
        <item x="4"/>
        <item x="5"/>
        <item x="6"/>
        <item x="8"/>
        <item x="3"/>
        <item x="1"/>
        <item x="2"/>
        <item x="9"/>
      </items>
      <extLst>
        <ext xmlns:x14="http://schemas.microsoft.com/office/spreadsheetml/2009/9/main" uri="{2946ED86-A175-432a-8AC1-64E0C546D7DE}">
          <x14:pivotField fillDownLabels="1"/>
        </ext>
      </extLst>
    </pivotField>
    <pivotField dataField="1" compact="0" outline="0" showAll="0" defaultSubtotal="0">
      <items count="81">
        <item x="6"/>
        <item x="3"/>
        <item x="4"/>
        <item x="7"/>
        <item x="29"/>
        <item x="35"/>
        <item x="73"/>
        <item x="41"/>
        <item x="9"/>
        <item x="59"/>
        <item x="65"/>
        <item x="68"/>
        <item x="47"/>
        <item x="52"/>
        <item x="5"/>
        <item x="58"/>
        <item x="17"/>
        <item x="75"/>
        <item x="63"/>
        <item x="71"/>
        <item x="72"/>
        <item x="64"/>
        <item x="62"/>
        <item x="77"/>
        <item x="53"/>
        <item x="27"/>
        <item x="15"/>
        <item x="28"/>
        <item x="66"/>
        <item x="26"/>
        <item x="32"/>
        <item x="8"/>
        <item x="67"/>
        <item x="76"/>
        <item x="22"/>
        <item x="39"/>
        <item x="60"/>
        <item x="34"/>
        <item x="57"/>
        <item x="54"/>
        <item x="23"/>
        <item x="51"/>
        <item x="40"/>
        <item x="21"/>
        <item x="74"/>
        <item x="55"/>
        <item x="44"/>
        <item x="33"/>
        <item x="46"/>
        <item x="45"/>
        <item x="78"/>
        <item x="10"/>
        <item x="69"/>
        <item x="61"/>
        <item x="16"/>
        <item x="1"/>
        <item x="80"/>
        <item x="20"/>
        <item x="12"/>
        <item x="70"/>
        <item x="56"/>
        <item x="24"/>
        <item x="31"/>
        <item x="36"/>
        <item x="18"/>
        <item x="19"/>
        <item x="13"/>
        <item x="42"/>
        <item x="11"/>
        <item x="43"/>
        <item x="38"/>
        <item x="30"/>
        <item x="79"/>
        <item x="49"/>
        <item x="25"/>
        <item x="48"/>
        <item x="37"/>
        <item x="2"/>
        <item x="0"/>
        <item x="14"/>
        <item x="50"/>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229">
        <item x="204"/>
        <item x="12"/>
        <item x="60"/>
        <item x="58"/>
        <item x="10"/>
        <item x="169"/>
        <item x="196"/>
        <item x="213"/>
        <item x="42"/>
        <item x="172"/>
        <item x="18"/>
        <item x="127"/>
        <item x="132"/>
        <item x="31"/>
        <item x="11"/>
        <item x="24"/>
        <item x="176"/>
        <item x="181"/>
        <item x="206"/>
        <item x="183"/>
        <item x="35"/>
        <item x="73"/>
        <item x="167"/>
        <item x="221"/>
        <item x="149"/>
        <item x="209"/>
        <item x="49"/>
        <item x="113"/>
        <item x="203"/>
        <item x="173"/>
        <item x="119"/>
        <item x="177"/>
        <item x="166"/>
        <item x="156"/>
        <item x="164"/>
        <item x="165"/>
        <item x="191"/>
        <item x="182"/>
        <item x="54"/>
        <item x="168"/>
        <item x="179"/>
        <item x="157"/>
        <item x="174"/>
        <item x="34"/>
        <item x="188"/>
        <item x="40"/>
        <item x="72"/>
        <item x="45"/>
        <item x="50"/>
        <item x="136"/>
        <item x="171"/>
        <item x="153"/>
        <item x="163"/>
        <item x="133"/>
        <item x="81"/>
        <item x="48"/>
        <item x="192"/>
        <item x="46"/>
        <item x="159"/>
        <item x="139"/>
        <item x="215"/>
        <item x="84"/>
        <item x="147"/>
        <item x="107"/>
        <item x="2"/>
        <item x="7"/>
        <item x="187"/>
        <item x="170"/>
        <item x="142"/>
        <item x="146"/>
        <item x="189"/>
        <item x="131"/>
        <item x="95"/>
        <item x="151"/>
        <item x="155"/>
        <item x="217"/>
        <item x="41"/>
        <item x="23"/>
        <item x="61"/>
        <item x="175"/>
        <item x="185"/>
        <item x="86"/>
        <item x="141"/>
        <item x="186"/>
        <item x="152"/>
        <item x="190"/>
        <item x="184"/>
        <item x="205"/>
        <item x="162"/>
        <item x="160"/>
        <item x="161"/>
        <item x="158"/>
        <item x="30"/>
        <item x="122"/>
        <item x="3"/>
        <item x="211"/>
        <item x="219"/>
        <item x="134"/>
        <item x="129"/>
        <item x="210"/>
        <item x="77"/>
        <item x="68"/>
        <item x="199"/>
        <item x="220"/>
        <item x="83"/>
        <item x="90"/>
        <item x="88"/>
        <item x="138"/>
        <item x="97"/>
        <item x="222"/>
        <item x="74"/>
        <item x="125"/>
        <item x="20"/>
        <item x="4"/>
        <item x="16"/>
        <item x="212"/>
        <item x="101"/>
        <item x="140"/>
        <item x="65"/>
        <item x="150"/>
        <item x="93"/>
        <item x="66"/>
        <item x="228"/>
        <item x="197"/>
        <item x="154"/>
        <item x="64"/>
        <item x="121"/>
        <item x="178"/>
        <item x="82"/>
        <item x="143"/>
        <item x="69"/>
        <item x="214"/>
        <item x="198"/>
        <item x="62"/>
        <item x="38"/>
        <item x="21"/>
        <item x="224"/>
        <item x="130"/>
        <item x="202"/>
        <item x="216"/>
        <item x="33"/>
        <item x="103"/>
        <item x="145"/>
        <item x="112"/>
        <item x="67"/>
        <item x="87"/>
        <item x="128"/>
        <item x="208"/>
        <item x="102"/>
        <item x="76"/>
        <item x="98"/>
        <item x="27"/>
        <item x="26"/>
        <item x="37"/>
        <item x="44"/>
        <item x="201"/>
        <item x="123"/>
        <item x="126"/>
        <item x="100"/>
        <item x="115"/>
        <item x="144"/>
        <item x="135"/>
        <item x="89"/>
        <item x="207"/>
        <item x="63"/>
        <item x="57"/>
        <item x="36"/>
        <item x="225"/>
        <item x="137"/>
        <item x="223"/>
        <item x="195"/>
        <item x="96"/>
        <item x="92"/>
        <item x="194"/>
        <item x="32"/>
        <item x="110"/>
        <item x="78"/>
        <item x="79"/>
        <item x="1"/>
        <item x="70"/>
        <item x="120"/>
        <item x="124"/>
        <item x="114"/>
        <item x="118"/>
        <item x="109"/>
        <item x="99"/>
        <item x="53"/>
        <item x="59"/>
        <item x="200"/>
        <item x="75"/>
        <item x="85"/>
        <item x="80"/>
        <item x="105"/>
        <item x="111"/>
        <item x="19"/>
        <item x="55"/>
        <item x="117"/>
        <item x="15"/>
        <item x="226"/>
        <item x="180"/>
        <item x="52"/>
        <item x="193"/>
        <item x="8"/>
        <item x="13"/>
        <item x="47"/>
        <item x="116"/>
        <item x="104"/>
        <item x="106"/>
        <item x="29"/>
        <item x="25"/>
        <item x="227"/>
        <item x="218"/>
        <item x="28"/>
        <item x="17"/>
        <item x="5"/>
        <item x="108"/>
        <item x="9"/>
        <item x="51"/>
        <item x="56"/>
        <item x="94"/>
        <item x="91"/>
        <item x="71"/>
        <item x="43"/>
        <item x="14"/>
        <item x="22"/>
        <item x="148"/>
        <item x="39"/>
        <item x="6"/>
        <item x="0"/>
      </items>
      <extLst>
        <ext xmlns:x14="http://schemas.microsoft.com/office/spreadsheetml/2009/9/main" uri="{2946ED86-A175-432a-8AC1-64E0C546D7DE}">
          <x14:pivotField fillDownLabels="1"/>
        </ext>
      </extLst>
    </pivotField>
  </pivotFields>
  <rowFields count="2">
    <field x="1"/>
    <field x="0"/>
  </rowFields>
  <rowItems count="7">
    <i>
      <x v="2"/>
      <x v="14"/>
    </i>
    <i>
      <x v="3"/>
      <x v="14"/>
    </i>
    <i>
      <x v="4"/>
      <x v="14"/>
    </i>
    <i>
      <x v="5"/>
      <x v="14"/>
    </i>
    <i>
      <x v="6"/>
      <x v="14"/>
    </i>
    <i>
      <x v="7"/>
      <x v="14"/>
    </i>
    <i>
      <x v="8"/>
      <x v="14"/>
    </i>
  </rowItems>
  <colFields count="1">
    <field x="-2"/>
  </colFields>
  <colItems count="3">
    <i>
      <x/>
    </i>
    <i i="1">
      <x v="1"/>
    </i>
    <i i="2">
      <x v="2"/>
    </i>
  </colItems>
  <dataFields count="3">
    <dataField name="Sum of 1. Monetary and Exchange Rate Policies" fld="14" baseField="0" baseItem="0"/>
    <dataField name="Sum of 2. Fiscal Policy" fld="15" baseField="0" baseItem="0"/>
    <dataField name="Sum of 3. Debt Policy and Management" fld="16" baseField="0" baseItem="0"/>
  </dataFields>
  <formats count="1">
    <format dxfId="54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F0D35A7-368C-4651-8FB8-42A8A1ABC517}" name="PivotTable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M45:AN57" firstHeaderRow="1" firstDataRow="1" firstDataCol="1" rowPageCount="1" colPageCount="1"/>
  <pivotFields count="38">
    <pivotField axis="axisPage" multipleItemSelectionAllowed="1" showAll="0">
      <items count="16">
        <item h="1" x="0"/>
        <item h="1" x="1"/>
        <item h="1" x="2"/>
        <item h="1" x="3"/>
        <item h="1" x="4"/>
        <item h="1" x="5"/>
        <item h="1" x="6"/>
        <item h="1" x="7"/>
        <item h="1" x="8"/>
        <item h="1" x="9"/>
        <item h="1" x="10"/>
        <item h="1" x="11"/>
        <item h="1" x="12"/>
        <item h="1" x="13"/>
        <item x="14"/>
        <item t="default"/>
      </items>
    </pivotField>
    <pivotField axis="axisRow" showAll="0" sortType="descending">
      <items count="42">
        <item x="28"/>
        <item x="27"/>
        <item x="26"/>
        <item x="25"/>
        <item x="24"/>
        <item x="23"/>
        <item x="22"/>
        <item x="21"/>
        <item x="20"/>
        <item x="19"/>
        <item x="18"/>
        <item x="17"/>
        <item x="16"/>
        <item x="40"/>
        <item x="15"/>
        <item x="14"/>
        <item x="38"/>
        <item x="13"/>
        <item x="12"/>
        <item x="11"/>
        <item x="10"/>
        <item x="9"/>
        <item x="8"/>
        <item x="7"/>
        <item x="6"/>
        <item x="36"/>
        <item x="39"/>
        <item x="5"/>
        <item x="4"/>
        <item x="3"/>
        <item x="2"/>
        <item x="1"/>
        <item x="30"/>
        <item x="29"/>
        <item x="31"/>
        <item x="32"/>
        <item x="34"/>
        <item x="33"/>
        <item x="35"/>
        <item x="0"/>
        <item x="37"/>
        <item t="default"/>
      </items>
    </pivotField>
    <pivotField showAll="0"/>
    <pivotField showAll="0"/>
    <pivotField showAll="0"/>
    <pivotField showAll="0"/>
    <pivotField showAll="0"/>
    <pivotField showAll="0"/>
    <pivotField showAll="0"/>
    <pivotField showAll="0"/>
    <pivotField showAll="0"/>
    <pivotField showAll="0"/>
    <pivotField showAll="0">
      <items count="6">
        <item h="1" x="2"/>
        <item x="1"/>
        <item h="1" x="3"/>
        <item h="1" x="0"/>
        <item h="1" x="4"/>
        <item t="default"/>
      </items>
    </pivotField>
    <pivotField showAll="0">
      <items count="11">
        <item x="7"/>
        <item x="0"/>
        <item x="4"/>
        <item x="5"/>
        <item x="6"/>
        <item x="8"/>
        <item x="3"/>
        <item x="1"/>
        <item x="2"/>
        <item x="9"/>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
    <i>
      <x v="2"/>
    </i>
    <i>
      <x v="5"/>
    </i>
    <i>
      <x v="7"/>
    </i>
    <i>
      <x v="10"/>
    </i>
    <i>
      <x v="11"/>
    </i>
    <i>
      <x v="12"/>
    </i>
    <i>
      <x v="13"/>
    </i>
    <i>
      <x v="17"/>
    </i>
    <i>
      <x v="26"/>
    </i>
    <i>
      <x v="27"/>
    </i>
    <i>
      <x v="30"/>
    </i>
    <i t="grand">
      <x/>
    </i>
  </rowItems>
  <colItems count="1">
    <i/>
  </colItems>
  <pageFields count="1">
    <pageField fld="0" hier="-1"/>
  </pageFields>
  <dataFields count="1">
    <dataField name="Structural Policies" fld="21" baseField="0" baseItem="0"/>
  </dataFields>
  <formats count="16">
    <format dxfId="524">
      <pivotArea outline="0" collapsedLevelsAreSubtotals="1" fieldPosition="0"/>
    </format>
    <format dxfId="525">
      <pivotArea dataOnly="0" labelOnly="1" outline="0" fieldPosition="0">
        <references count="1">
          <reference field="4294967294" count="1">
            <x v="0"/>
          </reference>
        </references>
      </pivotArea>
    </format>
    <format dxfId="526">
      <pivotArea dataOnly="0" labelOnly="1" outline="0" fieldPosition="0">
        <references count="1">
          <reference field="4294967294" count="1">
            <x v="0"/>
          </reference>
        </references>
      </pivotArea>
    </format>
    <format dxfId="527">
      <pivotArea dataOnly="0" labelOnly="1" outline="0" fieldPosition="0">
        <references count="1">
          <reference field="4294967294" count="1">
            <x v="0"/>
          </reference>
        </references>
      </pivotArea>
    </format>
    <format dxfId="528">
      <pivotArea type="all" dataOnly="0" outline="0" fieldPosition="0"/>
    </format>
    <format dxfId="529">
      <pivotArea outline="0" collapsedLevelsAreSubtotals="1" fieldPosition="0"/>
    </format>
    <format dxfId="530">
      <pivotArea field="1" type="button" dataOnly="0" labelOnly="1" outline="0" axis="axisRow" fieldPosition="0"/>
    </format>
    <format dxfId="531">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32">
      <pivotArea dataOnly="0" labelOnly="1" grandRow="1" outline="0" fieldPosition="0"/>
    </format>
    <format dxfId="533">
      <pivotArea dataOnly="0" labelOnly="1" outline="0" axis="axisValues" fieldPosition="0"/>
    </format>
    <format dxfId="534">
      <pivotArea type="all" dataOnly="0" outline="0" fieldPosition="0"/>
    </format>
    <format dxfId="535">
      <pivotArea outline="0" collapsedLevelsAreSubtotals="1" fieldPosition="0"/>
    </format>
    <format dxfId="536">
      <pivotArea field="1" type="button" dataOnly="0" labelOnly="1" outline="0" axis="axisRow" fieldPosition="0"/>
    </format>
    <format dxfId="537">
      <pivotArea dataOnly="0" labelOnly="1" fieldPosition="0">
        <references count="1">
          <reference field="1" count="27">
            <x v="1"/>
            <x v="2"/>
            <x v="3"/>
            <x v="4"/>
            <x v="5"/>
            <x v="6"/>
            <x v="7"/>
            <x v="8"/>
            <x v="9"/>
            <x v="10"/>
            <x v="11"/>
            <x v="12"/>
            <x v="13"/>
            <x v="14"/>
            <x v="15"/>
            <x v="17"/>
            <x v="18"/>
            <x v="19"/>
            <x v="20"/>
            <x v="21"/>
            <x v="22"/>
            <x v="23"/>
            <x v="26"/>
            <x v="27"/>
            <x v="28"/>
            <x v="29"/>
            <x v="30"/>
          </reference>
        </references>
      </pivotArea>
    </format>
    <format dxfId="538">
      <pivotArea dataOnly="0" labelOnly="1" grandRow="1" outline="0" fieldPosition="0"/>
    </format>
    <format dxfId="539">
      <pivotArea dataOnly="0" labelOnly="1" outline="0" axis="axisValues" fieldPosition="0"/>
    </format>
  </formats>
  <chartFormats count="3">
    <chartFormat chart="0" format="1"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5"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3" xr10:uid="{FAAD91D7-0E98-43B8-8409-A7D77135CC88}" sourceName="Year">
  <pivotTables>
    <pivotTable tabId="20" name="PivotTable1"/>
    <pivotTable tabId="20" name="PivotTable2"/>
    <pivotTable tabId="20" name="PivotTable4"/>
    <pivotTable tabId="20" name="PivotTable5"/>
    <pivotTable tabId="20" name="PivotTable6"/>
    <pivotTable tabId="20" name="PivotTable7"/>
    <pivotTable tabId="20" name="PivotTable8"/>
  </pivotTables>
  <data>
    <tabular pivotCacheId="1123333476">
      <items count="15">
        <i x="0"/>
        <i x="1"/>
        <i x="2"/>
        <i x="3"/>
        <i x="4"/>
        <i x="5"/>
        <i x="6"/>
        <i x="7"/>
        <i x="8"/>
        <i x="9"/>
        <i x="10"/>
        <i x="11"/>
        <i x="12"/>
        <i x="13"/>
        <i x="1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2" xr10:uid="{B0B0BB89-33C4-47A8-9481-2F1889745EFD}" sourceName="Region">
  <pivotTables>
    <pivotTable tabId="20" name="PivotTable1"/>
    <pivotTable tabId="20" name="PivotTable2"/>
    <pivotTable tabId="20" name="PivotTable4"/>
    <pivotTable tabId="20" name="PivotTable5"/>
    <pivotTable tabId="20" name="PivotTable6"/>
    <pivotTable tabId="20" name="PivotTable7"/>
    <pivotTable tabId="20" name="PivotTable8"/>
  </pivotTables>
  <data>
    <tabular pivotCacheId="1123333476">
      <items count="10">
        <i x="0" s="1"/>
        <i x="4" s="1"/>
        <i x="3" s="1"/>
        <i x="1" s="1"/>
        <i x="2" s="1"/>
        <i x="7" s="1" nd="1"/>
        <i x="5" s="1" nd="1"/>
        <i x="6" s="1" nd="1"/>
        <i x="8" s="1" nd="1"/>
        <i x="9"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dicator" xr10:uid="{430CF4A3-03F1-4F18-A429-C3214C0DE127}" sourceName="Indicator">
  <pivotTables>
    <pivotTable tabId="28" name="PivotTable6"/>
  </pivotTables>
  <data>
    <tabular pivotCacheId="898263946">
      <items count="18">
        <i x="8" s="1"/>
        <i x="5"/>
        <i x="2"/>
        <i x="13"/>
        <i x="7"/>
        <i x="4"/>
        <i x="1"/>
        <i x="6"/>
        <i x="0"/>
        <i x="10"/>
        <i x="17"/>
        <i x="16"/>
        <i x="11"/>
        <i x="12"/>
        <i x="14"/>
        <i x="9"/>
        <i x="3"/>
        <i x="15"/>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luster" xr10:uid="{916577BD-0028-44E5-B80C-3451D5C929D0}" sourceName="Cluster">
  <pivotTables>
    <pivotTable tabId="30" name="PivotTable8"/>
  </pivotTables>
  <data>
    <tabular pivotCacheId="152167546">
      <items count="7">
        <i x="0"/>
        <i x="1"/>
        <i x="2"/>
        <i x="3"/>
        <i x="4"/>
        <i x="5" s="1"/>
        <i x="6"/>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_Group__based_on_OM_A1__as_of_2024" xr10:uid="{DF293041-425F-4521-B083-728DFD338FE2}" sourceName="Country Group_x000a_(based on OM A1, as of 2024)">
  <pivotTables>
    <pivotTable tabId="20" name="PivotTable1"/>
    <pivotTable tabId="20" name="PivotTable2"/>
    <pivotTable tabId="20" name="PivotTable4"/>
    <pivotTable tabId="20" name="PivotTable5"/>
    <pivotTable tabId="20" name="PivotTable6"/>
    <pivotTable tabId="20" name="PivotTable7"/>
    <pivotTable tabId="20" name="PivotTable8"/>
  </pivotTables>
  <data>
    <tabular pivotCacheId="1123333476">
      <items count="5">
        <i x="2"/>
        <i x="1" s="1"/>
        <i x="4"/>
        <i x="3" nd="1"/>
        <i x="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3" xr10:uid="{6E33E950-85D1-4C96-95C5-F608E0D5E55A}" cache="Slicer_Year3" caption="Year" startItem="8" rowHeight="234950"/>
  <slicer name="Region 2" xr10:uid="{80D00769-9390-4C26-8F07-D6F7D5D0F4EE}" cache="Slicer_Region2" caption="Region" rowHeight="234950"/>
  <slicer name="Country Group_x000a_(based on OM A1, as of 2024)" xr10:uid="{FFD32EDB-A2BE-4465-BE68-4EF2170E89E4}" cache="Slicer_Country_Group__based_on_OM_A1__as_of_2024" caption="Country Group_x000a_(based on OM A1, as of 2024)"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dicator" xr10:uid="{932275A8-1A6B-48E6-9C2E-90521F7D406C}" cache="Slicer_Indicator" caption="Indicator" rowHeight="23495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uster" xr10:uid="{1EF917EC-EF6E-4641-B37D-69428C38A77E}" cache="Slicer_Cluster" caption="Cluster" rowHeight="234950"/>
</slicer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6" Type="http://schemas.openxmlformats.org/officeDocument/2006/relationships/pivotTable" Target="../pivotTables/pivotTable8.xml"/><Relationship Id="rId5" Type="http://schemas.openxmlformats.org/officeDocument/2006/relationships/pivotTable" Target="../pivotTables/pivotTable7.xml"/><Relationship Id="rId4" Type="http://schemas.openxmlformats.org/officeDocument/2006/relationships/pivotTable" Target="../pivotTables/pivotTable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pivotTable" Target="../pivotTables/pivotTable11.xml"/><Relationship Id="rId7" Type="http://schemas.openxmlformats.org/officeDocument/2006/relationships/pivotTable" Target="../pivotTables/pivotTable15.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ivotTable" Target="../pivotTables/pivotTable14.xml"/><Relationship Id="rId5" Type="http://schemas.openxmlformats.org/officeDocument/2006/relationships/pivotTable" Target="../pivotTables/pivotTable13.xml"/><Relationship Id="rId4" Type="http://schemas.openxmlformats.org/officeDocument/2006/relationships/pivotTable" Target="../pivotTables/pivotTable12.xml"/><Relationship Id="rId9" Type="http://schemas.microsoft.com/office/2007/relationships/slicer" Target="../slicers/slicer1.xml"/></Relationships>
</file>

<file path=xl/worksheets/_rels/sheet7.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1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4.xml"/><Relationship Id="rId1" Type="http://schemas.openxmlformats.org/officeDocument/2006/relationships/pivotTable" Target="../pivotTables/pivot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4205-B963-48A0-81B9-B5787D7F9576}">
  <dimension ref="A1:I74"/>
  <sheetViews>
    <sheetView topLeftCell="C1" workbookViewId="0">
      <selection activeCell="I4" sqref="I4:I73"/>
    </sheetView>
  </sheetViews>
  <sheetFormatPr defaultRowHeight="14.4" x14ac:dyDescent="0.3"/>
  <cols>
    <col min="1" max="1" width="10.6640625" bestFit="1" customWidth="1"/>
    <col min="2" max="2" width="19" bestFit="1" customWidth="1"/>
    <col min="3" max="6" width="25.6640625" style="2" bestFit="1" customWidth="1"/>
    <col min="7" max="7" width="21.109375" style="2" bestFit="1" customWidth="1"/>
    <col min="8" max="8" width="33.6640625" style="2" bestFit="1" customWidth="1"/>
    <col min="9" max="9" width="52.33203125" style="2" bestFit="1" customWidth="1"/>
    <col min="10" max="17" width="22.44140625" bestFit="1" customWidth="1"/>
    <col min="18" max="22" width="49.109375" bestFit="1" customWidth="1"/>
  </cols>
  <sheetData>
    <row r="1" spans="1:9" x14ac:dyDescent="0.3">
      <c r="A1" s="1" t="s">
        <v>0</v>
      </c>
      <c r="B1" t="s">
        <v>1</v>
      </c>
    </row>
    <row r="3" spans="1:9" x14ac:dyDescent="0.3">
      <c r="A3" s="1" t="s">
        <v>2</v>
      </c>
      <c r="B3" s="1" t="s">
        <v>3</v>
      </c>
      <c r="C3" s="2" t="s">
        <v>4</v>
      </c>
      <c r="D3" s="2" t="s">
        <v>5</v>
      </c>
      <c r="E3" s="2" t="s">
        <v>6</v>
      </c>
      <c r="F3" s="2" t="s">
        <v>7</v>
      </c>
      <c r="G3" s="2" t="s">
        <v>8</v>
      </c>
      <c r="H3" s="2" t="s">
        <v>9</v>
      </c>
      <c r="I3" s="2" t="s">
        <v>10</v>
      </c>
    </row>
    <row r="4" spans="1:9" x14ac:dyDescent="0.3">
      <c r="A4">
        <v>2006</v>
      </c>
      <c r="B4" t="s">
        <v>11</v>
      </c>
      <c r="C4" s="2">
        <v>4.2</v>
      </c>
      <c r="D4" s="2">
        <v>3.5500000000000003</v>
      </c>
      <c r="E4" s="2">
        <v>3.5333333333333332</v>
      </c>
      <c r="F4" s="2">
        <v>3.0833333333333335</v>
      </c>
      <c r="G4" s="2">
        <v>3.6666666666666665</v>
      </c>
      <c r="H4" s="2">
        <v>3.5916666666666668</v>
      </c>
      <c r="I4" s="2">
        <v>11.466666666666669</v>
      </c>
    </row>
    <row r="5" spans="1:9" x14ac:dyDescent="0.3">
      <c r="B5" t="s">
        <v>12</v>
      </c>
      <c r="C5" s="2">
        <v>3.8</v>
      </c>
      <c r="D5" s="2">
        <v>4</v>
      </c>
      <c r="E5" s="2">
        <v>3.3</v>
      </c>
      <c r="F5" s="2">
        <v>3.6</v>
      </c>
      <c r="G5" s="2">
        <v>6</v>
      </c>
      <c r="H5" s="2">
        <v>3.6749999999999998</v>
      </c>
      <c r="I5" s="2">
        <v>15.4</v>
      </c>
    </row>
    <row r="6" spans="1:9" x14ac:dyDescent="0.3">
      <c r="B6" t="s">
        <v>13</v>
      </c>
      <c r="C6" s="2">
        <v>2.7615384615384615</v>
      </c>
      <c r="D6" s="2">
        <v>2.5615384615384613</v>
      </c>
      <c r="E6" s="2">
        <v>2.4153846153846157</v>
      </c>
      <c r="F6" s="2">
        <v>2.5461538461538464</v>
      </c>
      <c r="G6" s="2">
        <v>3.2307692307692308</v>
      </c>
      <c r="H6" s="2">
        <v>2.5711538461538459</v>
      </c>
      <c r="I6" s="2">
        <v>9.2384615384615394</v>
      </c>
    </row>
    <row r="7" spans="1:9" x14ac:dyDescent="0.3">
      <c r="B7" t="s">
        <v>14</v>
      </c>
      <c r="C7" s="2">
        <v>3.8599999999999994</v>
      </c>
      <c r="D7" s="2">
        <v>3.6</v>
      </c>
      <c r="E7" s="2">
        <v>3.7800000000000002</v>
      </c>
      <c r="F7" s="2">
        <v>3.4800000000000004</v>
      </c>
      <c r="G7" s="2">
        <v>4.7</v>
      </c>
      <c r="H7" s="2">
        <v>3.6799999999999997</v>
      </c>
      <c r="I7" s="2">
        <v>13.940000000000001</v>
      </c>
    </row>
    <row r="8" spans="1:9" x14ac:dyDescent="0.3">
      <c r="B8" t="s">
        <v>15</v>
      </c>
      <c r="C8" s="2">
        <v>4.05</v>
      </c>
      <c r="D8" s="2">
        <v>3.4000000000000004</v>
      </c>
      <c r="E8" s="2">
        <v>3.7250000000000001</v>
      </c>
      <c r="F8" s="2">
        <v>3.1</v>
      </c>
      <c r="G8" s="2">
        <v>5.25</v>
      </c>
      <c r="H8" s="2">
        <v>3.5687500000000001</v>
      </c>
      <c r="I8" s="2">
        <v>12.824999999999999</v>
      </c>
    </row>
    <row r="9" spans="1:9" x14ac:dyDescent="0.3">
      <c r="A9">
        <v>2007</v>
      </c>
      <c r="B9" t="s">
        <v>11</v>
      </c>
      <c r="C9" s="2">
        <v>4.3999999999999995</v>
      </c>
      <c r="D9" s="2">
        <v>3.7285714285714286</v>
      </c>
      <c r="E9" s="2">
        <v>3.7571428571428567</v>
      </c>
      <c r="F9" s="2">
        <v>3.2714285714285718</v>
      </c>
      <c r="G9" s="2">
        <v>3.7857142857142856</v>
      </c>
      <c r="H9" s="2">
        <v>3.7892857142857146</v>
      </c>
      <c r="I9" s="2">
        <v>12.814285714285713</v>
      </c>
    </row>
    <row r="10" spans="1:9" x14ac:dyDescent="0.3">
      <c r="B10" t="s">
        <v>12</v>
      </c>
      <c r="C10" s="2">
        <v>4.3</v>
      </c>
      <c r="D10" s="2">
        <v>4</v>
      </c>
      <c r="E10" s="2">
        <v>3.6</v>
      </c>
      <c r="F10" s="2">
        <v>3.7</v>
      </c>
      <c r="G10" s="2">
        <v>5.5</v>
      </c>
      <c r="H10" s="2">
        <v>3.9000000000000004</v>
      </c>
      <c r="I10" s="2">
        <v>16.2</v>
      </c>
    </row>
    <row r="11" spans="1:9" x14ac:dyDescent="0.3">
      <c r="B11" t="s">
        <v>13</v>
      </c>
      <c r="C11" s="2">
        <v>3.1230769230769226</v>
      </c>
      <c r="D11" s="2">
        <v>2.8153846153846152</v>
      </c>
      <c r="E11" s="2">
        <v>2.7538461538461538</v>
      </c>
      <c r="F11" s="2">
        <v>3</v>
      </c>
      <c r="G11" s="2">
        <v>3.6538461538461537</v>
      </c>
      <c r="H11" s="2">
        <v>2.9230769230769229</v>
      </c>
      <c r="I11" s="2">
        <v>11.108333333333334</v>
      </c>
    </row>
    <row r="12" spans="1:9" x14ac:dyDescent="0.3">
      <c r="B12" t="s">
        <v>14</v>
      </c>
      <c r="C12" s="2">
        <v>3.6599999999999993</v>
      </c>
      <c r="D12" s="2">
        <v>3.54</v>
      </c>
      <c r="E12" s="2">
        <v>3.84</v>
      </c>
      <c r="F12" s="2">
        <v>3.56</v>
      </c>
      <c r="G12" s="2">
        <v>4.5</v>
      </c>
      <c r="H12" s="2">
        <v>3.65</v>
      </c>
      <c r="I12" s="2">
        <v>13.9</v>
      </c>
    </row>
    <row r="13" spans="1:9" x14ac:dyDescent="0.3">
      <c r="B13" t="s">
        <v>15</v>
      </c>
      <c r="C13" s="2">
        <v>4.3499999999999996</v>
      </c>
      <c r="D13" s="2">
        <v>3.5250000000000004</v>
      </c>
      <c r="E13" s="2">
        <v>3.85</v>
      </c>
      <c r="F13" s="2">
        <v>3.3250000000000002</v>
      </c>
      <c r="G13" s="2">
        <v>4.875</v>
      </c>
      <c r="H13" s="2">
        <v>3.7624999999999997</v>
      </c>
      <c r="I13" s="2">
        <v>13.9</v>
      </c>
    </row>
    <row r="14" spans="1:9" x14ac:dyDescent="0.3">
      <c r="A14">
        <v>2008</v>
      </c>
      <c r="B14" t="s">
        <v>11</v>
      </c>
      <c r="C14" s="2">
        <v>4.3142857142857141</v>
      </c>
      <c r="D14" s="2">
        <v>3.7142857142857144</v>
      </c>
      <c r="E14" s="2">
        <v>3.6571428571428575</v>
      </c>
      <c r="F14" s="2">
        <v>3.3000000000000003</v>
      </c>
      <c r="G14" s="2">
        <v>3.5714285714285716</v>
      </c>
      <c r="H14" s="2">
        <v>3.746428571428571</v>
      </c>
      <c r="I14" s="2">
        <v>12.629999999999999</v>
      </c>
    </row>
    <row r="15" spans="1:9" x14ac:dyDescent="0.3">
      <c r="B15" t="s">
        <v>12</v>
      </c>
      <c r="C15" s="2">
        <v>4.2</v>
      </c>
      <c r="D15" s="2">
        <v>4</v>
      </c>
      <c r="E15" s="2">
        <v>3.8</v>
      </c>
      <c r="F15" s="2">
        <v>3.8</v>
      </c>
      <c r="G15" s="2">
        <v>4</v>
      </c>
      <c r="H15" s="2">
        <v>3.95</v>
      </c>
      <c r="I15" s="2">
        <v>15.17</v>
      </c>
    </row>
    <row r="16" spans="1:9" x14ac:dyDescent="0.3">
      <c r="B16" t="s">
        <v>13</v>
      </c>
      <c r="C16" s="2">
        <v>3.0999999999999996</v>
      </c>
      <c r="D16" s="2">
        <v>2.9750000000000001</v>
      </c>
      <c r="E16" s="2">
        <v>2.9499999999999997</v>
      </c>
      <c r="F16" s="2">
        <v>3.125</v>
      </c>
      <c r="G16" s="2">
        <v>3.4583333333333335</v>
      </c>
      <c r="H16" s="2">
        <v>3.0375000000000001</v>
      </c>
      <c r="I16" s="2">
        <v>9.8890768564524141</v>
      </c>
    </row>
    <row r="17" spans="1:9" x14ac:dyDescent="0.3">
      <c r="B17" t="s">
        <v>14</v>
      </c>
      <c r="C17" s="2">
        <v>3.6</v>
      </c>
      <c r="D17" s="2">
        <v>3.56</v>
      </c>
      <c r="E17" s="2">
        <v>3.9</v>
      </c>
      <c r="F17" s="2">
        <v>3.6</v>
      </c>
      <c r="G17" s="2">
        <v>3.3</v>
      </c>
      <c r="H17" s="2">
        <v>3.665</v>
      </c>
      <c r="I17" s="2">
        <v>12.812000000000001</v>
      </c>
    </row>
    <row r="18" spans="1:9" x14ac:dyDescent="0.3">
      <c r="B18" t="s">
        <v>15</v>
      </c>
      <c r="C18" s="2">
        <v>4.2333333333333334</v>
      </c>
      <c r="D18" s="2">
        <v>3.5333333333333332</v>
      </c>
      <c r="E18" s="2">
        <v>3.9666666666666663</v>
      </c>
      <c r="F18" s="2">
        <v>3.6</v>
      </c>
      <c r="G18" s="2">
        <v>3.5</v>
      </c>
      <c r="H18" s="2">
        <v>3.8333333333333335</v>
      </c>
      <c r="I18" s="2">
        <v>13.67</v>
      </c>
    </row>
    <row r="19" spans="1:9" x14ac:dyDescent="0.3">
      <c r="A19">
        <v>2009</v>
      </c>
      <c r="B19" t="s">
        <v>11</v>
      </c>
      <c r="C19" s="2">
        <v>4.2571428571428571</v>
      </c>
      <c r="D19" s="2">
        <v>3.7714285714285718</v>
      </c>
      <c r="E19" s="2">
        <v>3.7</v>
      </c>
      <c r="F19" s="2">
        <v>3.3142857142857141</v>
      </c>
      <c r="G19" s="2">
        <v>3.2142857142857144</v>
      </c>
      <c r="H19" s="2">
        <v>3.7607142857142861</v>
      </c>
      <c r="I19" s="2">
        <v>12.396084581022466</v>
      </c>
    </row>
    <row r="20" spans="1:9" x14ac:dyDescent="0.3">
      <c r="B20" t="s">
        <v>12</v>
      </c>
      <c r="C20" s="2">
        <v>3.7</v>
      </c>
      <c r="D20" s="2">
        <v>3.8</v>
      </c>
      <c r="E20" s="2">
        <v>3.7</v>
      </c>
      <c r="F20" s="2">
        <v>3.8</v>
      </c>
      <c r="G20" s="2">
        <v>4.5</v>
      </c>
      <c r="H20" s="2">
        <v>3.75</v>
      </c>
      <c r="I20" s="2">
        <v>15.004277520881278</v>
      </c>
    </row>
    <row r="21" spans="1:9" x14ac:dyDescent="0.3">
      <c r="B21" t="s">
        <v>13</v>
      </c>
      <c r="C21" s="2">
        <v>3.0083333333333329</v>
      </c>
      <c r="D21" s="2">
        <v>3.1166666666666667</v>
      </c>
      <c r="E21" s="2">
        <v>2.9916666666666667</v>
      </c>
      <c r="F21" s="2">
        <v>3.1333333333333333</v>
      </c>
      <c r="G21" s="2">
        <v>3.625</v>
      </c>
      <c r="H21" s="2">
        <v>3.0625</v>
      </c>
      <c r="I21" s="2">
        <v>10.109242970880638</v>
      </c>
    </row>
    <row r="22" spans="1:9" x14ac:dyDescent="0.3">
      <c r="B22" t="s">
        <v>14</v>
      </c>
      <c r="C22" s="2">
        <v>3.6800000000000006</v>
      </c>
      <c r="D22" s="2">
        <v>3.54</v>
      </c>
      <c r="E22" s="2">
        <v>3.9800000000000004</v>
      </c>
      <c r="F22" s="2">
        <v>3.7</v>
      </c>
      <c r="G22" s="2">
        <v>3.3</v>
      </c>
      <c r="H22" s="2">
        <v>3.7250000000000001</v>
      </c>
      <c r="I22" s="2">
        <v>13.451376241670141</v>
      </c>
    </row>
    <row r="23" spans="1:9" x14ac:dyDescent="0.3">
      <c r="B23" t="s">
        <v>15</v>
      </c>
      <c r="C23" s="2">
        <v>4.3</v>
      </c>
      <c r="D23" s="2">
        <v>3.7666666666666671</v>
      </c>
      <c r="E23" s="2">
        <v>4.2</v>
      </c>
      <c r="F23" s="2">
        <v>3.6999999999999997</v>
      </c>
      <c r="G23" s="2">
        <v>3.5</v>
      </c>
      <c r="H23" s="2">
        <v>3.9916666666666667</v>
      </c>
      <c r="I23" s="2">
        <v>14.457872749902643</v>
      </c>
    </row>
    <row r="24" spans="1:9" x14ac:dyDescent="0.3">
      <c r="A24">
        <v>2010</v>
      </c>
      <c r="B24" t="s">
        <v>11</v>
      </c>
      <c r="C24" s="2">
        <v>4.2428571428571429</v>
      </c>
      <c r="D24" s="2">
        <v>3.9428571428571426</v>
      </c>
      <c r="E24" s="2">
        <v>3.7714285714285714</v>
      </c>
      <c r="F24" s="2">
        <v>3.4999999999999996</v>
      </c>
      <c r="G24" s="2">
        <v>3.4285714285714284</v>
      </c>
      <c r="H24" s="2">
        <v>3.8642857142857143</v>
      </c>
      <c r="I24" s="2">
        <v>13.429430930594956</v>
      </c>
    </row>
    <row r="25" spans="1:9" x14ac:dyDescent="0.3">
      <c r="B25" t="s">
        <v>12</v>
      </c>
      <c r="C25" s="2">
        <v>3.8</v>
      </c>
      <c r="D25" s="2">
        <v>4.2</v>
      </c>
      <c r="E25" s="2">
        <v>3.8</v>
      </c>
      <c r="F25" s="2">
        <v>3.9</v>
      </c>
      <c r="G25" s="2">
        <v>3</v>
      </c>
      <c r="H25" s="2">
        <v>3.9250000000000003</v>
      </c>
      <c r="I25" s="2">
        <v>14.142738465255382</v>
      </c>
    </row>
    <row r="26" spans="1:9" x14ac:dyDescent="0.3">
      <c r="B26" t="s">
        <v>13</v>
      </c>
      <c r="C26" s="2">
        <v>2.9916666666666667</v>
      </c>
      <c r="D26" s="2">
        <v>3.1166666666666667</v>
      </c>
      <c r="E26" s="2">
        <v>3.0166666666666662</v>
      </c>
      <c r="F26" s="2">
        <v>3.1666666666666665</v>
      </c>
      <c r="G26" s="2">
        <v>3.375</v>
      </c>
      <c r="H26" s="2">
        <v>3.0729166666666661</v>
      </c>
      <c r="I26" s="2">
        <v>9.9666666666666668</v>
      </c>
    </row>
    <row r="27" spans="1:9" x14ac:dyDescent="0.3">
      <c r="B27" t="s">
        <v>14</v>
      </c>
      <c r="C27" s="2">
        <v>3.9200000000000004</v>
      </c>
      <c r="D27" s="2">
        <v>3.6</v>
      </c>
      <c r="E27" s="2">
        <v>4.04</v>
      </c>
      <c r="F27" s="2">
        <v>3.88</v>
      </c>
      <c r="G27" s="2">
        <v>3.4</v>
      </c>
      <c r="H27" s="2">
        <v>3.8600000000000003</v>
      </c>
      <c r="I27" s="2">
        <v>14.392133580360348</v>
      </c>
    </row>
    <row r="28" spans="1:9" x14ac:dyDescent="0.3">
      <c r="B28" t="s">
        <v>15</v>
      </c>
      <c r="C28" s="2">
        <v>4.3</v>
      </c>
      <c r="D28" s="2">
        <v>3.9666666666666668</v>
      </c>
      <c r="E28" s="2">
        <v>4.2333333333333334</v>
      </c>
      <c r="F28" s="2">
        <v>3.9</v>
      </c>
      <c r="G28" s="2">
        <v>3.6666666666666665</v>
      </c>
      <c r="H28" s="2">
        <v>4.1000000000000005</v>
      </c>
      <c r="I28" s="2">
        <v>15.599210255378219</v>
      </c>
    </row>
    <row r="29" spans="1:9" x14ac:dyDescent="0.3">
      <c r="A29">
        <v>2011</v>
      </c>
      <c r="B29" t="s">
        <v>11</v>
      </c>
      <c r="C29" s="2">
        <v>4.2619047619047619</v>
      </c>
      <c r="D29" s="2">
        <v>3.9523809523809526</v>
      </c>
      <c r="E29" s="2">
        <v>3.8</v>
      </c>
      <c r="F29" s="2">
        <v>3.6142857142857143</v>
      </c>
      <c r="G29" s="2">
        <v>3.5714285714285716</v>
      </c>
      <c r="H29" s="2">
        <v>3.907142857142857</v>
      </c>
      <c r="I29" s="2">
        <v>14.145389453850481</v>
      </c>
    </row>
    <row r="30" spans="1:9" x14ac:dyDescent="0.3">
      <c r="B30" t="s">
        <v>12</v>
      </c>
      <c r="C30" s="2">
        <v>3.8333333333333335</v>
      </c>
      <c r="D30" s="2">
        <v>4.166666666666667</v>
      </c>
      <c r="E30" s="2">
        <v>3.8</v>
      </c>
      <c r="F30" s="2">
        <v>3.9</v>
      </c>
      <c r="G30" s="2">
        <v>3</v>
      </c>
      <c r="H30" s="2">
        <v>3.9250000000000003</v>
      </c>
      <c r="I30" s="2">
        <v>14.142738465255382</v>
      </c>
    </row>
    <row r="31" spans="1:9" x14ac:dyDescent="0.3">
      <c r="B31" t="s">
        <v>13</v>
      </c>
      <c r="C31" s="2">
        <v>3.125</v>
      </c>
      <c r="D31" s="2">
        <v>3.1805555555555558</v>
      </c>
      <c r="E31" s="2">
        <v>3.0583333333333331</v>
      </c>
      <c r="F31" s="2">
        <v>3.2416666666666667</v>
      </c>
      <c r="G31" s="2">
        <v>3.5416666666666665</v>
      </c>
      <c r="H31" s="2">
        <v>3.1513888888888886</v>
      </c>
      <c r="I31" s="2">
        <v>10.580849773745237</v>
      </c>
    </row>
    <row r="32" spans="1:9" x14ac:dyDescent="0.3">
      <c r="B32" t="s">
        <v>14</v>
      </c>
      <c r="C32" s="2">
        <v>4.0333333333333332</v>
      </c>
      <c r="D32" s="2">
        <v>3.6333333333333337</v>
      </c>
      <c r="E32" s="2">
        <v>4.0999999999999996</v>
      </c>
      <c r="F32" s="2">
        <v>3.9799999999999995</v>
      </c>
      <c r="G32" s="2">
        <v>4</v>
      </c>
      <c r="H32" s="2">
        <v>3.9366666666666665</v>
      </c>
      <c r="I32" s="2">
        <v>15.67713189678499</v>
      </c>
    </row>
    <row r="33" spans="1:9" x14ac:dyDescent="0.3">
      <c r="B33" t="s">
        <v>15</v>
      </c>
      <c r="C33" s="2">
        <v>4.2777777777777777</v>
      </c>
      <c r="D33" s="2">
        <v>3.8888888888888893</v>
      </c>
      <c r="E33" s="2">
        <v>4.3</v>
      </c>
      <c r="F33" s="2">
        <v>3.9666666666666663</v>
      </c>
      <c r="G33" s="2">
        <v>3.6666666666666665</v>
      </c>
      <c r="H33" s="2">
        <v>4.1083333333333334</v>
      </c>
      <c r="I33" s="2">
        <v>15.881300357042491</v>
      </c>
    </row>
    <row r="34" spans="1:9" x14ac:dyDescent="0.3">
      <c r="A34">
        <v>2012</v>
      </c>
      <c r="B34" t="s">
        <v>11</v>
      </c>
      <c r="C34" s="2">
        <v>4.2857142857142856</v>
      </c>
      <c r="D34" s="2">
        <v>3.9761904761904758</v>
      </c>
      <c r="E34" s="2">
        <v>3.8857142857142861</v>
      </c>
      <c r="F34" s="2">
        <v>3.7142857142857149</v>
      </c>
      <c r="G34" s="2">
        <v>3.2857142857142856</v>
      </c>
      <c r="H34" s="2">
        <v>3.9654761904761906</v>
      </c>
      <c r="I34" s="2">
        <v>14.206092743661213</v>
      </c>
    </row>
    <row r="35" spans="1:9" x14ac:dyDescent="0.3">
      <c r="B35" t="s">
        <v>12</v>
      </c>
      <c r="C35" s="2">
        <v>3.8333333333333335</v>
      </c>
      <c r="D35" s="2">
        <v>4.166666666666667</v>
      </c>
      <c r="E35" s="2">
        <v>3.8</v>
      </c>
      <c r="F35" s="2">
        <v>4</v>
      </c>
      <c r="G35" s="2">
        <v>3.5</v>
      </c>
      <c r="H35" s="2">
        <v>3.95</v>
      </c>
      <c r="I35" s="2">
        <v>15.191929328818196</v>
      </c>
    </row>
    <row r="36" spans="1:9" x14ac:dyDescent="0.3">
      <c r="B36" t="s">
        <v>13</v>
      </c>
      <c r="C36" s="2">
        <v>3.3055555555555558</v>
      </c>
      <c r="D36" s="2">
        <v>3.2500000000000004</v>
      </c>
      <c r="E36" s="2">
        <v>3.15</v>
      </c>
      <c r="F36" s="2">
        <v>3.2083333333333335</v>
      </c>
      <c r="G36" s="2">
        <v>3.4583333333333335</v>
      </c>
      <c r="H36" s="2">
        <v>3.2284722222222229</v>
      </c>
      <c r="I36" s="2">
        <v>10.612602153936395</v>
      </c>
    </row>
    <row r="37" spans="1:9" x14ac:dyDescent="0.3">
      <c r="B37" t="s">
        <v>14</v>
      </c>
      <c r="C37" s="2">
        <v>4.1666666666666661</v>
      </c>
      <c r="D37" s="2">
        <v>3.7666666666666666</v>
      </c>
      <c r="E37" s="2">
        <v>4.38</v>
      </c>
      <c r="F37" s="2">
        <v>3.9799999999999995</v>
      </c>
      <c r="G37" s="2">
        <v>3.2</v>
      </c>
      <c r="H37" s="2">
        <v>4.0733333333333333</v>
      </c>
      <c r="I37" s="2">
        <v>15.198617161390976</v>
      </c>
    </row>
    <row r="38" spans="1:9" x14ac:dyDescent="0.3">
      <c r="B38" t="s">
        <v>15</v>
      </c>
      <c r="C38" s="2">
        <v>4.4444444444444446</v>
      </c>
      <c r="D38" s="2">
        <v>4.0555555555555562</v>
      </c>
      <c r="E38" s="2">
        <v>4.4000000000000004</v>
      </c>
      <c r="F38" s="2">
        <v>4.1333333333333337</v>
      </c>
      <c r="G38" s="2">
        <v>3.1666666666666665</v>
      </c>
      <c r="H38" s="2">
        <v>4.2583333333333337</v>
      </c>
      <c r="I38" s="2">
        <v>16.203507823457308</v>
      </c>
    </row>
    <row r="39" spans="1:9" x14ac:dyDescent="0.3">
      <c r="A39">
        <v>2013</v>
      </c>
      <c r="B39" t="s">
        <v>11</v>
      </c>
      <c r="C39" s="2">
        <v>4.2380952380952381</v>
      </c>
      <c r="D39" s="2">
        <v>4.0238095238095237</v>
      </c>
      <c r="E39" s="2">
        <v>3.842857142857143</v>
      </c>
      <c r="F39" s="2">
        <v>3.7142857142857149</v>
      </c>
      <c r="G39" s="2">
        <v>3.4285714285714284</v>
      </c>
      <c r="H39" s="2">
        <v>3.9547619047619054</v>
      </c>
      <c r="I39" s="2">
        <v>14.327748542324198</v>
      </c>
    </row>
    <row r="40" spans="1:9" x14ac:dyDescent="0.3">
      <c r="B40" t="s">
        <v>12</v>
      </c>
      <c r="C40" s="2">
        <v>3.6666666666666665</v>
      </c>
      <c r="D40" s="2">
        <v>4.166666666666667</v>
      </c>
      <c r="E40" s="2">
        <v>4.0999999999999996</v>
      </c>
      <c r="F40" s="2">
        <v>4.0999999999999996</v>
      </c>
      <c r="G40" s="2">
        <v>3.5</v>
      </c>
      <c r="H40" s="2">
        <v>4.0083333333333329</v>
      </c>
      <c r="I40" s="2">
        <v>15.694686028028293</v>
      </c>
    </row>
    <row r="41" spans="1:9" x14ac:dyDescent="0.3">
      <c r="B41" t="s">
        <v>13</v>
      </c>
      <c r="C41" s="2">
        <v>3.3472222222222232</v>
      </c>
      <c r="D41" s="2">
        <v>3.2083333333333335</v>
      </c>
      <c r="E41" s="2">
        <v>3.1999999999999997</v>
      </c>
      <c r="F41" s="2">
        <v>3.2416666666666671</v>
      </c>
      <c r="G41" s="2">
        <v>3.4583333333333335</v>
      </c>
      <c r="H41" s="2">
        <v>3.2493055555555554</v>
      </c>
      <c r="I41" s="2">
        <v>10.722207276159166</v>
      </c>
    </row>
    <row r="42" spans="1:9" x14ac:dyDescent="0.3">
      <c r="B42" t="s">
        <v>14</v>
      </c>
      <c r="C42" s="2">
        <v>4.0999999999999996</v>
      </c>
      <c r="D42" s="2">
        <v>3.8</v>
      </c>
      <c r="E42" s="2">
        <v>4.34</v>
      </c>
      <c r="F42" s="2">
        <v>3.9999999999999991</v>
      </c>
      <c r="G42" s="2">
        <v>3.9</v>
      </c>
      <c r="H42" s="2">
        <v>4.0599999999999996</v>
      </c>
      <c r="I42" s="2">
        <v>16.102815524904791</v>
      </c>
    </row>
    <row r="43" spans="1:9" x14ac:dyDescent="0.3">
      <c r="B43" t="s">
        <v>15</v>
      </c>
      <c r="C43" s="2">
        <v>4.4444444444444446</v>
      </c>
      <c r="D43" s="2">
        <v>4</v>
      </c>
      <c r="E43" s="2">
        <v>4.3</v>
      </c>
      <c r="F43" s="2">
        <v>4.0666666666666664</v>
      </c>
      <c r="G43" s="2">
        <v>3.3333333333333335</v>
      </c>
      <c r="H43" s="2">
        <v>4.2027777777777784</v>
      </c>
      <c r="I43" s="2">
        <v>16.021186170797431</v>
      </c>
    </row>
    <row r="44" spans="1:9" x14ac:dyDescent="0.3">
      <c r="A44">
        <v>2014</v>
      </c>
      <c r="B44" t="s">
        <v>11</v>
      </c>
      <c r="C44" s="2">
        <v>4.2142857142857144</v>
      </c>
      <c r="D44" s="2">
        <v>4.0714285714285712</v>
      </c>
      <c r="E44" s="2">
        <v>3.8999999999999995</v>
      </c>
      <c r="F44" s="2">
        <v>3.7714285714285718</v>
      </c>
      <c r="G44" s="2">
        <v>4</v>
      </c>
      <c r="H44" s="2">
        <v>3.9892857142857143</v>
      </c>
      <c r="I44" s="2">
        <v>15.492796924193133</v>
      </c>
    </row>
    <row r="45" spans="1:9" x14ac:dyDescent="0.3">
      <c r="B45" t="s">
        <v>12</v>
      </c>
      <c r="C45" s="2">
        <v>3.3333333333333335</v>
      </c>
      <c r="D45" s="2">
        <v>4.166666666666667</v>
      </c>
      <c r="E45" s="2">
        <v>4.2</v>
      </c>
      <c r="F45" s="2">
        <v>4.0999999999999996</v>
      </c>
      <c r="G45" s="2">
        <v>3.5</v>
      </c>
      <c r="H45" s="2">
        <v>3.9499999999999997</v>
      </c>
      <c r="I45" s="2">
        <v>15.479235048264293</v>
      </c>
    </row>
    <row r="46" spans="1:9" x14ac:dyDescent="0.3">
      <c r="B46" t="s">
        <v>13</v>
      </c>
      <c r="C46" s="2">
        <v>3.3055555555555558</v>
      </c>
      <c r="D46" s="2">
        <v>3.2083333333333335</v>
      </c>
      <c r="E46" s="2">
        <v>3.1500000000000004</v>
      </c>
      <c r="F46" s="2">
        <v>3.2666666666666675</v>
      </c>
      <c r="G46" s="2">
        <v>3.8333333333333335</v>
      </c>
      <c r="H46" s="2">
        <v>3.2326388888888893</v>
      </c>
      <c r="I46" s="2">
        <v>11.10757500817642</v>
      </c>
    </row>
    <row r="47" spans="1:9" x14ac:dyDescent="0.3">
      <c r="B47" t="s">
        <v>14</v>
      </c>
      <c r="C47" s="2">
        <v>4</v>
      </c>
      <c r="D47" s="2">
        <v>3.9333333333333336</v>
      </c>
      <c r="E47" s="2">
        <v>4.38</v>
      </c>
      <c r="F47" s="2">
        <v>4.08</v>
      </c>
      <c r="G47" s="2">
        <v>4.4000000000000004</v>
      </c>
      <c r="H47" s="2">
        <v>4.0983333333333336</v>
      </c>
      <c r="I47" s="2">
        <v>17.136542240333721</v>
      </c>
    </row>
    <row r="48" spans="1:9" x14ac:dyDescent="0.3">
      <c r="B48" t="s">
        <v>15</v>
      </c>
      <c r="C48" s="2">
        <v>4.25</v>
      </c>
      <c r="D48" s="2">
        <v>3.75</v>
      </c>
      <c r="E48" s="2">
        <v>4</v>
      </c>
      <c r="F48" s="2">
        <v>3.8250000000000002</v>
      </c>
      <c r="G48" s="2">
        <v>3.75</v>
      </c>
      <c r="H48" s="2">
        <v>3.9562500000000003</v>
      </c>
      <c r="I48" s="2">
        <v>15.104365142060583</v>
      </c>
    </row>
    <row r="49" spans="1:9" x14ac:dyDescent="0.3">
      <c r="A49">
        <v>2015</v>
      </c>
      <c r="B49" t="s">
        <v>11</v>
      </c>
      <c r="C49" s="2">
        <v>4.2142857142857144</v>
      </c>
      <c r="D49" s="2">
        <v>4.0714285714285712</v>
      </c>
      <c r="E49" s="2">
        <v>3.8857142857142861</v>
      </c>
      <c r="F49" s="2">
        <v>3.7571428571428576</v>
      </c>
      <c r="G49" s="2">
        <v>4.0714285714285712</v>
      </c>
      <c r="H49" s="2">
        <v>3.9821428571428577</v>
      </c>
      <c r="I49" s="2">
        <v>15.478183480218776</v>
      </c>
    </row>
    <row r="50" spans="1:9" x14ac:dyDescent="0.3">
      <c r="B50" t="s">
        <v>12</v>
      </c>
      <c r="C50" s="2">
        <v>3</v>
      </c>
      <c r="D50" s="2">
        <v>4.166666666666667</v>
      </c>
      <c r="E50" s="2">
        <v>4.0999999999999996</v>
      </c>
      <c r="F50" s="2">
        <v>4.0999999999999996</v>
      </c>
      <c r="G50" s="2">
        <v>3.5</v>
      </c>
      <c r="H50" s="2">
        <v>3.8416666666666663</v>
      </c>
      <c r="I50" s="2">
        <v>15.075655463981644</v>
      </c>
    </row>
    <row r="51" spans="1:9" x14ac:dyDescent="0.3">
      <c r="B51" t="s">
        <v>13</v>
      </c>
      <c r="C51" s="2">
        <v>3.2777777777777781</v>
      </c>
      <c r="D51" s="2">
        <v>3.2083333333333335</v>
      </c>
      <c r="E51" s="2">
        <v>3.1500000000000004</v>
      </c>
      <c r="F51" s="2">
        <v>3.2666666666666675</v>
      </c>
      <c r="G51" s="2">
        <v>3.8333333333333335</v>
      </c>
      <c r="H51" s="2">
        <v>3.2256944444444442</v>
      </c>
      <c r="I51" s="2">
        <v>11.112728334620989</v>
      </c>
    </row>
    <row r="52" spans="1:9" x14ac:dyDescent="0.3">
      <c r="B52" t="s">
        <v>14</v>
      </c>
      <c r="C52" s="2">
        <v>4</v>
      </c>
      <c r="D52" s="2">
        <v>3.9333333333333336</v>
      </c>
      <c r="E52" s="2">
        <v>4.38</v>
      </c>
      <c r="F52" s="2">
        <v>4.0999999999999996</v>
      </c>
      <c r="G52" s="2">
        <v>4.4000000000000004</v>
      </c>
      <c r="H52" s="2">
        <v>4.1033333333333335</v>
      </c>
      <c r="I52" s="2">
        <v>17.212732825333692</v>
      </c>
    </row>
    <row r="53" spans="1:9" x14ac:dyDescent="0.3">
      <c r="B53" t="s">
        <v>15</v>
      </c>
      <c r="C53" s="2">
        <v>4.25</v>
      </c>
      <c r="D53" s="2">
        <v>3.75</v>
      </c>
      <c r="E53" s="2">
        <v>4</v>
      </c>
      <c r="F53" s="2">
        <v>3.8250000000000002</v>
      </c>
      <c r="G53" s="2">
        <v>4.125</v>
      </c>
      <c r="H53" s="2">
        <v>3.9562500000000003</v>
      </c>
      <c r="I53" s="2">
        <v>15.598285714432043</v>
      </c>
    </row>
    <row r="54" spans="1:9" x14ac:dyDescent="0.3">
      <c r="A54">
        <v>2016</v>
      </c>
      <c r="B54" t="s">
        <v>11</v>
      </c>
      <c r="C54" s="2">
        <v>3.9666666666666672</v>
      </c>
      <c r="D54" s="2">
        <v>3.7</v>
      </c>
      <c r="E54" s="2">
        <v>3.6799999999999997</v>
      </c>
      <c r="F54" s="2">
        <v>3.46</v>
      </c>
      <c r="G54" s="2">
        <v>4.0999999999999996</v>
      </c>
      <c r="H54" s="2">
        <v>3.7016666666666667</v>
      </c>
      <c r="I54" s="2">
        <v>13.575849080344835</v>
      </c>
    </row>
    <row r="55" spans="1:9" x14ac:dyDescent="0.3">
      <c r="B55" t="s">
        <v>12</v>
      </c>
      <c r="C55" s="2">
        <v>2.8333333333333335</v>
      </c>
      <c r="D55" s="2">
        <v>4</v>
      </c>
      <c r="E55" s="2">
        <v>4.2</v>
      </c>
      <c r="F55" s="2">
        <v>3.9</v>
      </c>
      <c r="G55" s="2">
        <v>4</v>
      </c>
      <c r="H55" s="2">
        <v>3.7333333333333338</v>
      </c>
      <c r="I55" s="2">
        <v>14.709314829908919</v>
      </c>
    </row>
    <row r="56" spans="1:9" x14ac:dyDescent="0.3">
      <c r="B56" t="s">
        <v>13</v>
      </c>
      <c r="C56" s="2">
        <v>3.1527777777777781</v>
      </c>
      <c r="D56" s="2">
        <v>3.1666666666666665</v>
      </c>
      <c r="E56" s="2">
        <v>3.125</v>
      </c>
      <c r="F56" s="2">
        <v>3.1416666666666675</v>
      </c>
      <c r="G56" s="2">
        <v>3.7916666666666665</v>
      </c>
      <c r="H56" s="2">
        <v>3.1465277777777785</v>
      </c>
      <c r="I56" s="2">
        <v>10.539098475676479</v>
      </c>
    </row>
    <row r="57" spans="1:9" x14ac:dyDescent="0.3">
      <c r="B57" t="s">
        <v>14</v>
      </c>
      <c r="C57" s="2">
        <v>3.9</v>
      </c>
      <c r="D57" s="2">
        <v>3.9333333333333336</v>
      </c>
      <c r="E57" s="2">
        <v>4.3800000000000008</v>
      </c>
      <c r="F57" s="2">
        <v>4.08</v>
      </c>
      <c r="G57" s="2">
        <v>4.0999999999999996</v>
      </c>
      <c r="H57" s="2">
        <v>4.0733333333333333</v>
      </c>
      <c r="I57" s="2">
        <v>16.697607238516078</v>
      </c>
    </row>
    <row r="58" spans="1:9" x14ac:dyDescent="0.3">
      <c r="B58" t="s">
        <v>15</v>
      </c>
      <c r="C58" s="2">
        <v>4.125</v>
      </c>
      <c r="D58" s="2">
        <v>3.833333333333333</v>
      </c>
      <c r="E58" s="2">
        <v>4.05</v>
      </c>
      <c r="F58" s="2">
        <v>3.7749999999999999</v>
      </c>
      <c r="G58" s="2">
        <v>3.625</v>
      </c>
      <c r="H58" s="2">
        <v>3.9458333333333333</v>
      </c>
      <c r="I58" s="2">
        <v>14.878331611241386</v>
      </c>
    </row>
    <row r="59" spans="1:9" x14ac:dyDescent="0.3">
      <c r="A59">
        <v>2018</v>
      </c>
      <c r="B59" t="s">
        <v>11</v>
      </c>
      <c r="C59" s="2">
        <v>3.7666666666666671</v>
      </c>
      <c r="D59" s="2">
        <v>3.7</v>
      </c>
      <c r="E59" s="2">
        <v>3.6800000000000006</v>
      </c>
      <c r="F59" s="2">
        <v>3.44</v>
      </c>
      <c r="G59" s="2">
        <v>3.4</v>
      </c>
      <c r="H59" s="2">
        <v>3.6466666666666669</v>
      </c>
      <c r="I59" s="2">
        <v>12.526863567603858</v>
      </c>
    </row>
    <row r="60" spans="1:9" x14ac:dyDescent="0.3">
      <c r="B60" t="s">
        <v>12</v>
      </c>
      <c r="C60" s="2">
        <v>3.6666666666666665</v>
      </c>
      <c r="D60" s="2">
        <v>4</v>
      </c>
      <c r="E60" s="2">
        <v>4.2</v>
      </c>
      <c r="F60" s="2">
        <v>3.9</v>
      </c>
      <c r="G60" s="2">
        <v>3</v>
      </c>
      <c r="H60" s="2">
        <v>3.9416666666666669</v>
      </c>
      <c r="I60" s="2">
        <v>14.198622915193216</v>
      </c>
    </row>
    <row r="61" spans="1:9" x14ac:dyDescent="0.3">
      <c r="B61" t="s">
        <v>13</v>
      </c>
      <c r="C61" s="2">
        <v>3.0757575757575761</v>
      </c>
      <c r="D61" s="2">
        <v>3.1363636363636362</v>
      </c>
      <c r="E61" s="2">
        <v>3.0545454545454547</v>
      </c>
      <c r="F61" s="2">
        <v>3.0909090909090908</v>
      </c>
      <c r="G61" s="2">
        <v>3.8181818181818183</v>
      </c>
      <c r="H61" s="2">
        <v>3.0893939393939394</v>
      </c>
      <c r="I61" s="2">
        <v>10.206256052782722</v>
      </c>
    </row>
    <row r="62" spans="1:9" x14ac:dyDescent="0.3">
      <c r="B62" t="s">
        <v>14</v>
      </c>
      <c r="C62" s="2">
        <v>4.041666666666667</v>
      </c>
      <c r="D62" s="2">
        <v>3.875</v>
      </c>
      <c r="E62" s="2">
        <v>4.375</v>
      </c>
      <c r="F62" s="2">
        <v>4.0750000000000002</v>
      </c>
      <c r="G62" s="2">
        <v>4.25</v>
      </c>
      <c r="H62" s="2">
        <v>4.0916666666666668</v>
      </c>
      <c r="I62" s="2">
        <v>16.835524959032099</v>
      </c>
    </row>
    <row r="63" spans="1:9" x14ac:dyDescent="0.3">
      <c r="B63" t="s">
        <v>15</v>
      </c>
      <c r="C63" s="2">
        <v>3.7916666666666665</v>
      </c>
      <c r="D63" s="2">
        <v>3.666666666666667</v>
      </c>
      <c r="E63" s="2">
        <v>3.6750000000000003</v>
      </c>
      <c r="F63" s="2">
        <v>3.4250000000000003</v>
      </c>
      <c r="G63" s="2">
        <v>3.75</v>
      </c>
      <c r="H63" s="2">
        <v>3.6395833333333334</v>
      </c>
      <c r="I63" s="2">
        <v>12.771415990453143</v>
      </c>
    </row>
    <row r="64" spans="1:9" x14ac:dyDescent="0.3">
      <c r="A64">
        <v>2020</v>
      </c>
      <c r="B64" t="s">
        <v>11</v>
      </c>
      <c r="C64" s="2">
        <v>3.8666666666666663</v>
      </c>
      <c r="D64" s="2">
        <v>3.7666666666666666</v>
      </c>
      <c r="E64" s="2">
        <v>3.8</v>
      </c>
      <c r="F64" s="2">
        <v>3.5</v>
      </c>
      <c r="G64" s="2">
        <v>3.4</v>
      </c>
      <c r="H64" s="2">
        <v>3.7333333333333334</v>
      </c>
      <c r="I64" s="2">
        <v>12.957561755903175</v>
      </c>
    </row>
    <row r="65" spans="1:9" x14ac:dyDescent="0.3">
      <c r="B65" t="s">
        <v>12</v>
      </c>
      <c r="C65" s="2">
        <v>4</v>
      </c>
      <c r="D65" s="2">
        <v>4.166666666666667</v>
      </c>
      <c r="E65" s="2">
        <v>4.4000000000000004</v>
      </c>
      <c r="F65" s="2">
        <v>3.9</v>
      </c>
      <c r="G65" s="2">
        <v>3.5</v>
      </c>
      <c r="H65" s="2">
        <v>4.1166666666666671</v>
      </c>
      <c r="I65" s="2">
        <v>15.479403064087949</v>
      </c>
    </row>
    <row r="66" spans="1:9" x14ac:dyDescent="0.3">
      <c r="B66" t="s">
        <v>13</v>
      </c>
      <c r="C66" s="2">
        <v>3.0303030303030298</v>
      </c>
      <c r="D66" s="2">
        <v>3.1818181818181812</v>
      </c>
      <c r="E66" s="2">
        <v>3.1363636363636362</v>
      </c>
      <c r="F66" s="2">
        <v>3.0909090909090908</v>
      </c>
      <c r="G66" s="2">
        <v>3.6363636363636362</v>
      </c>
      <c r="H66" s="2">
        <v>3.1098484848484849</v>
      </c>
      <c r="I66" s="2">
        <v>10.120704166276399</v>
      </c>
    </row>
    <row r="67" spans="1:9" x14ac:dyDescent="0.3">
      <c r="B67" t="s">
        <v>14</v>
      </c>
      <c r="C67" s="2">
        <v>4.25</v>
      </c>
      <c r="D67" s="2">
        <v>4.041666666666667</v>
      </c>
      <c r="E67" s="2">
        <v>4.45</v>
      </c>
      <c r="F67" s="2">
        <v>4.1499999999999995</v>
      </c>
      <c r="G67" s="2">
        <v>3.875</v>
      </c>
      <c r="H67" s="2">
        <v>4.2229166666666664</v>
      </c>
      <c r="I67" s="2">
        <v>17.214655681304222</v>
      </c>
    </row>
    <row r="68" spans="1:9" x14ac:dyDescent="0.3">
      <c r="B68" t="s">
        <v>15</v>
      </c>
      <c r="C68" s="2">
        <v>3.7083333333333339</v>
      </c>
      <c r="D68" s="2">
        <v>3.666666666666667</v>
      </c>
      <c r="E68" s="2">
        <v>3.75</v>
      </c>
      <c r="F68" s="2">
        <v>3.25</v>
      </c>
      <c r="G68" s="2">
        <v>3</v>
      </c>
      <c r="H68" s="2">
        <v>3.59375</v>
      </c>
      <c r="I68" s="2">
        <v>11.355427303935922</v>
      </c>
    </row>
    <row r="69" spans="1:9" x14ac:dyDescent="0.3">
      <c r="A69">
        <v>2022</v>
      </c>
      <c r="B69" t="s">
        <v>11</v>
      </c>
      <c r="C69" s="2">
        <v>3.9583333333333335</v>
      </c>
      <c r="D69" s="2">
        <v>4.05</v>
      </c>
      <c r="E69" s="2">
        <v>4.0999999999999996</v>
      </c>
      <c r="F69" s="2">
        <v>3.6</v>
      </c>
      <c r="G69" s="2">
        <v>3.25</v>
      </c>
      <c r="H69" s="2">
        <v>3.9249999999999998</v>
      </c>
      <c r="I69" s="2">
        <v>13.557270444205058</v>
      </c>
    </row>
    <row r="70" spans="1:9" x14ac:dyDescent="0.3">
      <c r="B70" t="s">
        <v>12</v>
      </c>
      <c r="C70" s="2">
        <v>3.8333333333333335</v>
      </c>
      <c r="D70" s="2">
        <v>3.8000000000000003</v>
      </c>
      <c r="E70" s="2">
        <v>4.4000000000000004</v>
      </c>
      <c r="F70" s="2">
        <v>3.9000000000000004</v>
      </c>
      <c r="G70" s="2">
        <v>3.5</v>
      </c>
      <c r="H70" s="2">
        <v>3.9916666666666671</v>
      </c>
      <c r="I70" s="2">
        <v>15.045660680311064</v>
      </c>
    </row>
    <row r="71" spans="1:9" x14ac:dyDescent="0.3">
      <c r="B71" t="s">
        <v>13</v>
      </c>
      <c r="C71" s="2">
        <v>3.0641025641025643</v>
      </c>
      <c r="D71" s="2">
        <v>3.2153846153846151</v>
      </c>
      <c r="E71" s="2">
        <v>3.2461538461538462</v>
      </c>
      <c r="F71" s="2">
        <v>2.9846153846153851</v>
      </c>
      <c r="G71" s="2">
        <v>3.3846153846153846</v>
      </c>
      <c r="H71" s="2">
        <v>3.1282051282051286</v>
      </c>
      <c r="I71" s="2">
        <v>9.748332678058869</v>
      </c>
    </row>
    <row r="72" spans="1:9" x14ac:dyDescent="0.3">
      <c r="B72" t="s">
        <v>14</v>
      </c>
      <c r="C72" s="2">
        <v>4.25</v>
      </c>
      <c r="D72" s="2">
        <v>4.1749999999999998</v>
      </c>
      <c r="E72" s="2">
        <v>4.5250000000000004</v>
      </c>
      <c r="F72" s="2">
        <v>4.2250000000000005</v>
      </c>
      <c r="G72" s="2">
        <v>3.75</v>
      </c>
      <c r="H72" s="2">
        <v>4.2937500000000002</v>
      </c>
      <c r="I72" s="2">
        <v>17.594667042547382</v>
      </c>
    </row>
    <row r="73" spans="1:9" x14ac:dyDescent="0.3">
      <c r="B73" t="s">
        <v>15</v>
      </c>
      <c r="C73" s="2">
        <v>3.666666666666667</v>
      </c>
      <c r="D73" s="2">
        <v>3.7</v>
      </c>
      <c r="E73" s="2">
        <v>3.7750000000000004</v>
      </c>
      <c r="F73" s="2">
        <v>3.3250000000000002</v>
      </c>
      <c r="G73" s="2">
        <v>3.25</v>
      </c>
      <c r="H73" s="2">
        <v>3.6208333333333336</v>
      </c>
      <c r="I73" s="2">
        <v>11.900336924945309</v>
      </c>
    </row>
    <row r="74" spans="1:9" x14ac:dyDescent="0.3">
      <c r="A74" t="s">
        <v>16</v>
      </c>
      <c r="C74" s="2">
        <v>3.6552405498281799</v>
      </c>
      <c r="D74" s="2">
        <v>3.5016323024054952</v>
      </c>
      <c r="E74" s="2">
        <v>3.5556701030927855</v>
      </c>
      <c r="F74" s="2">
        <v>3.4306701030927833</v>
      </c>
      <c r="G74" s="2">
        <v>3.6765463917525771</v>
      </c>
      <c r="H74" s="2">
        <v>3.5358676975944978</v>
      </c>
      <c r="I74" s="2">
        <v>12.638569293832887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37F4-84EA-415C-A415-21F2699D7E8E}">
  <dimension ref="A2:D527"/>
  <sheetViews>
    <sheetView workbookViewId="0">
      <pane xSplit="2" ySplit="2" topLeftCell="C487" activePane="bottomRight" state="frozen"/>
      <selection pane="topRight" activeCell="C1" sqref="C1"/>
      <selection pane="bottomLeft" activeCell="A3" sqref="A3"/>
      <selection pane="bottomRight" activeCell="A2" sqref="A2"/>
    </sheetView>
  </sheetViews>
  <sheetFormatPr defaultColWidth="8.88671875" defaultRowHeight="13.8" x14ac:dyDescent="0.3"/>
  <cols>
    <col min="1" max="1" width="8.88671875" style="193"/>
    <col min="2" max="2" width="20" style="185" bestFit="1" customWidth="1"/>
    <col min="3" max="3" width="16.33203125" style="194" bestFit="1" customWidth="1"/>
    <col min="4" max="4" width="38.109375" style="185" customWidth="1"/>
    <col min="5" max="16384" width="8.88671875" style="185"/>
  </cols>
  <sheetData>
    <row r="2" spans="1:4" x14ac:dyDescent="0.3">
      <c r="A2" s="190" t="s">
        <v>2</v>
      </c>
      <c r="B2" s="191" t="s">
        <v>3</v>
      </c>
      <c r="C2" s="192" t="s">
        <v>252</v>
      </c>
      <c r="D2" s="191" t="s">
        <v>244</v>
      </c>
    </row>
    <row r="3" spans="1:4" x14ac:dyDescent="0.3">
      <c r="A3" s="193">
        <v>2006</v>
      </c>
      <c r="B3" s="185" t="s">
        <v>11</v>
      </c>
      <c r="C3" s="194">
        <v>11.466666666666669</v>
      </c>
      <c r="D3" s="185" t="s">
        <v>253</v>
      </c>
    </row>
    <row r="4" spans="1:4" x14ac:dyDescent="0.3">
      <c r="A4" s="193">
        <v>2006</v>
      </c>
      <c r="B4" s="185" t="s">
        <v>12</v>
      </c>
      <c r="C4" s="194">
        <v>15.4</v>
      </c>
      <c r="D4" s="185" t="s">
        <v>253</v>
      </c>
    </row>
    <row r="5" spans="1:4" x14ac:dyDescent="0.3">
      <c r="A5" s="193">
        <v>2006</v>
      </c>
      <c r="B5" s="185" t="s">
        <v>13</v>
      </c>
      <c r="C5" s="194">
        <v>9.2384615384615394</v>
      </c>
      <c r="D5" s="185" t="s">
        <v>253</v>
      </c>
    </row>
    <row r="6" spans="1:4" x14ac:dyDescent="0.3">
      <c r="A6" s="193">
        <v>2006</v>
      </c>
      <c r="B6" s="185" t="s">
        <v>14</v>
      </c>
      <c r="C6" s="194">
        <v>13.940000000000001</v>
      </c>
      <c r="D6" s="185" t="s">
        <v>253</v>
      </c>
    </row>
    <row r="7" spans="1:4" x14ac:dyDescent="0.3">
      <c r="A7" s="193">
        <v>2006</v>
      </c>
      <c r="B7" s="185" t="s">
        <v>15</v>
      </c>
      <c r="C7" s="194">
        <v>12.824999999999999</v>
      </c>
      <c r="D7" s="185" t="s">
        <v>253</v>
      </c>
    </row>
    <row r="8" spans="1:4" x14ac:dyDescent="0.3">
      <c r="A8" s="193">
        <v>2007</v>
      </c>
      <c r="B8" s="185" t="s">
        <v>11</v>
      </c>
      <c r="C8" s="194">
        <v>12.814285714285713</v>
      </c>
      <c r="D8" s="185" t="s">
        <v>253</v>
      </c>
    </row>
    <row r="9" spans="1:4" x14ac:dyDescent="0.3">
      <c r="A9" s="193">
        <v>2007</v>
      </c>
      <c r="B9" s="185" t="s">
        <v>12</v>
      </c>
      <c r="C9" s="194">
        <v>16.2</v>
      </c>
      <c r="D9" s="185" t="s">
        <v>253</v>
      </c>
    </row>
    <row r="10" spans="1:4" x14ac:dyDescent="0.3">
      <c r="A10" s="193">
        <v>2007</v>
      </c>
      <c r="B10" s="185" t="s">
        <v>13</v>
      </c>
      <c r="C10" s="194">
        <v>11.108333333333334</v>
      </c>
      <c r="D10" s="185" t="s">
        <v>253</v>
      </c>
    </row>
    <row r="11" spans="1:4" x14ac:dyDescent="0.3">
      <c r="A11" s="193">
        <v>2007</v>
      </c>
      <c r="B11" s="185" t="s">
        <v>14</v>
      </c>
      <c r="C11" s="194">
        <v>13.9</v>
      </c>
      <c r="D11" s="185" t="s">
        <v>253</v>
      </c>
    </row>
    <row r="12" spans="1:4" x14ac:dyDescent="0.3">
      <c r="A12" s="193">
        <v>2007</v>
      </c>
      <c r="B12" s="185" t="s">
        <v>15</v>
      </c>
      <c r="C12" s="194">
        <v>13.9</v>
      </c>
      <c r="D12" s="185" t="s">
        <v>253</v>
      </c>
    </row>
    <row r="13" spans="1:4" x14ac:dyDescent="0.3">
      <c r="A13" s="193">
        <v>2008</v>
      </c>
      <c r="B13" s="185" t="s">
        <v>11</v>
      </c>
      <c r="C13" s="194">
        <v>12.629999999999999</v>
      </c>
      <c r="D13" s="185" t="s">
        <v>253</v>
      </c>
    </row>
    <row r="14" spans="1:4" x14ac:dyDescent="0.3">
      <c r="A14" s="193">
        <v>2008</v>
      </c>
      <c r="B14" s="185" t="s">
        <v>12</v>
      </c>
      <c r="C14" s="194">
        <v>15.17</v>
      </c>
      <c r="D14" s="185" t="s">
        <v>253</v>
      </c>
    </row>
    <row r="15" spans="1:4" x14ac:dyDescent="0.3">
      <c r="A15" s="193">
        <v>2008</v>
      </c>
      <c r="B15" s="185" t="s">
        <v>13</v>
      </c>
      <c r="C15" s="194">
        <v>9.8890768564524141</v>
      </c>
      <c r="D15" s="185" t="s">
        <v>253</v>
      </c>
    </row>
    <row r="16" spans="1:4" x14ac:dyDescent="0.3">
      <c r="A16" s="193">
        <v>2008</v>
      </c>
      <c r="B16" s="185" t="s">
        <v>14</v>
      </c>
      <c r="C16" s="194">
        <v>12.812000000000001</v>
      </c>
      <c r="D16" s="185" t="s">
        <v>253</v>
      </c>
    </row>
    <row r="17" spans="1:4" x14ac:dyDescent="0.3">
      <c r="A17" s="193">
        <v>2008</v>
      </c>
      <c r="B17" s="185" t="s">
        <v>15</v>
      </c>
      <c r="C17" s="194">
        <v>13.67</v>
      </c>
      <c r="D17" s="185" t="s">
        <v>253</v>
      </c>
    </row>
    <row r="18" spans="1:4" x14ac:dyDescent="0.3">
      <c r="A18" s="193">
        <v>2009</v>
      </c>
      <c r="B18" s="185" t="s">
        <v>11</v>
      </c>
      <c r="C18" s="194">
        <v>12.396084581022466</v>
      </c>
      <c r="D18" s="185" t="s">
        <v>253</v>
      </c>
    </row>
    <row r="19" spans="1:4" x14ac:dyDescent="0.3">
      <c r="A19" s="193">
        <v>2009</v>
      </c>
      <c r="B19" s="185" t="s">
        <v>12</v>
      </c>
      <c r="C19" s="194">
        <v>15.004277520881278</v>
      </c>
      <c r="D19" s="185" t="s">
        <v>253</v>
      </c>
    </row>
    <row r="20" spans="1:4" x14ac:dyDescent="0.3">
      <c r="A20" s="193">
        <v>2009</v>
      </c>
      <c r="B20" s="185" t="s">
        <v>13</v>
      </c>
      <c r="C20" s="194">
        <v>10.109242970880638</v>
      </c>
      <c r="D20" s="185" t="s">
        <v>253</v>
      </c>
    </row>
    <row r="21" spans="1:4" x14ac:dyDescent="0.3">
      <c r="A21" s="193">
        <v>2009</v>
      </c>
      <c r="B21" s="185" t="s">
        <v>14</v>
      </c>
      <c r="C21" s="194">
        <v>13.451376241670141</v>
      </c>
      <c r="D21" s="185" t="s">
        <v>253</v>
      </c>
    </row>
    <row r="22" spans="1:4" x14ac:dyDescent="0.3">
      <c r="A22" s="193">
        <v>2009</v>
      </c>
      <c r="B22" s="185" t="s">
        <v>15</v>
      </c>
      <c r="C22" s="194">
        <v>14.457872749902643</v>
      </c>
      <c r="D22" s="185" t="s">
        <v>253</v>
      </c>
    </row>
    <row r="23" spans="1:4" x14ac:dyDescent="0.3">
      <c r="A23" s="193">
        <v>2010</v>
      </c>
      <c r="B23" s="185" t="s">
        <v>11</v>
      </c>
      <c r="C23" s="194">
        <v>13.429430930594956</v>
      </c>
      <c r="D23" s="185" t="s">
        <v>253</v>
      </c>
    </row>
    <row r="24" spans="1:4" x14ac:dyDescent="0.3">
      <c r="A24" s="193">
        <v>2010</v>
      </c>
      <c r="B24" s="185" t="s">
        <v>12</v>
      </c>
      <c r="C24" s="194">
        <v>14.142738465255382</v>
      </c>
      <c r="D24" s="185" t="s">
        <v>253</v>
      </c>
    </row>
    <row r="25" spans="1:4" x14ac:dyDescent="0.3">
      <c r="A25" s="193">
        <v>2010</v>
      </c>
      <c r="B25" s="185" t="s">
        <v>13</v>
      </c>
      <c r="C25" s="194">
        <v>9.9666666666666668</v>
      </c>
      <c r="D25" s="185" t="s">
        <v>253</v>
      </c>
    </row>
    <row r="26" spans="1:4" x14ac:dyDescent="0.3">
      <c r="A26" s="193">
        <v>2010</v>
      </c>
      <c r="B26" s="185" t="s">
        <v>14</v>
      </c>
      <c r="C26" s="194">
        <v>14.392133580360348</v>
      </c>
      <c r="D26" s="185" t="s">
        <v>253</v>
      </c>
    </row>
    <row r="27" spans="1:4" x14ac:dyDescent="0.3">
      <c r="A27" s="193">
        <v>2010</v>
      </c>
      <c r="B27" s="185" t="s">
        <v>15</v>
      </c>
      <c r="C27" s="194">
        <v>15.599210255378219</v>
      </c>
      <c r="D27" s="185" t="s">
        <v>253</v>
      </c>
    </row>
    <row r="28" spans="1:4" x14ac:dyDescent="0.3">
      <c r="A28" s="193">
        <v>2011</v>
      </c>
      <c r="B28" s="185" t="s">
        <v>11</v>
      </c>
      <c r="C28" s="194">
        <v>14.145389453850481</v>
      </c>
      <c r="D28" s="185" t="s">
        <v>253</v>
      </c>
    </row>
    <row r="29" spans="1:4" x14ac:dyDescent="0.3">
      <c r="A29" s="193">
        <v>2011</v>
      </c>
      <c r="B29" s="185" t="s">
        <v>12</v>
      </c>
      <c r="C29" s="194">
        <v>14.142738465255382</v>
      </c>
      <c r="D29" s="185" t="s">
        <v>253</v>
      </c>
    </row>
    <row r="30" spans="1:4" x14ac:dyDescent="0.3">
      <c r="A30" s="193">
        <v>2011</v>
      </c>
      <c r="B30" s="185" t="s">
        <v>13</v>
      </c>
      <c r="C30" s="194">
        <v>10.580849773745237</v>
      </c>
      <c r="D30" s="185" t="s">
        <v>253</v>
      </c>
    </row>
    <row r="31" spans="1:4" x14ac:dyDescent="0.3">
      <c r="A31" s="193">
        <v>2011</v>
      </c>
      <c r="B31" s="185" t="s">
        <v>14</v>
      </c>
      <c r="C31" s="194">
        <v>15.67713189678499</v>
      </c>
      <c r="D31" s="185" t="s">
        <v>253</v>
      </c>
    </row>
    <row r="32" spans="1:4" x14ac:dyDescent="0.3">
      <c r="A32" s="193">
        <v>2011</v>
      </c>
      <c r="B32" s="185" t="s">
        <v>15</v>
      </c>
      <c r="C32" s="194">
        <v>15.881300357042491</v>
      </c>
      <c r="D32" s="185" t="s">
        <v>253</v>
      </c>
    </row>
    <row r="33" spans="1:4" x14ac:dyDescent="0.3">
      <c r="A33" s="193">
        <v>2012</v>
      </c>
      <c r="B33" s="185" t="s">
        <v>11</v>
      </c>
      <c r="C33" s="194">
        <v>14.206092743661213</v>
      </c>
      <c r="D33" s="185" t="s">
        <v>253</v>
      </c>
    </row>
    <row r="34" spans="1:4" x14ac:dyDescent="0.3">
      <c r="A34" s="193">
        <v>2012</v>
      </c>
      <c r="B34" s="185" t="s">
        <v>12</v>
      </c>
      <c r="C34" s="194">
        <v>15.191929328818196</v>
      </c>
      <c r="D34" s="185" t="s">
        <v>253</v>
      </c>
    </row>
    <row r="35" spans="1:4" x14ac:dyDescent="0.3">
      <c r="A35" s="193">
        <v>2012</v>
      </c>
      <c r="B35" s="185" t="s">
        <v>13</v>
      </c>
      <c r="C35" s="194">
        <v>10.612602153936395</v>
      </c>
      <c r="D35" s="185" t="s">
        <v>253</v>
      </c>
    </row>
    <row r="36" spans="1:4" x14ac:dyDescent="0.3">
      <c r="A36" s="193">
        <v>2012</v>
      </c>
      <c r="B36" s="185" t="s">
        <v>14</v>
      </c>
      <c r="C36" s="194">
        <v>15.198617161390976</v>
      </c>
      <c r="D36" s="185" t="s">
        <v>253</v>
      </c>
    </row>
    <row r="37" spans="1:4" x14ac:dyDescent="0.3">
      <c r="A37" s="193">
        <v>2012</v>
      </c>
      <c r="B37" s="185" t="s">
        <v>15</v>
      </c>
      <c r="C37" s="194">
        <v>16.203507823457308</v>
      </c>
      <c r="D37" s="185" t="s">
        <v>253</v>
      </c>
    </row>
    <row r="38" spans="1:4" x14ac:dyDescent="0.3">
      <c r="A38" s="193">
        <v>2013</v>
      </c>
      <c r="B38" s="185" t="s">
        <v>11</v>
      </c>
      <c r="C38" s="194">
        <v>14.327748542324198</v>
      </c>
      <c r="D38" s="185" t="s">
        <v>253</v>
      </c>
    </row>
    <row r="39" spans="1:4" x14ac:dyDescent="0.3">
      <c r="A39" s="193">
        <v>2013</v>
      </c>
      <c r="B39" s="185" t="s">
        <v>12</v>
      </c>
      <c r="C39" s="194">
        <v>15.694686028028293</v>
      </c>
      <c r="D39" s="185" t="s">
        <v>253</v>
      </c>
    </row>
    <row r="40" spans="1:4" x14ac:dyDescent="0.3">
      <c r="A40" s="193">
        <v>2013</v>
      </c>
      <c r="B40" s="185" t="s">
        <v>13</v>
      </c>
      <c r="C40" s="194">
        <v>10.722207276159166</v>
      </c>
      <c r="D40" s="185" t="s">
        <v>253</v>
      </c>
    </row>
    <row r="41" spans="1:4" x14ac:dyDescent="0.3">
      <c r="A41" s="193">
        <v>2013</v>
      </c>
      <c r="B41" s="185" t="s">
        <v>14</v>
      </c>
      <c r="C41" s="194">
        <v>16.102815524904791</v>
      </c>
      <c r="D41" s="185" t="s">
        <v>253</v>
      </c>
    </row>
    <row r="42" spans="1:4" x14ac:dyDescent="0.3">
      <c r="A42" s="193">
        <v>2013</v>
      </c>
      <c r="B42" s="185" t="s">
        <v>15</v>
      </c>
      <c r="C42" s="194">
        <v>16.021186170797431</v>
      </c>
      <c r="D42" s="185" t="s">
        <v>253</v>
      </c>
    </row>
    <row r="43" spans="1:4" x14ac:dyDescent="0.3">
      <c r="A43" s="193">
        <v>2014</v>
      </c>
      <c r="B43" s="185" t="s">
        <v>11</v>
      </c>
      <c r="C43" s="194">
        <v>15.492796924193133</v>
      </c>
      <c r="D43" s="185" t="s">
        <v>253</v>
      </c>
    </row>
    <row r="44" spans="1:4" x14ac:dyDescent="0.3">
      <c r="A44" s="193">
        <v>2014</v>
      </c>
      <c r="B44" s="185" t="s">
        <v>12</v>
      </c>
      <c r="C44" s="194">
        <v>15.479235048264293</v>
      </c>
      <c r="D44" s="185" t="s">
        <v>253</v>
      </c>
    </row>
    <row r="45" spans="1:4" x14ac:dyDescent="0.3">
      <c r="A45" s="193">
        <v>2014</v>
      </c>
      <c r="B45" s="185" t="s">
        <v>13</v>
      </c>
      <c r="C45" s="194">
        <v>11.10757500817642</v>
      </c>
      <c r="D45" s="185" t="s">
        <v>253</v>
      </c>
    </row>
    <row r="46" spans="1:4" x14ac:dyDescent="0.3">
      <c r="A46" s="193">
        <v>2014</v>
      </c>
      <c r="B46" s="185" t="s">
        <v>14</v>
      </c>
      <c r="C46" s="194">
        <v>17.136542240333721</v>
      </c>
      <c r="D46" s="185" t="s">
        <v>253</v>
      </c>
    </row>
    <row r="47" spans="1:4" x14ac:dyDescent="0.3">
      <c r="A47" s="193">
        <v>2014</v>
      </c>
      <c r="B47" s="185" t="s">
        <v>15</v>
      </c>
      <c r="C47" s="194">
        <v>15.104365142060583</v>
      </c>
      <c r="D47" s="185" t="s">
        <v>253</v>
      </c>
    </row>
    <row r="48" spans="1:4" x14ac:dyDescent="0.3">
      <c r="A48" s="193">
        <v>2015</v>
      </c>
      <c r="B48" s="185" t="s">
        <v>11</v>
      </c>
      <c r="C48" s="194">
        <v>15.478183480218776</v>
      </c>
      <c r="D48" s="185" t="s">
        <v>253</v>
      </c>
    </row>
    <row r="49" spans="1:4" x14ac:dyDescent="0.3">
      <c r="A49" s="193">
        <v>2015</v>
      </c>
      <c r="B49" s="185" t="s">
        <v>12</v>
      </c>
      <c r="C49" s="194">
        <v>15.075655463981644</v>
      </c>
      <c r="D49" s="185" t="s">
        <v>253</v>
      </c>
    </row>
    <row r="50" spans="1:4" x14ac:dyDescent="0.3">
      <c r="A50" s="193">
        <v>2015</v>
      </c>
      <c r="B50" s="185" t="s">
        <v>13</v>
      </c>
      <c r="C50" s="194">
        <v>11.112728334620989</v>
      </c>
      <c r="D50" s="185" t="s">
        <v>253</v>
      </c>
    </row>
    <row r="51" spans="1:4" x14ac:dyDescent="0.3">
      <c r="A51" s="193">
        <v>2015</v>
      </c>
      <c r="B51" s="185" t="s">
        <v>14</v>
      </c>
      <c r="C51" s="194">
        <v>17.212732825333692</v>
      </c>
      <c r="D51" s="185" t="s">
        <v>253</v>
      </c>
    </row>
    <row r="52" spans="1:4" x14ac:dyDescent="0.3">
      <c r="A52" s="193">
        <v>2015</v>
      </c>
      <c r="B52" s="185" t="s">
        <v>15</v>
      </c>
      <c r="C52" s="194">
        <v>15.598285714432043</v>
      </c>
      <c r="D52" s="185" t="s">
        <v>253</v>
      </c>
    </row>
    <row r="53" spans="1:4" x14ac:dyDescent="0.3">
      <c r="A53" s="193">
        <v>2016</v>
      </c>
      <c r="B53" s="185" t="s">
        <v>11</v>
      </c>
      <c r="C53" s="194">
        <v>13.575849080344835</v>
      </c>
      <c r="D53" s="185" t="s">
        <v>253</v>
      </c>
    </row>
    <row r="54" spans="1:4" x14ac:dyDescent="0.3">
      <c r="A54" s="193">
        <v>2016</v>
      </c>
      <c r="B54" s="185" t="s">
        <v>12</v>
      </c>
      <c r="C54" s="194">
        <v>14.709314829908919</v>
      </c>
      <c r="D54" s="185" t="s">
        <v>253</v>
      </c>
    </row>
    <row r="55" spans="1:4" x14ac:dyDescent="0.3">
      <c r="A55" s="193">
        <v>2016</v>
      </c>
      <c r="B55" s="185" t="s">
        <v>13</v>
      </c>
      <c r="C55" s="194">
        <v>10.539098475676479</v>
      </c>
      <c r="D55" s="185" t="s">
        <v>253</v>
      </c>
    </row>
    <row r="56" spans="1:4" x14ac:dyDescent="0.3">
      <c r="A56" s="193">
        <v>2016</v>
      </c>
      <c r="B56" s="185" t="s">
        <v>14</v>
      </c>
      <c r="C56" s="194">
        <v>16.697607238516078</v>
      </c>
      <c r="D56" s="185" t="s">
        <v>253</v>
      </c>
    </row>
    <row r="57" spans="1:4" x14ac:dyDescent="0.3">
      <c r="A57" s="193">
        <v>2016</v>
      </c>
      <c r="B57" s="185" t="s">
        <v>15</v>
      </c>
      <c r="C57" s="194">
        <v>14.878331611241386</v>
      </c>
      <c r="D57" s="185" t="s">
        <v>253</v>
      </c>
    </row>
    <row r="58" spans="1:4" x14ac:dyDescent="0.3">
      <c r="A58" s="193">
        <v>2018</v>
      </c>
      <c r="B58" s="185" t="s">
        <v>11</v>
      </c>
      <c r="C58" s="194">
        <v>12.526863567603858</v>
      </c>
      <c r="D58" s="185" t="s">
        <v>253</v>
      </c>
    </row>
    <row r="59" spans="1:4" x14ac:dyDescent="0.3">
      <c r="A59" s="193">
        <v>2018</v>
      </c>
      <c r="B59" s="185" t="s">
        <v>12</v>
      </c>
      <c r="C59" s="194">
        <v>14.198622915193216</v>
      </c>
      <c r="D59" s="185" t="s">
        <v>253</v>
      </c>
    </row>
    <row r="60" spans="1:4" x14ac:dyDescent="0.3">
      <c r="A60" s="193">
        <v>2018</v>
      </c>
      <c r="B60" s="185" t="s">
        <v>13</v>
      </c>
      <c r="C60" s="194">
        <v>10.206256052782722</v>
      </c>
      <c r="D60" s="185" t="s">
        <v>253</v>
      </c>
    </row>
    <row r="61" spans="1:4" x14ac:dyDescent="0.3">
      <c r="A61" s="193">
        <v>2018</v>
      </c>
      <c r="B61" s="185" t="s">
        <v>14</v>
      </c>
      <c r="C61" s="194">
        <v>16.835524959032099</v>
      </c>
      <c r="D61" s="185" t="s">
        <v>253</v>
      </c>
    </row>
    <row r="62" spans="1:4" x14ac:dyDescent="0.3">
      <c r="A62" s="193">
        <v>2018</v>
      </c>
      <c r="B62" s="185" t="s">
        <v>15</v>
      </c>
      <c r="C62" s="194">
        <v>12.771415990453143</v>
      </c>
      <c r="D62" s="185" t="s">
        <v>253</v>
      </c>
    </row>
    <row r="63" spans="1:4" x14ac:dyDescent="0.3">
      <c r="A63" s="193">
        <v>2020</v>
      </c>
      <c r="B63" s="185" t="s">
        <v>11</v>
      </c>
      <c r="C63" s="194">
        <v>12.957561755903175</v>
      </c>
      <c r="D63" s="185" t="s">
        <v>253</v>
      </c>
    </row>
    <row r="64" spans="1:4" x14ac:dyDescent="0.3">
      <c r="A64" s="193">
        <v>2020</v>
      </c>
      <c r="B64" s="185" t="s">
        <v>12</v>
      </c>
      <c r="C64" s="194">
        <v>15.479403064087949</v>
      </c>
      <c r="D64" s="185" t="s">
        <v>253</v>
      </c>
    </row>
    <row r="65" spans="1:4" x14ac:dyDescent="0.3">
      <c r="A65" s="193">
        <v>2020</v>
      </c>
      <c r="B65" s="185" t="s">
        <v>13</v>
      </c>
      <c r="C65" s="194">
        <v>10.120704166276399</v>
      </c>
      <c r="D65" s="185" t="s">
        <v>253</v>
      </c>
    </row>
    <row r="66" spans="1:4" x14ac:dyDescent="0.3">
      <c r="A66" s="193">
        <v>2020</v>
      </c>
      <c r="B66" s="185" t="s">
        <v>14</v>
      </c>
      <c r="C66" s="194">
        <v>17.214655681304222</v>
      </c>
      <c r="D66" s="185" t="s">
        <v>253</v>
      </c>
    </row>
    <row r="67" spans="1:4" x14ac:dyDescent="0.3">
      <c r="A67" s="193">
        <v>2020</v>
      </c>
      <c r="B67" s="185" t="s">
        <v>15</v>
      </c>
      <c r="C67" s="194">
        <v>11.355427303935922</v>
      </c>
      <c r="D67" s="185" t="s">
        <v>253</v>
      </c>
    </row>
    <row r="68" spans="1:4" x14ac:dyDescent="0.3">
      <c r="A68" s="193">
        <v>2022</v>
      </c>
      <c r="B68" s="185" t="s">
        <v>11</v>
      </c>
      <c r="C68" s="194">
        <v>13.557270444205058</v>
      </c>
      <c r="D68" s="185" t="s">
        <v>253</v>
      </c>
    </row>
    <row r="69" spans="1:4" x14ac:dyDescent="0.3">
      <c r="A69" s="193">
        <v>2022</v>
      </c>
      <c r="B69" s="185" t="s">
        <v>12</v>
      </c>
      <c r="C69" s="194">
        <v>15.045660680311064</v>
      </c>
      <c r="D69" s="185" t="s">
        <v>253</v>
      </c>
    </row>
    <row r="70" spans="1:4" x14ac:dyDescent="0.3">
      <c r="A70" s="193">
        <v>2022</v>
      </c>
      <c r="B70" s="185" t="s">
        <v>13</v>
      </c>
      <c r="C70" s="194">
        <v>9.748332678058869</v>
      </c>
      <c r="D70" s="185" t="s">
        <v>253</v>
      </c>
    </row>
    <row r="71" spans="1:4" x14ac:dyDescent="0.3">
      <c r="A71" s="193">
        <v>2022</v>
      </c>
      <c r="B71" s="185" t="s">
        <v>14</v>
      </c>
      <c r="C71" s="194">
        <v>17.594667042547382</v>
      </c>
      <c r="D71" s="185" t="s">
        <v>253</v>
      </c>
    </row>
    <row r="72" spans="1:4" x14ac:dyDescent="0.3">
      <c r="A72" s="193">
        <v>2022</v>
      </c>
      <c r="B72" s="185" t="s">
        <v>15</v>
      </c>
      <c r="C72" s="194">
        <v>11.900336924945309</v>
      </c>
      <c r="D72" s="185" t="s">
        <v>253</v>
      </c>
    </row>
    <row r="73" spans="1:4" x14ac:dyDescent="0.3">
      <c r="A73" s="188">
        <v>2024</v>
      </c>
      <c r="B73" s="186" t="s">
        <v>11</v>
      </c>
      <c r="C73" s="189">
        <v>15.10023319796117</v>
      </c>
      <c r="D73" s="186" t="s">
        <v>253</v>
      </c>
    </row>
    <row r="74" spans="1:4" x14ac:dyDescent="0.3">
      <c r="A74" s="188">
        <v>2024</v>
      </c>
      <c r="B74" s="186" t="s">
        <v>12</v>
      </c>
      <c r="C74" s="189">
        <v>14.659874509021034</v>
      </c>
      <c r="D74" s="186" t="s">
        <v>253</v>
      </c>
    </row>
    <row r="75" spans="1:4" x14ac:dyDescent="0.3">
      <c r="A75" s="188">
        <v>2024</v>
      </c>
      <c r="B75" s="186" t="s">
        <v>13</v>
      </c>
      <c r="C75" s="189">
        <v>10.804145372172712</v>
      </c>
      <c r="D75" s="186" t="s">
        <v>253</v>
      </c>
    </row>
    <row r="76" spans="1:4" x14ac:dyDescent="0.3">
      <c r="A76" s="188">
        <v>2024</v>
      </c>
      <c r="B76" s="186" t="s">
        <v>14</v>
      </c>
      <c r="C76" s="189">
        <v>16.17502847214271</v>
      </c>
      <c r="D76" s="186" t="s">
        <v>253</v>
      </c>
    </row>
    <row r="77" spans="1:4" x14ac:dyDescent="0.3">
      <c r="A77" s="188">
        <v>2024</v>
      </c>
      <c r="B77" s="186" t="s">
        <v>15</v>
      </c>
      <c r="C77" s="189">
        <v>11.652466765688425</v>
      </c>
      <c r="D77" s="186" t="s">
        <v>253</v>
      </c>
    </row>
    <row r="78" spans="1:4" x14ac:dyDescent="0.3">
      <c r="A78" s="193">
        <v>2006</v>
      </c>
      <c r="B78" s="185" t="s">
        <v>11</v>
      </c>
      <c r="C78" s="194">
        <v>3.5916666666666668</v>
      </c>
      <c r="D78" s="185" t="s">
        <v>254</v>
      </c>
    </row>
    <row r="79" spans="1:4" x14ac:dyDescent="0.3">
      <c r="A79" s="193">
        <v>2006</v>
      </c>
      <c r="B79" s="185" t="s">
        <v>12</v>
      </c>
      <c r="C79" s="194">
        <v>3.6749999999999998</v>
      </c>
      <c r="D79" s="185" t="s">
        <v>254</v>
      </c>
    </row>
    <row r="80" spans="1:4" x14ac:dyDescent="0.3">
      <c r="A80" s="193">
        <v>2006</v>
      </c>
      <c r="B80" s="185" t="s">
        <v>13</v>
      </c>
      <c r="C80" s="194">
        <v>2.5711538461538459</v>
      </c>
      <c r="D80" s="185" t="s">
        <v>254</v>
      </c>
    </row>
    <row r="81" spans="1:4" x14ac:dyDescent="0.3">
      <c r="A81" s="193">
        <v>2006</v>
      </c>
      <c r="B81" s="185" t="s">
        <v>14</v>
      </c>
      <c r="C81" s="194">
        <v>3.6799999999999997</v>
      </c>
      <c r="D81" s="185" t="s">
        <v>254</v>
      </c>
    </row>
    <row r="82" spans="1:4" x14ac:dyDescent="0.3">
      <c r="A82" s="193">
        <v>2006</v>
      </c>
      <c r="B82" s="185" t="s">
        <v>15</v>
      </c>
      <c r="C82" s="194">
        <v>3.5687500000000001</v>
      </c>
      <c r="D82" s="185" t="s">
        <v>254</v>
      </c>
    </row>
    <row r="83" spans="1:4" x14ac:dyDescent="0.3">
      <c r="A83" s="193">
        <v>2007</v>
      </c>
      <c r="B83" s="185" t="s">
        <v>11</v>
      </c>
      <c r="C83" s="194">
        <v>3.7892857142857146</v>
      </c>
      <c r="D83" s="185" t="s">
        <v>254</v>
      </c>
    </row>
    <row r="84" spans="1:4" x14ac:dyDescent="0.3">
      <c r="A84" s="193">
        <v>2007</v>
      </c>
      <c r="B84" s="185" t="s">
        <v>12</v>
      </c>
      <c r="C84" s="194">
        <v>3.9000000000000004</v>
      </c>
      <c r="D84" s="185" t="s">
        <v>254</v>
      </c>
    </row>
    <row r="85" spans="1:4" x14ac:dyDescent="0.3">
      <c r="A85" s="193">
        <v>2007</v>
      </c>
      <c r="B85" s="185" t="s">
        <v>13</v>
      </c>
      <c r="C85" s="194">
        <v>2.9230769230769229</v>
      </c>
      <c r="D85" s="185" t="s">
        <v>254</v>
      </c>
    </row>
    <row r="86" spans="1:4" x14ac:dyDescent="0.3">
      <c r="A86" s="193">
        <v>2007</v>
      </c>
      <c r="B86" s="185" t="s">
        <v>14</v>
      </c>
      <c r="C86" s="194">
        <v>3.65</v>
      </c>
      <c r="D86" s="185" t="s">
        <v>254</v>
      </c>
    </row>
    <row r="87" spans="1:4" x14ac:dyDescent="0.3">
      <c r="A87" s="193">
        <v>2007</v>
      </c>
      <c r="B87" s="185" t="s">
        <v>15</v>
      </c>
      <c r="C87" s="194">
        <v>3.7624999999999997</v>
      </c>
      <c r="D87" s="185" t="s">
        <v>254</v>
      </c>
    </row>
    <row r="88" spans="1:4" x14ac:dyDescent="0.3">
      <c r="A88" s="193">
        <v>2008</v>
      </c>
      <c r="B88" s="185" t="s">
        <v>11</v>
      </c>
      <c r="C88" s="194">
        <v>3.746428571428571</v>
      </c>
      <c r="D88" s="185" t="s">
        <v>254</v>
      </c>
    </row>
    <row r="89" spans="1:4" x14ac:dyDescent="0.3">
      <c r="A89" s="193">
        <v>2008</v>
      </c>
      <c r="B89" s="185" t="s">
        <v>12</v>
      </c>
      <c r="C89" s="194">
        <v>3.95</v>
      </c>
      <c r="D89" s="185" t="s">
        <v>254</v>
      </c>
    </row>
    <row r="90" spans="1:4" x14ac:dyDescent="0.3">
      <c r="A90" s="193">
        <v>2008</v>
      </c>
      <c r="B90" s="185" t="s">
        <v>13</v>
      </c>
      <c r="C90" s="194">
        <v>3.0375000000000001</v>
      </c>
      <c r="D90" s="185" t="s">
        <v>254</v>
      </c>
    </row>
    <row r="91" spans="1:4" x14ac:dyDescent="0.3">
      <c r="A91" s="193">
        <v>2008</v>
      </c>
      <c r="B91" s="185" t="s">
        <v>14</v>
      </c>
      <c r="C91" s="194">
        <v>3.665</v>
      </c>
      <c r="D91" s="185" t="s">
        <v>254</v>
      </c>
    </row>
    <row r="92" spans="1:4" x14ac:dyDescent="0.3">
      <c r="A92" s="193">
        <v>2008</v>
      </c>
      <c r="B92" s="185" t="s">
        <v>15</v>
      </c>
      <c r="C92" s="194">
        <v>3.8333333333333335</v>
      </c>
      <c r="D92" s="185" t="s">
        <v>254</v>
      </c>
    </row>
    <row r="93" spans="1:4" x14ac:dyDescent="0.3">
      <c r="A93" s="193">
        <v>2009</v>
      </c>
      <c r="B93" s="185" t="s">
        <v>11</v>
      </c>
      <c r="C93" s="194">
        <v>3.7607142857142861</v>
      </c>
      <c r="D93" s="185" t="s">
        <v>254</v>
      </c>
    </row>
    <row r="94" spans="1:4" x14ac:dyDescent="0.3">
      <c r="A94" s="193">
        <v>2009</v>
      </c>
      <c r="B94" s="185" t="s">
        <v>12</v>
      </c>
      <c r="C94" s="194">
        <v>3.75</v>
      </c>
      <c r="D94" s="185" t="s">
        <v>254</v>
      </c>
    </row>
    <row r="95" spans="1:4" x14ac:dyDescent="0.3">
      <c r="A95" s="193">
        <v>2009</v>
      </c>
      <c r="B95" s="185" t="s">
        <v>13</v>
      </c>
      <c r="C95" s="194">
        <v>3.0625</v>
      </c>
      <c r="D95" s="185" t="s">
        <v>254</v>
      </c>
    </row>
    <row r="96" spans="1:4" x14ac:dyDescent="0.3">
      <c r="A96" s="193">
        <v>2009</v>
      </c>
      <c r="B96" s="185" t="s">
        <v>14</v>
      </c>
      <c r="C96" s="194">
        <v>3.7250000000000001</v>
      </c>
      <c r="D96" s="185" t="s">
        <v>254</v>
      </c>
    </row>
    <row r="97" spans="1:4" x14ac:dyDescent="0.3">
      <c r="A97" s="193">
        <v>2009</v>
      </c>
      <c r="B97" s="185" t="s">
        <v>15</v>
      </c>
      <c r="C97" s="194">
        <v>3.9916666666666667</v>
      </c>
      <c r="D97" s="185" t="s">
        <v>254</v>
      </c>
    </row>
    <row r="98" spans="1:4" x14ac:dyDescent="0.3">
      <c r="A98" s="193">
        <v>2010</v>
      </c>
      <c r="B98" s="185" t="s">
        <v>11</v>
      </c>
      <c r="C98" s="194">
        <v>3.8642857142857143</v>
      </c>
      <c r="D98" s="185" t="s">
        <v>254</v>
      </c>
    </row>
    <row r="99" spans="1:4" x14ac:dyDescent="0.3">
      <c r="A99" s="193">
        <v>2010</v>
      </c>
      <c r="B99" s="185" t="s">
        <v>12</v>
      </c>
      <c r="C99" s="194">
        <v>3.9250000000000003</v>
      </c>
      <c r="D99" s="185" t="s">
        <v>254</v>
      </c>
    </row>
    <row r="100" spans="1:4" x14ac:dyDescent="0.3">
      <c r="A100" s="193">
        <v>2010</v>
      </c>
      <c r="B100" s="185" t="s">
        <v>13</v>
      </c>
      <c r="C100" s="194">
        <v>3.0729166666666661</v>
      </c>
      <c r="D100" s="185" t="s">
        <v>254</v>
      </c>
    </row>
    <row r="101" spans="1:4" x14ac:dyDescent="0.3">
      <c r="A101" s="193">
        <v>2010</v>
      </c>
      <c r="B101" s="185" t="s">
        <v>14</v>
      </c>
      <c r="C101" s="194">
        <v>3.8600000000000003</v>
      </c>
      <c r="D101" s="185" t="s">
        <v>254</v>
      </c>
    </row>
    <row r="102" spans="1:4" x14ac:dyDescent="0.3">
      <c r="A102" s="193">
        <v>2010</v>
      </c>
      <c r="B102" s="185" t="s">
        <v>15</v>
      </c>
      <c r="C102" s="194">
        <v>4.1000000000000005</v>
      </c>
      <c r="D102" s="185" t="s">
        <v>254</v>
      </c>
    </row>
    <row r="103" spans="1:4" x14ac:dyDescent="0.3">
      <c r="A103" s="193">
        <v>2011</v>
      </c>
      <c r="B103" s="185" t="s">
        <v>11</v>
      </c>
      <c r="C103" s="194">
        <v>3.907142857142857</v>
      </c>
      <c r="D103" s="185" t="s">
        <v>254</v>
      </c>
    </row>
    <row r="104" spans="1:4" x14ac:dyDescent="0.3">
      <c r="A104" s="193">
        <v>2011</v>
      </c>
      <c r="B104" s="185" t="s">
        <v>12</v>
      </c>
      <c r="C104" s="194">
        <v>3.9250000000000003</v>
      </c>
      <c r="D104" s="185" t="s">
        <v>254</v>
      </c>
    </row>
    <row r="105" spans="1:4" x14ac:dyDescent="0.3">
      <c r="A105" s="193">
        <v>2011</v>
      </c>
      <c r="B105" s="185" t="s">
        <v>13</v>
      </c>
      <c r="C105" s="194">
        <v>3.1513888888888886</v>
      </c>
      <c r="D105" s="185" t="s">
        <v>254</v>
      </c>
    </row>
    <row r="106" spans="1:4" x14ac:dyDescent="0.3">
      <c r="A106" s="193">
        <v>2011</v>
      </c>
      <c r="B106" s="185" t="s">
        <v>14</v>
      </c>
      <c r="C106" s="194">
        <v>3.9366666666666665</v>
      </c>
      <c r="D106" s="185" t="s">
        <v>254</v>
      </c>
    </row>
    <row r="107" spans="1:4" x14ac:dyDescent="0.3">
      <c r="A107" s="193">
        <v>2011</v>
      </c>
      <c r="B107" s="185" t="s">
        <v>15</v>
      </c>
      <c r="C107" s="194">
        <v>4.1083333333333334</v>
      </c>
      <c r="D107" s="185" t="s">
        <v>254</v>
      </c>
    </row>
    <row r="108" spans="1:4" x14ac:dyDescent="0.3">
      <c r="A108" s="193">
        <v>2012</v>
      </c>
      <c r="B108" s="185" t="s">
        <v>11</v>
      </c>
      <c r="C108" s="194">
        <v>3.9654761904761906</v>
      </c>
      <c r="D108" s="185" t="s">
        <v>254</v>
      </c>
    </row>
    <row r="109" spans="1:4" x14ac:dyDescent="0.3">
      <c r="A109" s="193">
        <v>2012</v>
      </c>
      <c r="B109" s="185" t="s">
        <v>12</v>
      </c>
      <c r="C109" s="194">
        <v>3.95</v>
      </c>
      <c r="D109" s="185" t="s">
        <v>254</v>
      </c>
    </row>
    <row r="110" spans="1:4" x14ac:dyDescent="0.3">
      <c r="A110" s="193">
        <v>2012</v>
      </c>
      <c r="B110" s="185" t="s">
        <v>13</v>
      </c>
      <c r="C110" s="194">
        <v>3.2284722222222229</v>
      </c>
      <c r="D110" s="185" t="s">
        <v>254</v>
      </c>
    </row>
    <row r="111" spans="1:4" x14ac:dyDescent="0.3">
      <c r="A111" s="193">
        <v>2012</v>
      </c>
      <c r="B111" s="185" t="s">
        <v>14</v>
      </c>
      <c r="C111" s="194">
        <v>4.0733333333333333</v>
      </c>
      <c r="D111" s="185" t="s">
        <v>254</v>
      </c>
    </row>
    <row r="112" spans="1:4" x14ac:dyDescent="0.3">
      <c r="A112" s="193">
        <v>2012</v>
      </c>
      <c r="B112" s="185" t="s">
        <v>15</v>
      </c>
      <c r="C112" s="194">
        <v>4.2583333333333337</v>
      </c>
      <c r="D112" s="185" t="s">
        <v>254</v>
      </c>
    </row>
    <row r="113" spans="1:4" x14ac:dyDescent="0.3">
      <c r="A113" s="193">
        <v>2013</v>
      </c>
      <c r="B113" s="185" t="s">
        <v>11</v>
      </c>
      <c r="C113" s="194">
        <v>3.9547619047619054</v>
      </c>
      <c r="D113" s="185" t="s">
        <v>254</v>
      </c>
    </row>
    <row r="114" spans="1:4" x14ac:dyDescent="0.3">
      <c r="A114" s="193">
        <v>2013</v>
      </c>
      <c r="B114" s="185" t="s">
        <v>12</v>
      </c>
      <c r="C114" s="194">
        <v>4.0083333333333329</v>
      </c>
      <c r="D114" s="185" t="s">
        <v>254</v>
      </c>
    </row>
    <row r="115" spans="1:4" x14ac:dyDescent="0.3">
      <c r="A115" s="193">
        <v>2013</v>
      </c>
      <c r="B115" s="185" t="s">
        <v>13</v>
      </c>
      <c r="C115" s="194">
        <v>3.2493055555555554</v>
      </c>
      <c r="D115" s="185" t="s">
        <v>254</v>
      </c>
    </row>
    <row r="116" spans="1:4" x14ac:dyDescent="0.3">
      <c r="A116" s="193">
        <v>2013</v>
      </c>
      <c r="B116" s="185" t="s">
        <v>14</v>
      </c>
      <c r="C116" s="194">
        <v>4.0599999999999996</v>
      </c>
      <c r="D116" s="185" t="s">
        <v>254</v>
      </c>
    </row>
    <row r="117" spans="1:4" x14ac:dyDescent="0.3">
      <c r="A117" s="193">
        <v>2013</v>
      </c>
      <c r="B117" s="185" t="s">
        <v>15</v>
      </c>
      <c r="C117" s="194">
        <v>4.2027777777777784</v>
      </c>
      <c r="D117" s="185" t="s">
        <v>254</v>
      </c>
    </row>
    <row r="118" spans="1:4" x14ac:dyDescent="0.3">
      <c r="A118" s="193">
        <v>2014</v>
      </c>
      <c r="B118" s="185" t="s">
        <v>11</v>
      </c>
      <c r="C118" s="194">
        <v>3.9892857142857143</v>
      </c>
      <c r="D118" s="185" t="s">
        <v>254</v>
      </c>
    </row>
    <row r="119" spans="1:4" x14ac:dyDescent="0.3">
      <c r="A119" s="193">
        <v>2014</v>
      </c>
      <c r="B119" s="185" t="s">
        <v>12</v>
      </c>
      <c r="C119" s="194">
        <v>3.9499999999999997</v>
      </c>
      <c r="D119" s="185" t="s">
        <v>254</v>
      </c>
    </row>
    <row r="120" spans="1:4" x14ac:dyDescent="0.3">
      <c r="A120" s="193">
        <v>2014</v>
      </c>
      <c r="B120" s="185" t="s">
        <v>13</v>
      </c>
      <c r="C120" s="194">
        <v>3.2326388888888893</v>
      </c>
      <c r="D120" s="185" t="s">
        <v>254</v>
      </c>
    </row>
    <row r="121" spans="1:4" x14ac:dyDescent="0.3">
      <c r="A121" s="193">
        <v>2014</v>
      </c>
      <c r="B121" s="185" t="s">
        <v>14</v>
      </c>
      <c r="C121" s="194">
        <v>4.0983333333333336</v>
      </c>
      <c r="D121" s="185" t="s">
        <v>254</v>
      </c>
    </row>
    <row r="122" spans="1:4" x14ac:dyDescent="0.3">
      <c r="A122" s="193">
        <v>2014</v>
      </c>
      <c r="B122" s="185" t="s">
        <v>15</v>
      </c>
      <c r="C122" s="194">
        <v>3.9562500000000003</v>
      </c>
      <c r="D122" s="185" t="s">
        <v>254</v>
      </c>
    </row>
    <row r="123" spans="1:4" x14ac:dyDescent="0.3">
      <c r="A123" s="193">
        <v>2015</v>
      </c>
      <c r="B123" s="185" t="s">
        <v>11</v>
      </c>
      <c r="C123" s="194">
        <v>3.9821428571428577</v>
      </c>
      <c r="D123" s="185" t="s">
        <v>254</v>
      </c>
    </row>
    <row r="124" spans="1:4" x14ac:dyDescent="0.3">
      <c r="A124" s="193">
        <v>2015</v>
      </c>
      <c r="B124" s="185" t="s">
        <v>12</v>
      </c>
      <c r="C124" s="194">
        <v>3.8416666666666663</v>
      </c>
      <c r="D124" s="185" t="s">
        <v>254</v>
      </c>
    </row>
    <row r="125" spans="1:4" x14ac:dyDescent="0.3">
      <c r="A125" s="193">
        <v>2015</v>
      </c>
      <c r="B125" s="185" t="s">
        <v>13</v>
      </c>
      <c r="C125" s="194">
        <v>3.2256944444444442</v>
      </c>
      <c r="D125" s="185" t="s">
        <v>254</v>
      </c>
    </row>
    <row r="126" spans="1:4" x14ac:dyDescent="0.3">
      <c r="A126" s="193">
        <v>2015</v>
      </c>
      <c r="B126" s="185" t="s">
        <v>14</v>
      </c>
      <c r="C126" s="194">
        <v>4.1033333333333335</v>
      </c>
      <c r="D126" s="185" t="s">
        <v>254</v>
      </c>
    </row>
    <row r="127" spans="1:4" x14ac:dyDescent="0.3">
      <c r="A127" s="193">
        <v>2015</v>
      </c>
      <c r="B127" s="185" t="s">
        <v>15</v>
      </c>
      <c r="C127" s="194">
        <v>3.9562500000000003</v>
      </c>
      <c r="D127" s="185" t="s">
        <v>254</v>
      </c>
    </row>
    <row r="128" spans="1:4" x14ac:dyDescent="0.3">
      <c r="A128" s="193">
        <v>2016</v>
      </c>
      <c r="B128" s="185" t="s">
        <v>11</v>
      </c>
      <c r="C128" s="194">
        <v>3.7016666666666667</v>
      </c>
      <c r="D128" s="185" t="s">
        <v>254</v>
      </c>
    </row>
    <row r="129" spans="1:4" x14ac:dyDescent="0.3">
      <c r="A129" s="193">
        <v>2016</v>
      </c>
      <c r="B129" s="185" t="s">
        <v>12</v>
      </c>
      <c r="C129" s="194">
        <v>3.7333333333333338</v>
      </c>
      <c r="D129" s="185" t="s">
        <v>254</v>
      </c>
    </row>
    <row r="130" spans="1:4" x14ac:dyDescent="0.3">
      <c r="A130" s="193">
        <v>2016</v>
      </c>
      <c r="B130" s="185" t="s">
        <v>13</v>
      </c>
      <c r="C130" s="194">
        <v>3.1465277777777785</v>
      </c>
      <c r="D130" s="185" t="s">
        <v>254</v>
      </c>
    </row>
    <row r="131" spans="1:4" x14ac:dyDescent="0.3">
      <c r="A131" s="193">
        <v>2016</v>
      </c>
      <c r="B131" s="185" t="s">
        <v>14</v>
      </c>
      <c r="C131" s="194">
        <v>4.0733333333333333</v>
      </c>
      <c r="D131" s="185" t="s">
        <v>254</v>
      </c>
    </row>
    <row r="132" spans="1:4" x14ac:dyDescent="0.3">
      <c r="A132" s="193">
        <v>2016</v>
      </c>
      <c r="B132" s="185" t="s">
        <v>15</v>
      </c>
      <c r="C132" s="194">
        <v>3.9458333333333333</v>
      </c>
      <c r="D132" s="185" t="s">
        <v>254</v>
      </c>
    </row>
    <row r="133" spans="1:4" x14ac:dyDescent="0.3">
      <c r="A133" s="193">
        <v>2018</v>
      </c>
      <c r="B133" s="185" t="s">
        <v>11</v>
      </c>
      <c r="C133" s="194">
        <v>3.6466666666666669</v>
      </c>
      <c r="D133" s="185" t="s">
        <v>254</v>
      </c>
    </row>
    <row r="134" spans="1:4" x14ac:dyDescent="0.3">
      <c r="A134" s="193">
        <v>2018</v>
      </c>
      <c r="B134" s="185" t="s">
        <v>12</v>
      </c>
      <c r="C134" s="194">
        <v>3.9416666666666669</v>
      </c>
      <c r="D134" s="185" t="s">
        <v>254</v>
      </c>
    </row>
    <row r="135" spans="1:4" x14ac:dyDescent="0.3">
      <c r="A135" s="193">
        <v>2018</v>
      </c>
      <c r="B135" s="185" t="s">
        <v>13</v>
      </c>
      <c r="C135" s="194">
        <v>3.0893939393939394</v>
      </c>
      <c r="D135" s="185" t="s">
        <v>254</v>
      </c>
    </row>
    <row r="136" spans="1:4" x14ac:dyDescent="0.3">
      <c r="A136" s="193">
        <v>2018</v>
      </c>
      <c r="B136" s="185" t="s">
        <v>14</v>
      </c>
      <c r="C136" s="194">
        <v>4.0916666666666668</v>
      </c>
      <c r="D136" s="185" t="s">
        <v>254</v>
      </c>
    </row>
    <row r="137" spans="1:4" x14ac:dyDescent="0.3">
      <c r="A137" s="193">
        <v>2018</v>
      </c>
      <c r="B137" s="185" t="s">
        <v>15</v>
      </c>
      <c r="C137" s="194">
        <v>3.6395833333333334</v>
      </c>
      <c r="D137" s="185" t="s">
        <v>254</v>
      </c>
    </row>
    <row r="138" spans="1:4" x14ac:dyDescent="0.3">
      <c r="A138" s="193">
        <v>2020</v>
      </c>
      <c r="B138" s="185" t="s">
        <v>11</v>
      </c>
      <c r="C138" s="194">
        <v>3.7333333333333334</v>
      </c>
      <c r="D138" s="185" t="s">
        <v>254</v>
      </c>
    </row>
    <row r="139" spans="1:4" x14ac:dyDescent="0.3">
      <c r="A139" s="193">
        <v>2020</v>
      </c>
      <c r="B139" s="185" t="s">
        <v>12</v>
      </c>
      <c r="C139" s="194">
        <v>4.1166666666666671</v>
      </c>
      <c r="D139" s="185" t="s">
        <v>254</v>
      </c>
    </row>
    <row r="140" spans="1:4" x14ac:dyDescent="0.3">
      <c r="A140" s="193">
        <v>2020</v>
      </c>
      <c r="B140" s="185" t="s">
        <v>13</v>
      </c>
      <c r="C140" s="194">
        <v>3.1098484848484849</v>
      </c>
      <c r="D140" s="185" t="s">
        <v>254</v>
      </c>
    </row>
    <row r="141" spans="1:4" x14ac:dyDescent="0.3">
      <c r="A141" s="193">
        <v>2020</v>
      </c>
      <c r="B141" s="185" t="s">
        <v>14</v>
      </c>
      <c r="C141" s="194">
        <v>4.2229166666666664</v>
      </c>
      <c r="D141" s="185" t="s">
        <v>254</v>
      </c>
    </row>
    <row r="142" spans="1:4" x14ac:dyDescent="0.3">
      <c r="A142" s="193">
        <v>2020</v>
      </c>
      <c r="B142" s="185" t="s">
        <v>15</v>
      </c>
      <c r="C142" s="194">
        <v>3.59375</v>
      </c>
      <c r="D142" s="185" t="s">
        <v>254</v>
      </c>
    </row>
    <row r="143" spans="1:4" x14ac:dyDescent="0.3">
      <c r="A143" s="193">
        <v>2022</v>
      </c>
      <c r="B143" s="185" t="s">
        <v>11</v>
      </c>
      <c r="C143" s="194">
        <v>3.9249999999999998</v>
      </c>
      <c r="D143" s="185" t="s">
        <v>254</v>
      </c>
    </row>
    <row r="144" spans="1:4" x14ac:dyDescent="0.3">
      <c r="A144" s="193">
        <v>2022</v>
      </c>
      <c r="B144" s="185" t="s">
        <v>12</v>
      </c>
      <c r="C144" s="194">
        <v>3.9916666666666671</v>
      </c>
      <c r="D144" s="185" t="s">
        <v>254</v>
      </c>
    </row>
    <row r="145" spans="1:4" x14ac:dyDescent="0.3">
      <c r="A145" s="193">
        <v>2022</v>
      </c>
      <c r="B145" s="185" t="s">
        <v>13</v>
      </c>
      <c r="C145" s="194">
        <v>3.1282051282051286</v>
      </c>
      <c r="D145" s="185" t="s">
        <v>254</v>
      </c>
    </row>
    <row r="146" spans="1:4" x14ac:dyDescent="0.3">
      <c r="A146" s="193">
        <v>2022</v>
      </c>
      <c r="B146" s="185" t="s">
        <v>14</v>
      </c>
      <c r="C146" s="194">
        <v>4.2937500000000002</v>
      </c>
      <c r="D146" s="185" t="s">
        <v>254</v>
      </c>
    </row>
    <row r="147" spans="1:4" x14ac:dyDescent="0.3">
      <c r="A147" s="193">
        <v>2022</v>
      </c>
      <c r="B147" s="185" t="s">
        <v>15</v>
      </c>
      <c r="C147" s="194">
        <v>3.6208333333333336</v>
      </c>
      <c r="D147" s="185" t="s">
        <v>254</v>
      </c>
    </row>
    <row r="148" spans="1:4" x14ac:dyDescent="0.3">
      <c r="A148" s="188">
        <v>2024</v>
      </c>
      <c r="B148" s="186" t="s">
        <v>11</v>
      </c>
      <c r="C148" s="189">
        <v>4.0645833333333332</v>
      </c>
      <c r="D148" s="186" t="s">
        <v>254</v>
      </c>
    </row>
    <row r="149" spans="1:4" x14ac:dyDescent="0.3">
      <c r="A149" s="188">
        <v>2024</v>
      </c>
      <c r="B149" s="186" t="s">
        <v>12</v>
      </c>
      <c r="C149" s="189">
        <v>3.9666666666666663</v>
      </c>
      <c r="D149" s="186" t="s">
        <v>254</v>
      </c>
    </row>
    <row r="150" spans="1:4" x14ac:dyDescent="0.3">
      <c r="A150" s="188">
        <v>2024</v>
      </c>
      <c r="B150" s="186" t="s">
        <v>13</v>
      </c>
      <c r="C150" s="189">
        <v>3.2345238095238096</v>
      </c>
      <c r="D150" s="186" t="s">
        <v>254</v>
      </c>
    </row>
    <row r="151" spans="1:4" x14ac:dyDescent="0.3">
      <c r="A151" s="188">
        <v>2024</v>
      </c>
      <c r="B151" s="186" t="s">
        <v>14</v>
      </c>
      <c r="C151" s="189">
        <v>4.1566666666666681</v>
      </c>
      <c r="D151" s="186" t="s">
        <v>254</v>
      </c>
    </row>
    <row r="152" spans="1:4" x14ac:dyDescent="0.3">
      <c r="A152" s="188">
        <v>2024</v>
      </c>
      <c r="B152" s="186" t="s">
        <v>15</v>
      </c>
      <c r="C152" s="189">
        <v>3.6027777777777779</v>
      </c>
      <c r="D152" s="186" t="s">
        <v>254</v>
      </c>
    </row>
    <row r="153" spans="1:4" x14ac:dyDescent="0.3">
      <c r="A153" s="193">
        <v>2006</v>
      </c>
      <c r="B153" s="185" t="s">
        <v>11</v>
      </c>
      <c r="C153" s="194">
        <v>3.6666666666666665</v>
      </c>
      <c r="D153" s="185" t="s">
        <v>255</v>
      </c>
    </row>
    <row r="154" spans="1:4" x14ac:dyDescent="0.3">
      <c r="A154" s="193">
        <v>2006</v>
      </c>
      <c r="B154" s="185" t="s">
        <v>12</v>
      </c>
      <c r="C154" s="194">
        <v>6</v>
      </c>
      <c r="D154" s="185" t="s">
        <v>255</v>
      </c>
    </row>
    <row r="155" spans="1:4" x14ac:dyDescent="0.3">
      <c r="A155" s="193">
        <v>2006</v>
      </c>
      <c r="B155" s="185" t="s">
        <v>13</v>
      </c>
      <c r="C155" s="194">
        <v>3.2307692307692308</v>
      </c>
      <c r="D155" s="185" t="s">
        <v>255</v>
      </c>
    </row>
    <row r="156" spans="1:4" x14ac:dyDescent="0.3">
      <c r="A156" s="193">
        <v>2006</v>
      </c>
      <c r="B156" s="185" t="s">
        <v>14</v>
      </c>
      <c r="C156" s="194">
        <v>4.7</v>
      </c>
      <c r="D156" s="185" t="s">
        <v>255</v>
      </c>
    </row>
    <row r="157" spans="1:4" x14ac:dyDescent="0.3">
      <c r="A157" s="193">
        <v>2006</v>
      </c>
      <c r="B157" s="185" t="s">
        <v>15</v>
      </c>
      <c r="C157" s="194">
        <v>5.25</v>
      </c>
      <c r="D157" s="185" t="s">
        <v>255</v>
      </c>
    </row>
    <row r="158" spans="1:4" x14ac:dyDescent="0.3">
      <c r="A158" s="193">
        <v>2007</v>
      </c>
      <c r="B158" s="185" t="s">
        <v>11</v>
      </c>
      <c r="C158" s="194">
        <v>3.7857142857142856</v>
      </c>
      <c r="D158" s="185" t="s">
        <v>255</v>
      </c>
    </row>
    <row r="159" spans="1:4" x14ac:dyDescent="0.3">
      <c r="A159" s="193">
        <v>2007</v>
      </c>
      <c r="B159" s="185" t="s">
        <v>12</v>
      </c>
      <c r="C159" s="194">
        <v>5.5</v>
      </c>
      <c r="D159" s="185" t="s">
        <v>255</v>
      </c>
    </row>
    <row r="160" spans="1:4" x14ac:dyDescent="0.3">
      <c r="A160" s="193">
        <v>2007</v>
      </c>
      <c r="B160" s="185" t="s">
        <v>13</v>
      </c>
      <c r="C160" s="194">
        <v>3.6538461538461537</v>
      </c>
      <c r="D160" s="185" t="s">
        <v>255</v>
      </c>
    </row>
    <row r="161" spans="1:4" x14ac:dyDescent="0.3">
      <c r="A161" s="193">
        <v>2007</v>
      </c>
      <c r="B161" s="185" t="s">
        <v>14</v>
      </c>
      <c r="C161" s="194">
        <v>4.5</v>
      </c>
      <c r="D161" s="185" t="s">
        <v>255</v>
      </c>
    </row>
    <row r="162" spans="1:4" x14ac:dyDescent="0.3">
      <c r="A162" s="193">
        <v>2007</v>
      </c>
      <c r="B162" s="185" t="s">
        <v>15</v>
      </c>
      <c r="C162" s="194">
        <v>4.875</v>
      </c>
      <c r="D162" s="185" t="s">
        <v>255</v>
      </c>
    </row>
    <row r="163" spans="1:4" x14ac:dyDescent="0.3">
      <c r="A163" s="193">
        <v>2008</v>
      </c>
      <c r="B163" s="185" t="s">
        <v>11</v>
      </c>
      <c r="C163" s="194">
        <v>3.5714285714285716</v>
      </c>
      <c r="D163" s="185" t="s">
        <v>255</v>
      </c>
    </row>
    <row r="164" spans="1:4" x14ac:dyDescent="0.3">
      <c r="A164" s="193">
        <v>2008</v>
      </c>
      <c r="B164" s="185" t="s">
        <v>12</v>
      </c>
      <c r="C164" s="194">
        <v>4</v>
      </c>
      <c r="D164" s="185" t="s">
        <v>255</v>
      </c>
    </row>
    <row r="165" spans="1:4" x14ac:dyDescent="0.3">
      <c r="A165" s="193">
        <v>2008</v>
      </c>
      <c r="B165" s="185" t="s">
        <v>13</v>
      </c>
      <c r="C165" s="194">
        <v>3.4583333333333335</v>
      </c>
      <c r="D165" s="185" t="s">
        <v>255</v>
      </c>
    </row>
    <row r="166" spans="1:4" x14ac:dyDescent="0.3">
      <c r="A166" s="193">
        <v>2008</v>
      </c>
      <c r="B166" s="185" t="s">
        <v>14</v>
      </c>
      <c r="C166" s="194">
        <v>3.3</v>
      </c>
      <c r="D166" s="185" t="s">
        <v>255</v>
      </c>
    </row>
    <row r="167" spans="1:4" x14ac:dyDescent="0.3">
      <c r="A167" s="193">
        <v>2008</v>
      </c>
      <c r="B167" s="185" t="s">
        <v>15</v>
      </c>
      <c r="C167" s="194">
        <v>3.5</v>
      </c>
      <c r="D167" s="185" t="s">
        <v>255</v>
      </c>
    </row>
    <row r="168" spans="1:4" x14ac:dyDescent="0.3">
      <c r="A168" s="193">
        <v>2009</v>
      </c>
      <c r="B168" s="185" t="s">
        <v>11</v>
      </c>
      <c r="C168" s="194">
        <v>3.2142857142857144</v>
      </c>
      <c r="D168" s="185" t="s">
        <v>255</v>
      </c>
    </row>
    <row r="169" spans="1:4" x14ac:dyDescent="0.3">
      <c r="A169" s="193">
        <v>2009</v>
      </c>
      <c r="B169" s="185" t="s">
        <v>12</v>
      </c>
      <c r="C169" s="194">
        <v>4.5</v>
      </c>
      <c r="D169" s="185" t="s">
        <v>255</v>
      </c>
    </row>
    <row r="170" spans="1:4" x14ac:dyDescent="0.3">
      <c r="A170" s="193">
        <v>2009</v>
      </c>
      <c r="B170" s="185" t="s">
        <v>13</v>
      </c>
      <c r="C170" s="194">
        <v>3.625</v>
      </c>
      <c r="D170" s="185" t="s">
        <v>255</v>
      </c>
    </row>
    <row r="171" spans="1:4" x14ac:dyDescent="0.3">
      <c r="A171" s="193">
        <v>2009</v>
      </c>
      <c r="B171" s="185" t="s">
        <v>14</v>
      </c>
      <c r="C171" s="194">
        <v>3.3</v>
      </c>
      <c r="D171" s="185" t="s">
        <v>255</v>
      </c>
    </row>
    <row r="172" spans="1:4" x14ac:dyDescent="0.3">
      <c r="A172" s="193">
        <v>2009</v>
      </c>
      <c r="B172" s="185" t="s">
        <v>15</v>
      </c>
      <c r="C172" s="194">
        <v>3.5</v>
      </c>
      <c r="D172" s="185" t="s">
        <v>255</v>
      </c>
    </row>
    <row r="173" spans="1:4" x14ac:dyDescent="0.3">
      <c r="A173" s="193">
        <v>2010</v>
      </c>
      <c r="B173" s="185" t="s">
        <v>11</v>
      </c>
      <c r="C173" s="194">
        <v>3.4285714285714284</v>
      </c>
      <c r="D173" s="185" t="s">
        <v>255</v>
      </c>
    </row>
    <row r="174" spans="1:4" x14ac:dyDescent="0.3">
      <c r="A174" s="193">
        <v>2010</v>
      </c>
      <c r="B174" s="185" t="s">
        <v>12</v>
      </c>
      <c r="C174" s="194">
        <v>3</v>
      </c>
      <c r="D174" s="185" t="s">
        <v>255</v>
      </c>
    </row>
    <row r="175" spans="1:4" x14ac:dyDescent="0.3">
      <c r="A175" s="193">
        <v>2010</v>
      </c>
      <c r="B175" s="185" t="s">
        <v>13</v>
      </c>
      <c r="C175" s="194">
        <v>3.375</v>
      </c>
      <c r="D175" s="185" t="s">
        <v>255</v>
      </c>
    </row>
    <row r="176" spans="1:4" x14ac:dyDescent="0.3">
      <c r="A176" s="193">
        <v>2010</v>
      </c>
      <c r="B176" s="185" t="s">
        <v>14</v>
      </c>
      <c r="C176" s="194">
        <v>3.4</v>
      </c>
      <c r="D176" s="185" t="s">
        <v>255</v>
      </c>
    </row>
    <row r="177" spans="1:4" x14ac:dyDescent="0.3">
      <c r="A177" s="193">
        <v>2010</v>
      </c>
      <c r="B177" s="185" t="s">
        <v>15</v>
      </c>
      <c r="C177" s="194">
        <v>3.6666666666666665</v>
      </c>
      <c r="D177" s="185" t="s">
        <v>255</v>
      </c>
    </row>
    <row r="178" spans="1:4" x14ac:dyDescent="0.3">
      <c r="A178" s="193">
        <v>2011</v>
      </c>
      <c r="B178" s="185" t="s">
        <v>11</v>
      </c>
      <c r="C178" s="194">
        <v>3.5714285714285716</v>
      </c>
      <c r="D178" s="185" t="s">
        <v>255</v>
      </c>
    </row>
    <row r="179" spans="1:4" x14ac:dyDescent="0.3">
      <c r="A179" s="193">
        <v>2011</v>
      </c>
      <c r="B179" s="185" t="s">
        <v>12</v>
      </c>
      <c r="C179" s="194">
        <v>3</v>
      </c>
      <c r="D179" s="185" t="s">
        <v>255</v>
      </c>
    </row>
    <row r="180" spans="1:4" x14ac:dyDescent="0.3">
      <c r="A180" s="193">
        <v>2011</v>
      </c>
      <c r="B180" s="185" t="s">
        <v>13</v>
      </c>
      <c r="C180" s="194">
        <v>3.5416666666666665</v>
      </c>
      <c r="D180" s="185" t="s">
        <v>255</v>
      </c>
    </row>
    <row r="181" spans="1:4" x14ac:dyDescent="0.3">
      <c r="A181" s="193">
        <v>2011</v>
      </c>
      <c r="B181" s="185" t="s">
        <v>14</v>
      </c>
      <c r="C181" s="194">
        <v>4</v>
      </c>
      <c r="D181" s="185" t="s">
        <v>255</v>
      </c>
    </row>
    <row r="182" spans="1:4" x14ac:dyDescent="0.3">
      <c r="A182" s="193">
        <v>2011</v>
      </c>
      <c r="B182" s="185" t="s">
        <v>15</v>
      </c>
      <c r="C182" s="194">
        <v>3.6666666666666665</v>
      </c>
      <c r="D182" s="185" t="s">
        <v>255</v>
      </c>
    </row>
    <row r="183" spans="1:4" x14ac:dyDescent="0.3">
      <c r="A183" s="193">
        <v>2012</v>
      </c>
      <c r="B183" s="185" t="s">
        <v>11</v>
      </c>
      <c r="C183" s="194">
        <v>3.2857142857142856</v>
      </c>
      <c r="D183" s="185" t="s">
        <v>255</v>
      </c>
    </row>
    <row r="184" spans="1:4" x14ac:dyDescent="0.3">
      <c r="A184" s="193">
        <v>2012</v>
      </c>
      <c r="B184" s="185" t="s">
        <v>12</v>
      </c>
      <c r="C184" s="194">
        <v>3.5</v>
      </c>
      <c r="D184" s="185" t="s">
        <v>255</v>
      </c>
    </row>
    <row r="185" spans="1:4" x14ac:dyDescent="0.3">
      <c r="A185" s="193">
        <v>2012</v>
      </c>
      <c r="B185" s="185" t="s">
        <v>13</v>
      </c>
      <c r="C185" s="194">
        <v>3.4583333333333335</v>
      </c>
      <c r="D185" s="185" t="s">
        <v>255</v>
      </c>
    </row>
    <row r="186" spans="1:4" x14ac:dyDescent="0.3">
      <c r="A186" s="193">
        <v>2012</v>
      </c>
      <c r="B186" s="185" t="s">
        <v>14</v>
      </c>
      <c r="C186" s="194">
        <v>3.2</v>
      </c>
      <c r="D186" s="185" t="s">
        <v>255</v>
      </c>
    </row>
    <row r="187" spans="1:4" x14ac:dyDescent="0.3">
      <c r="A187" s="193">
        <v>2012</v>
      </c>
      <c r="B187" s="185" t="s">
        <v>15</v>
      </c>
      <c r="C187" s="194">
        <v>3.1666666666666665</v>
      </c>
      <c r="D187" s="185" t="s">
        <v>255</v>
      </c>
    </row>
    <row r="188" spans="1:4" x14ac:dyDescent="0.3">
      <c r="A188" s="193">
        <v>2013</v>
      </c>
      <c r="B188" s="185" t="s">
        <v>11</v>
      </c>
      <c r="C188" s="194">
        <v>3.4285714285714284</v>
      </c>
      <c r="D188" s="185" t="s">
        <v>255</v>
      </c>
    </row>
    <row r="189" spans="1:4" x14ac:dyDescent="0.3">
      <c r="A189" s="193">
        <v>2013</v>
      </c>
      <c r="B189" s="185" t="s">
        <v>12</v>
      </c>
      <c r="C189" s="194">
        <v>3.5</v>
      </c>
      <c r="D189" s="185" t="s">
        <v>255</v>
      </c>
    </row>
    <row r="190" spans="1:4" x14ac:dyDescent="0.3">
      <c r="A190" s="193">
        <v>2013</v>
      </c>
      <c r="B190" s="185" t="s">
        <v>13</v>
      </c>
      <c r="C190" s="194">
        <v>3.4583333333333335</v>
      </c>
      <c r="D190" s="185" t="s">
        <v>255</v>
      </c>
    </row>
    <row r="191" spans="1:4" x14ac:dyDescent="0.3">
      <c r="A191" s="193">
        <v>2013</v>
      </c>
      <c r="B191" s="185" t="s">
        <v>14</v>
      </c>
      <c r="C191" s="194">
        <v>3.9</v>
      </c>
      <c r="D191" s="185" t="s">
        <v>255</v>
      </c>
    </row>
    <row r="192" spans="1:4" x14ac:dyDescent="0.3">
      <c r="A192" s="193">
        <v>2013</v>
      </c>
      <c r="B192" s="185" t="s">
        <v>15</v>
      </c>
      <c r="C192" s="194">
        <v>3.3333333333333335</v>
      </c>
      <c r="D192" s="185" t="s">
        <v>255</v>
      </c>
    </row>
    <row r="193" spans="1:4" x14ac:dyDescent="0.3">
      <c r="A193" s="193">
        <v>2014</v>
      </c>
      <c r="B193" s="185" t="s">
        <v>11</v>
      </c>
      <c r="C193" s="194">
        <v>4</v>
      </c>
      <c r="D193" s="185" t="s">
        <v>255</v>
      </c>
    </row>
    <row r="194" spans="1:4" x14ac:dyDescent="0.3">
      <c r="A194" s="193">
        <v>2014</v>
      </c>
      <c r="B194" s="185" t="s">
        <v>12</v>
      </c>
      <c r="C194" s="194">
        <v>3.5</v>
      </c>
      <c r="D194" s="185" t="s">
        <v>255</v>
      </c>
    </row>
    <row r="195" spans="1:4" x14ac:dyDescent="0.3">
      <c r="A195" s="193">
        <v>2014</v>
      </c>
      <c r="B195" s="185" t="s">
        <v>13</v>
      </c>
      <c r="C195" s="194">
        <v>3.8333333333333335</v>
      </c>
      <c r="D195" s="185" t="s">
        <v>255</v>
      </c>
    </row>
    <row r="196" spans="1:4" x14ac:dyDescent="0.3">
      <c r="A196" s="193">
        <v>2014</v>
      </c>
      <c r="B196" s="185" t="s">
        <v>14</v>
      </c>
      <c r="C196" s="194">
        <v>4.4000000000000004</v>
      </c>
      <c r="D196" s="185" t="s">
        <v>255</v>
      </c>
    </row>
    <row r="197" spans="1:4" x14ac:dyDescent="0.3">
      <c r="A197" s="193">
        <v>2014</v>
      </c>
      <c r="B197" s="185" t="s">
        <v>15</v>
      </c>
      <c r="C197" s="194">
        <v>3.75</v>
      </c>
      <c r="D197" s="185" t="s">
        <v>255</v>
      </c>
    </row>
    <row r="198" spans="1:4" x14ac:dyDescent="0.3">
      <c r="A198" s="193">
        <v>2015</v>
      </c>
      <c r="B198" s="185" t="s">
        <v>11</v>
      </c>
      <c r="C198" s="194">
        <v>4.0714285714285712</v>
      </c>
      <c r="D198" s="185" t="s">
        <v>255</v>
      </c>
    </row>
    <row r="199" spans="1:4" x14ac:dyDescent="0.3">
      <c r="A199" s="193">
        <v>2015</v>
      </c>
      <c r="B199" s="185" t="s">
        <v>12</v>
      </c>
      <c r="C199" s="194">
        <v>3.5</v>
      </c>
      <c r="D199" s="185" t="s">
        <v>255</v>
      </c>
    </row>
    <row r="200" spans="1:4" x14ac:dyDescent="0.3">
      <c r="A200" s="193">
        <v>2015</v>
      </c>
      <c r="B200" s="185" t="s">
        <v>13</v>
      </c>
      <c r="C200" s="194">
        <v>3.8333333333333335</v>
      </c>
      <c r="D200" s="185" t="s">
        <v>255</v>
      </c>
    </row>
    <row r="201" spans="1:4" x14ac:dyDescent="0.3">
      <c r="A201" s="193">
        <v>2015</v>
      </c>
      <c r="B201" s="185" t="s">
        <v>14</v>
      </c>
      <c r="C201" s="194">
        <v>4.4000000000000004</v>
      </c>
      <c r="D201" s="185" t="s">
        <v>255</v>
      </c>
    </row>
    <row r="202" spans="1:4" x14ac:dyDescent="0.3">
      <c r="A202" s="193">
        <v>2015</v>
      </c>
      <c r="B202" s="185" t="s">
        <v>15</v>
      </c>
      <c r="C202" s="194">
        <v>4.125</v>
      </c>
      <c r="D202" s="185" t="s">
        <v>255</v>
      </c>
    </row>
    <row r="203" spans="1:4" x14ac:dyDescent="0.3">
      <c r="A203" s="193">
        <v>2016</v>
      </c>
      <c r="B203" s="185" t="s">
        <v>11</v>
      </c>
      <c r="C203" s="194">
        <v>4.0999999999999996</v>
      </c>
      <c r="D203" s="185" t="s">
        <v>255</v>
      </c>
    </row>
    <row r="204" spans="1:4" x14ac:dyDescent="0.3">
      <c r="A204" s="193">
        <v>2016</v>
      </c>
      <c r="B204" s="185" t="s">
        <v>12</v>
      </c>
      <c r="C204" s="194">
        <v>4</v>
      </c>
      <c r="D204" s="185" t="s">
        <v>255</v>
      </c>
    </row>
    <row r="205" spans="1:4" x14ac:dyDescent="0.3">
      <c r="A205" s="193">
        <v>2016</v>
      </c>
      <c r="B205" s="185" t="s">
        <v>13</v>
      </c>
      <c r="C205" s="194">
        <v>3.7916666666666665</v>
      </c>
      <c r="D205" s="185" t="s">
        <v>255</v>
      </c>
    </row>
    <row r="206" spans="1:4" x14ac:dyDescent="0.3">
      <c r="A206" s="193">
        <v>2016</v>
      </c>
      <c r="B206" s="185" t="s">
        <v>14</v>
      </c>
      <c r="C206" s="194">
        <v>4.0999999999999996</v>
      </c>
      <c r="D206" s="185" t="s">
        <v>255</v>
      </c>
    </row>
    <row r="207" spans="1:4" x14ac:dyDescent="0.3">
      <c r="A207" s="193">
        <v>2016</v>
      </c>
      <c r="B207" s="185" t="s">
        <v>15</v>
      </c>
      <c r="C207" s="194">
        <v>3.625</v>
      </c>
      <c r="D207" s="185" t="s">
        <v>255</v>
      </c>
    </row>
    <row r="208" spans="1:4" x14ac:dyDescent="0.3">
      <c r="A208" s="193">
        <v>2018</v>
      </c>
      <c r="B208" s="185" t="s">
        <v>11</v>
      </c>
      <c r="C208" s="194">
        <v>3.4</v>
      </c>
      <c r="D208" s="185" t="s">
        <v>255</v>
      </c>
    </row>
    <row r="209" spans="1:4" x14ac:dyDescent="0.3">
      <c r="A209" s="193">
        <v>2018</v>
      </c>
      <c r="B209" s="185" t="s">
        <v>12</v>
      </c>
      <c r="C209" s="194">
        <v>3</v>
      </c>
      <c r="D209" s="185" t="s">
        <v>255</v>
      </c>
    </row>
    <row r="210" spans="1:4" x14ac:dyDescent="0.3">
      <c r="A210" s="193">
        <v>2018</v>
      </c>
      <c r="B210" s="185" t="s">
        <v>13</v>
      </c>
      <c r="C210" s="194">
        <v>3.8181818181818183</v>
      </c>
      <c r="D210" s="185" t="s">
        <v>255</v>
      </c>
    </row>
    <row r="211" spans="1:4" x14ac:dyDescent="0.3">
      <c r="A211" s="193">
        <v>2018</v>
      </c>
      <c r="B211" s="185" t="s">
        <v>14</v>
      </c>
      <c r="C211" s="194">
        <v>4.25</v>
      </c>
      <c r="D211" s="185" t="s">
        <v>255</v>
      </c>
    </row>
    <row r="212" spans="1:4" x14ac:dyDescent="0.3">
      <c r="A212" s="193">
        <v>2018</v>
      </c>
      <c r="B212" s="185" t="s">
        <v>15</v>
      </c>
      <c r="C212" s="194">
        <v>3.75</v>
      </c>
      <c r="D212" s="185" t="s">
        <v>255</v>
      </c>
    </row>
    <row r="213" spans="1:4" x14ac:dyDescent="0.3">
      <c r="A213" s="193">
        <v>2020</v>
      </c>
      <c r="B213" s="185" t="s">
        <v>11</v>
      </c>
      <c r="C213" s="194">
        <v>3.4</v>
      </c>
      <c r="D213" s="185" t="s">
        <v>255</v>
      </c>
    </row>
    <row r="214" spans="1:4" x14ac:dyDescent="0.3">
      <c r="A214" s="193">
        <v>2020</v>
      </c>
      <c r="B214" s="185" t="s">
        <v>12</v>
      </c>
      <c r="C214" s="194">
        <v>3.5</v>
      </c>
      <c r="D214" s="185" t="s">
        <v>255</v>
      </c>
    </row>
    <row r="215" spans="1:4" x14ac:dyDescent="0.3">
      <c r="A215" s="193">
        <v>2020</v>
      </c>
      <c r="B215" s="185" t="s">
        <v>13</v>
      </c>
      <c r="C215" s="194">
        <v>3.6363636363636362</v>
      </c>
      <c r="D215" s="185" t="s">
        <v>255</v>
      </c>
    </row>
    <row r="216" spans="1:4" x14ac:dyDescent="0.3">
      <c r="A216" s="193">
        <v>2020</v>
      </c>
      <c r="B216" s="185" t="s">
        <v>14</v>
      </c>
      <c r="C216" s="194">
        <v>3.875</v>
      </c>
      <c r="D216" s="185" t="s">
        <v>255</v>
      </c>
    </row>
    <row r="217" spans="1:4" x14ac:dyDescent="0.3">
      <c r="A217" s="193">
        <v>2020</v>
      </c>
      <c r="B217" s="185" t="s">
        <v>15</v>
      </c>
      <c r="C217" s="194">
        <v>3</v>
      </c>
      <c r="D217" s="185" t="s">
        <v>255</v>
      </c>
    </row>
    <row r="218" spans="1:4" x14ac:dyDescent="0.3">
      <c r="A218" s="193">
        <v>2022</v>
      </c>
      <c r="B218" s="185" t="s">
        <v>11</v>
      </c>
      <c r="C218" s="194">
        <v>3.25</v>
      </c>
      <c r="D218" s="185" t="s">
        <v>255</v>
      </c>
    </row>
    <row r="219" spans="1:4" x14ac:dyDescent="0.3">
      <c r="A219" s="193">
        <v>2022</v>
      </c>
      <c r="B219" s="185" t="s">
        <v>12</v>
      </c>
      <c r="C219" s="194">
        <v>3.5</v>
      </c>
      <c r="D219" s="185" t="s">
        <v>255</v>
      </c>
    </row>
    <row r="220" spans="1:4" x14ac:dyDescent="0.3">
      <c r="A220" s="193">
        <v>2022</v>
      </c>
      <c r="B220" s="185" t="s">
        <v>13</v>
      </c>
      <c r="C220" s="194">
        <v>3.3846153846153846</v>
      </c>
      <c r="D220" s="185" t="s">
        <v>255</v>
      </c>
    </row>
    <row r="221" spans="1:4" x14ac:dyDescent="0.3">
      <c r="A221" s="193">
        <v>2022</v>
      </c>
      <c r="B221" s="185" t="s">
        <v>14</v>
      </c>
      <c r="C221" s="194">
        <v>3.75</v>
      </c>
      <c r="D221" s="185" t="s">
        <v>255</v>
      </c>
    </row>
    <row r="222" spans="1:4" x14ac:dyDescent="0.3">
      <c r="A222" s="193">
        <v>2022</v>
      </c>
      <c r="B222" s="185" t="s">
        <v>15</v>
      </c>
      <c r="C222" s="194">
        <v>3.25</v>
      </c>
      <c r="D222" s="185" t="s">
        <v>255</v>
      </c>
    </row>
    <row r="223" spans="1:4" x14ac:dyDescent="0.3">
      <c r="A223" s="188">
        <v>2024</v>
      </c>
      <c r="B223" s="186" t="s">
        <v>11</v>
      </c>
      <c r="C223" s="189">
        <v>3.625</v>
      </c>
      <c r="D223" s="186" t="s">
        <v>255</v>
      </c>
    </row>
    <row r="224" spans="1:4" x14ac:dyDescent="0.3">
      <c r="A224" s="188">
        <v>2024</v>
      </c>
      <c r="B224" s="186" t="s">
        <v>12</v>
      </c>
      <c r="C224" s="189">
        <v>3.5</v>
      </c>
      <c r="D224" s="186" t="s">
        <v>255</v>
      </c>
    </row>
    <row r="225" spans="1:4" x14ac:dyDescent="0.3">
      <c r="A225" s="188">
        <v>2024</v>
      </c>
      <c r="B225" s="186" t="s">
        <v>13</v>
      </c>
      <c r="C225" s="189">
        <v>3.8928571428571428</v>
      </c>
      <c r="D225" s="186" t="s">
        <v>255</v>
      </c>
    </row>
    <row r="226" spans="1:4" x14ac:dyDescent="0.3">
      <c r="A226" s="188">
        <v>2024</v>
      </c>
      <c r="B226" s="186" t="s">
        <v>14</v>
      </c>
      <c r="C226" s="189">
        <v>3.5</v>
      </c>
      <c r="D226" s="186" t="s">
        <v>255</v>
      </c>
    </row>
    <row r="227" spans="1:4" x14ac:dyDescent="0.3">
      <c r="A227" s="188">
        <v>2024</v>
      </c>
      <c r="B227" s="186" t="s">
        <v>15</v>
      </c>
      <c r="C227" s="189">
        <v>3.1666666666666665</v>
      </c>
      <c r="D227" s="186" t="s">
        <v>255</v>
      </c>
    </row>
    <row r="228" spans="1:4" x14ac:dyDescent="0.3">
      <c r="A228" s="193">
        <v>2006</v>
      </c>
      <c r="B228" s="185" t="s">
        <v>11</v>
      </c>
      <c r="C228" s="194">
        <v>4.2</v>
      </c>
      <c r="D228" s="185" t="s">
        <v>234</v>
      </c>
    </row>
    <row r="229" spans="1:4" x14ac:dyDescent="0.3">
      <c r="A229" s="193">
        <v>2006</v>
      </c>
      <c r="B229" s="185" t="s">
        <v>12</v>
      </c>
      <c r="C229" s="194">
        <v>3.8</v>
      </c>
      <c r="D229" s="185" t="s">
        <v>234</v>
      </c>
    </row>
    <row r="230" spans="1:4" x14ac:dyDescent="0.3">
      <c r="A230" s="193">
        <v>2006</v>
      </c>
      <c r="B230" s="185" t="s">
        <v>13</v>
      </c>
      <c r="C230" s="194">
        <v>2.7615384615384615</v>
      </c>
      <c r="D230" s="185" t="s">
        <v>234</v>
      </c>
    </row>
    <row r="231" spans="1:4" x14ac:dyDescent="0.3">
      <c r="A231" s="193">
        <v>2006</v>
      </c>
      <c r="B231" s="185" t="s">
        <v>14</v>
      </c>
      <c r="C231" s="194">
        <v>3.8599999999999994</v>
      </c>
      <c r="D231" s="185" t="s">
        <v>234</v>
      </c>
    </row>
    <row r="232" spans="1:4" x14ac:dyDescent="0.3">
      <c r="A232" s="193">
        <v>2006</v>
      </c>
      <c r="B232" s="185" t="s">
        <v>15</v>
      </c>
      <c r="C232" s="194">
        <v>4.05</v>
      </c>
      <c r="D232" s="185" t="s">
        <v>234</v>
      </c>
    </row>
    <row r="233" spans="1:4" x14ac:dyDescent="0.3">
      <c r="A233" s="193">
        <v>2007</v>
      </c>
      <c r="B233" s="185" t="s">
        <v>11</v>
      </c>
      <c r="C233" s="194">
        <v>4.3999999999999995</v>
      </c>
      <c r="D233" s="185" t="s">
        <v>234</v>
      </c>
    </row>
    <row r="234" spans="1:4" x14ac:dyDescent="0.3">
      <c r="A234" s="193">
        <v>2007</v>
      </c>
      <c r="B234" s="185" t="s">
        <v>12</v>
      </c>
      <c r="C234" s="194">
        <v>4.3</v>
      </c>
      <c r="D234" s="185" t="s">
        <v>234</v>
      </c>
    </row>
    <row r="235" spans="1:4" x14ac:dyDescent="0.3">
      <c r="A235" s="193">
        <v>2007</v>
      </c>
      <c r="B235" s="185" t="s">
        <v>13</v>
      </c>
      <c r="C235" s="194">
        <v>3.1230769230769226</v>
      </c>
      <c r="D235" s="185" t="s">
        <v>234</v>
      </c>
    </row>
    <row r="236" spans="1:4" x14ac:dyDescent="0.3">
      <c r="A236" s="193">
        <v>2007</v>
      </c>
      <c r="B236" s="185" t="s">
        <v>14</v>
      </c>
      <c r="C236" s="194">
        <v>3.6599999999999993</v>
      </c>
      <c r="D236" s="185" t="s">
        <v>234</v>
      </c>
    </row>
    <row r="237" spans="1:4" x14ac:dyDescent="0.3">
      <c r="A237" s="193">
        <v>2007</v>
      </c>
      <c r="B237" s="185" t="s">
        <v>15</v>
      </c>
      <c r="C237" s="194">
        <v>4.3499999999999996</v>
      </c>
      <c r="D237" s="185" t="s">
        <v>234</v>
      </c>
    </row>
    <row r="238" spans="1:4" x14ac:dyDescent="0.3">
      <c r="A238" s="193">
        <v>2008</v>
      </c>
      <c r="B238" s="185" t="s">
        <v>11</v>
      </c>
      <c r="C238" s="194">
        <v>4.3142857142857141</v>
      </c>
      <c r="D238" s="185" t="s">
        <v>234</v>
      </c>
    </row>
    <row r="239" spans="1:4" x14ac:dyDescent="0.3">
      <c r="A239" s="193">
        <v>2008</v>
      </c>
      <c r="B239" s="185" t="s">
        <v>12</v>
      </c>
      <c r="C239" s="194">
        <v>4.2</v>
      </c>
      <c r="D239" s="185" t="s">
        <v>234</v>
      </c>
    </row>
    <row r="240" spans="1:4" x14ac:dyDescent="0.3">
      <c r="A240" s="193">
        <v>2008</v>
      </c>
      <c r="B240" s="185" t="s">
        <v>13</v>
      </c>
      <c r="C240" s="194">
        <v>3.0999999999999996</v>
      </c>
      <c r="D240" s="185" t="s">
        <v>234</v>
      </c>
    </row>
    <row r="241" spans="1:4" x14ac:dyDescent="0.3">
      <c r="A241" s="193">
        <v>2008</v>
      </c>
      <c r="B241" s="185" t="s">
        <v>14</v>
      </c>
      <c r="C241" s="194">
        <v>3.6</v>
      </c>
      <c r="D241" s="185" t="s">
        <v>234</v>
      </c>
    </row>
    <row r="242" spans="1:4" x14ac:dyDescent="0.3">
      <c r="A242" s="193">
        <v>2008</v>
      </c>
      <c r="B242" s="185" t="s">
        <v>15</v>
      </c>
      <c r="C242" s="194">
        <v>4.2333333333333334</v>
      </c>
      <c r="D242" s="185" t="s">
        <v>234</v>
      </c>
    </row>
    <row r="243" spans="1:4" x14ac:dyDescent="0.3">
      <c r="A243" s="193">
        <v>2009</v>
      </c>
      <c r="B243" s="185" t="s">
        <v>11</v>
      </c>
      <c r="C243" s="194">
        <v>4.2571428571428571</v>
      </c>
      <c r="D243" s="185" t="s">
        <v>234</v>
      </c>
    </row>
    <row r="244" spans="1:4" x14ac:dyDescent="0.3">
      <c r="A244" s="193">
        <v>2009</v>
      </c>
      <c r="B244" s="185" t="s">
        <v>12</v>
      </c>
      <c r="C244" s="194">
        <v>3.7</v>
      </c>
      <c r="D244" s="185" t="s">
        <v>234</v>
      </c>
    </row>
    <row r="245" spans="1:4" x14ac:dyDescent="0.3">
      <c r="A245" s="193">
        <v>2009</v>
      </c>
      <c r="B245" s="185" t="s">
        <v>13</v>
      </c>
      <c r="C245" s="194">
        <v>3.0083333333333329</v>
      </c>
      <c r="D245" s="185" t="s">
        <v>234</v>
      </c>
    </row>
    <row r="246" spans="1:4" x14ac:dyDescent="0.3">
      <c r="A246" s="193">
        <v>2009</v>
      </c>
      <c r="B246" s="185" t="s">
        <v>14</v>
      </c>
      <c r="C246" s="194">
        <v>3.6800000000000006</v>
      </c>
      <c r="D246" s="185" t="s">
        <v>234</v>
      </c>
    </row>
    <row r="247" spans="1:4" x14ac:dyDescent="0.3">
      <c r="A247" s="193">
        <v>2009</v>
      </c>
      <c r="B247" s="185" t="s">
        <v>15</v>
      </c>
      <c r="C247" s="194">
        <v>4.3</v>
      </c>
      <c r="D247" s="185" t="s">
        <v>234</v>
      </c>
    </row>
    <row r="248" spans="1:4" x14ac:dyDescent="0.3">
      <c r="A248" s="193">
        <v>2010</v>
      </c>
      <c r="B248" s="185" t="s">
        <v>11</v>
      </c>
      <c r="C248" s="194">
        <v>4.2428571428571429</v>
      </c>
      <c r="D248" s="185" t="s">
        <v>234</v>
      </c>
    </row>
    <row r="249" spans="1:4" x14ac:dyDescent="0.3">
      <c r="A249" s="193">
        <v>2010</v>
      </c>
      <c r="B249" s="185" t="s">
        <v>12</v>
      </c>
      <c r="C249" s="194">
        <v>3.8</v>
      </c>
      <c r="D249" s="185" t="s">
        <v>234</v>
      </c>
    </row>
    <row r="250" spans="1:4" x14ac:dyDescent="0.3">
      <c r="A250" s="193">
        <v>2010</v>
      </c>
      <c r="B250" s="185" t="s">
        <v>13</v>
      </c>
      <c r="C250" s="194">
        <v>2.9916666666666667</v>
      </c>
      <c r="D250" s="185" t="s">
        <v>234</v>
      </c>
    </row>
    <row r="251" spans="1:4" x14ac:dyDescent="0.3">
      <c r="A251" s="193">
        <v>2010</v>
      </c>
      <c r="B251" s="185" t="s">
        <v>14</v>
      </c>
      <c r="C251" s="194">
        <v>3.9200000000000004</v>
      </c>
      <c r="D251" s="185" t="s">
        <v>234</v>
      </c>
    </row>
    <row r="252" spans="1:4" x14ac:dyDescent="0.3">
      <c r="A252" s="193">
        <v>2010</v>
      </c>
      <c r="B252" s="185" t="s">
        <v>15</v>
      </c>
      <c r="C252" s="194">
        <v>4.3</v>
      </c>
      <c r="D252" s="185" t="s">
        <v>234</v>
      </c>
    </row>
    <row r="253" spans="1:4" x14ac:dyDescent="0.3">
      <c r="A253" s="193">
        <v>2011</v>
      </c>
      <c r="B253" s="185" t="s">
        <v>11</v>
      </c>
      <c r="C253" s="194">
        <v>4.2619047619047619</v>
      </c>
      <c r="D253" s="185" t="s">
        <v>234</v>
      </c>
    </row>
    <row r="254" spans="1:4" x14ac:dyDescent="0.3">
      <c r="A254" s="193">
        <v>2011</v>
      </c>
      <c r="B254" s="185" t="s">
        <v>12</v>
      </c>
      <c r="C254" s="194">
        <v>3.8333333333333335</v>
      </c>
      <c r="D254" s="185" t="s">
        <v>234</v>
      </c>
    </row>
    <row r="255" spans="1:4" x14ac:dyDescent="0.3">
      <c r="A255" s="193">
        <v>2011</v>
      </c>
      <c r="B255" s="185" t="s">
        <v>13</v>
      </c>
      <c r="C255" s="194">
        <v>3.125</v>
      </c>
      <c r="D255" s="185" t="s">
        <v>234</v>
      </c>
    </row>
    <row r="256" spans="1:4" x14ac:dyDescent="0.3">
      <c r="A256" s="193">
        <v>2011</v>
      </c>
      <c r="B256" s="185" t="s">
        <v>14</v>
      </c>
      <c r="C256" s="194">
        <v>4.0333333333333332</v>
      </c>
      <c r="D256" s="185" t="s">
        <v>234</v>
      </c>
    </row>
    <row r="257" spans="1:4" x14ac:dyDescent="0.3">
      <c r="A257" s="193">
        <v>2011</v>
      </c>
      <c r="B257" s="185" t="s">
        <v>15</v>
      </c>
      <c r="C257" s="194">
        <v>4.2777777777777777</v>
      </c>
      <c r="D257" s="185" t="s">
        <v>234</v>
      </c>
    </row>
    <row r="258" spans="1:4" x14ac:dyDescent="0.3">
      <c r="A258" s="193">
        <v>2012</v>
      </c>
      <c r="B258" s="185" t="s">
        <v>11</v>
      </c>
      <c r="C258" s="194">
        <v>4.2857142857142856</v>
      </c>
      <c r="D258" s="185" t="s">
        <v>234</v>
      </c>
    </row>
    <row r="259" spans="1:4" x14ac:dyDescent="0.3">
      <c r="A259" s="193">
        <v>2012</v>
      </c>
      <c r="B259" s="185" t="s">
        <v>12</v>
      </c>
      <c r="C259" s="194">
        <v>3.8333333333333335</v>
      </c>
      <c r="D259" s="185" t="s">
        <v>234</v>
      </c>
    </row>
    <row r="260" spans="1:4" x14ac:dyDescent="0.3">
      <c r="A260" s="193">
        <v>2012</v>
      </c>
      <c r="B260" s="185" t="s">
        <v>13</v>
      </c>
      <c r="C260" s="194">
        <v>3.3055555555555558</v>
      </c>
      <c r="D260" s="185" t="s">
        <v>234</v>
      </c>
    </row>
    <row r="261" spans="1:4" x14ac:dyDescent="0.3">
      <c r="A261" s="193">
        <v>2012</v>
      </c>
      <c r="B261" s="185" t="s">
        <v>14</v>
      </c>
      <c r="C261" s="194">
        <v>4.1666666666666661</v>
      </c>
      <c r="D261" s="185" t="s">
        <v>234</v>
      </c>
    </row>
    <row r="262" spans="1:4" x14ac:dyDescent="0.3">
      <c r="A262" s="193">
        <v>2012</v>
      </c>
      <c r="B262" s="185" t="s">
        <v>15</v>
      </c>
      <c r="C262" s="194">
        <v>4.4444444444444446</v>
      </c>
      <c r="D262" s="185" t="s">
        <v>234</v>
      </c>
    </row>
    <row r="263" spans="1:4" x14ac:dyDescent="0.3">
      <c r="A263" s="193">
        <v>2013</v>
      </c>
      <c r="B263" s="185" t="s">
        <v>11</v>
      </c>
      <c r="C263" s="194">
        <v>4.2380952380952381</v>
      </c>
      <c r="D263" s="185" t="s">
        <v>234</v>
      </c>
    </row>
    <row r="264" spans="1:4" x14ac:dyDescent="0.3">
      <c r="A264" s="193">
        <v>2013</v>
      </c>
      <c r="B264" s="185" t="s">
        <v>12</v>
      </c>
      <c r="C264" s="194">
        <v>3.6666666666666665</v>
      </c>
      <c r="D264" s="185" t="s">
        <v>234</v>
      </c>
    </row>
    <row r="265" spans="1:4" x14ac:dyDescent="0.3">
      <c r="A265" s="193">
        <v>2013</v>
      </c>
      <c r="B265" s="185" t="s">
        <v>13</v>
      </c>
      <c r="C265" s="194">
        <v>3.3472222222222232</v>
      </c>
      <c r="D265" s="185" t="s">
        <v>234</v>
      </c>
    </row>
    <row r="266" spans="1:4" x14ac:dyDescent="0.3">
      <c r="A266" s="193">
        <v>2013</v>
      </c>
      <c r="B266" s="185" t="s">
        <v>14</v>
      </c>
      <c r="C266" s="194">
        <v>4.0999999999999996</v>
      </c>
      <c r="D266" s="185" t="s">
        <v>234</v>
      </c>
    </row>
    <row r="267" spans="1:4" x14ac:dyDescent="0.3">
      <c r="A267" s="193">
        <v>2013</v>
      </c>
      <c r="B267" s="185" t="s">
        <v>15</v>
      </c>
      <c r="C267" s="194">
        <v>4.4444444444444446</v>
      </c>
      <c r="D267" s="185" t="s">
        <v>234</v>
      </c>
    </row>
    <row r="268" spans="1:4" x14ac:dyDescent="0.3">
      <c r="A268" s="193">
        <v>2014</v>
      </c>
      <c r="B268" s="185" t="s">
        <v>11</v>
      </c>
      <c r="C268" s="194">
        <v>4.2142857142857144</v>
      </c>
      <c r="D268" s="185" t="s">
        <v>234</v>
      </c>
    </row>
    <row r="269" spans="1:4" x14ac:dyDescent="0.3">
      <c r="A269" s="193">
        <v>2014</v>
      </c>
      <c r="B269" s="185" t="s">
        <v>12</v>
      </c>
      <c r="C269" s="194">
        <v>3.3333333333333335</v>
      </c>
      <c r="D269" s="185" t="s">
        <v>234</v>
      </c>
    </row>
    <row r="270" spans="1:4" x14ac:dyDescent="0.3">
      <c r="A270" s="193">
        <v>2014</v>
      </c>
      <c r="B270" s="185" t="s">
        <v>13</v>
      </c>
      <c r="C270" s="194">
        <v>3.3055555555555558</v>
      </c>
      <c r="D270" s="185" t="s">
        <v>234</v>
      </c>
    </row>
    <row r="271" spans="1:4" x14ac:dyDescent="0.3">
      <c r="A271" s="193">
        <v>2014</v>
      </c>
      <c r="B271" s="185" t="s">
        <v>14</v>
      </c>
      <c r="C271" s="194">
        <v>4</v>
      </c>
      <c r="D271" s="185" t="s">
        <v>234</v>
      </c>
    </row>
    <row r="272" spans="1:4" x14ac:dyDescent="0.3">
      <c r="A272" s="193">
        <v>2014</v>
      </c>
      <c r="B272" s="185" t="s">
        <v>15</v>
      </c>
      <c r="C272" s="194">
        <v>4.25</v>
      </c>
      <c r="D272" s="185" t="s">
        <v>234</v>
      </c>
    </row>
    <row r="273" spans="1:4" x14ac:dyDescent="0.3">
      <c r="A273" s="193">
        <v>2015</v>
      </c>
      <c r="B273" s="185" t="s">
        <v>11</v>
      </c>
      <c r="C273" s="194">
        <v>4.2142857142857144</v>
      </c>
      <c r="D273" s="185" t="s">
        <v>234</v>
      </c>
    </row>
    <row r="274" spans="1:4" x14ac:dyDescent="0.3">
      <c r="A274" s="193">
        <v>2015</v>
      </c>
      <c r="B274" s="185" t="s">
        <v>12</v>
      </c>
      <c r="C274" s="194">
        <v>3</v>
      </c>
      <c r="D274" s="185" t="s">
        <v>234</v>
      </c>
    </row>
    <row r="275" spans="1:4" x14ac:dyDescent="0.3">
      <c r="A275" s="193">
        <v>2015</v>
      </c>
      <c r="B275" s="185" t="s">
        <v>13</v>
      </c>
      <c r="C275" s="194">
        <v>3.2777777777777781</v>
      </c>
      <c r="D275" s="185" t="s">
        <v>234</v>
      </c>
    </row>
    <row r="276" spans="1:4" x14ac:dyDescent="0.3">
      <c r="A276" s="193">
        <v>2015</v>
      </c>
      <c r="B276" s="185" t="s">
        <v>14</v>
      </c>
      <c r="C276" s="194">
        <v>4</v>
      </c>
      <c r="D276" s="185" t="s">
        <v>234</v>
      </c>
    </row>
    <row r="277" spans="1:4" x14ac:dyDescent="0.3">
      <c r="A277" s="193">
        <v>2015</v>
      </c>
      <c r="B277" s="185" t="s">
        <v>15</v>
      </c>
      <c r="C277" s="194">
        <v>4.25</v>
      </c>
      <c r="D277" s="185" t="s">
        <v>234</v>
      </c>
    </row>
    <row r="278" spans="1:4" x14ac:dyDescent="0.3">
      <c r="A278" s="193">
        <v>2016</v>
      </c>
      <c r="B278" s="185" t="s">
        <v>11</v>
      </c>
      <c r="C278" s="194">
        <v>3.9666666666666672</v>
      </c>
      <c r="D278" s="185" t="s">
        <v>234</v>
      </c>
    </row>
    <row r="279" spans="1:4" x14ac:dyDescent="0.3">
      <c r="A279" s="193">
        <v>2016</v>
      </c>
      <c r="B279" s="185" t="s">
        <v>12</v>
      </c>
      <c r="C279" s="194">
        <v>2.8333333333333335</v>
      </c>
      <c r="D279" s="185" t="s">
        <v>234</v>
      </c>
    </row>
    <row r="280" spans="1:4" x14ac:dyDescent="0.3">
      <c r="A280" s="193">
        <v>2016</v>
      </c>
      <c r="B280" s="185" t="s">
        <v>13</v>
      </c>
      <c r="C280" s="194">
        <v>3.1527777777777781</v>
      </c>
      <c r="D280" s="185" t="s">
        <v>234</v>
      </c>
    </row>
    <row r="281" spans="1:4" x14ac:dyDescent="0.3">
      <c r="A281" s="193">
        <v>2016</v>
      </c>
      <c r="B281" s="185" t="s">
        <v>14</v>
      </c>
      <c r="C281" s="194">
        <v>3.9</v>
      </c>
      <c r="D281" s="185" t="s">
        <v>234</v>
      </c>
    </row>
    <row r="282" spans="1:4" x14ac:dyDescent="0.3">
      <c r="A282" s="193">
        <v>2016</v>
      </c>
      <c r="B282" s="185" t="s">
        <v>15</v>
      </c>
      <c r="C282" s="194">
        <v>4.125</v>
      </c>
      <c r="D282" s="185" t="s">
        <v>234</v>
      </c>
    </row>
    <row r="283" spans="1:4" x14ac:dyDescent="0.3">
      <c r="A283" s="193">
        <v>2018</v>
      </c>
      <c r="B283" s="185" t="s">
        <v>11</v>
      </c>
      <c r="C283" s="194">
        <v>3.7666666666666671</v>
      </c>
      <c r="D283" s="185" t="s">
        <v>234</v>
      </c>
    </row>
    <row r="284" spans="1:4" x14ac:dyDescent="0.3">
      <c r="A284" s="193">
        <v>2018</v>
      </c>
      <c r="B284" s="185" t="s">
        <v>12</v>
      </c>
      <c r="C284" s="194">
        <v>3.6666666666666665</v>
      </c>
      <c r="D284" s="185" t="s">
        <v>234</v>
      </c>
    </row>
    <row r="285" spans="1:4" x14ac:dyDescent="0.3">
      <c r="A285" s="193">
        <v>2018</v>
      </c>
      <c r="B285" s="185" t="s">
        <v>13</v>
      </c>
      <c r="C285" s="194">
        <v>3.0757575757575761</v>
      </c>
      <c r="D285" s="185" t="s">
        <v>234</v>
      </c>
    </row>
    <row r="286" spans="1:4" x14ac:dyDescent="0.3">
      <c r="A286" s="193">
        <v>2018</v>
      </c>
      <c r="B286" s="185" t="s">
        <v>14</v>
      </c>
      <c r="C286" s="194">
        <v>4.041666666666667</v>
      </c>
      <c r="D286" s="185" t="s">
        <v>234</v>
      </c>
    </row>
    <row r="287" spans="1:4" x14ac:dyDescent="0.3">
      <c r="A287" s="193">
        <v>2018</v>
      </c>
      <c r="B287" s="185" t="s">
        <v>15</v>
      </c>
      <c r="C287" s="194">
        <v>3.7916666666666665</v>
      </c>
      <c r="D287" s="185" t="s">
        <v>234</v>
      </c>
    </row>
    <row r="288" spans="1:4" x14ac:dyDescent="0.3">
      <c r="A288" s="193">
        <v>2020</v>
      </c>
      <c r="B288" s="185" t="s">
        <v>11</v>
      </c>
      <c r="C288" s="194">
        <v>3.8666666666666663</v>
      </c>
      <c r="D288" s="185" t="s">
        <v>234</v>
      </c>
    </row>
    <row r="289" spans="1:4" x14ac:dyDescent="0.3">
      <c r="A289" s="193">
        <v>2020</v>
      </c>
      <c r="B289" s="185" t="s">
        <v>12</v>
      </c>
      <c r="C289" s="194">
        <v>4</v>
      </c>
      <c r="D289" s="185" t="s">
        <v>234</v>
      </c>
    </row>
    <row r="290" spans="1:4" x14ac:dyDescent="0.3">
      <c r="A290" s="193">
        <v>2020</v>
      </c>
      <c r="B290" s="185" t="s">
        <v>13</v>
      </c>
      <c r="C290" s="194">
        <v>3.0303030303030298</v>
      </c>
      <c r="D290" s="185" t="s">
        <v>234</v>
      </c>
    </row>
    <row r="291" spans="1:4" x14ac:dyDescent="0.3">
      <c r="A291" s="193">
        <v>2020</v>
      </c>
      <c r="B291" s="185" t="s">
        <v>14</v>
      </c>
      <c r="C291" s="194">
        <v>4.25</v>
      </c>
      <c r="D291" s="185" t="s">
        <v>234</v>
      </c>
    </row>
    <row r="292" spans="1:4" x14ac:dyDescent="0.3">
      <c r="A292" s="193">
        <v>2020</v>
      </c>
      <c r="B292" s="185" t="s">
        <v>15</v>
      </c>
      <c r="C292" s="194">
        <v>3.7083333333333339</v>
      </c>
      <c r="D292" s="185" t="s">
        <v>234</v>
      </c>
    </row>
    <row r="293" spans="1:4" x14ac:dyDescent="0.3">
      <c r="A293" s="193">
        <v>2022</v>
      </c>
      <c r="B293" s="185" t="s">
        <v>11</v>
      </c>
      <c r="C293" s="194">
        <v>3.9583333333333335</v>
      </c>
      <c r="D293" s="185" t="s">
        <v>234</v>
      </c>
    </row>
    <row r="294" spans="1:4" x14ac:dyDescent="0.3">
      <c r="A294" s="193">
        <v>2022</v>
      </c>
      <c r="B294" s="185" t="s">
        <v>12</v>
      </c>
      <c r="C294" s="194">
        <v>3.8333333333333335</v>
      </c>
      <c r="D294" s="185" t="s">
        <v>234</v>
      </c>
    </row>
    <row r="295" spans="1:4" x14ac:dyDescent="0.3">
      <c r="A295" s="193">
        <v>2022</v>
      </c>
      <c r="B295" s="185" t="s">
        <v>13</v>
      </c>
      <c r="C295" s="194">
        <v>3.0641025641025643</v>
      </c>
      <c r="D295" s="185" t="s">
        <v>234</v>
      </c>
    </row>
    <row r="296" spans="1:4" x14ac:dyDescent="0.3">
      <c r="A296" s="193">
        <v>2022</v>
      </c>
      <c r="B296" s="185" t="s">
        <v>14</v>
      </c>
      <c r="C296" s="194">
        <v>4.25</v>
      </c>
      <c r="D296" s="185" t="s">
        <v>234</v>
      </c>
    </row>
    <row r="297" spans="1:4" x14ac:dyDescent="0.3">
      <c r="A297" s="193">
        <v>2022</v>
      </c>
      <c r="B297" s="185" t="s">
        <v>15</v>
      </c>
      <c r="C297" s="194">
        <v>3.666666666666667</v>
      </c>
      <c r="D297" s="185" t="s">
        <v>234</v>
      </c>
    </row>
    <row r="298" spans="1:4" x14ac:dyDescent="0.3">
      <c r="A298" s="188">
        <v>2024</v>
      </c>
      <c r="B298" s="186" t="s">
        <v>11</v>
      </c>
      <c r="C298" s="189">
        <v>4.125</v>
      </c>
      <c r="D298" s="186" t="s">
        <v>234</v>
      </c>
    </row>
    <row r="299" spans="1:4" x14ac:dyDescent="0.3">
      <c r="A299" s="188">
        <v>2024</v>
      </c>
      <c r="B299" s="186" t="s">
        <v>12</v>
      </c>
      <c r="C299" s="189">
        <v>3.6666666666666665</v>
      </c>
      <c r="D299" s="186" t="s">
        <v>234</v>
      </c>
    </row>
    <row r="300" spans="1:4" x14ac:dyDescent="0.3">
      <c r="A300" s="188">
        <v>2024</v>
      </c>
      <c r="B300" s="186" t="s">
        <v>13</v>
      </c>
      <c r="C300" s="189">
        <v>3.1904761904761902</v>
      </c>
      <c r="D300" s="186" t="s">
        <v>234</v>
      </c>
    </row>
    <row r="301" spans="1:4" x14ac:dyDescent="0.3">
      <c r="A301" s="188">
        <v>2024</v>
      </c>
      <c r="B301" s="186" t="s">
        <v>14</v>
      </c>
      <c r="C301" s="189">
        <v>3.9666666666666672</v>
      </c>
      <c r="D301" s="186" t="s">
        <v>234</v>
      </c>
    </row>
    <row r="302" spans="1:4" x14ac:dyDescent="0.3">
      <c r="A302" s="188">
        <v>2024</v>
      </c>
      <c r="B302" s="186" t="s">
        <v>15</v>
      </c>
      <c r="C302" s="189">
        <v>3.5555555555555554</v>
      </c>
      <c r="D302" s="186" t="s">
        <v>234</v>
      </c>
    </row>
    <row r="303" spans="1:4" x14ac:dyDescent="0.3">
      <c r="A303" s="193">
        <v>2006</v>
      </c>
      <c r="B303" s="185" t="s">
        <v>11</v>
      </c>
      <c r="C303" s="194">
        <v>3.5500000000000003</v>
      </c>
      <c r="D303" s="185" t="s">
        <v>235</v>
      </c>
    </row>
    <row r="304" spans="1:4" x14ac:dyDescent="0.3">
      <c r="A304" s="193">
        <v>2006</v>
      </c>
      <c r="B304" s="185" t="s">
        <v>12</v>
      </c>
      <c r="C304" s="194">
        <v>4</v>
      </c>
      <c r="D304" s="185" t="s">
        <v>235</v>
      </c>
    </row>
    <row r="305" spans="1:4" x14ac:dyDescent="0.3">
      <c r="A305" s="193">
        <v>2006</v>
      </c>
      <c r="B305" s="185" t="s">
        <v>13</v>
      </c>
      <c r="C305" s="194">
        <v>2.5615384615384613</v>
      </c>
      <c r="D305" s="185" t="s">
        <v>235</v>
      </c>
    </row>
    <row r="306" spans="1:4" x14ac:dyDescent="0.3">
      <c r="A306" s="193">
        <v>2006</v>
      </c>
      <c r="B306" s="185" t="s">
        <v>14</v>
      </c>
      <c r="C306" s="194">
        <v>3.6</v>
      </c>
      <c r="D306" s="185" t="s">
        <v>235</v>
      </c>
    </row>
    <row r="307" spans="1:4" x14ac:dyDescent="0.3">
      <c r="A307" s="193">
        <v>2006</v>
      </c>
      <c r="B307" s="185" t="s">
        <v>15</v>
      </c>
      <c r="C307" s="194">
        <v>3.4000000000000004</v>
      </c>
      <c r="D307" s="185" t="s">
        <v>235</v>
      </c>
    </row>
    <row r="308" spans="1:4" x14ac:dyDescent="0.3">
      <c r="A308" s="193">
        <v>2007</v>
      </c>
      <c r="B308" s="185" t="s">
        <v>11</v>
      </c>
      <c r="C308" s="194">
        <v>3.7285714285714286</v>
      </c>
      <c r="D308" s="185" t="s">
        <v>235</v>
      </c>
    </row>
    <row r="309" spans="1:4" x14ac:dyDescent="0.3">
      <c r="A309" s="193">
        <v>2007</v>
      </c>
      <c r="B309" s="185" t="s">
        <v>12</v>
      </c>
      <c r="C309" s="194">
        <v>4</v>
      </c>
      <c r="D309" s="185" t="s">
        <v>235</v>
      </c>
    </row>
    <row r="310" spans="1:4" x14ac:dyDescent="0.3">
      <c r="A310" s="193">
        <v>2007</v>
      </c>
      <c r="B310" s="185" t="s">
        <v>13</v>
      </c>
      <c r="C310" s="194">
        <v>2.8153846153846152</v>
      </c>
      <c r="D310" s="185" t="s">
        <v>235</v>
      </c>
    </row>
    <row r="311" spans="1:4" x14ac:dyDescent="0.3">
      <c r="A311" s="193">
        <v>2007</v>
      </c>
      <c r="B311" s="185" t="s">
        <v>14</v>
      </c>
      <c r="C311" s="194">
        <v>3.54</v>
      </c>
      <c r="D311" s="185" t="s">
        <v>235</v>
      </c>
    </row>
    <row r="312" spans="1:4" x14ac:dyDescent="0.3">
      <c r="A312" s="193">
        <v>2007</v>
      </c>
      <c r="B312" s="185" t="s">
        <v>15</v>
      </c>
      <c r="C312" s="194">
        <v>3.5250000000000004</v>
      </c>
      <c r="D312" s="185" t="s">
        <v>235</v>
      </c>
    </row>
    <row r="313" spans="1:4" x14ac:dyDescent="0.3">
      <c r="A313" s="193">
        <v>2008</v>
      </c>
      <c r="B313" s="185" t="s">
        <v>11</v>
      </c>
      <c r="C313" s="194">
        <v>3.7142857142857144</v>
      </c>
      <c r="D313" s="185" t="s">
        <v>235</v>
      </c>
    </row>
    <row r="314" spans="1:4" x14ac:dyDescent="0.3">
      <c r="A314" s="193">
        <v>2008</v>
      </c>
      <c r="B314" s="185" t="s">
        <v>12</v>
      </c>
      <c r="C314" s="194">
        <v>4</v>
      </c>
      <c r="D314" s="185" t="s">
        <v>235</v>
      </c>
    </row>
    <row r="315" spans="1:4" x14ac:dyDescent="0.3">
      <c r="A315" s="193">
        <v>2008</v>
      </c>
      <c r="B315" s="185" t="s">
        <v>13</v>
      </c>
      <c r="C315" s="194">
        <v>2.9750000000000001</v>
      </c>
      <c r="D315" s="185" t="s">
        <v>235</v>
      </c>
    </row>
    <row r="316" spans="1:4" x14ac:dyDescent="0.3">
      <c r="A316" s="193">
        <v>2008</v>
      </c>
      <c r="B316" s="185" t="s">
        <v>14</v>
      </c>
      <c r="C316" s="194">
        <v>3.56</v>
      </c>
      <c r="D316" s="185" t="s">
        <v>235</v>
      </c>
    </row>
    <row r="317" spans="1:4" x14ac:dyDescent="0.3">
      <c r="A317" s="193">
        <v>2008</v>
      </c>
      <c r="B317" s="185" t="s">
        <v>15</v>
      </c>
      <c r="C317" s="194">
        <v>3.5333333333333332</v>
      </c>
      <c r="D317" s="185" t="s">
        <v>235</v>
      </c>
    </row>
    <row r="318" spans="1:4" x14ac:dyDescent="0.3">
      <c r="A318" s="193">
        <v>2009</v>
      </c>
      <c r="B318" s="185" t="s">
        <v>11</v>
      </c>
      <c r="C318" s="194">
        <v>3.7714285714285718</v>
      </c>
      <c r="D318" s="185" t="s">
        <v>235</v>
      </c>
    </row>
    <row r="319" spans="1:4" x14ac:dyDescent="0.3">
      <c r="A319" s="193">
        <v>2009</v>
      </c>
      <c r="B319" s="185" t="s">
        <v>12</v>
      </c>
      <c r="C319" s="194">
        <v>3.8</v>
      </c>
      <c r="D319" s="185" t="s">
        <v>235</v>
      </c>
    </row>
    <row r="320" spans="1:4" x14ac:dyDescent="0.3">
      <c r="A320" s="193">
        <v>2009</v>
      </c>
      <c r="B320" s="185" t="s">
        <v>13</v>
      </c>
      <c r="C320" s="194">
        <v>3.1166666666666667</v>
      </c>
      <c r="D320" s="185" t="s">
        <v>235</v>
      </c>
    </row>
    <row r="321" spans="1:4" x14ac:dyDescent="0.3">
      <c r="A321" s="193">
        <v>2009</v>
      </c>
      <c r="B321" s="185" t="s">
        <v>14</v>
      </c>
      <c r="C321" s="194">
        <v>3.54</v>
      </c>
      <c r="D321" s="185" t="s">
        <v>235</v>
      </c>
    </row>
    <row r="322" spans="1:4" x14ac:dyDescent="0.3">
      <c r="A322" s="193">
        <v>2009</v>
      </c>
      <c r="B322" s="185" t="s">
        <v>15</v>
      </c>
      <c r="C322" s="194">
        <v>3.7666666666666671</v>
      </c>
      <c r="D322" s="185" t="s">
        <v>235</v>
      </c>
    </row>
    <row r="323" spans="1:4" x14ac:dyDescent="0.3">
      <c r="A323" s="193">
        <v>2010</v>
      </c>
      <c r="B323" s="185" t="s">
        <v>11</v>
      </c>
      <c r="C323" s="194">
        <v>3.9428571428571426</v>
      </c>
      <c r="D323" s="185" t="s">
        <v>235</v>
      </c>
    </row>
    <row r="324" spans="1:4" x14ac:dyDescent="0.3">
      <c r="A324" s="193">
        <v>2010</v>
      </c>
      <c r="B324" s="185" t="s">
        <v>12</v>
      </c>
      <c r="C324" s="194">
        <v>4.2</v>
      </c>
      <c r="D324" s="185" t="s">
        <v>235</v>
      </c>
    </row>
    <row r="325" spans="1:4" x14ac:dyDescent="0.3">
      <c r="A325" s="193">
        <v>2010</v>
      </c>
      <c r="B325" s="185" t="s">
        <v>13</v>
      </c>
      <c r="C325" s="194">
        <v>3.1166666666666667</v>
      </c>
      <c r="D325" s="185" t="s">
        <v>235</v>
      </c>
    </row>
    <row r="326" spans="1:4" x14ac:dyDescent="0.3">
      <c r="A326" s="193">
        <v>2010</v>
      </c>
      <c r="B326" s="185" t="s">
        <v>14</v>
      </c>
      <c r="C326" s="194">
        <v>3.6</v>
      </c>
      <c r="D326" s="185" t="s">
        <v>235</v>
      </c>
    </row>
    <row r="327" spans="1:4" x14ac:dyDescent="0.3">
      <c r="A327" s="193">
        <v>2010</v>
      </c>
      <c r="B327" s="185" t="s">
        <v>15</v>
      </c>
      <c r="C327" s="194">
        <v>3.9666666666666668</v>
      </c>
      <c r="D327" s="185" t="s">
        <v>235</v>
      </c>
    </row>
    <row r="328" spans="1:4" x14ac:dyDescent="0.3">
      <c r="A328" s="193">
        <v>2011</v>
      </c>
      <c r="B328" s="185" t="s">
        <v>11</v>
      </c>
      <c r="C328" s="194">
        <v>3.9523809523809526</v>
      </c>
      <c r="D328" s="185" t="s">
        <v>235</v>
      </c>
    </row>
    <row r="329" spans="1:4" x14ac:dyDescent="0.3">
      <c r="A329" s="193">
        <v>2011</v>
      </c>
      <c r="B329" s="185" t="s">
        <v>12</v>
      </c>
      <c r="C329" s="194">
        <v>4.166666666666667</v>
      </c>
      <c r="D329" s="185" t="s">
        <v>235</v>
      </c>
    </row>
    <row r="330" spans="1:4" x14ac:dyDescent="0.3">
      <c r="A330" s="193">
        <v>2011</v>
      </c>
      <c r="B330" s="185" t="s">
        <v>13</v>
      </c>
      <c r="C330" s="194">
        <v>3.1805555555555558</v>
      </c>
      <c r="D330" s="185" t="s">
        <v>235</v>
      </c>
    </row>
    <row r="331" spans="1:4" x14ac:dyDescent="0.3">
      <c r="A331" s="193">
        <v>2011</v>
      </c>
      <c r="B331" s="185" t="s">
        <v>14</v>
      </c>
      <c r="C331" s="194">
        <v>3.6333333333333337</v>
      </c>
      <c r="D331" s="185" t="s">
        <v>235</v>
      </c>
    </row>
    <row r="332" spans="1:4" x14ac:dyDescent="0.3">
      <c r="A332" s="193">
        <v>2011</v>
      </c>
      <c r="B332" s="185" t="s">
        <v>15</v>
      </c>
      <c r="C332" s="194">
        <v>3.8888888888888893</v>
      </c>
      <c r="D332" s="185" t="s">
        <v>235</v>
      </c>
    </row>
    <row r="333" spans="1:4" x14ac:dyDescent="0.3">
      <c r="A333" s="193">
        <v>2012</v>
      </c>
      <c r="B333" s="185" t="s">
        <v>11</v>
      </c>
      <c r="C333" s="194">
        <v>3.9761904761904758</v>
      </c>
      <c r="D333" s="185" t="s">
        <v>235</v>
      </c>
    </row>
    <row r="334" spans="1:4" x14ac:dyDescent="0.3">
      <c r="A334" s="193">
        <v>2012</v>
      </c>
      <c r="B334" s="185" t="s">
        <v>12</v>
      </c>
      <c r="C334" s="194">
        <v>4.166666666666667</v>
      </c>
      <c r="D334" s="185" t="s">
        <v>235</v>
      </c>
    </row>
    <row r="335" spans="1:4" x14ac:dyDescent="0.3">
      <c r="A335" s="193">
        <v>2012</v>
      </c>
      <c r="B335" s="185" t="s">
        <v>13</v>
      </c>
      <c r="C335" s="194">
        <v>3.2500000000000004</v>
      </c>
      <c r="D335" s="185" t="s">
        <v>235</v>
      </c>
    </row>
    <row r="336" spans="1:4" x14ac:dyDescent="0.3">
      <c r="A336" s="193">
        <v>2012</v>
      </c>
      <c r="B336" s="185" t="s">
        <v>14</v>
      </c>
      <c r="C336" s="194">
        <v>3.7666666666666666</v>
      </c>
      <c r="D336" s="185" t="s">
        <v>235</v>
      </c>
    </row>
    <row r="337" spans="1:4" x14ac:dyDescent="0.3">
      <c r="A337" s="193">
        <v>2012</v>
      </c>
      <c r="B337" s="185" t="s">
        <v>15</v>
      </c>
      <c r="C337" s="194">
        <v>4.0555555555555562</v>
      </c>
      <c r="D337" s="185" t="s">
        <v>235</v>
      </c>
    </row>
    <row r="338" spans="1:4" x14ac:dyDescent="0.3">
      <c r="A338" s="193">
        <v>2013</v>
      </c>
      <c r="B338" s="185" t="s">
        <v>11</v>
      </c>
      <c r="C338" s="194">
        <v>4.0238095238095237</v>
      </c>
      <c r="D338" s="185" t="s">
        <v>235</v>
      </c>
    </row>
    <row r="339" spans="1:4" x14ac:dyDescent="0.3">
      <c r="A339" s="193">
        <v>2013</v>
      </c>
      <c r="B339" s="185" t="s">
        <v>12</v>
      </c>
      <c r="C339" s="194">
        <v>4.166666666666667</v>
      </c>
      <c r="D339" s="185" t="s">
        <v>235</v>
      </c>
    </row>
    <row r="340" spans="1:4" x14ac:dyDescent="0.3">
      <c r="A340" s="193">
        <v>2013</v>
      </c>
      <c r="B340" s="185" t="s">
        <v>13</v>
      </c>
      <c r="C340" s="194">
        <v>3.2083333333333335</v>
      </c>
      <c r="D340" s="185" t="s">
        <v>235</v>
      </c>
    </row>
    <row r="341" spans="1:4" x14ac:dyDescent="0.3">
      <c r="A341" s="193">
        <v>2013</v>
      </c>
      <c r="B341" s="185" t="s">
        <v>14</v>
      </c>
      <c r="C341" s="194">
        <v>3.8</v>
      </c>
      <c r="D341" s="185" t="s">
        <v>235</v>
      </c>
    </row>
    <row r="342" spans="1:4" x14ac:dyDescent="0.3">
      <c r="A342" s="193">
        <v>2013</v>
      </c>
      <c r="B342" s="185" t="s">
        <v>15</v>
      </c>
      <c r="C342" s="194">
        <v>4</v>
      </c>
      <c r="D342" s="185" t="s">
        <v>235</v>
      </c>
    </row>
    <row r="343" spans="1:4" x14ac:dyDescent="0.3">
      <c r="A343" s="193">
        <v>2014</v>
      </c>
      <c r="B343" s="185" t="s">
        <v>11</v>
      </c>
      <c r="C343" s="194">
        <v>4.0714285714285712</v>
      </c>
      <c r="D343" s="185" t="s">
        <v>235</v>
      </c>
    </row>
    <row r="344" spans="1:4" x14ac:dyDescent="0.3">
      <c r="A344" s="193">
        <v>2014</v>
      </c>
      <c r="B344" s="185" t="s">
        <v>12</v>
      </c>
      <c r="C344" s="194">
        <v>4.166666666666667</v>
      </c>
      <c r="D344" s="185" t="s">
        <v>235</v>
      </c>
    </row>
    <row r="345" spans="1:4" x14ac:dyDescent="0.3">
      <c r="A345" s="193">
        <v>2014</v>
      </c>
      <c r="B345" s="185" t="s">
        <v>13</v>
      </c>
      <c r="C345" s="194">
        <v>3.2083333333333335</v>
      </c>
      <c r="D345" s="185" t="s">
        <v>235</v>
      </c>
    </row>
    <row r="346" spans="1:4" x14ac:dyDescent="0.3">
      <c r="A346" s="193">
        <v>2014</v>
      </c>
      <c r="B346" s="185" t="s">
        <v>14</v>
      </c>
      <c r="C346" s="194">
        <v>3.9333333333333336</v>
      </c>
      <c r="D346" s="185" t="s">
        <v>235</v>
      </c>
    </row>
    <row r="347" spans="1:4" x14ac:dyDescent="0.3">
      <c r="A347" s="193">
        <v>2014</v>
      </c>
      <c r="B347" s="185" t="s">
        <v>15</v>
      </c>
      <c r="C347" s="194">
        <v>3.75</v>
      </c>
      <c r="D347" s="185" t="s">
        <v>235</v>
      </c>
    </row>
    <row r="348" spans="1:4" x14ac:dyDescent="0.3">
      <c r="A348" s="193">
        <v>2015</v>
      </c>
      <c r="B348" s="185" t="s">
        <v>11</v>
      </c>
      <c r="C348" s="194">
        <v>4.0714285714285712</v>
      </c>
      <c r="D348" s="185" t="s">
        <v>235</v>
      </c>
    </row>
    <row r="349" spans="1:4" x14ac:dyDescent="0.3">
      <c r="A349" s="193">
        <v>2015</v>
      </c>
      <c r="B349" s="185" t="s">
        <v>12</v>
      </c>
      <c r="C349" s="194">
        <v>4.166666666666667</v>
      </c>
      <c r="D349" s="185" t="s">
        <v>235</v>
      </c>
    </row>
    <row r="350" spans="1:4" x14ac:dyDescent="0.3">
      <c r="A350" s="193">
        <v>2015</v>
      </c>
      <c r="B350" s="185" t="s">
        <v>13</v>
      </c>
      <c r="C350" s="194">
        <v>3.2083333333333335</v>
      </c>
      <c r="D350" s="185" t="s">
        <v>235</v>
      </c>
    </row>
    <row r="351" spans="1:4" x14ac:dyDescent="0.3">
      <c r="A351" s="193">
        <v>2015</v>
      </c>
      <c r="B351" s="185" t="s">
        <v>14</v>
      </c>
      <c r="C351" s="194">
        <v>3.9333333333333336</v>
      </c>
      <c r="D351" s="185" t="s">
        <v>235</v>
      </c>
    </row>
    <row r="352" spans="1:4" x14ac:dyDescent="0.3">
      <c r="A352" s="193">
        <v>2015</v>
      </c>
      <c r="B352" s="185" t="s">
        <v>15</v>
      </c>
      <c r="C352" s="194">
        <v>3.75</v>
      </c>
      <c r="D352" s="185" t="s">
        <v>235</v>
      </c>
    </row>
    <row r="353" spans="1:4" x14ac:dyDescent="0.3">
      <c r="A353" s="193">
        <v>2016</v>
      </c>
      <c r="B353" s="185" t="s">
        <v>11</v>
      </c>
      <c r="C353" s="194">
        <v>3.7</v>
      </c>
      <c r="D353" s="185" t="s">
        <v>235</v>
      </c>
    </row>
    <row r="354" spans="1:4" x14ac:dyDescent="0.3">
      <c r="A354" s="193">
        <v>2016</v>
      </c>
      <c r="B354" s="185" t="s">
        <v>12</v>
      </c>
      <c r="C354" s="194">
        <v>4</v>
      </c>
      <c r="D354" s="185" t="s">
        <v>235</v>
      </c>
    </row>
    <row r="355" spans="1:4" x14ac:dyDescent="0.3">
      <c r="A355" s="193">
        <v>2016</v>
      </c>
      <c r="B355" s="185" t="s">
        <v>13</v>
      </c>
      <c r="C355" s="194">
        <v>3.1666666666666665</v>
      </c>
      <c r="D355" s="185" t="s">
        <v>235</v>
      </c>
    </row>
    <row r="356" spans="1:4" x14ac:dyDescent="0.3">
      <c r="A356" s="193">
        <v>2016</v>
      </c>
      <c r="B356" s="185" t="s">
        <v>14</v>
      </c>
      <c r="C356" s="194">
        <v>3.9333333333333336</v>
      </c>
      <c r="D356" s="185" t="s">
        <v>235</v>
      </c>
    </row>
    <row r="357" spans="1:4" x14ac:dyDescent="0.3">
      <c r="A357" s="193">
        <v>2016</v>
      </c>
      <c r="B357" s="185" t="s">
        <v>15</v>
      </c>
      <c r="C357" s="194">
        <v>3.833333333333333</v>
      </c>
      <c r="D357" s="185" t="s">
        <v>235</v>
      </c>
    </row>
    <row r="358" spans="1:4" x14ac:dyDescent="0.3">
      <c r="A358" s="193">
        <v>2018</v>
      </c>
      <c r="B358" s="185" t="s">
        <v>11</v>
      </c>
      <c r="C358" s="194">
        <v>3.7</v>
      </c>
      <c r="D358" s="185" t="s">
        <v>235</v>
      </c>
    </row>
    <row r="359" spans="1:4" x14ac:dyDescent="0.3">
      <c r="A359" s="193">
        <v>2018</v>
      </c>
      <c r="B359" s="185" t="s">
        <v>12</v>
      </c>
      <c r="C359" s="194">
        <v>4</v>
      </c>
      <c r="D359" s="185" t="s">
        <v>235</v>
      </c>
    </row>
    <row r="360" spans="1:4" x14ac:dyDescent="0.3">
      <c r="A360" s="193">
        <v>2018</v>
      </c>
      <c r="B360" s="185" t="s">
        <v>13</v>
      </c>
      <c r="C360" s="194">
        <v>3.1363636363636362</v>
      </c>
      <c r="D360" s="185" t="s">
        <v>235</v>
      </c>
    </row>
    <row r="361" spans="1:4" x14ac:dyDescent="0.3">
      <c r="A361" s="193">
        <v>2018</v>
      </c>
      <c r="B361" s="185" t="s">
        <v>14</v>
      </c>
      <c r="C361" s="194">
        <v>3.875</v>
      </c>
      <c r="D361" s="185" t="s">
        <v>235</v>
      </c>
    </row>
    <row r="362" spans="1:4" x14ac:dyDescent="0.3">
      <c r="A362" s="193">
        <v>2018</v>
      </c>
      <c r="B362" s="185" t="s">
        <v>15</v>
      </c>
      <c r="C362" s="194">
        <v>3.666666666666667</v>
      </c>
      <c r="D362" s="185" t="s">
        <v>235</v>
      </c>
    </row>
    <row r="363" spans="1:4" x14ac:dyDescent="0.3">
      <c r="A363" s="193">
        <v>2020</v>
      </c>
      <c r="B363" s="185" t="s">
        <v>11</v>
      </c>
      <c r="C363" s="194">
        <v>3.7666666666666666</v>
      </c>
      <c r="D363" s="185" t="s">
        <v>235</v>
      </c>
    </row>
    <row r="364" spans="1:4" x14ac:dyDescent="0.3">
      <c r="A364" s="193">
        <v>2020</v>
      </c>
      <c r="B364" s="185" t="s">
        <v>12</v>
      </c>
      <c r="C364" s="194">
        <v>4.166666666666667</v>
      </c>
      <c r="D364" s="185" t="s">
        <v>235</v>
      </c>
    </row>
    <row r="365" spans="1:4" x14ac:dyDescent="0.3">
      <c r="A365" s="193">
        <v>2020</v>
      </c>
      <c r="B365" s="185" t="s">
        <v>13</v>
      </c>
      <c r="C365" s="194">
        <v>3.1818181818181812</v>
      </c>
      <c r="D365" s="185" t="s">
        <v>235</v>
      </c>
    </row>
    <row r="366" spans="1:4" x14ac:dyDescent="0.3">
      <c r="A366" s="193">
        <v>2020</v>
      </c>
      <c r="B366" s="185" t="s">
        <v>14</v>
      </c>
      <c r="C366" s="194">
        <v>4.041666666666667</v>
      </c>
      <c r="D366" s="185" t="s">
        <v>235</v>
      </c>
    </row>
    <row r="367" spans="1:4" x14ac:dyDescent="0.3">
      <c r="A367" s="193">
        <v>2020</v>
      </c>
      <c r="B367" s="185" t="s">
        <v>15</v>
      </c>
      <c r="C367" s="194">
        <v>3.666666666666667</v>
      </c>
      <c r="D367" s="185" t="s">
        <v>235</v>
      </c>
    </row>
    <row r="368" spans="1:4" x14ac:dyDescent="0.3">
      <c r="A368" s="193">
        <v>2022</v>
      </c>
      <c r="B368" s="185" t="s">
        <v>11</v>
      </c>
      <c r="C368" s="194">
        <v>4.05</v>
      </c>
      <c r="D368" s="185" t="s">
        <v>235</v>
      </c>
    </row>
    <row r="369" spans="1:4" x14ac:dyDescent="0.3">
      <c r="A369" s="193">
        <v>2022</v>
      </c>
      <c r="B369" s="185" t="s">
        <v>12</v>
      </c>
      <c r="C369" s="194">
        <v>3.8000000000000003</v>
      </c>
      <c r="D369" s="185" t="s">
        <v>235</v>
      </c>
    </row>
    <row r="370" spans="1:4" x14ac:dyDescent="0.3">
      <c r="A370" s="193">
        <v>2022</v>
      </c>
      <c r="B370" s="185" t="s">
        <v>13</v>
      </c>
      <c r="C370" s="194">
        <v>3.2153846153846151</v>
      </c>
      <c r="D370" s="185" t="s">
        <v>235</v>
      </c>
    </row>
    <row r="371" spans="1:4" x14ac:dyDescent="0.3">
      <c r="A371" s="193">
        <v>2022</v>
      </c>
      <c r="B371" s="185" t="s">
        <v>14</v>
      </c>
      <c r="C371" s="194">
        <v>4.1749999999999998</v>
      </c>
      <c r="D371" s="185" t="s">
        <v>235</v>
      </c>
    </row>
    <row r="372" spans="1:4" x14ac:dyDescent="0.3">
      <c r="A372" s="193">
        <v>2022</v>
      </c>
      <c r="B372" s="185" t="s">
        <v>15</v>
      </c>
      <c r="C372" s="194">
        <v>3.7</v>
      </c>
      <c r="D372" s="185" t="s">
        <v>235</v>
      </c>
    </row>
    <row r="373" spans="1:4" x14ac:dyDescent="0.3">
      <c r="A373" s="188">
        <v>2024</v>
      </c>
      <c r="B373" s="186" t="s">
        <v>11</v>
      </c>
      <c r="C373" s="189">
        <v>4.0833333333333339</v>
      </c>
      <c r="D373" s="186" t="s">
        <v>235</v>
      </c>
    </row>
    <row r="374" spans="1:4" x14ac:dyDescent="0.3">
      <c r="A374" s="188">
        <v>2024</v>
      </c>
      <c r="B374" s="186" t="s">
        <v>12</v>
      </c>
      <c r="C374" s="189">
        <v>4</v>
      </c>
      <c r="D374" s="186" t="s">
        <v>235</v>
      </c>
    </row>
    <row r="375" spans="1:4" x14ac:dyDescent="0.3">
      <c r="A375" s="188">
        <v>2024</v>
      </c>
      <c r="B375" s="186" t="s">
        <v>13</v>
      </c>
      <c r="C375" s="189">
        <v>3.2976190476190479</v>
      </c>
      <c r="D375" s="186" t="s">
        <v>235</v>
      </c>
    </row>
    <row r="376" spans="1:4" x14ac:dyDescent="0.3">
      <c r="A376" s="188">
        <v>2024</v>
      </c>
      <c r="B376" s="186" t="s">
        <v>14</v>
      </c>
      <c r="C376" s="189">
        <v>4.0999999999999996</v>
      </c>
      <c r="D376" s="186" t="s">
        <v>235</v>
      </c>
    </row>
    <row r="377" spans="1:4" x14ac:dyDescent="0.3">
      <c r="A377" s="188">
        <v>2024</v>
      </c>
      <c r="B377" s="186" t="s">
        <v>15</v>
      </c>
      <c r="C377" s="189">
        <v>3.8888888888888888</v>
      </c>
      <c r="D377" s="186" t="s">
        <v>235</v>
      </c>
    </row>
    <row r="378" spans="1:4" x14ac:dyDescent="0.3">
      <c r="A378" s="193">
        <v>2006</v>
      </c>
      <c r="B378" s="185" t="s">
        <v>11</v>
      </c>
      <c r="C378" s="194">
        <v>3.5333333333333332</v>
      </c>
      <c r="D378" s="185" t="s">
        <v>236</v>
      </c>
    </row>
    <row r="379" spans="1:4" x14ac:dyDescent="0.3">
      <c r="A379" s="193">
        <v>2006</v>
      </c>
      <c r="B379" s="185" t="s">
        <v>12</v>
      </c>
      <c r="C379" s="194">
        <v>3.3</v>
      </c>
      <c r="D379" s="185" t="s">
        <v>236</v>
      </c>
    </row>
    <row r="380" spans="1:4" x14ac:dyDescent="0.3">
      <c r="A380" s="193">
        <v>2006</v>
      </c>
      <c r="B380" s="185" t="s">
        <v>13</v>
      </c>
      <c r="C380" s="194">
        <v>2.4153846153846157</v>
      </c>
      <c r="D380" s="185" t="s">
        <v>236</v>
      </c>
    </row>
    <row r="381" spans="1:4" x14ac:dyDescent="0.3">
      <c r="A381" s="193">
        <v>2006</v>
      </c>
      <c r="B381" s="185" t="s">
        <v>14</v>
      </c>
      <c r="C381" s="194">
        <v>3.7800000000000002</v>
      </c>
      <c r="D381" s="185" t="s">
        <v>236</v>
      </c>
    </row>
    <row r="382" spans="1:4" x14ac:dyDescent="0.3">
      <c r="A382" s="193">
        <v>2006</v>
      </c>
      <c r="B382" s="185" t="s">
        <v>15</v>
      </c>
      <c r="C382" s="194">
        <v>3.7250000000000001</v>
      </c>
      <c r="D382" s="185" t="s">
        <v>236</v>
      </c>
    </row>
    <row r="383" spans="1:4" x14ac:dyDescent="0.3">
      <c r="A383" s="193">
        <v>2007</v>
      </c>
      <c r="B383" s="185" t="s">
        <v>11</v>
      </c>
      <c r="C383" s="194">
        <v>3.7571428571428567</v>
      </c>
      <c r="D383" s="185" t="s">
        <v>236</v>
      </c>
    </row>
    <row r="384" spans="1:4" x14ac:dyDescent="0.3">
      <c r="A384" s="193">
        <v>2007</v>
      </c>
      <c r="B384" s="185" t="s">
        <v>12</v>
      </c>
      <c r="C384" s="194">
        <v>3.6</v>
      </c>
      <c r="D384" s="185" t="s">
        <v>236</v>
      </c>
    </row>
    <row r="385" spans="1:4" x14ac:dyDescent="0.3">
      <c r="A385" s="193">
        <v>2007</v>
      </c>
      <c r="B385" s="185" t="s">
        <v>13</v>
      </c>
      <c r="C385" s="194">
        <v>2.7538461538461538</v>
      </c>
      <c r="D385" s="185" t="s">
        <v>236</v>
      </c>
    </row>
    <row r="386" spans="1:4" x14ac:dyDescent="0.3">
      <c r="A386" s="193">
        <v>2007</v>
      </c>
      <c r="B386" s="185" t="s">
        <v>14</v>
      </c>
      <c r="C386" s="194">
        <v>3.84</v>
      </c>
      <c r="D386" s="185" t="s">
        <v>236</v>
      </c>
    </row>
    <row r="387" spans="1:4" x14ac:dyDescent="0.3">
      <c r="A387" s="193">
        <v>2007</v>
      </c>
      <c r="B387" s="185" t="s">
        <v>15</v>
      </c>
      <c r="C387" s="194">
        <v>3.85</v>
      </c>
      <c r="D387" s="185" t="s">
        <v>236</v>
      </c>
    </row>
    <row r="388" spans="1:4" x14ac:dyDescent="0.3">
      <c r="A388" s="193">
        <v>2008</v>
      </c>
      <c r="B388" s="185" t="s">
        <v>11</v>
      </c>
      <c r="C388" s="194">
        <v>3.6571428571428575</v>
      </c>
      <c r="D388" s="185" t="s">
        <v>236</v>
      </c>
    </row>
    <row r="389" spans="1:4" x14ac:dyDescent="0.3">
      <c r="A389" s="193">
        <v>2008</v>
      </c>
      <c r="B389" s="185" t="s">
        <v>12</v>
      </c>
      <c r="C389" s="194">
        <v>3.8</v>
      </c>
      <c r="D389" s="185" t="s">
        <v>236</v>
      </c>
    </row>
    <row r="390" spans="1:4" x14ac:dyDescent="0.3">
      <c r="A390" s="193">
        <v>2008</v>
      </c>
      <c r="B390" s="185" t="s">
        <v>13</v>
      </c>
      <c r="C390" s="194">
        <v>2.9499999999999997</v>
      </c>
      <c r="D390" s="185" t="s">
        <v>236</v>
      </c>
    </row>
    <row r="391" spans="1:4" x14ac:dyDescent="0.3">
      <c r="A391" s="193">
        <v>2008</v>
      </c>
      <c r="B391" s="185" t="s">
        <v>14</v>
      </c>
      <c r="C391" s="194">
        <v>3.9</v>
      </c>
      <c r="D391" s="185" t="s">
        <v>236</v>
      </c>
    </row>
    <row r="392" spans="1:4" x14ac:dyDescent="0.3">
      <c r="A392" s="193">
        <v>2008</v>
      </c>
      <c r="B392" s="185" t="s">
        <v>15</v>
      </c>
      <c r="C392" s="194">
        <v>3.9666666666666663</v>
      </c>
      <c r="D392" s="185" t="s">
        <v>236</v>
      </c>
    </row>
    <row r="393" spans="1:4" x14ac:dyDescent="0.3">
      <c r="A393" s="193">
        <v>2009</v>
      </c>
      <c r="B393" s="185" t="s">
        <v>11</v>
      </c>
      <c r="C393" s="194">
        <v>3.7</v>
      </c>
      <c r="D393" s="185" t="s">
        <v>236</v>
      </c>
    </row>
    <row r="394" spans="1:4" x14ac:dyDescent="0.3">
      <c r="A394" s="193">
        <v>2009</v>
      </c>
      <c r="B394" s="185" t="s">
        <v>12</v>
      </c>
      <c r="C394" s="194">
        <v>3.7</v>
      </c>
      <c r="D394" s="185" t="s">
        <v>236</v>
      </c>
    </row>
    <row r="395" spans="1:4" x14ac:dyDescent="0.3">
      <c r="A395" s="193">
        <v>2009</v>
      </c>
      <c r="B395" s="185" t="s">
        <v>13</v>
      </c>
      <c r="C395" s="194">
        <v>2.9916666666666667</v>
      </c>
      <c r="D395" s="185" t="s">
        <v>236</v>
      </c>
    </row>
    <row r="396" spans="1:4" x14ac:dyDescent="0.3">
      <c r="A396" s="193">
        <v>2009</v>
      </c>
      <c r="B396" s="185" t="s">
        <v>14</v>
      </c>
      <c r="C396" s="194">
        <v>3.9800000000000004</v>
      </c>
      <c r="D396" s="185" t="s">
        <v>236</v>
      </c>
    </row>
    <row r="397" spans="1:4" x14ac:dyDescent="0.3">
      <c r="A397" s="193">
        <v>2009</v>
      </c>
      <c r="B397" s="185" t="s">
        <v>15</v>
      </c>
      <c r="C397" s="194">
        <v>4.2</v>
      </c>
      <c r="D397" s="185" t="s">
        <v>236</v>
      </c>
    </row>
    <row r="398" spans="1:4" x14ac:dyDescent="0.3">
      <c r="A398" s="193">
        <v>2010</v>
      </c>
      <c r="B398" s="185" t="s">
        <v>11</v>
      </c>
      <c r="C398" s="194">
        <v>3.7714285714285714</v>
      </c>
      <c r="D398" s="185" t="s">
        <v>236</v>
      </c>
    </row>
    <row r="399" spans="1:4" x14ac:dyDescent="0.3">
      <c r="A399" s="193">
        <v>2010</v>
      </c>
      <c r="B399" s="185" t="s">
        <v>12</v>
      </c>
      <c r="C399" s="194">
        <v>3.8</v>
      </c>
      <c r="D399" s="185" t="s">
        <v>236</v>
      </c>
    </row>
    <row r="400" spans="1:4" x14ac:dyDescent="0.3">
      <c r="A400" s="193">
        <v>2010</v>
      </c>
      <c r="B400" s="185" t="s">
        <v>13</v>
      </c>
      <c r="C400" s="194">
        <v>3.0166666666666662</v>
      </c>
      <c r="D400" s="185" t="s">
        <v>236</v>
      </c>
    </row>
    <row r="401" spans="1:4" x14ac:dyDescent="0.3">
      <c r="A401" s="193">
        <v>2010</v>
      </c>
      <c r="B401" s="185" t="s">
        <v>14</v>
      </c>
      <c r="C401" s="194">
        <v>4.04</v>
      </c>
      <c r="D401" s="185" t="s">
        <v>236</v>
      </c>
    </row>
    <row r="402" spans="1:4" x14ac:dyDescent="0.3">
      <c r="A402" s="193">
        <v>2010</v>
      </c>
      <c r="B402" s="185" t="s">
        <v>15</v>
      </c>
      <c r="C402" s="194">
        <v>4.2333333333333334</v>
      </c>
      <c r="D402" s="185" t="s">
        <v>236</v>
      </c>
    </row>
    <row r="403" spans="1:4" x14ac:dyDescent="0.3">
      <c r="A403" s="193">
        <v>2011</v>
      </c>
      <c r="B403" s="185" t="s">
        <v>11</v>
      </c>
      <c r="C403" s="194">
        <v>3.8</v>
      </c>
      <c r="D403" s="185" t="s">
        <v>236</v>
      </c>
    </row>
    <row r="404" spans="1:4" x14ac:dyDescent="0.3">
      <c r="A404" s="193">
        <v>2011</v>
      </c>
      <c r="B404" s="185" t="s">
        <v>12</v>
      </c>
      <c r="C404" s="194">
        <v>3.8</v>
      </c>
      <c r="D404" s="185" t="s">
        <v>236</v>
      </c>
    </row>
    <row r="405" spans="1:4" x14ac:dyDescent="0.3">
      <c r="A405" s="193">
        <v>2011</v>
      </c>
      <c r="B405" s="185" t="s">
        <v>13</v>
      </c>
      <c r="C405" s="194">
        <v>3.0583333333333331</v>
      </c>
      <c r="D405" s="185" t="s">
        <v>236</v>
      </c>
    </row>
    <row r="406" spans="1:4" x14ac:dyDescent="0.3">
      <c r="A406" s="193">
        <v>2011</v>
      </c>
      <c r="B406" s="185" t="s">
        <v>14</v>
      </c>
      <c r="C406" s="194">
        <v>4.0999999999999996</v>
      </c>
      <c r="D406" s="185" t="s">
        <v>236</v>
      </c>
    </row>
    <row r="407" spans="1:4" x14ac:dyDescent="0.3">
      <c r="A407" s="193">
        <v>2011</v>
      </c>
      <c r="B407" s="185" t="s">
        <v>15</v>
      </c>
      <c r="C407" s="194">
        <v>4.3</v>
      </c>
      <c r="D407" s="185" t="s">
        <v>236</v>
      </c>
    </row>
    <row r="408" spans="1:4" x14ac:dyDescent="0.3">
      <c r="A408" s="193">
        <v>2012</v>
      </c>
      <c r="B408" s="185" t="s">
        <v>11</v>
      </c>
      <c r="C408" s="194">
        <v>3.8857142857142861</v>
      </c>
      <c r="D408" s="185" t="s">
        <v>236</v>
      </c>
    </row>
    <row r="409" spans="1:4" x14ac:dyDescent="0.3">
      <c r="A409" s="193">
        <v>2012</v>
      </c>
      <c r="B409" s="185" t="s">
        <v>12</v>
      </c>
      <c r="C409" s="194">
        <v>3.8</v>
      </c>
      <c r="D409" s="185" t="s">
        <v>236</v>
      </c>
    </row>
    <row r="410" spans="1:4" x14ac:dyDescent="0.3">
      <c r="A410" s="193">
        <v>2012</v>
      </c>
      <c r="B410" s="185" t="s">
        <v>13</v>
      </c>
      <c r="C410" s="194">
        <v>3.15</v>
      </c>
      <c r="D410" s="185" t="s">
        <v>236</v>
      </c>
    </row>
    <row r="411" spans="1:4" x14ac:dyDescent="0.3">
      <c r="A411" s="193">
        <v>2012</v>
      </c>
      <c r="B411" s="185" t="s">
        <v>14</v>
      </c>
      <c r="C411" s="194">
        <v>4.38</v>
      </c>
      <c r="D411" s="185" t="s">
        <v>236</v>
      </c>
    </row>
    <row r="412" spans="1:4" x14ac:dyDescent="0.3">
      <c r="A412" s="193">
        <v>2012</v>
      </c>
      <c r="B412" s="185" t="s">
        <v>15</v>
      </c>
      <c r="C412" s="194">
        <v>4.4000000000000004</v>
      </c>
      <c r="D412" s="185" t="s">
        <v>236</v>
      </c>
    </row>
    <row r="413" spans="1:4" x14ac:dyDescent="0.3">
      <c r="A413" s="193">
        <v>2013</v>
      </c>
      <c r="B413" s="185" t="s">
        <v>11</v>
      </c>
      <c r="C413" s="194">
        <v>3.842857142857143</v>
      </c>
      <c r="D413" s="185" t="s">
        <v>236</v>
      </c>
    </row>
    <row r="414" spans="1:4" x14ac:dyDescent="0.3">
      <c r="A414" s="193">
        <v>2013</v>
      </c>
      <c r="B414" s="185" t="s">
        <v>12</v>
      </c>
      <c r="C414" s="194">
        <v>4.0999999999999996</v>
      </c>
      <c r="D414" s="185" t="s">
        <v>236</v>
      </c>
    </row>
    <row r="415" spans="1:4" x14ac:dyDescent="0.3">
      <c r="A415" s="193">
        <v>2013</v>
      </c>
      <c r="B415" s="185" t="s">
        <v>13</v>
      </c>
      <c r="C415" s="194">
        <v>3.1999999999999997</v>
      </c>
      <c r="D415" s="185" t="s">
        <v>236</v>
      </c>
    </row>
    <row r="416" spans="1:4" x14ac:dyDescent="0.3">
      <c r="A416" s="193">
        <v>2013</v>
      </c>
      <c r="B416" s="185" t="s">
        <v>14</v>
      </c>
      <c r="C416" s="194">
        <v>4.34</v>
      </c>
      <c r="D416" s="185" t="s">
        <v>236</v>
      </c>
    </row>
    <row r="417" spans="1:4" x14ac:dyDescent="0.3">
      <c r="A417" s="193">
        <v>2013</v>
      </c>
      <c r="B417" s="185" t="s">
        <v>15</v>
      </c>
      <c r="C417" s="194">
        <v>4.3</v>
      </c>
      <c r="D417" s="185" t="s">
        <v>236</v>
      </c>
    </row>
    <row r="418" spans="1:4" x14ac:dyDescent="0.3">
      <c r="A418" s="193">
        <v>2014</v>
      </c>
      <c r="B418" s="185" t="s">
        <v>11</v>
      </c>
      <c r="C418" s="194">
        <v>3.8999999999999995</v>
      </c>
      <c r="D418" s="185" t="s">
        <v>236</v>
      </c>
    </row>
    <row r="419" spans="1:4" x14ac:dyDescent="0.3">
      <c r="A419" s="193">
        <v>2014</v>
      </c>
      <c r="B419" s="185" t="s">
        <v>12</v>
      </c>
      <c r="C419" s="194">
        <v>4.2</v>
      </c>
      <c r="D419" s="185" t="s">
        <v>236</v>
      </c>
    </row>
    <row r="420" spans="1:4" x14ac:dyDescent="0.3">
      <c r="A420" s="193">
        <v>2014</v>
      </c>
      <c r="B420" s="185" t="s">
        <v>13</v>
      </c>
      <c r="C420" s="194">
        <v>3.1500000000000004</v>
      </c>
      <c r="D420" s="185" t="s">
        <v>236</v>
      </c>
    </row>
    <row r="421" spans="1:4" x14ac:dyDescent="0.3">
      <c r="A421" s="193">
        <v>2014</v>
      </c>
      <c r="B421" s="185" t="s">
        <v>14</v>
      </c>
      <c r="C421" s="194">
        <v>4.38</v>
      </c>
      <c r="D421" s="185" t="s">
        <v>236</v>
      </c>
    </row>
    <row r="422" spans="1:4" x14ac:dyDescent="0.3">
      <c r="A422" s="193">
        <v>2014</v>
      </c>
      <c r="B422" s="185" t="s">
        <v>15</v>
      </c>
      <c r="C422" s="194">
        <v>4</v>
      </c>
      <c r="D422" s="185" t="s">
        <v>236</v>
      </c>
    </row>
    <row r="423" spans="1:4" x14ac:dyDescent="0.3">
      <c r="A423" s="193">
        <v>2015</v>
      </c>
      <c r="B423" s="185" t="s">
        <v>11</v>
      </c>
      <c r="C423" s="194">
        <v>3.8857142857142861</v>
      </c>
      <c r="D423" s="185" t="s">
        <v>236</v>
      </c>
    </row>
    <row r="424" spans="1:4" x14ac:dyDescent="0.3">
      <c r="A424" s="193">
        <v>2015</v>
      </c>
      <c r="B424" s="185" t="s">
        <v>12</v>
      </c>
      <c r="C424" s="194">
        <v>4.0999999999999996</v>
      </c>
      <c r="D424" s="185" t="s">
        <v>236</v>
      </c>
    </row>
    <row r="425" spans="1:4" x14ac:dyDescent="0.3">
      <c r="A425" s="193">
        <v>2015</v>
      </c>
      <c r="B425" s="185" t="s">
        <v>13</v>
      </c>
      <c r="C425" s="194">
        <v>3.1500000000000004</v>
      </c>
      <c r="D425" s="185" t="s">
        <v>236</v>
      </c>
    </row>
    <row r="426" spans="1:4" x14ac:dyDescent="0.3">
      <c r="A426" s="193">
        <v>2015</v>
      </c>
      <c r="B426" s="185" t="s">
        <v>14</v>
      </c>
      <c r="C426" s="194">
        <v>4.38</v>
      </c>
      <c r="D426" s="185" t="s">
        <v>236</v>
      </c>
    </row>
    <row r="427" spans="1:4" x14ac:dyDescent="0.3">
      <c r="A427" s="193">
        <v>2015</v>
      </c>
      <c r="B427" s="185" t="s">
        <v>15</v>
      </c>
      <c r="C427" s="194">
        <v>4</v>
      </c>
      <c r="D427" s="185" t="s">
        <v>236</v>
      </c>
    </row>
    <row r="428" spans="1:4" x14ac:dyDescent="0.3">
      <c r="A428" s="193">
        <v>2016</v>
      </c>
      <c r="B428" s="185" t="s">
        <v>11</v>
      </c>
      <c r="C428" s="194">
        <v>3.6799999999999997</v>
      </c>
      <c r="D428" s="185" t="s">
        <v>236</v>
      </c>
    </row>
    <row r="429" spans="1:4" x14ac:dyDescent="0.3">
      <c r="A429" s="193">
        <v>2016</v>
      </c>
      <c r="B429" s="185" t="s">
        <v>12</v>
      </c>
      <c r="C429" s="194">
        <v>4.2</v>
      </c>
      <c r="D429" s="185" t="s">
        <v>236</v>
      </c>
    </row>
    <row r="430" spans="1:4" x14ac:dyDescent="0.3">
      <c r="A430" s="193">
        <v>2016</v>
      </c>
      <c r="B430" s="185" t="s">
        <v>13</v>
      </c>
      <c r="C430" s="194">
        <v>3.125</v>
      </c>
      <c r="D430" s="185" t="s">
        <v>236</v>
      </c>
    </row>
    <row r="431" spans="1:4" x14ac:dyDescent="0.3">
      <c r="A431" s="193">
        <v>2016</v>
      </c>
      <c r="B431" s="185" t="s">
        <v>14</v>
      </c>
      <c r="C431" s="194">
        <v>4.3800000000000008</v>
      </c>
      <c r="D431" s="185" t="s">
        <v>236</v>
      </c>
    </row>
    <row r="432" spans="1:4" x14ac:dyDescent="0.3">
      <c r="A432" s="193">
        <v>2016</v>
      </c>
      <c r="B432" s="185" t="s">
        <v>15</v>
      </c>
      <c r="C432" s="194">
        <v>4.05</v>
      </c>
      <c r="D432" s="185" t="s">
        <v>236</v>
      </c>
    </row>
    <row r="433" spans="1:4" x14ac:dyDescent="0.3">
      <c r="A433" s="193">
        <v>2018</v>
      </c>
      <c r="B433" s="185" t="s">
        <v>11</v>
      </c>
      <c r="C433" s="194">
        <v>3.6800000000000006</v>
      </c>
      <c r="D433" s="185" t="s">
        <v>236</v>
      </c>
    </row>
    <row r="434" spans="1:4" x14ac:dyDescent="0.3">
      <c r="A434" s="193">
        <v>2018</v>
      </c>
      <c r="B434" s="185" t="s">
        <v>12</v>
      </c>
      <c r="C434" s="194">
        <v>4.2</v>
      </c>
      <c r="D434" s="185" t="s">
        <v>236</v>
      </c>
    </row>
    <row r="435" spans="1:4" x14ac:dyDescent="0.3">
      <c r="A435" s="193">
        <v>2018</v>
      </c>
      <c r="B435" s="185" t="s">
        <v>13</v>
      </c>
      <c r="C435" s="194">
        <v>3.0545454545454547</v>
      </c>
      <c r="D435" s="185" t="s">
        <v>236</v>
      </c>
    </row>
    <row r="436" spans="1:4" x14ac:dyDescent="0.3">
      <c r="A436" s="193">
        <v>2018</v>
      </c>
      <c r="B436" s="185" t="s">
        <v>14</v>
      </c>
      <c r="C436" s="194">
        <v>4.375</v>
      </c>
      <c r="D436" s="185" t="s">
        <v>236</v>
      </c>
    </row>
    <row r="437" spans="1:4" x14ac:dyDescent="0.3">
      <c r="A437" s="193">
        <v>2018</v>
      </c>
      <c r="B437" s="185" t="s">
        <v>15</v>
      </c>
      <c r="C437" s="194">
        <v>3.6750000000000003</v>
      </c>
      <c r="D437" s="185" t="s">
        <v>236</v>
      </c>
    </row>
    <row r="438" spans="1:4" x14ac:dyDescent="0.3">
      <c r="A438" s="193">
        <v>2020</v>
      </c>
      <c r="B438" s="185" t="s">
        <v>11</v>
      </c>
      <c r="C438" s="194">
        <v>3.8</v>
      </c>
      <c r="D438" s="185" t="s">
        <v>236</v>
      </c>
    </row>
    <row r="439" spans="1:4" x14ac:dyDescent="0.3">
      <c r="A439" s="193">
        <v>2020</v>
      </c>
      <c r="B439" s="185" t="s">
        <v>12</v>
      </c>
      <c r="C439" s="194">
        <v>4.4000000000000004</v>
      </c>
      <c r="D439" s="185" t="s">
        <v>236</v>
      </c>
    </row>
    <row r="440" spans="1:4" x14ac:dyDescent="0.3">
      <c r="A440" s="193">
        <v>2020</v>
      </c>
      <c r="B440" s="185" t="s">
        <v>13</v>
      </c>
      <c r="C440" s="194">
        <v>3.1363636363636362</v>
      </c>
      <c r="D440" s="185" t="s">
        <v>236</v>
      </c>
    </row>
    <row r="441" spans="1:4" x14ac:dyDescent="0.3">
      <c r="A441" s="193">
        <v>2020</v>
      </c>
      <c r="B441" s="185" t="s">
        <v>14</v>
      </c>
      <c r="C441" s="194">
        <v>4.45</v>
      </c>
      <c r="D441" s="185" t="s">
        <v>236</v>
      </c>
    </row>
    <row r="442" spans="1:4" x14ac:dyDescent="0.3">
      <c r="A442" s="193">
        <v>2020</v>
      </c>
      <c r="B442" s="185" t="s">
        <v>15</v>
      </c>
      <c r="C442" s="194">
        <v>3.75</v>
      </c>
      <c r="D442" s="185" t="s">
        <v>236</v>
      </c>
    </row>
    <row r="443" spans="1:4" x14ac:dyDescent="0.3">
      <c r="A443" s="193">
        <v>2022</v>
      </c>
      <c r="B443" s="185" t="s">
        <v>11</v>
      </c>
      <c r="C443" s="194">
        <v>4.0999999999999996</v>
      </c>
      <c r="D443" s="185" t="s">
        <v>236</v>
      </c>
    </row>
    <row r="444" spans="1:4" x14ac:dyDescent="0.3">
      <c r="A444" s="193">
        <v>2022</v>
      </c>
      <c r="B444" s="185" t="s">
        <v>12</v>
      </c>
      <c r="C444" s="194">
        <v>4.4000000000000004</v>
      </c>
      <c r="D444" s="185" t="s">
        <v>236</v>
      </c>
    </row>
    <row r="445" spans="1:4" x14ac:dyDescent="0.3">
      <c r="A445" s="193">
        <v>2022</v>
      </c>
      <c r="B445" s="185" t="s">
        <v>13</v>
      </c>
      <c r="C445" s="194">
        <v>3.2461538461538462</v>
      </c>
      <c r="D445" s="185" t="s">
        <v>236</v>
      </c>
    </row>
    <row r="446" spans="1:4" x14ac:dyDescent="0.3">
      <c r="A446" s="193">
        <v>2022</v>
      </c>
      <c r="B446" s="185" t="s">
        <v>14</v>
      </c>
      <c r="C446" s="194">
        <v>4.5250000000000004</v>
      </c>
      <c r="D446" s="185" t="s">
        <v>236</v>
      </c>
    </row>
    <row r="447" spans="1:4" x14ac:dyDescent="0.3">
      <c r="A447" s="193">
        <v>2022</v>
      </c>
      <c r="B447" s="185" t="s">
        <v>15</v>
      </c>
      <c r="C447" s="194">
        <v>3.7750000000000004</v>
      </c>
      <c r="D447" s="185" t="s">
        <v>236</v>
      </c>
    </row>
    <row r="448" spans="1:4" x14ac:dyDescent="0.3">
      <c r="A448" s="188">
        <v>2024</v>
      </c>
      <c r="B448" s="186" t="s">
        <v>11</v>
      </c>
      <c r="C448" s="189">
        <v>4.25</v>
      </c>
      <c r="D448" s="186" t="s">
        <v>236</v>
      </c>
    </row>
    <row r="449" spans="1:4" x14ac:dyDescent="0.3">
      <c r="A449" s="188">
        <v>2024</v>
      </c>
      <c r="B449" s="186" t="s">
        <v>12</v>
      </c>
      <c r="C449" s="189">
        <v>4.4000000000000004</v>
      </c>
      <c r="D449" s="186" t="s">
        <v>236</v>
      </c>
    </row>
    <row r="450" spans="1:4" x14ac:dyDescent="0.3">
      <c r="A450" s="188">
        <v>2024</v>
      </c>
      <c r="B450" s="186" t="s">
        <v>13</v>
      </c>
      <c r="C450" s="189">
        <v>3.342857142857143</v>
      </c>
      <c r="D450" s="186" t="s">
        <v>236</v>
      </c>
    </row>
    <row r="451" spans="1:4" x14ac:dyDescent="0.3">
      <c r="A451" s="188">
        <v>2024</v>
      </c>
      <c r="B451" s="186" t="s">
        <v>14</v>
      </c>
      <c r="C451" s="189">
        <v>4.5</v>
      </c>
      <c r="D451" s="186" t="s">
        <v>236</v>
      </c>
    </row>
    <row r="452" spans="1:4" x14ac:dyDescent="0.3">
      <c r="A452" s="188">
        <v>2024</v>
      </c>
      <c r="B452" s="186" t="s">
        <v>15</v>
      </c>
      <c r="C452" s="189">
        <v>3.7333333333333329</v>
      </c>
      <c r="D452" s="186" t="s">
        <v>236</v>
      </c>
    </row>
    <row r="453" spans="1:4" x14ac:dyDescent="0.3">
      <c r="A453" s="193">
        <v>2006</v>
      </c>
      <c r="B453" s="185" t="s">
        <v>11</v>
      </c>
      <c r="C453" s="194">
        <v>3.0833333333333335</v>
      </c>
      <c r="D453" s="185" t="s">
        <v>237</v>
      </c>
    </row>
    <row r="454" spans="1:4" x14ac:dyDescent="0.3">
      <c r="A454" s="193">
        <v>2006</v>
      </c>
      <c r="B454" s="185" t="s">
        <v>12</v>
      </c>
      <c r="C454" s="194">
        <v>3.6</v>
      </c>
      <c r="D454" s="185" t="s">
        <v>237</v>
      </c>
    </row>
    <row r="455" spans="1:4" x14ac:dyDescent="0.3">
      <c r="A455" s="193">
        <v>2006</v>
      </c>
      <c r="B455" s="185" t="s">
        <v>13</v>
      </c>
      <c r="C455" s="194">
        <v>2.5461538461538464</v>
      </c>
      <c r="D455" s="185" t="s">
        <v>237</v>
      </c>
    </row>
    <row r="456" spans="1:4" x14ac:dyDescent="0.3">
      <c r="A456" s="193">
        <v>2006</v>
      </c>
      <c r="B456" s="185" t="s">
        <v>14</v>
      </c>
      <c r="C456" s="194">
        <v>3.4800000000000004</v>
      </c>
      <c r="D456" s="185" t="s">
        <v>237</v>
      </c>
    </row>
    <row r="457" spans="1:4" x14ac:dyDescent="0.3">
      <c r="A457" s="193">
        <v>2006</v>
      </c>
      <c r="B457" s="185" t="s">
        <v>15</v>
      </c>
      <c r="C457" s="194">
        <v>3.1</v>
      </c>
      <c r="D457" s="185" t="s">
        <v>237</v>
      </c>
    </row>
    <row r="458" spans="1:4" x14ac:dyDescent="0.3">
      <c r="A458" s="193">
        <v>2007</v>
      </c>
      <c r="B458" s="185" t="s">
        <v>11</v>
      </c>
      <c r="C458" s="194">
        <v>3.2714285714285718</v>
      </c>
      <c r="D458" s="185" t="s">
        <v>237</v>
      </c>
    </row>
    <row r="459" spans="1:4" x14ac:dyDescent="0.3">
      <c r="A459" s="193">
        <v>2007</v>
      </c>
      <c r="B459" s="185" t="s">
        <v>12</v>
      </c>
      <c r="C459" s="194">
        <v>3.7</v>
      </c>
      <c r="D459" s="185" t="s">
        <v>237</v>
      </c>
    </row>
    <row r="460" spans="1:4" x14ac:dyDescent="0.3">
      <c r="A460" s="193">
        <v>2007</v>
      </c>
      <c r="B460" s="185" t="s">
        <v>13</v>
      </c>
      <c r="C460" s="194">
        <v>3</v>
      </c>
      <c r="D460" s="185" t="s">
        <v>237</v>
      </c>
    </row>
    <row r="461" spans="1:4" x14ac:dyDescent="0.3">
      <c r="A461" s="193">
        <v>2007</v>
      </c>
      <c r="B461" s="185" t="s">
        <v>14</v>
      </c>
      <c r="C461" s="194">
        <v>3.56</v>
      </c>
      <c r="D461" s="185" t="s">
        <v>237</v>
      </c>
    </row>
    <row r="462" spans="1:4" x14ac:dyDescent="0.3">
      <c r="A462" s="193">
        <v>2007</v>
      </c>
      <c r="B462" s="185" t="s">
        <v>15</v>
      </c>
      <c r="C462" s="194">
        <v>3.3250000000000002</v>
      </c>
      <c r="D462" s="185" t="s">
        <v>237</v>
      </c>
    </row>
    <row r="463" spans="1:4" x14ac:dyDescent="0.3">
      <c r="A463" s="193">
        <v>2008</v>
      </c>
      <c r="B463" s="185" t="s">
        <v>11</v>
      </c>
      <c r="C463" s="194">
        <v>3.3000000000000003</v>
      </c>
      <c r="D463" s="185" t="s">
        <v>237</v>
      </c>
    </row>
    <row r="464" spans="1:4" x14ac:dyDescent="0.3">
      <c r="A464" s="193">
        <v>2008</v>
      </c>
      <c r="B464" s="185" t="s">
        <v>12</v>
      </c>
      <c r="C464" s="194">
        <v>3.8</v>
      </c>
      <c r="D464" s="185" t="s">
        <v>237</v>
      </c>
    </row>
    <row r="465" spans="1:4" x14ac:dyDescent="0.3">
      <c r="A465" s="193">
        <v>2008</v>
      </c>
      <c r="B465" s="185" t="s">
        <v>13</v>
      </c>
      <c r="C465" s="194">
        <v>3.125</v>
      </c>
      <c r="D465" s="185" t="s">
        <v>237</v>
      </c>
    </row>
    <row r="466" spans="1:4" x14ac:dyDescent="0.3">
      <c r="A466" s="193">
        <v>2008</v>
      </c>
      <c r="B466" s="185" t="s">
        <v>14</v>
      </c>
      <c r="C466" s="194">
        <v>3.6</v>
      </c>
      <c r="D466" s="185" t="s">
        <v>237</v>
      </c>
    </row>
    <row r="467" spans="1:4" x14ac:dyDescent="0.3">
      <c r="A467" s="193">
        <v>2008</v>
      </c>
      <c r="B467" s="185" t="s">
        <v>15</v>
      </c>
      <c r="C467" s="194">
        <v>3.6</v>
      </c>
      <c r="D467" s="185" t="s">
        <v>237</v>
      </c>
    </row>
    <row r="468" spans="1:4" x14ac:dyDescent="0.3">
      <c r="A468" s="193">
        <v>2009</v>
      </c>
      <c r="B468" s="185" t="s">
        <v>11</v>
      </c>
      <c r="C468" s="194">
        <v>3.3142857142857141</v>
      </c>
      <c r="D468" s="185" t="s">
        <v>237</v>
      </c>
    </row>
    <row r="469" spans="1:4" x14ac:dyDescent="0.3">
      <c r="A469" s="193">
        <v>2009</v>
      </c>
      <c r="B469" s="185" t="s">
        <v>12</v>
      </c>
      <c r="C469" s="194">
        <v>3.8</v>
      </c>
      <c r="D469" s="185" t="s">
        <v>237</v>
      </c>
    </row>
    <row r="470" spans="1:4" x14ac:dyDescent="0.3">
      <c r="A470" s="193">
        <v>2009</v>
      </c>
      <c r="B470" s="185" t="s">
        <v>13</v>
      </c>
      <c r="C470" s="194">
        <v>3.1333333333333333</v>
      </c>
      <c r="D470" s="185" t="s">
        <v>237</v>
      </c>
    </row>
    <row r="471" spans="1:4" x14ac:dyDescent="0.3">
      <c r="A471" s="193">
        <v>2009</v>
      </c>
      <c r="B471" s="185" t="s">
        <v>14</v>
      </c>
      <c r="C471" s="194">
        <v>3.7</v>
      </c>
      <c r="D471" s="185" t="s">
        <v>237</v>
      </c>
    </row>
    <row r="472" spans="1:4" x14ac:dyDescent="0.3">
      <c r="A472" s="193">
        <v>2009</v>
      </c>
      <c r="B472" s="185" t="s">
        <v>15</v>
      </c>
      <c r="C472" s="194">
        <v>3.6999999999999997</v>
      </c>
      <c r="D472" s="185" t="s">
        <v>237</v>
      </c>
    </row>
    <row r="473" spans="1:4" x14ac:dyDescent="0.3">
      <c r="A473" s="193">
        <v>2010</v>
      </c>
      <c r="B473" s="185" t="s">
        <v>11</v>
      </c>
      <c r="C473" s="194">
        <v>3.4999999999999996</v>
      </c>
      <c r="D473" s="185" t="s">
        <v>237</v>
      </c>
    </row>
    <row r="474" spans="1:4" x14ac:dyDescent="0.3">
      <c r="A474" s="193">
        <v>2010</v>
      </c>
      <c r="B474" s="185" t="s">
        <v>12</v>
      </c>
      <c r="C474" s="194">
        <v>3.9</v>
      </c>
      <c r="D474" s="185" t="s">
        <v>237</v>
      </c>
    </row>
    <row r="475" spans="1:4" x14ac:dyDescent="0.3">
      <c r="A475" s="193">
        <v>2010</v>
      </c>
      <c r="B475" s="185" t="s">
        <v>13</v>
      </c>
      <c r="C475" s="194">
        <v>3.1666666666666665</v>
      </c>
      <c r="D475" s="185" t="s">
        <v>237</v>
      </c>
    </row>
    <row r="476" spans="1:4" x14ac:dyDescent="0.3">
      <c r="A476" s="193">
        <v>2010</v>
      </c>
      <c r="B476" s="185" t="s">
        <v>14</v>
      </c>
      <c r="C476" s="194">
        <v>3.88</v>
      </c>
      <c r="D476" s="185" t="s">
        <v>237</v>
      </c>
    </row>
    <row r="477" spans="1:4" x14ac:dyDescent="0.3">
      <c r="A477" s="193">
        <v>2010</v>
      </c>
      <c r="B477" s="185" t="s">
        <v>15</v>
      </c>
      <c r="C477" s="194">
        <v>3.9</v>
      </c>
      <c r="D477" s="185" t="s">
        <v>237</v>
      </c>
    </row>
    <row r="478" spans="1:4" x14ac:dyDescent="0.3">
      <c r="A478" s="193">
        <v>2011</v>
      </c>
      <c r="B478" s="185" t="s">
        <v>11</v>
      </c>
      <c r="C478" s="194">
        <v>3.6142857142857143</v>
      </c>
      <c r="D478" s="185" t="s">
        <v>237</v>
      </c>
    </row>
    <row r="479" spans="1:4" x14ac:dyDescent="0.3">
      <c r="A479" s="193">
        <v>2011</v>
      </c>
      <c r="B479" s="185" t="s">
        <v>12</v>
      </c>
      <c r="C479" s="194">
        <v>3.9</v>
      </c>
      <c r="D479" s="185" t="s">
        <v>237</v>
      </c>
    </row>
    <row r="480" spans="1:4" x14ac:dyDescent="0.3">
      <c r="A480" s="193">
        <v>2011</v>
      </c>
      <c r="B480" s="185" t="s">
        <v>13</v>
      </c>
      <c r="C480" s="194">
        <v>3.2416666666666667</v>
      </c>
      <c r="D480" s="185" t="s">
        <v>237</v>
      </c>
    </row>
    <row r="481" spans="1:4" x14ac:dyDescent="0.3">
      <c r="A481" s="193">
        <v>2011</v>
      </c>
      <c r="B481" s="185" t="s">
        <v>14</v>
      </c>
      <c r="C481" s="194">
        <v>3.9799999999999995</v>
      </c>
      <c r="D481" s="185" t="s">
        <v>237</v>
      </c>
    </row>
    <row r="482" spans="1:4" x14ac:dyDescent="0.3">
      <c r="A482" s="193">
        <v>2011</v>
      </c>
      <c r="B482" s="185" t="s">
        <v>15</v>
      </c>
      <c r="C482" s="194">
        <v>3.9666666666666663</v>
      </c>
      <c r="D482" s="185" t="s">
        <v>237</v>
      </c>
    </row>
    <row r="483" spans="1:4" x14ac:dyDescent="0.3">
      <c r="A483" s="193">
        <v>2012</v>
      </c>
      <c r="B483" s="185" t="s">
        <v>11</v>
      </c>
      <c r="C483" s="194">
        <v>3.7142857142857149</v>
      </c>
      <c r="D483" s="185" t="s">
        <v>237</v>
      </c>
    </row>
    <row r="484" spans="1:4" x14ac:dyDescent="0.3">
      <c r="A484" s="193">
        <v>2012</v>
      </c>
      <c r="B484" s="185" t="s">
        <v>12</v>
      </c>
      <c r="C484" s="194">
        <v>4</v>
      </c>
      <c r="D484" s="185" t="s">
        <v>237</v>
      </c>
    </row>
    <row r="485" spans="1:4" x14ac:dyDescent="0.3">
      <c r="A485" s="193">
        <v>2012</v>
      </c>
      <c r="B485" s="185" t="s">
        <v>13</v>
      </c>
      <c r="C485" s="194">
        <v>3.2083333333333335</v>
      </c>
      <c r="D485" s="185" t="s">
        <v>237</v>
      </c>
    </row>
    <row r="486" spans="1:4" x14ac:dyDescent="0.3">
      <c r="A486" s="193">
        <v>2012</v>
      </c>
      <c r="B486" s="185" t="s">
        <v>14</v>
      </c>
      <c r="C486" s="194">
        <v>3.9799999999999995</v>
      </c>
      <c r="D486" s="185" t="s">
        <v>237</v>
      </c>
    </row>
    <row r="487" spans="1:4" x14ac:dyDescent="0.3">
      <c r="A487" s="193">
        <v>2012</v>
      </c>
      <c r="B487" s="185" t="s">
        <v>15</v>
      </c>
      <c r="C487" s="194">
        <v>4.1333333333333337</v>
      </c>
      <c r="D487" s="185" t="s">
        <v>237</v>
      </c>
    </row>
    <row r="488" spans="1:4" x14ac:dyDescent="0.3">
      <c r="A488" s="193">
        <v>2013</v>
      </c>
      <c r="B488" s="185" t="s">
        <v>11</v>
      </c>
      <c r="C488" s="194">
        <v>3.7142857142857149</v>
      </c>
      <c r="D488" s="185" t="s">
        <v>237</v>
      </c>
    </row>
    <row r="489" spans="1:4" x14ac:dyDescent="0.3">
      <c r="A489" s="193">
        <v>2013</v>
      </c>
      <c r="B489" s="185" t="s">
        <v>12</v>
      </c>
      <c r="C489" s="194">
        <v>4.0999999999999996</v>
      </c>
      <c r="D489" s="185" t="s">
        <v>237</v>
      </c>
    </row>
    <row r="490" spans="1:4" x14ac:dyDescent="0.3">
      <c r="A490" s="193">
        <v>2013</v>
      </c>
      <c r="B490" s="185" t="s">
        <v>13</v>
      </c>
      <c r="C490" s="194">
        <v>3.2416666666666671</v>
      </c>
      <c r="D490" s="185" t="s">
        <v>237</v>
      </c>
    </row>
    <row r="491" spans="1:4" x14ac:dyDescent="0.3">
      <c r="A491" s="193">
        <v>2013</v>
      </c>
      <c r="B491" s="185" t="s">
        <v>14</v>
      </c>
      <c r="C491" s="194">
        <v>3.9999999999999991</v>
      </c>
      <c r="D491" s="185" t="s">
        <v>237</v>
      </c>
    </row>
    <row r="492" spans="1:4" x14ac:dyDescent="0.3">
      <c r="A492" s="193">
        <v>2013</v>
      </c>
      <c r="B492" s="185" t="s">
        <v>15</v>
      </c>
      <c r="C492" s="194">
        <v>4.0666666666666664</v>
      </c>
      <c r="D492" s="185" t="s">
        <v>237</v>
      </c>
    </row>
    <row r="493" spans="1:4" x14ac:dyDescent="0.3">
      <c r="A493" s="193">
        <v>2014</v>
      </c>
      <c r="B493" s="185" t="s">
        <v>11</v>
      </c>
      <c r="C493" s="194">
        <v>3.7714285714285718</v>
      </c>
      <c r="D493" s="185" t="s">
        <v>237</v>
      </c>
    </row>
    <row r="494" spans="1:4" x14ac:dyDescent="0.3">
      <c r="A494" s="193">
        <v>2014</v>
      </c>
      <c r="B494" s="185" t="s">
        <v>12</v>
      </c>
      <c r="C494" s="194">
        <v>4.0999999999999996</v>
      </c>
      <c r="D494" s="185" t="s">
        <v>237</v>
      </c>
    </row>
    <row r="495" spans="1:4" x14ac:dyDescent="0.3">
      <c r="A495" s="193">
        <v>2014</v>
      </c>
      <c r="B495" s="185" t="s">
        <v>13</v>
      </c>
      <c r="C495" s="194">
        <v>3.2666666666666675</v>
      </c>
      <c r="D495" s="185" t="s">
        <v>237</v>
      </c>
    </row>
    <row r="496" spans="1:4" x14ac:dyDescent="0.3">
      <c r="A496" s="193">
        <v>2014</v>
      </c>
      <c r="B496" s="185" t="s">
        <v>14</v>
      </c>
      <c r="C496" s="194">
        <v>4.08</v>
      </c>
      <c r="D496" s="185" t="s">
        <v>237</v>
      </c>
    </row>
    <row r="497" spans="1:4" x14ac:dyDescent="0.3">
      <c r="A497" s="193">
        <v>2014</v>
      </c>
      <c r="B497" s="185" t="s">
        <v>15</v>
      </c>
      <c r="C497" s="194">
        <v>3.8250000000000002</v>
      </c>
      <c r="D497" s="185" t="s">
        <v>237</v>
      </c>
    </row>
    <row r="498" spans="1:4" x14ac:dyDescent="0.3">
      <c r="A498" s="193">
        <v>2015</v>
      </c>
      <c r="B498" s="185" t="s">
        <v>11</v>
      </c>
      <c r="C498" s="194">
        <v>3.7571428571428576</v>
      </c>
      <c r="D498" s="185" t="s">
        <v>237</v>
      </c>
    </row>
    <row r="499" spans="1:4" x14ac:dyDescent="0.3">
      <c r="A499" s="193">
        <v>2015</v>
      </c>
      <c r="B499" s="185" t="s">
        <v>12</v>
      </c>
      <c r="C499" s="194">
        <v>4.0999999999999996</v>
      </c>
      <c r="D499" s="185" t="s">
        <v>237</v>
      </c>
    </row>
    <row r="500" spans="1:4" x14ac:dyDescent="0.3">
      <c r="A500" s="193">
        <v>2015</v>
      </c>
      <c r="B500" s="185" t="s">
        <v>13</v>
      </c>
      <c r="C500" s="194">
        <v>3.2666666666666675</v>
      </c>
      <c r="D500" s="185" t="s">
        <v>237</v>
      </c>
    </row>
    <row r="501" spans="1:4" x14ac:dyDescent="0.3">
      <c r="A501" s="193">
        <v>2015</v>
      </c>
      <c r="B501" s="185" t="s">
        <v>14</v>
      </c>
      <c r="C501" s="194">
        <v>4.0999999999999996</v>
      </c>
      <c r="D501" s="185" t="s">
        <v>237</v>
      </c>
    </row>
    <row r="502" spans="1:4" x14ac:dyDescent="0.3">
      <c r="A502" s="193">
        <v>2015</v>
      </c>
      <c r="B502" s="185" t="s">
        <v>15</v>
      </c>
      <c r="C502" s="194">
        <v>3.8250000000000002</v>
      </c>
      <c r="D502" s="185" t="s">
        <v>237</v>
      </c>
    </row>
    <row r="503" spans="1:4" x14ac:dyDescent="0.3">
      <c r="A503" s="193">
        <v>2016</v>
      </c>
      <c r="B503" s="185" t="s">
        <v>11</v>
      </c>
      <c r="C503" s="194">
        <v>3.46</v>
      </c>
      <c r="D503" s="185" t="s">
        <v>237</v>
      </c>
    </row>
    <row r="504" spans="1:4" x14ac:dyDescent="0.3">
      <c r="A504" s="193">
        <v>2016</v>
      </c>
      <c r="B504" s="185" t="s">
        <v>12</v>
      </c>
      <c r="C504" s="194">
        <v>3.9</v>
      </c>
      <c r="D504" s="185" t="s">
        <v>237</v>
      </c>
    </row>
    <row r="505" spans="1:4" x14ac:dyDescent="0.3">
      <c r="A505" s="193">
        <v>2016</v>
      </c>
      <c r="B505" s="185" t="s">
        <v>13</v>
      </c>
      <c r="C505" s="194">
        <v>3.1416666666666675</v>
      </c>
      <c r="D505" s="185" t="s">
        <v>237</v>
      </c>
    </row>
    <row r="506" spans="1:4" x14ac:dyDescent="0.3">
      <c r="A506" s="193">
        <v>2016</v>
      </c>
      <c r="B506" s="185" t="s">
        <v>14</v>
      </c>
      <c r="C506" s="194">
        <v>4.08</v>
      </c>
      <c r="D506" s="185" t="s">
        <v>237</v>
      </c>
    </row>
    <row r="507" spans="1:4" x14ac:dyDescent="0.3">
      <c r="A507" s="193">
        <v>2016</v>
      </c>
      <c r="B507" s="185" t="s">
        <v>15</v>
      </c>
      <c r="C507" s="194">
        <v>3.7749999999999999</v>
      </c>
      <c r="D507" s="185" t="s">
        <v>237</v>
      </c>
    </row>
    <row r="508" spans="1:4" x14ac:dyDescent="0.3">
      <c r="A508" s="193">
        <v>2018</v>
      </c>
      <c r="B508" s="185" t="s">
        <v>11</v>
      </c>
      <c r="C508" s="194">
        <v>3.44</v>
      </c>
      <c r="D508" s="185" t="s">
        <v>237</v>
      </c>
    </row>
    <row r="509" spans="1:4" x14ac:dyDescent="0.3">
      <c r="A509" s="193">
        <v>2018</v>
      </c>
      <c r="B509" s="185" t="s">
        <v>12</v>
      </c>
      <c r="C509" s="194">
        <v>3.9</v>
      </c>
      <c r="D509" s="185" t="s">
        <v>237</v>
      </c>
    </row>
    <row r="510" spans="1:4" x14ac:dyDescent="0.3">
      <c r="A510" s="193">
        <v>2018</v>
      </c>
      <c r="B510" s="185" t="s">
        <v>13</v>
      </c>
      <c r="C510" s="194">
        <v>3.0909090909090908</v>
      </c>
      <c r="D510" s="185" t="s">
        <v>237</v>
      </c>
    </row>
    <row r="511" spans="1:4" x14ac:dyDescent="0.3">
      <c r="A511" s="193">
        <v>2018</v>
      </c>
      <c r="B511" s="185" t="s">
        <v>14</v>
      </c>
      <c r="C511" s="194">
        <v>4.0750000000000002</v>
      </c>
      <c r="D511" s="185" t="s">
        <v>237</v>
      </c>
    </row>
    <row r="512" spans="1:4" x14ac:dyDescent="0.3">
      <c r="A512" s="193">
        <v>2018</v>
      </c>
      <c r="B512" s="185" t="s">
        <v>15</v>
      </c>
      <c r="C512" s="194">
        <v>3.4250000000000003</v>
      </c>
      <c r="D512" s="185" t="s">
        <v>237</v>
      </c>
    </row>
    <row r="513" spans="1:4" x14ac:dyDescent="0.3">
      <c r="A513" s="193">
        <v>2020</v>
      </c>
      <c r="B513" s="185" t="s">
        <v>11</v>
      </c>
      <c r="C513" s="194">
        <v>3.5</v>
      </c>
      <c r="D513" s="185" t="s">
        <v>237</v>
      </c>
    </row>
    <row r="514" spans="1:4" x14ac:dyDescent="0.3">
      <c r="A514" s="193">
        <v>2020</v>
      </c>
      <c r="B514" s="185" t="s">
        <v>12</v>
      </c>
      <c r="C514" s="194">
        <v>3.9</v>
      </c>
      <c r="D514" s="185" t="s">
        <v>237</v>
      </c>
    </row>
    <row r="515" spans="1:4" x14ac:dyDescent="0.3">
      <c r="A515" s="193">
        <v>2020</v>
      </c>
      <c r="B515" s="185" t="s">
        <v>13</v>
      </c>
      <c r="C515" s="194">
        <v>3.0909090909090908</v>
      </c>
      <c r="D515" s="185" t="s">
        <v>237</v>
      </c>
    </row>
    <row r="516" spans="1:4" x14ac:dyDescent="0.3">
      <c r="A516" s="193">
        <v>2020</v>
      </c>
      <c r="B516" s="185" t="s">
        <v>14</v>
      </c>
      <c r="C516" s="194">
        <v>4.1499999999999995</v>
      </c>
      <c r="D516" s="185" t="s">
        <v>237</v>
      </c>
    </row>
    <row r="517" spans="1:4" x14ac:dyDescent="0.3">
      <c r="A517" s="193">
        <v>2020</v>
      </c>
      <c r="B517" s="185" t="s">
        <v>15</v>
      </c>
      <c r="C517" s="194">
        <v>3.25</v>
      </c>
      <c r="D517" s="185" t="s">
        <v>237</v>
      </c>
    </row>
    <row r="518" spans="1:4" x14ac:dyDescent="0.3">
      <c r="A518" s="193">
        <v>2022</v>
      </c>
      <c r="B518" s="185" t="s">
        <v>11</v>
      </c>
      <c r="C518" s="194">
        <v>3.6</v>
      </c>
      <c r="D518" s="185" t="s">
        <v>237</v>
      </c>
    </row>
    <row r="519" spans="1:4" x14ac:dyDescent="0.3">
      <c r="A519" s="193">
        <v>2022</v>
      </c>
      <c r="B519" s="185" t="s">
        <v>12</v>
      </c>
      <c r="C519" s="194">
        <v>3.9000000000000004</v>
      </c>
      <c r="D519" s="185" t="s">
        <v>237</v>
      </c>
    </row>
    <row r="520" spans="1:4" x14ac:dyDescent="0.3">
      <c r="A520" s="193">
        <v>2022</v>
      </c>
      <c r="B520" s="185" t="s">
        <v>13</v>
      </c>
      <c r="C520" s="194">
        <v>2.9846153846153851</v>
      </c>
      <c r="D520" s="185" t="s">
        <v>237</v>
      </c>
    </row>
    <row r="521" spans="1:4" x14ac:dyDescent="0.3">
      <c r="A521" s="193">
        <v>2022</v>
      </c>
      <c r="B521" s="185" t="s">
        <v>14</v>
      </c>
      <c r="C521" s="194">
        <v>4.2250000000000005</v>
      </c>
      <c r="D521" s="185" t="s">
        <v>237</v>
      </c>
    </row>
    <row r="522" spans="1:4" x14ac:dyDescent="0.3">
      <c r="A522" s="193">
        <v>2022</v>
      </c>
      <c r="B522" s="185" t="s">
        <v>15</v>
      </c>
      <c r="C522" s="194">
        <v>3.3250000000000002</v>
      </c>
      <c r="D522" s="185" t="s">
        <v>237</v>
      </c>
    </row>
    <row r="523" spans="1:4" x14ac:dyDescent="0.3">
      <c r="A523" s="188">
        <v>2024</v>
      </c>
      <c r="B523" s="186" t="s">
        <v>11</v>
      </c>
      <c r="C523" s="189">
        <v>3.8</v>
      </c>
      <c r="D523" s="186" t="s">
        <v>237</v>
      </c>
    </row>
    <row r="524" spans="1:4" x14ac:dyDescent="0.3">
      <c r="A524" s="188">
        <v>2024</v>
      </c>
      <c r="B524" s="186" t="s">
        <v>12</v>
      </c>
      <c r="C524" s="189">
        <v>3.8</v>
      </c>
      <c r="D524" s="186" t="s">
        <v>237</v>
      </c>
    </row>
    <row r="525" spans="1:4" x14ac:dyDescent="0.3">
      <c r="A525" s="188">
        <v>2024</v>
      </c>
      <c r="B525" s="186" t="s">
        <v>13</v>
      </c>
      <c r="C525" s="189">
        <v>3.1071428571428577</v>
      </c>
      <c r="D525" s="186" t="s">
        <v>237</v>
      </c>
    </row>
    <row r="526" spans="1:4" x14ac:dyDescent="0.3">
      <c r="A526" s="188">
        <v>2024</v>
      </c>
      <c r="B526" s="186" t="s">
        <v>14</v>
      </c>
      <c r="C526" s="189">
        <v>4.0600000000000005</v>
      </c>
      <c r="D526" s="186" t="s">
        <v>237</v>
      </c>
    </row>
    <row r="527" spans="1:4" x14ac:dyDescent="0.3">
      <c r="A527" s="188">
        <v>2024</v>
      </c>
      <c r="B527" s="186" t="s">
        <v>15</v>
      </c>
      <c r="C527" s="189">
        <v>3.2333333333333329</v>
      </c>
      <c r="D527" s="186" t="s">
        <v>237</v>
      </c>
    </row>
  </sheetData>
  <autoFilter ref="A2:D527" xr:uid="{3F8E9DCC-FADD-485F-A03F-E0734DB86B61}">
    <sortState xmlns:xlrd2="http://schemas.microsoft.com/office/spreadsheetml/2017/richdata2" ref="A3:D527">
      <sortCondition ref="D2:D527"/>
    </sortState>
  </autoFilter>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B0CD-2D13-4265-97EA-4A10AAF8D15B}">
  <dimension ref="A1:Z18"/>
  <sheetViews>
    <sheetView workbookViewId="0">
      <selection activeCell="C24" sqref="C24"/>
    </sheetView>
  </sheetViews>
  <sheetFormatPr defaultRowHeight="14.4" x14ac:dyDescent="0.3"/>
  <cols>
    <col min="1" max="1" width="30.33203125" bestFit="1" customWidth="1"/>
    <col min="2" max="2" width="9.109375" bestFit="1" customWidth="1"/>
    <col min="3" max="3" width="42.33203125" bestFit="1" customWidth="1"/>
    <col min="4" max="4" width="19.88671875" bestFit="1" customWidth="1"/>
    <col min="5" max="5" width="35.44140625" bestFit="1" customWidth="1"/>
    <col min="6" max="6" width="23" bestFit="1" customWidth="1"/>
    <col min="7" max="7" width="14.6640625" bestFit="1" customWidth="1"/>
    <col min="8" max="8" width="23.5546875" bestFit="1" customWidth="1"/>
    <col min="9" max="9" width="39.44140625" bestFit="1" customWidth="1"/>
    <col min="10" max="10" width="22.88671875" bestFit="1" customWidth="1"/>
    <col min="11" max="11" width="24" bestFit="1" customWidth="1"/>
    <col min="12" max="12" width="35.5546875" bestFit="1" customWidth="1"/>
    <col min="13" max="13" width="32.88671875" bestFit="1" customWidth="1"/>
    <col min="14" max="14" width="34.33203125" bestFit="1" customWidth="1"/>
    <col min="15" max="15" width="60.5546875" bestFit="1" customWidth="1"/>
    <col min="16" max="16" width="22.88671875" bestFit="1" customWidth="1"/>
    <col min="17" max="17" width="49.44140625" bestFit="1" customWidth="1"/>
    <col min="18" max="18" width="53" bestFit="1" customWidth="1"/>
    <col min="19" max="19" width="41.33203125" bestFit="1" customWidth="1"/>
    <col min="20" max="20" width="38.6640625" bestFit="1" customWidth="1"/>
    <col min="21" max="21" width="67.33203125" bestFit="1" customWidth="1"/>
    <col min="22" max="22" width="23" bestFit="1" customWidth="1"/>
    <col min="23" max="23" width="18.33203125" bestFit="1" customWidth="1"/>
    <col min="24" max="24" width="30.6640625" bestFit="1" customWidth="1"/>
    <col min="25" max="25" width="50" bestFit="1" customWidth="1"/>
    <col min="26" max="26" width="54.33203125" bestFit="1" customWidth="1"/>
  </cols>
  <sheetData>
    <row r="1" spans="1:26" x14ac:dyDescent="0.3">
      <c r="A1" s="1" t="s">
        <v>2</v>
      </c>
      <c r="B1" s="3">
        <v>2022</v>
      </c>
    </row>
    <row r="3" spans="1:26" x14ac:dyDescent="0.3">
      <c r="A3" s="1" t="s">
        <v>0</v>
      </c>
      <c r="B3" s="1" t="s">
        <v>3</v>
      </c>
      <c r="C3" t="s">
        <v>126</v>
      </c>
      <c r="D3" t="s">
        <v>127</v>
      </c>
      <c r="E3" t="s">
        <v>128</v>
      </c>
      <c r="F3" t="s">
        <v>129</v>
      </c>
      <c r="G3" t="s">
        <v>130</v>
      </c>
      <c r="H3" t="s">
        <v>131</v>
      </c>
      <c r="I3" t="s">
        <v>132</v>
      </c>
      <c r="J3" t="s">
        <v>133</v>
      </c>
      <c r="K3" t="s">
        <v>134</v>
      </c>
      <c r="L3" t="s">
        <v>135</v>
      </c>
      <c r="M3" t="s">
        <v>136</v>
      </c>
      <c r="N3" t="s">
        <v>137</v>
      </c>
      <c r="O3" t="s">
        <v>138</v>
      </c>
      <c r="P3" t="s">
        <v>139</v>
      </c>
      <c r="Q3" t="s">
        <v>140</v>
      </c>
      <c r="R3" t="s">
        <v>141</v>
      </c>
      <c r="S3" t="s">
        <v>142</v>
      </c>
      <c r="T3" t="s">
        <v>143</v>
      </c>
      <c r="U3" t="s">
        <v>144</v>
      </c>
      <c r="V3" t="s">
        <v>145</v>
      </c>
      <c r="W3" t="s">
        <v>146</v>
      </c>
      <c r="X3" t="s">
        <v>147</v>
      </c>
      <c r="Y3" t="s">
        <v>148</v>
      </c>
      <c r="Z3" t="s">
        <v>149</v>
      </c>
    </row>
    <row r="4" spans="1:26" x14ac:dyDescent="0.3">
      <c r="A4" t="s">
        <v>69</v>
      </c>
      <c r="B4" t="s">
        <v>13</v>
      </c>
      <c r="C4">
        <v>3.5</v>
      </c>
      <c r="D4">
        <v>4</v>
      </c>
      <c r="E4">
        <v>3.5</v>
      </c>
      <c r="F4">
        <v>3.6666666666666665</v>
      </c>
      <c r="G4">
        <v>4</v>
      </c>
      <c r="H4">
        <v>3</v>
      </c>
      <c r="I4">
        <v>3</v>
      </c>
      <c r="J4">
        <v>3.3000000000000003</v>
      </c>
      <c r="K4">
        <v>3.5</v>
      </c>
      <c r="L4">
        <v>3.5</v>
      </c>
      <c r="M4">
        <v>3.5</v>
      </c>
      <c r="N4">
        <v>4</v>
      </c>
      <c r="O4">
        <v>3.5</v>
      </c>
      <c r="P4">
        <v>3.6</v>
      </c>
      <c r="Q4">
        <v>2.5</v>
      </c>
      <c r="R4">
        <v>3.5</v>
      </c>
      <c r="S4">
        <v>4</v>
      </c>
      <c r="T4">
        <v>3.5</v>
      </c>
      <c r="U4">
        <v>3.5</v>
      </c>
      <c r="V4">
        <v>3.4000000000000004</v>
      </c>
      <c r="W4">
        <v>4.5</v>
      </c>
      <c r="X4">
        <v>3.5</v>
      </c>
      <c r="Y4">
        <v>12.917304536332663</v>
      </c>
    </row>
    <row r="5" spans="1:26" x14ac:dyDescent="0.3">
      <c r="A5" t="s">
        <v>113</v>
      </c>
      <c r="B5" t="s">
        <v>13</v>
      </c>
      <c r="C5">
        <v>3.5</v>
      </c>
      <c r="D5">
        <v>3.5</v>
      </c>
      <c r="E5">
        <v>3.5</v>
      </c>
      <c r="F5">
        <v>3.5</v>
      </c>
      <c r="G5">
        <v>4.5</v>
      </c>
      <c r="H5">
        <v>3.5</v>
      </c>
      <c r="I5">
        <v>3</v>
      </c>
      <c r="J5">
        <v>3.7</v>
      </c>
      <c r="K5">
        <v>4</v>
      </c>
      <c r="L5">
        <v>4</v>
      </c>
      <c r="M5">
        <v>4.5</v>
      </c>
      <c r="N5">
        <v>4</v>
      </c>
      <c r="O5">
        <v>4</v>
      </c>
      <c r="P5">
        <v>4.1000000000000005</v>
      </c>
      <c r="Q5">
        <v>3</v>
      </c>
      <c r="R5">
        <v>2.5</v>
      </c>
      <c r="S5">
        <v>3.5</v>
      </c>
      <c r="T5">
        <v>3.5</v>
      </c>
      <c r="U5">
        <v>3.5</v>
      </c>
      <c r="V5">
        <v>3.2</v>
      </c>
      <c r="W5">
        <v>4.5</v>
      </c>
      <c r="X5">
        <v>3.6166666666666667</v>
      </c>
      <c r="Y5">
        <v>12.687780772958403</v>
      </c>
    </row>
    <row r="6" spans="1:26" x14ac:dyDescent="0.3">
      <c r="A6" t="s">
        <v>76</v>
      </c>
      <c r="B6" t="s">
        <v>13</v>
      </c>
      <c r="C6">
        <v>3</v>
      </c>
      <c r="D6">
        <v>3</v>
      </c>
      <c r="E6">
        <v>2.5</v>
      </c>
      <c r="F6">
        <v>2.8333333333333335</v>
      </c>
      <c r="G6">
        <v>4</v>
      </c>
      <c r="H6">
        <v>2.5</v>
      </c>
      <c r="I6">
        <v>2</v>
      </c>
      <c r="J6">
        <v>2.8000000000000003</v>
      </c>
      <c r="K6">
        <v>3</v>
      </c>
      <c r="L6">
        <v>3</v>
      </c>
      <c r="M6">
        <v>4</v>
      </c>
      <c r="N6">
        <v>3.5</v>
      </c>
      <c r="O6">
        <v>4</v>
      </c>
      <c r="P6">
        <v>3.5</v>
      </c>
      <c r="Q6">
        <v>3</v>
      </c>
      <c r="R6">
        <v>2.5</v>
      </c>
      <c r="S6">
        <v>3.5</v>
      </c>
      <c r="T6">
        <v>3</v>
      </c>
      <c r="U6">
        <v>2.5</v>
      </c>
      <c r="V6">
        <v>2.9000000000000004</v>
      </c>
      <c r="W6">
        <v>3.5</v>
      </c>
      <c r="X6">
        <v>3.0083333333333337</v>
      </c>
      <c r="Y6">
        <v>9.2060652467108977</v>
      </c>
      <c r="Z6">
        <v>-0.49166666666666625</v>
      </c>
    </row>
    <row r="7" spans="1:26" x14ac:dyDescent="0.3">
      <c r="A7" t="s">
        <v>80</v>
      </c>
      <c r="B7" t="s">
        <v>13</v>
      </c>
      <c r="C7">
        <v>3</v>
      </c>
      <c r="D7">
        <v>2.5</v>
      </c>
      <c r="E7">
        <v>2.5</v>
      </c>
      <c r="F7">
        <v>2.6666666666666665</v>
      </c>
      <c r="G7">
        <v>3</v>
      </c>
      <c r="H7">
        <v>3</v>
      </c>
      <c r="I7">
        <v>2.5</v>
      </c>
      <c r="J7">
        <v>2.8000000000000003</v>
      </c>
      <c r="K7">
        <v>3</v>
      </c>
      <c r="L7">
        <v>2</v>
      </c>
      <c r="M7">
        <v>3</v>
      </c>
      <c r="N7">
        <v>3</v>
      </c>
      <c r="O7">
        <v>3.5</v>
      </c>
      <c r="P7">
        <v>2.9000000000000004</v>
      </c>
      <c r="Q7">
        <v>4</v>
      </c>
      <c r="R7">
        <v>2</v>
      </c>
      <c r="S7">
        <v>2.5</v>
      </c>
      <c r="T7">
        <v>2</v>
      </c>
      <c r="U7">
        <v>2.5</v>
      </c>
      <c r="V7">
        <v>2.6</v>
      </c>
      <c r="W7">
        <v>3</v>
      </c>
      <c r="X7">
        <v>2.7416666666666667</v>
      </c>
      <c r="Y7">
        <v>7.4115931766085428</v>
      </c>
      <c r="Z7">
        <v>-0.7583333333333333</v>
      </c>
    </row>
    <row r="8" spans="1:26" x14ac:dyDescent="0.3">
      <c r="A8" t="s">
        <v>81</v>
      </c>
      <c r="B8" t="s">
        <v>13</v>
      </c>
      <c r="C8">
        <v>3</v>
      </c>
      <c r="D8">
        <v>2.5</v>
      </c>
      <c r="E8">
        <v>2.5</v>
      </c>
      <c r="F8">
        <v>2.6666666666666665</v>
      </c>
      <c r="G8">
        <v>4</v>
      </c>
      <c r="H8">
        <v>3</v>
      </c>
      <c r="I8">
        <v>2</v>
      </c>
      <c r="J8">
        <v>3</v>
      </c>
      <c r="K8">
        <v>3</v>
      </c>
      <c r="L8">
        <v>2.5</v>
      </c>
      <c r="M8">
        <v>3</v>
      </c>
      <c r="N8">
        <v>3</v>
      </c>
      <c r="O8">
        <v>3.5</v>
      </c>
      <c r="P8">
        <v>3</v>
      </c>
      <c r="Q8">
        <v>4</v>
      </c>
      <c r="R8">
        <v>3</v>
      </c>
      <c r="S8">
        <v>3</v>
      </c>
      <c r="T8">
        <v>2.5</v>
      </c>
      <c r="U8">
        <v>2.5</v>
      </c>
      <c r="V8">
        <v>3</v>
      </c>
      <c r="W8">
        <v>3</v>
      </c>
      <c r="X8">
        <v>2.9166666666666665</v>
      </c>
      <c r="Y8">
        <v>8.7653491114245234</v>
      </c>
      <c r="Z8">
        <v>-8.3333333333333481E-2</v>
      </c>
    </row>
    <row r="9" spans="1:26" x14ac:dyDescent="0.3">
      <c r="A9" t="s">
        <v>83</v>
      </c>
      <c r="B9" t="s">
        <v>13</v>
      </c>
      <c r="C9">
        <v>3</v>
      </c>
      <c r="D9">
        <v>3</v>
      </c>
      <c r="E9">
        <v>2.5</v>
      </c>
      <c r="F9">
        <v>2.8333333333333335</v>
      </c>
      <c r="G9">
        <v>3.5</v>
      </c>
      <c r="H9">
        <v>1.5</v>
      </c>
      <c r="I9">
        <v>2</v>
      </c>
      <c r="J9">
        <v>2.3000000000000003</v>
      </c>
      <c r="K9">
        <v>3.5</v>
      </c>
      <c r="L9">
        <v>3</v>
      </c>
      <c r="M9">
        <v>3.5</v>
      </c>
      <c r="N9">
        <v>3.5</v>
      </c>
      <c r="O9">
        <v>2.5</v>
      </c>
      <c r="P9">
        <v>3.2</v>
      </c>
      <c r="Q9">
        <v>2</v>
      </c>
      <c r="R9">
        <v>3.5</v>
      </c>
      <c r="S9">
        <v>3</v>
      </c>
      <c r="T9">
        <v>2.5</v>
      </c>
      <c r="U9">
        <v>2.5</v>
      </c>
      <c r="V9">
        <v>2.7</v>
      </c>
      <c r="W9">
        <v>3</v>
      </c>
      <c r="X9">
        <v>2.7583333333333337</v>
      </c>
      <c r="Y9">
        <v>7.6751768295075564</v>
      </c>
      <c r="Z9">
        <v>0.75833333333333375</v>
      </c>
    </row>
    <row r="10" spans="1:26" x14ac:dyDescent="0.3">
      <c r="A10" t="s">
        <v>114</v>
      </c>
      <c r="B10" t="s">
        <v>13</v>
      </c>
      <c r="C10">
        <v>3</v>
      </c>
      <c r="D10">
        <v>2.5</v>
      </c>
      <c r="E10">
        <v>3</v>
      </c>
      <c r="F10">
        <v>2.8333333333333335</v>
      </c>
      <c r="G10">
        <v>3.5</v>
      </c>
      <c r="H10">
        <v>2.5</v>
      </c>
      <c r="I10">
        <v>3</v>
      </c>
      <c r="J10">
        <v>3</v>
      </c>
      <c r="K10">
        <v>2</v>
      </c>
      <c r="L10">
        <v>3</v>
      </c>
      <c r="M10">
        <v>3</v>
      </c>
      <c r="N10">
        <v>3.5</v>
      </c>
      <c r="O10">
        <v>2.5</v>
      </c>
      <c r="P10">
        <v>2.8000000000000003</v>
      </c>
      <c r="Q10">
        <v>2.5</v>
      </c>
      <c r="R10">
        <v>2</v>
      </c>
      <c r="S10">
        <v>2</v>
      </c>
      <c r="T10">
        <v>1.5</v>
      </c>
      <c r="U10">
        <v>2.5</v>
      </c>
      <c r="V10">
        <v>2.1</v>
      </c>
      <c r="W10">
        <v>3.5</v>
      </c>
      <c r="X10">
        <v>2.6833333333333336</v>
      </c>
      <c r="Y10">
        <v>6.4088452675504008</v>
      </c>
    </row>
    <row r="11" spans="1:26" x14ac:dyDescent="0.3">
      <c r="A11" t="s">
        <v>86</v>
      </c>
      <c r="B11" t="s">
        <v>13</v>
      </c>
      <c r="C11">
        <v>3</v>
      </c>
      <c r="D11">
        <v>2</v>
      </c>
      <c r="E11">
        <v>3</v>
      </c>
      <c r="F11">
        <v>2.6666666666666665</v>
      </c>
      <c r="G11">
        <v>4</v>
      </c>
      <c r="H11">
        <v>3.5</v>
      </c>
      <c r="I11">
        <v>2.5</v>
      </c>
      <c r="J11">
        <v>3.3000000000000003</v>
      </c>
      <c r="K11">
        <v>3</v>
      </c>
      <c r="L11">
        <v>2.5</v>
      </c>
      <c r="M11">
        <v>4.5</v>
      </c>
      <c r="N11">
        <v>3.5</v>
      </c>
      <c r="O11">
        <v>4.5</v>
      </c>
      <c r="P11">
        <v>3.6</v>
      </c>
      <c r="Q11">
        <v>4</v>
      </c>
      <c r="R11">
        <v>3</v>
      </c>
      <c r="S11">
        <v>3.5</v>
      </c>
      <c r="T11">
        <v>2.5</v>
      </c>
      <c r="U11">
        <v>2.5</v>
      </c>
      <c r="V11">
        <v>3.1</v>
      </c>
      <c r="W11">
        <v>3.5</v>
      </c>
      <c r="X11">
        <v>3.1749999999999998</v>
      </c>
      <c r="Y11">
        <v>10.190302868308514</v>
      </c>
      <c r="Z11">
        <v>-0.82500000000000018</v>
      </c>
    </row>
    <row r="12" spans="1:26" x14ac:dyDescent="0.3">
      <c r="A12" t="s">
        <v>87</v>
      </c>
      <c r="B12" t="s">
        <v>13</v>
      </c>
      <c r="C12">
        <v>2.5</v>
      </c>
      <c r="D12">
        <v>2.5</v>
      </c>
      <c r="E12">
        <v>3</v>
      </c>
      <c r="F12">
        <v>2.6666666666666665</v>
      </c>
      <c r="G12">
        <v>4</v>
      </c>
      <c r="H12">
        <v>3.5</v>
      </c>
      <c r="I12">
        <v>2.5</v>
      </c>
      <c r="J12">
        <v>3.3000000000000003</v>
      </c>
      <c r="K12">
        <v>2.5</v>
      </c>
      <c r="L12">
        <v>3</v>
      </c>
      <c r="M12">
        <v>3</v>
      </c>
      <c r="N12">
        <v>2.5</v>
      </c>
      <c r="O12">
        <v>2.5</v>
      </c>
      <c r="P12">
        <v>2.7</v>
      </c>
      <c r="Q12">
        <v>2</v>
      </c>
      <c r="R12">
        <v>3</v>
      </c>
      <c r="S12">
        <v>3.5</v>
      </c>
      <c r="T12">
        <v>2</v>
      </c>
      <c r="U12">
        <v>2</v>
      </c>
      <c r="V12">
        <v>2.5</v>
      </c>
      <c r="W12">
        <v>3.5</v>
      </c>
      <c r="X12">
        <v>2.8</v>
      </c>
      <c r="Y12">
        <v>7.6707710496902051</v>
      </c>
      <c r="Z12">
        <v>0.29999999999999982</v>
      </c>
    </row>
    <row r="13" spans="1:26" x14ac:dyDescent="0.3">
      <c r="A13" t="s">
        <v>88</v>
      </c>
      <c r="B13" t="s">
        <v>13</v>
      </c>
      <c r="C13">
        <v>4</v>
      </c>
      <c r="D13">
        <v>4.5</v>
      </c>
      <c r="E13">
        <v>3.5</v>
      </c>
      <c r="F13">
        <v>4</v>
      </c>
      <c r="G13">
        <v>4.5</v>
      </c>
      <c r="H13">
        <v>3.5</v>
      </c>
      <c r="I13">
        <v>3.5</v>
      </c>
      <c r="J13">
        <v>3.8000000000000003</v>
      </c>
      <c r="K13">
        <v>3.5</v>
      </c>
      <c r="L13">
        <v>4.5</v>
      </c>
      <c r="M13">
        <v>4</v>
      </c>
      <c r="N13">
        <v>3</v>
      </c>
      <c r="O13">
        <v>4</v>
      </c>
      <c r="P13">
        <v>3.8000000000000003</v>
      </c>
      <c r="Q13">
        <v>4</v>
      </c>
      <c r="R13">
        <v>3.5</v>
      </c>
      <c r="S13">
        <v>4</v>
      </c>
      <c r="T13">
        <v>4</v>
      </c>
      <c r="U13">
        <v>3.5</v>
      </c>
      <c r="V13">
        <v>3.8000000000000003</v>
      </c>
      <c r="W13">
        <v>3.5</v>
      </c>
      <c r="X13">
        <v>3.85</v>
      </c>
      <c r="Y13">
        <v>14.260663232418942</v>
      </c>
      <c r="Z13">
        <v>-0.14999999999999991</v>
      </c>
    </row>
    <row r="14" spans="1:26" x14ac:dyDescent="0.3">
      <c r="A14" t="s">
        <v>89</v>
      </c>
      <c r="B14" t="s">
        <v>13</v>
      </c>
      <c r="C14">
        <v>3.5</v>
      </c>
      <c r="D14">
        <v>3</v>
      </c>
      <c r="E14">
        <v>4</v>
      </c>
      <c r="F14">
        <v>3.5</v>
      </c>
      <c r="G14">
        <v>3.5</v>
      </c>
      <c r="H14">
        <v>3.5</v>
      </c>
      <c r="I14">
        <v>3.5</v>
      </c>
      <c r="J14">
        <v>3.5</v>
      </c>
      <c r="K14">
        <v>3</v>
      </c>
      <c r="L14">
        <v>3</v>
      </c>
      <c r="M14">
        <v>3.5</v>
      </c>
      <c r="N14">
        <v>2.5</v>
      </c>
      <c r="O14">
        <v>2</v>
      </c>
      <c r="P14">
        <v>2.8000000000000003</v>
      </c>
      <c r="Q14">
        <v>3</v>
      </c>
      <c r="R14">
        <v>3</v>
      </c>
      <c r="S14">
        <v>3</v>
      </c>
      <c r="T14">
        <v>2.5</v>
      </c>
      <c r="U14">
        <v>3</v>
      </c>
      <c r="V14">
        <v>2.9000000000000004</v>
      </c>
      <c r="W14">
        <v>3</v>
      </c>
      <c r="X14">
        <v>3.1750000000000003</v>
      </c>
      <c r="Y14">
        <v>9.2343801477252629</v>
      </c>
      <c r="Z14">
        <v>1.1750000000000003</v>
      </c>
    </row>
    <row r="15" spans="1:26" x14ac:dyDescent="0.3">
      <c r="A15" t="s">
        <v>93</v>
      </c>
      <c r="B15" t="s">
        <v>13</v>
      </c>
      <c r="C15">
        <v>4</v>
      </c>
      <c r="D15">
        <v>3.5</v>
      </c>
      <c r="E15">
        <v>3</v>
      </c>
      <c r="F15">
        <v>3.5</v>
      </c>
      <c r="G15">
        <v>5</v>
      </c>
      <c r="H15">
        <v>3.5</v>
      </c>
      <c r="I15">
        <v>3.5</v>
      </c>
      <c r="J15">
        <v>4</v>
      </c>
      <c r="K15">
        <v>2.5</v>
      </c>
      <c r="L15">
        <v>4.5</v>
      </c>
      <c r="M15">
        <v>4</v>
      </c>
      <c r="N15">
        <v>3.5</v>
      </c>
      <c r="O15">
        <v>4</v>
      </c>
      <c r="P15">
        <v>3.7</v>
      </c>
      <c r="Q15">
        <v>3.5</v>
      </c>
      <c r="R15">
        <v>3</v>
      </c>
      <c r="S15">
        <v>4.5</v>
      </c>
      <c r="T15">
        <v>3</v>
      </c>
      <c r="U15">
        <v>3.5</v>
      </c>
      <c r="V15">
        <v>3.5</v>
      </c>
      <c r="W15">
        <v>4</v>
      </c>
      <c r="X15">
        <v>3.6749999999999998</v>
      </c>
      <c r="Y15">
        <v>13.339937023168098</v>
      </c>
      <c r="Z15">
        <v>-0.32500000000000018</v>
      </c>
    </row>
    <row r="16" spans="1:26" x14ac:dyDescent="0.3">
      <c r="A16" t="s">
        <v>94</v>
      </c>
      <c r="B16" t="s">
        <v>13</v>
      </c>
      <c r="C16">
        <v>3</v>
      </c>
      <c r="D16">
        <v>3</v>
      </c>
      <c r="E16">
        <v>2.5</v>
      </c>
      <c r="F16">
        <v>2.8333333333333335</v>
      </c>
      <c r="G16">
        <v>3.5</v>
      </c>
      <c r="H16">
        <v>2.5</v>
      </c>
      <c r="I16">
        <v>2.5</v>
      </c>
      <c r="J16">
        <v>2.8000000000000003</v>
      </c>
      <c r="K16">
        <v>3</v>
      </c>
      <c r="L16">
        <v>3</v>
      </c>
      <c r="M16">
        <v>3</v>
      </c>
      <c r="N16">
        <v>2.5</v>
      </c>
      <c r="O16">
        <v>3.5</v>
      </c>
      <c r="P16">
        <v>3</v>
      </c>
      <c r="Q16">
        <v>3.5</v>
      </c>
      <c r="R16">
        <v>3</v>
      </c>
      <c r="S16">
        <v>3.5</v>
      </c>
      <c r="T16">
        <v>3</v>
      </c>
      <c r="U16">
        <v>3.5</v>
      </c>
      <c r="V16">
        <v>3.3000000000000003</v>
      </c>
      <c r="W16">
        <v>2.5</v>
      </c>
      <c r="X16">
        <v>2.9833333333333338</v>
      </c>
      <c r="Y16">
        <v>9.1040790650254539</v>
      </c>
      <c r="Z16">
        <v>-1.6666666666666163E-2</v>
      </c>
    </row>
    <row r="17" spans="1:26" x14ac:dyDescent="0.3">
      <c r="A17" t="s">
        <v>96</v>
      </c>
      <c r="B17" t="s">
        <v>13</v>
      </c>
      <c r="C17">
        <v>3</v>
      </c>
      <c r="D17">
        <v>3</v>
      </c>
      <c r="E17">
        <v>4</v>
      </c>
      <c r="F17">
        <v>3.3333333333333335</v>
      </c>
      <c r="G17">
        <v>4</v>
      </c>
      <c r="H17">
        <v>3.5</v>
      </c>
      <c r="I17">
        <v>3</v>
      </c>
      <c r="J17">
        <v>3.5</v>
      </c>
      <c r="K17">
        <v>3</v>
      </c>
      <c r="L17">
        <v>3.5</v>
      </c>
      <c r="M17">
        <v>3</v>
      </c>
      <c r="N17">
        <v>3</v>
      </c>
      <c r="O17">
        <v>3</v>
      </c>
      <c r="P17">
        <v>3.1</v>
      </c>
      <c r="Q17">
        <v>3</v>
      </c>
      <c r="R17">
        <v>3.5</v>
      </c>
      <c r="S17">
        <v>3.5</v>
      </c>
      <c r="T17">
        <v>3</v>
      </c>
      <c r="U17">
        <v>3</v>
      </c>
      <c r="V17">
        <v>3.2</v>
      </c>
      <c r="W17">
        <v>3.5</v>
      </c>
      <c r="X17">
        <v>3.2833333333333337</v>
      </c>
      <c r="Y17">
        <v>10.773381023668486</v>
      </c>
      <c r="Z17">
        <v>0.78333333333333366</v>
      </c>
    </row>
    <row r="18" spans="1:26" x14ac:dyDescent="0.3">
      <c r="A18" t="s">
        <v>16</v>
      </c>
      <c r="C18">
        <v>45</v>
      </c>
      <c r="D18">
        <v>42.5</v>
      </c>
      <c r="E18">
        <v>43</v>
      </c>
      <c r="F18">
        <v>43.5</v>
      </c>
      <c r="G18">
        <v>55</v>
      </c>
      <c r="H18">
        <v>42.5</v>
      </c>
      <c r="I18">
        <v>38.5</v>
      </c>
      <c r="J18">
        <v>45.1</v>
      </c>
      <c r="K18">
        <v>42.5</v>
      </c>
      <c r="L18">
        <v>45</v>
      </c>
      <c r="M18">
        <v>49.5</v>
      </c>
      <c r="N18">
        <v>45</v>
      </c>
      <c r="O18">
        <v>47</v>
      </c>
      <c r="P18">
        <v>45.800000000000004</v>
      </c>
      <c r="Q18">
        <v>44</v>
      </c>
      <c r="R18">
        <v>41</v>
      </c>
      <c r="S18">
        <v>47</v>
      </c>
      <c r="T18">
        <v>38.5</v>
      </c>
      <c r="U18">
        <v>40.5</v>
      </c>
      <c r="V18">
        <v>42.2</v>
      </c>
      <c r="W18">
        <v>48.5</v>
      </c>
      <c r="X18">
        <v>44.166666666666664</v>
      </c>
      <c r="Y18">
        <v>139.64562935109791</v>
      </c>
      <c r="Z18">
        <v>0.36666666666666803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6A7B1-D1B5-4B85-B81F-78D08F7CC3AE}">
  <sheetPr>
    <tabColor theme="3"/>
  </sheetPr>
  <dimension ref="B1:BJ98"/>
  <sheetViews>
    <sheetView showGridLines="0" zoomScale="96" zoomScaleNormal="96" workbookViewId="0">
      <pane xSplit="5" ySplit="6" topLeftCell="F7" activePane="bottomRight" state="frozen"/>
      <selection pane="topRight" activeCell="E1" sqref="E1"/>
      <selection pane="bottomLeft" activeCell="A7" sqref="A7"/>
      <selection pane="bottomRight" activeCell="D16" sqref="D16"/>
    </sheetView>
  </sheetViews>
  <sheetFormatPr defaultRowHeight="15.6" x14ac:dyDescent="0.3"/>
  <cols>
    <col min="1" max="1" width="1.44140625" style="10" customWidth="1"/>
    <col min="2" max="2" width="4.21875" style="4" hidden="1" customWidth="1"/>
    <col min="3" max="3" width="6.21875" style="4" hidden="1" customWidth="1"/>
    <col min="4" max="5" width="32" style="10" customWidth="1"/>
    <col min="6" max="6" width="8.88671875" style="10" bestFit="1" customWidth="1"/>
    <col min="7" max="7" width="6.88671875" style="10" hidden="1" customWidth="1"/>
    <col min="8" max="8" width="6.88671875" style="10" customWidth="1"/>
    <col min="9" max="9" width="6.88671875" style="10" hidden="1" customWidth="1"/>
    <col min="10" max="10" width="6.88671875" style="10" customWidth="1"/>
    <col min="11" max="11" width="6.88671875" style="10" hidden="1" customWidth="1"/>
    <col min="12" max="12" width="6.88671875" style="10" customWidth="1"/>
    <col min="13" max="13" width="6.88671875" style="10" hidden="1" customWidth="1"/>
    <col min="14" max="14" width="6.88671875" style="10" customWidth="1"/>
    <col min="15" max="15" width="6.88671875" style="10" hidden="1" customWidth="1"/>
    <col min="16" max="16" width="6.88671875" style="10" customWidth="1"/>
    <col min="17" max="17" width="6.88671875" style="10" hidden="1" customWidth="1"/>
    <col min="18" max="18" width="7.6640625" style="10" customWidth="1"/>
    <col min="19" max="19" width="4.21875" style="10" hidden="1" customWidth="1"/>
    <col min="20" max="20" width="8.44140625" style="10" customWidth="1"/>
    <col min="21" max="21" width="8.44140625" style="10" hidden="1" customWidth="1"/>
    <col min="22" max="22" width="6.88671875" style="10" customWidth="1"/>
    <col min="23" max="23" width="6.88671875" style="10" hidden="1" customWidth="1"/>
    <col min="24" max="24" width="6.88671875" style="10" customWidth="1"/>
    <col min="25" max="25" width="6.88671875" style="10" hidden="1" customWidth="1"/>
    <col min="26" max="26" width="6.88671875" style="10" customWidth="1"/>
    <col min="27" max="27" width="6.88671875" style="10" hidden="1" customWidth="1"/>
    <col min="28" max="28" width="6.88671875" style="10" customWidth="1"/>
    <col min="29" max="29" width="6.88671875" style="10" hidden="1" customWidth="1"/>
    <col min="30" max="30" width="10.44140625" style="10" customWidth="1"/>
    <col min="31" max="31" width="6.88671875" style="10" hidden="1" customWidth="1"/>
    <col min="32" max="32" width="6.88671875" style="10" customWidth="1"/>
    <col min="33" max="33" width="6.88671875" style="10" hidden="1" customWidth="1"/>
    <col min="34" max="34" width="8.44140625" style="10" customWidth="1"/>
    <col min="35" max="35" width="8.44140625" style="10" hidden="1" customWidth="1"/>
    <col min="36" max="36" width="10.44140625" style="10" customWidth="1"/>
    <col min="37" max="37" width="7.88671875" style="10" hidden="1" customWidth="1"/>
    <col min="38" max="38" width="7.88671875" style="11" customWidth="1"/>
    <col min="39" max="39" width="7.88671875" style="10" hidden="1" customWidth="1"/>
    <col min="40" max="40" width="6.88671875" style="10" customWidth="1"/>
    <col min="41" max="41" width="6.88671875" style="10" hidden="1" customWidth="1"/>
    <col min="42" max="42" width="10.44140625" style="10" customWidth="1"/>
    <col min="43" max="43" width="7.88671875" style="10" hidden="1" customWidth="1"/>
    <col min="44" max="44" width="6.88671875" style="10" customWidth="1"/>
    <col min="45" max="45" width="6.88671875" style="10" hidden="1" customWidth="1"/>
    <col min="46" max="46" width="6.88671875" style="10" customWidth="1"/>
    <col min="47" max="47" width="6.88671875" style="10" hidden="1" customWidth="1"/>
    <col min="48" max="48" width="8.44140625" style="10" customWidth="1"/>
    <col min="49" max="49" width="8.44140625" style="99" hidden="1" customWidth="1"/>
    <col min="50" max="50" width="9.6640625" style="10" customWidth="1"/>
    <col min="51" max="51" width="9.88671875" style="10" hidden="1" customWidth="1"/>
    <col min="52" max="54" width="7.33203125" style="10" customWidth="1"/>
    <col min="55" max="56" width="12.5546875" style="10" hidden="1" customWidth="1"/>
    <col min="57" max="57" width="12" style="10" hidden="1" customWidth="1"/>
    <col min="58" max="61" width="10.44140625" style="10" hidden="1" customWidth="1"/>
    <col min="62" max="16384" width="8.88671875" style="10"/>
  </cols>
  <sheetData>
    <row r="1" spans="2:61" x14ac:dyDescent="0.3">
      <c r="D1" s="5" t="s">
        <v>157</v>
      </c>
      <c r="E1" s="5" t="s">
        <v>157</v>
      </c>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6"/>
      <c r="AM1" s="5"/>
      <c r="AN1" s="5"/>
      <c r="AO1" s="5"/>
      <c r="AP1" s="5"/>
      <c r="AQ1" s="5"/>
      <c r="AR1" s="7"/>
      <c r="AS1" s="7"/>
      <c r="AT1" s="8"/>
      <c r="AU1" s="8"/>
      <c r="AV1" s="8"/>
      <c r="AW1" s="9"/>
    </row>
    <row r="2" spans="2:61" ht="6.75" customHeight="1" x14ac:dyDescent="0.3">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6"/>
      <c r="AM2" s="5"/>
      <c r="AN2" s="5"/>
      <c r="AO2" s="5"/>
      <c r="AP2" s="5"/>
      <c r="AQ2" s="5"/>
      <c r="AR2" s="7"/>
      <c r="AS2" s="7"/>
      <c r="AT2" s="8"/>
      <c r="AU2" s="8"/>
      <c r="AV2" s="8"/>
      <c r="AW2" s="9"/>
    </row>
    <row r="3" spans="2:61" ht="16.2" thickBot="1" x14ac:dyDescent="0.35">
      <c r="D3" s="5"/>
      <c r="E3" s="5"/>
      <c r="F3" s="5"/>
      <c r="G3" s="5"/>
      <c r="J3" s="5"/>
      <c r="K3" s="5"/>
      <c r="L3" s="5"/>
      <c r="M3" s="5"/>
      <c r="N3" s="5"/>
      <c r="O3" s="5"/>
      <c r="P3" s="5"/>
      <c r="Q3" s="5"/>
      <c r="R3" s="5"/>
      <c r="S3" s="5"/>
      <c r="T3" s="5"/>
      <c r="U3" s="5"/>
      <c r="V3" s="5"/>
      <c r="W3" s="5"/>
      <c r="X3" s="5"/>
      <c r="Y3" s="5"/>
      <c r="Z3" s="5"/>
      <c r="AA3" s="5"/>
      <c r="AB3" s="5"/>
      <c r="AC3" s="5"/>
      <c r="AD3" s="5"/>
      <c r="AE3" s="5"/>
      <c r="AF3" s="5"/>
      <c r="AG3" s="5"/>
      <c r="AN3" s="5"/>
      <c r="AO3" s="5"/>
      <c r="AP3" s="5"/>
      <c r="AQ3" s="5"/>
      <c r="AR3" s="7"/>
      <c r="AS3" s="7"/>
      <c r="AT3" s="8"/>
      <c r="AU3" s="8"/>
      <c r="AV3" s="8"/>
      <c r="AW3" s="9"/>
    </row>
    <row r="4" spans="2:61" ht="14.25" customHeight="1" x14ac:dyDescent="0.3">
      <c r="D4" s="210" t="s">
        <v>0</v>
      </c>
      <c r="E4" s="210" t="s">
        <v>0</v>
      </c>
      <c r="F4" s="200" t="s">
        <v>158</v>
      </c>
      <c r="G4" s="201"/>
      <c r="H4" s="201"/>
      <c r="I4" s="201"/>
      <c r="J4" s="201"/>
      <c r="K4" s="201"/>
      <c r="L4" s="202"/>
      <c r="M4" s="12"/>
      <c r="N4" s="200" t="s">
        <v>159</v>
      </c>
      <c r="O4" s="201"/>
      <c r="P4" s="201"/>
      <c r="Q4" s="201"/>
      <c r="R4" s="201"/>
      <c r="S4" s="201"/>
      <c r="T4" s="202"/>
      <c r="U4" s="12"/>
      <c r="V4" s="200" t="s">
        <v>160</v>
      </c>
      <c r="W4" s="201"/>
      <c r="X4" s="201"/>
      <c r="Y4" s="201"/>
      <c r="Z4" s="201"/>
      <c r="AA4" s="201"/>
      <c r="AB4" s="201"/>
      <c r="AC4" s="201"/>
      <c r="AD4" s="201"/>
      <c r="AE4" s="201"/>
      <c r="AF4" s="202"/>
      <c r="AG4" s="12"/>
      <c r="AH4" s="200" t="s">
        <v>161</v>
      </c>
      <c r="AI4" s="201"/>
      <c r="AJ4" s="201"/>
      <c r="AK4" s="201"/>
      <c r="AL4" s="201"/>
      <c r="AM4" s="201"/>
      <c r="AN4" s="201"/>
      <c r="AO4" s="201"/>
      <c r="AP4" s="201"/>
      <c r="AQ4" s="201"/>
      <c r="AR4" s="201"/>
      <c r="AS4" s="202"/>
      <c r="AT4" s="13"/>
      <c r="AU4" s="14"/>
      <c r="AV4" s="203" t="s">
        <v>162</v>
      </c>
      <c r="AW4" s="213" t="s">
        <v>163</v>
      </c>
      <c r="AX4" s="216" t="s">
        <v>164</v>
      </c>
      <c r="AY4" s="195" t="s">
        <v>165</v>
      </c>
    </row>
    <row r="5" spans="2:61" x14ac:dyDescent="0.3">
      <c r="D5" s="211"/>
      <c r="E5" s="211"/>
      <c r="F5" s="15">
        <v>1</v>
      </c>
      <c r="G5" s="16"/>
      <c r="H5" s="15">
        <v>2</v>
      </c>
      <c r="I5" s="16"/>
      <c r="J5" s="15">
        <v>3</v>
      </c>
      <c r="K5" s="17"/>
      <c r="L5" s="198" t="s">
        <v>166</v>
      </c>
      <c r="M5" s="18"/>
      <c r="N5" s="15">
        <v>4</v>
      </c>
      <c r="O5" s="16"/>
      <c r="P5" s="15">
        <v>5</v>
      </c>
      <c r="Q5" s="16"/>
      <c r="R5" s="15">
        <v>6</v>
      </c>
      <c r="S5" s="17"/>
      <c r="T5" s="198" t="s">
        <v>166</v>
      </c>
      <c r="U5" s="18"/>
      <c r="V5" s="15">
        <v>7</v>
      </c>
      <c r="W5" s="16"/>
      <c r="X5" s="15">
        <v>8</v>
      </c>
      <c r="Y5" s="16"/>
      <c r="Z5" s="15">
        <v>9</v>
      </c>
      <c r="AA5" s="16"/>
      <c r="AB5" s="15">
        <v>10</v>
      </c>
      <c r="AC5" s="16"/>
      <c r="AD5" s="15">
        <v>11</v>
      </c>
      <c r="AE5" s="17"/>
      <c r="AF5" s="198" t="s">
        <v>166</v>
      </c>
      <c r="AG5" s="18"/>
      <c r="AH5" s="15">
        <v>12</v>
      </c>
      <c r="AI5" s="16"/>
      <c r="AJ5" s="15">
        <v>13</v>
      </c>
      <c r="AK5" s="16"/>
      <c r="AL5" s="15">
        <v>14</v>
      </c>
      <c r="AM5" s="16"/>
      <c r="AN5" s="15">
        <v>15</v>
      </c>
      <c r="AO5" s="16"/>
      <c r="AP5" s="15">
        <v>16</v>
      </c>
      <c r="AQ5" s="17"/>
      <c r="AR5" s="198" t="s">
        <v>166</v>
      </c>
      <c r="AS5" s="19"/>
      <c r="AT5" s="20">
        <v>17</v>
      </c>
      <c r="AU5" s="19"/>
      <c r="AV5" s="204"/>
      <c r="AW5" s="214"/>
      <c r="AX5" s="217"/>
      <c r="AY5" s="196"/>
    </row>
    <row r="6" spans="2:61" ht="92.25" customHeight="1" thickBot="1" x14ac:dyDescent="0.35">
      <c r="D6" s="212"/>
      <c r="E6" s="212"/>
      <c r="F6" s="21" t="s">
        <v>167</v>
      </c>
      <c r="G6" s="22">
        <v>2022</v>
      </c>
      <c r="H6" s="21" t="s">
        <v>168</v>
      </c>
      <c r="I6" s="22">
        <v>2022</v>
      </c>
      <c r="J6" s="21" t="s">
        <v>169</v>
      </c>
      <c r="K6" s="22">
        <v>2022</v>
      </c>
      <c r="L6" s="199"/>
      <c r="M6" s="22">
        <v>2022</v>
      </c>
      <c r="N6" s="21" t="s">
        <v>170</v>
      </c>
      <c r="O6" s="22">
        <v>2022</v>
      </c>
      <c r="P6" s="21" t="s">
        <v>171</v>
      </c>
      <c r="Q6" s="22">
        <v>2022</v>
      </c>
      <c r="R6" s="21" t="s">
        <v>172</v>
      </c>
      <c r="S6" s="22">
        <v>2022</v>
      </c>
      <c r="T6" s="199"/>
      <c r="U6" s="22">
        <v>2022</v>
      </c>
      <c r="V6" s="21" t="s">
        <v>173</v>
      </c>
      <c r="W6" s="22">
        <v>2022</v>
      </c>
      <c r="X6" s="21" t="s">
        <v>174</v>
      </c>
      <c r="Y6" s="22">
        <v>2022</v>
      </c>
      <c r="Z6" s="21" t="s">
        <v>175</v>
      </c>
      <c r="AA6" s="22">
        <v>2022</v>
      </c>
      <c r="AB6" s="21" t="s">
        <v>176</v>
      </c>
      <c r="AC6" s="22">
        <v>2022</v>
      </c>
      <c r="AD6" s="21" t="s">
        <v>177</v>
      </c>
      <c r="AE6" s="22">
        <v>2022</v>
      </c>
      <c r="AF6" s="199"/>
      <c r="AG6" s="22">
        <v>2022</v>
      </c>
      <c r="AH6" s="21" t="s">
        <v>178</v>
      </c>
      <c r="AI6" s="22">
        <v>2022</v>
      </c>
      <c r="AJ6" s="21" t="s">
        <v>179</v>
      </c>
      <c r="AK6" s="22">
        <v>2022</v>
      </c>
      <c r="AL6" s="21" t="s">
        <v>180</v>
      </c>
      <c r="AM6" s="22">
        <v>2022</v>
      </c>
      <c r="AN6" s="21" t="s">
        <v>181</v>
      </c>
      <c r="AO6" s="22">
        <v>2022</v>
      </c>
      <c r="AP6" s="21" t="s">
        <v>182</v>
      </c>
      <c r="AQ6" s="22">
        <v>2022</v>
      </c>
      <c r="AR6" s="199"/>
      <c r="AS6" s="22">
        <v>2022</v>
      </c>
      <c r="AT6" s="23" t="s">
        <v>155</v>
      </c>
      <c r="AU6" s="24">
        <v>2022</v>
      </c>
      <c r="AV6" s="205"/>
      <c r="AW6" s="215"/>
      <c r="AX6" s="218"/>
      <c r="AY6" s="197"/>
      <c r="BC6" s="25" t="s">
        <v>183</v>
      </c>
      <c r="BD6" s="25" t="s">
        <v>184</v>
      </c>
      <c r="BE6" s="25" t="s">
        <v>185</v>
      </c>
      <c r="BF6" s="25" t="s">
        <v>186</v>
      </c>
      <c r="BG6" s="25" t="s">
        <v>187</v>
      </c>
      <c r="BH6" s="25" t="s">
        <v>188</v>
      </c>
      <c r="BI6" s="25" t="s">
        <v>189</v>
      </c>
    </row>
    <row r="7" spans="2:61" x14ac:dyDescent="0.3">
      <c r="D7" s="26" t="s">
        <v>190</v>
      </c>
      <c r="E7" s="26" t="s">
        <v>190</v>
      </c>
      <c r="F7" s="27"/>
      <c r="G7" s="28"/>
      <c r="H7" s="29"/>
      <c r="I7" s="28"/>
      <c r="J7" s="29"/>
      <c r="K7" s="28"/>
      <c r="L7" s="30"/>
      <c r="M7" s="28"/>
      <c r="N7" s="27"/>
      <c r="O7" s="28"/>
      <c r="P7" s="29"/>
      <c r="Q7" s="28"/>
      <c r="R7" s="29"/>
      <c r="S7" s="28"/>
      <c r="T7" s="30"/>
      <c r="U7" s="28"/>
      <c r="V7" s="27"/>
      <c r="W7" s="28"/>
      <c r="X7" s="29"/>
      <c r="Y7" s="28"/>
      <c r="Z7" s="29"/>
      <c r="AA7" s="28"/>
      <c r="AB7" s="29"/>
      <c r="AC7" s="28"/>
      <c r="AD7" s="29"/>
      <c r="AE7" s="28"/>
      <c r="AF7" s="31"/>
      <c r="AG7" s="28"/>
      <c r="AH7" s="32"/>
      <c r="AI7" s="28"/>
      <c r="AJ7" s="29"/>
      <c r="AK7" s="28"/>
      <c r="AL7" s="29"/>
      <c r="AM7" s="28"/>
      <c r="AN7" s="29"/>
      <c r="AO7" s="28"/>
      <c r="AP7" s="29"/>
      <c r="AQ7" s="28"/>
      <c r="AR7" s="31"/>
      <c r="AS7" s="28"/>
      <c r="AT7" s="33"/>
      <c r="AU7" s="28"/>
      <c r="AV7" s="34"/>
      <c r="AW7" s="34"/>
      <c r="AX7" s="35"/>
      <c r="AY7" s="36"/>
      <c r="BG7" s="37"/>
      <c r="BH7" s="37"/>
      <c r="BI7" s="37"/>
    </row>
    <row r="8" spans="2:61" hidden="1" x14ac:dyDescent="0.3">
      <c r="B8" s="4" t="s">
        <v>67</v>
      </c>
      <c r="C8" s="4" t="s">
        <v>191</v>
      </c>
      <c r="D8" s="38" t="s">
        <v>192</v>
      </c>
      <c r="E8" s="38" t="s">
        <v>192</v>
      </c>
      <c r="F8" s="39"/>
      <c r="G8" s="40"/>
      <c r="H8" s="41"/>
      <c r="I8" s="40"/>
      <c r="J8" s="42"/>
      <c r="K8" s="40"/>
      <c r="L8" s="43"/>
      <c r="M8" s="40"/>
      <c r="N8" s="44"/>
      <c r="O8" s="40"/>
      <c r="P8" s="42"/>
      <c r="Q8" s="40"/>
      <c r="R8" s="42"/>
      <c r="S8" s="40"/>
      <c r="T8" s="43"/>
      <c r="U8" s="40"/>
      <c r="V8" s="44"/>
      <c r="W8" s="40"/>
      <c r="X8" s="41"/>
      <c r="Y8" s="40"/>
      <c r="Z8" s="42"/>
      <c r="AA8" s="40"/>
      <c r="AB8" s="42"/>
      <c r="AC8" s="40"/>
      <c r="AD8" s="42"/>
      <c r="AE8" s="40"/>
      <c r="AF8" s="43"/>
      <c r="AG8" s="40"/>
      <c r="AH8" s="42"/>
      <c r="AI8" s="40"/>
      <c r="AJ8" s="42"/>
      <c r="AK8" s="40"/>
      <c r="AL8" s="42"/>
      <c r="AM8" s="40"/>
      <c r="AN8" s="42"/>
      <c r="AO8" s="40"/>
      <c r="AP8" s="42"/>
      <c r="AQ8" s="40"/>
      <c r="AR8" s="43"/>
      <c r="AS8" s="40"/>
      <c r="AT8" s="45"/>
      <c r="AU8" s="40"/>
      <c r="AV8" s="46"/>
      <c r="AW8" s="46"/>
      <c r="AX8" s="47"/>
      <c r="AY8" s="48"/>
      <c r="BC8" s="49"/>
      <c r="BD8" s="49"/>
      <c r="BE8" s="49">
        <v>2.9249999999999998</v>
      </c>
      <c r="BF8" s="50">
        <v>2.7833333333333332</v>
      </c>
      <c r="BG8" s="50">
        <v>2.7833333333333332</v>
      </c>
      <c r="BH8" s="49">
        <v>2.8</v>
      </c>
      <c r="BI8" s="49">
        <v>2.8</v>
      </c>
    </row>
    <row r="9" spans="2:61" x14ac:dyDescent="0.3">
      <c r="B9" s="4" t="s">
        <v>67</v>
      </c>
      <c r="D9" s="51" t="s">
        <v>66</v>
      </c>
      <c r="E9" s="51" t="s">
        <v>66</v>
      </c>
      <c r="F9" s="52">
        <v>4.5</v>
      </c>
      <c r="G9" s="40">
        <v>5</v>
      </c>
      <c r="H9" s="41">
        <v>4.5</v>
      </c>
      <c r="I9" s="40">
        <v>4.5</v>
      </c>
      <c r="J9" s="42">
        <v>4.5</v>
      </c>
      <c r="K9" s="40">
        <v>4.5</v>
      </c>
      <c r="L9" s="43">
        <f t="shared" ref="L9:L25" si="0">AVERAGE(F9,H9,J9)</f>
        <v>4.5</v>
      </c>
      <c r="M9" s="40">
        <f>AVERAGE(K9,I9,G9)</f>
        <v>4.666666666666667</v>
      </c>
      <c r="N9" s="44">
        <v>4.5</v>
      </c>
      <c r="O9" s="40">
        <v>4.5</v>
      </c>
      <c r="P9" s="42">
        <v>4</v>
      </c>
      <c r="Q9" s="40">
        <v>4</v>
      </c>
      <c r="R9" s="53">
        <v>4</v>
      </c>
      <c r="S9" s="40">
        <v>4</v>
      </c>
      <c r="T9" s="43">
        <f>AVERAGE(N9,P9,R9)</f>
        <v>4.166666666666667</v>
      </c>
      <c r="U9" s="40">
        <f>AVERAGE(S9,Q9,O9)</f>
        <v>4.166666666666667</v>
      </c>
      <c r="V9" s="44">
        <v>4.5</v>
      </c>
      <c r="W9" s="40">
        <v>4.5</v>
      </c>
      <c r="X9" s="42">
        <v>5</v>
      </c>
      <c r="Y9" s="40">
        <v>5</v>
      </c>
      <c r="Z9" s="42">
        <v>5</v>
      </c>
      <c r="AA9" s="40">
        <v>5.5</v>
      </c>
      <c r="AB9" s="42">
        <v>4.5</v>
      </c>
      <c r="AC9" s="40">
        <v>4.5</v>
      </c>
      <c r="AD9" s="42">
        <v>5.5</v>
      </c>
      <c r="AE9" s="40">
        <v>5.5</v>
      </c>
      <c r="AF9" s="43">
        <f>AVERAGE(V9,X9,Z9,AB9,AD9)</f>
        <v>4.9000000000000004</v>
      </c>
      <c r="AG9" s="40">
        <f>AVERAGE(AE9,AC9,AA9,Y9,W9)</f>
        <v>5</v>
      </c>
      <c r="AH9" s="42">
        <v>5</v>
      </c>
      <c r="AI9" s="40">
        <v>5</v>
      </c>
      <c r="AJ9" s="42">
        <v>4.5</v>
      </c>
      <c r="AK9" s="40">
        <v>4.5</v>
      </c>
      <c r="AL9" s="42">
        <v>5.5</v>
      </c>
      <c r="AM9" s="40">
        <v>5.5</v>
      </c>
      <c r="AN9" s="42">
        <v>5.5</v>
      </c>
      <c r="AO9" s="40">
        <v>5.5</v>
      </c>
      <c r="AP9" s="42">
        <v>5</v>
      </c>
      <c r="AQ9" s="40">
        <v>5</v>
      </c>
      <c r="AR9" s="43">
        <f>AVERAGE(AH9,AJ9,AL9,AN9,AP9)</f>
        <v>5.0999999999999996</v>
      </c>
      <c r="AS9" s="40">
        <f>AVERAGE(AQ9,AO9,AM9,AK9,AI9)</f>
        <v>5.0999999999999996</v>
      </c>
      <c r="AT9" s="45">
        <v>3.5</v>
      </c>
      <c r="AU9" s="40">
        <v>4.5</v>
      </c>
      <c r="AV9" s="46">
        <f t="shared" ref="AV9:AW25" si="1">BC9</f>
        <v>4.666666666666667</v>
      </c>
      <c r="AW9" s="46">
        <f>BD9</f>
        <v>4.7333333333333334</v>
      </c>
      <c r="AX9" s="47">
        <f t="shared" ref="AX9:AX25" si="2">AVERAGE(AF9,T9,L9)^0.7*AR9^1*AT9^0.3</f>
        <v>21.356836322024552</v>
      </c>
      <c r="AY9" s="48">
        <v>23.345213030413323</v>
      </c>
      <c r="BC9" s="49">
        <f t="shared" ref="BC9:BD25" si="3">AVERAGE(AR9,AF9,T9,L9)</f>
        <v>4.666666666666667</v>
      </c>
      <c r="BD9" s="49">
        <f t="shared" si="3"/>
        <v>4.7333333333333334</v>
      </c>
      <c r="BE9" s="49">
        <v>4.6416666666666675</v>
      </c>
      <c r="BF9" s="49">
        <v>4.5333333333333332</v>
      </c>
      <c r="BG9" s="49">
        <v>4.4916666666666671</v>
      </c>
      <c r="BH9" s="49">
        <v>4.4249999999999998</v>
      </c>
      <c r="BI9" s="49">
        <v>4.4249999999999998</v>
      </c>
    </row>
    <row r="10" spans="2:61" x14ac:dyDescent="0.3">
      <c r="B10" s="4" t="s">
        <v>67</v>
      </c>
      <c r="D10" s="51" t="s">
        <v>68</v>
      </c>
      <c r="E10" s="51" t="s">
        <v>68</v>
      </c>
      <c r="F10" s="39">
        <v>4.5</v>
      </c>
      <c r="G10" s="40">
        <v>4.5</v>
      </c>
      <c r="H10" s="41">
        <v>5</v>
      </c>
      <c r="I10" s="40">
        <v>5</v>
      </c>
      <c r="J10" s="42">
        <v>5</v>
      </c>
      <c r="K10" s="40">
        <v>5</v>
      </c>
      <c r="L10" s="43">
        <f t="shared" si="0"/>
        <v>4.833333333333333</v>
      </c>
      <c r="M10" s="40">
        <f t="shared" ref="M10:M25" si="4">AVERAGE(K10,I10,G10)</f>
        <v>4.833333333333333</v>
      </c>
      <c r="N10" s="44">
        <v>5</v>
      </c>
      <c r="O10" s="40">
        <v>5</v>
      </c>
      <c r="P10" s="42">
        <v>4</v>
      </c>
      <c r="Q10" s="40">
        <v>4</v>
      </c>
      <c r="R10" s="53">
        <v>4.5</v>
      </c>
      <c r="S10" s="40">
        <v>4.5</v>
      </c>
      <c r="T10" s="43">
        <f t="shared" ref="T10:T25" si="5">AVERAGE(N10,P10,R10)</f>
        <v>4.5</v>
      </c>
      <c r="U10" s="40">
        <f t="shared" ref="U10:U25" si="6">AVERAGE(S10,Q10,O10)</f>
        <v>4.5</v>
      </c>
      <c r="V10" s="44">
        <v>4.5</v>
      </c>
      <c r="W10" s="40">
        <v>4.5</v>
      </c>
      <c r="X10" s="42">
        <v>4.5</v>
      </c>
      <c r="Y10" s="40">
        <v>4.5</v>
      </c>
      <c r="Z10" s="42">
        <v>5</v>
      </c>
      <c r="AA10" s="40">
        <v>5</v>
      </c>
      <c r="AB10" s="42">
        <v>4</v>
      </c>
      <c r="AC10" s="40">
        <v>4</v>
      </c>
      <c r="AD10" s="42">
        <v>3.5</v>
      </c>
      <c r="AE10" s="40">
        <v>3.5</v>
      </c>
      <c r="AF10" s="43">
        <f t="shared" ref="AF10:AF25" si="7">AVERAGE(V10,X10,Z10,AB10,AD10)</f>
        <v>4.3</v>
      </c>
      <c r="AG10" s="40">
        <f t="shared" ref="AG10:AG25" si="8">AVERAGE(AE10,AC10,AA10,Y10,W10)</f>
        <v>4.3</v>
      </c>
      <c r="AH10" s="42">
        <v>3.5</v>
      </c>
      <c r="AI10" s="40">
        <v>3.5</v>
      </c>
      <c r="AJ10" s="42">
        <v>4.5</v>
      </c>
      <c r="AK10" s="40">
        <v>4.5</v>
      </c>
      <c r="AL10" s="42">
        <v>4</v>
      </c>
      <c r="AM10" s="40">
        <v>4</v>
      </c>
      <c r="AN10" s="42">
        <v>4</v>
      </c>
      <c r="AO10" s="40">
        <v>4</v>
      </c>
      <c r="AP10" s="42">
        <v>3</v>
      </c>
      <c r="AQ10" s="40">
        <v>3</v>
      </c>
      <c r="AR10" s="43">
        <f t="shared" ref="AR10:AR25" si="9">AVERAGE(AH10,AJ10,AL10,AN10,AP10)</f>
        <v>3.8</v>
      </c>
      <c r="AS10" s="40">
        <f t="shared" ref="AS10:AS25" si="10">AVERAGE(AQ10,AO10,AM10,AK10,AI10)</f>
        <v>3.8</v>
      </c>
      <c r="AT10" s="45">
        <v>3.5</v>
      </c>
      <c r="AU10" s="40">
        <v>3</v>
      </c>
      <c r="AV10" s="46">
        <f t="shared" si="1"/>
        <v>4.3583333333333334</v>
      </c>
      <c r="AW10" s="46">
        <f t="shared" si="1"/>
        <v>4.3583333333333334</v>
      </c>
      <c r="AX10" s="47">
        <f t="shared" si="2"/>
        <v>15.967633981078158</v>
      </c>
      <c r="AY10" s="48">
        <v>15.246021645759669</v>
      </c>
      <c r="BC10" s="49">
        <f t="shared" si="3"/>
        <v>4.3583333333333334</v>
      </c>
      <c r="BD10" s="49">
        <f t="shared" si="3"/>
        <v>4.3583333333333334</v>
      </c>
      <c r="BE10" s="49">
        <v>4.2249999999999996</v>
      </c>
      <c r="BF10" s="49">
        <v>4.1166666666666671</v>
      </c>
      <c r="BG10" s="49">
        <v>4.1416666666666666</v>
      </c>
      <c r="BH10" s="49">
        <v>4.2083333333333339</v>
      </c>
      <c r="BI10" s="49">
        <v>4.2083333333333339</v>
      </c>
    </row>
    <row r="11" spans="2:61" x14ac:dyDescent="0.3">
      <c r="B11" s="4" t="s">
        <v>67</v>
      </c>
      <c r="C11" s="4" t="s">
        <v>193</v>
      </c>
      <c r="D11" s="38" t="s">
        <v>76</v>
      </c>
      <c r="E11" s="38" t="s">
        <v>194</v>
      </c>
      <c r="F11" s="52">
        <v>3</v>
      </c>
      <c r="G11" s="40">
        <v>3</v>
      </c>
      <c r="H11" s="41">
        <v>3</v>
      </c>
      <c r="I11" s="40">
        <v>3</v>
      </c>
      <c r="J11" s="42">
        <v>3</v>
      </c>
      <c r="K11" s="40">
        <v>2.5</v>
      </c>
      <c r="L11" s="43">
        <f t="shared" si="0"/>
        <v>3</v>
      </c>
      <c r="M11" s="40">
        <f t="shared" si="4"/>
        <v>2.8333333333333335</v>
      </c>
      <c r="N11" s="44">
        <v>4</v>
      </c>
      <c r="O11" s="40">
        <v>4</v>
      </c>
      <c r="P11" s="42">
        <v>2.5</v>
      </c>
      <c r="Q11" s="40">
        <v>2.5</v>
      </c>
      <c r="R11" s="53">
        <v>2</v>
      </c>
      <c r="S11" s="40">
        <v>2</v>
      </c>
      <c r="T11" s="43">
        <f t="shared" si="5"/>
        <v>2.8333333333333335</v>
      </c>
      <c r="U11" s="40">
        <f t="shared" si="6"/>
        <v>2.8333333333333335</v>
      </c>
      <c r="V11" s="44">
        <v>3</v>
      </c>
      <c r="W11" s="40">
        <v>3</v>
      </c>
      <c r="X11" s="42">
        <v>3</v>
      </c>
      <c r="Y11" s="40">
        <v>3</v>
      </c>
      <c r="Z11" s="42">
        <v>4</v>
      </c>
      <c r="AA11" s="40">
        <v>4</v>
      </c>
      <c r="AB11" s="42">
        <v>3.5</v>
      </c>
      <c r="AC11" s="40">
        <v>3.5</v>
      </c>
      <c r="AD11" s="42">
        <v>4</v>
      </c>
      <c r="AE11" s="40">
        <v>4</v>
      </c>
      <c r="AF11" s="43">
        <f t="shared" si="7"/>
        <v>3.5</v>
      </c>
      <c r="AG11" s="40">
        <f t="shared" si="8"/>
        <v>3.5</v>
      </c>
      <c r="AH11" s="42">
        <v>3.5</v>
      </c>
      <c r="AI11" s="40">
        <v>3</v>
      </c>
      <c r="AJ11" s="42">
        <v>2.5</v>
      </c>
      <c r="AK11" s="40">
        <v>2.5</v>
      </c>
      <c r="AL11" s="42">
        <v>3.5</v>
      </c>
      <c r="AM11" s="40">
        <v>3.5</v>
      </c>
      <c r="AN11" s="42">
        <v>2.5</v>
      </c>
      <c r="AO11" s="40">
        <v>3</v>
      </c>
      <c r="AP11" s="42">
        <v>3</v>
      </c>
      <c r="AQ11" s="40">
        <v>2.5</v>
      </c>
      <c r="AR11" s="43">
        <f t="shared" si="9"/>
        <v>3</v>
      </c>
      <c r="AS11" s="40">
        <f t="shared" si="10"/>
        <v>2.9</v>
      </c>
      <c r="AT11" s="45">
        <v>4</v>
      </c>
      <c r="AU11" s="40">
        <v>3.5</v>
      </c>
      <c r="AV11" s="46">
        <f t="shared" si="1"/>
        <v>3.0833333333333335</v>
      </c>
      <c r="AW11" s="46">
        <f t="shared" si="1"/>
        <v>3.0166666666666671</v>
      </c>
      <c r="AX11" s="47">
        <f t="shared" si="2"/>
        <v>10.064219901137356</v>
      </c>
      <c r="AY11" s="48">
        <v>9.2295715363775308</v>
      </c>
      <c r="BC11" s="49">
        <f t="shared" si="3"/>
        <v>3.0833333333333335</v>
      </c>
      <c r="BD11" s="49">
        <f t="shared" si="3"/>
        <v>3.0166666666666671</v>
      </c>
      <c r="BE11" s="49">
        <v>3.083333333333333</v>
      </c>
      <c r="BF11" s="49">
        <v>2.9583333333333335</v>
      </c>
      <c r="BG11" s="49">
        <v>2.9416666666666669</v>
      </c>
      <c r="BH11" s="49">
        <v>3.05</v>
      </c>
      <c r="BI11" s="49">
        <v>3.05</v>
      </c>
    </row>
    <row r="12" spans="2:61" x14ac:dyDescent="0.3">
      <c r="B12" s="4" t="s">
        <v>67</v>
      </c>
      <c r="D12" s="51" t="s">
        <v>77</v>
      </c>
      <c r="E12" s="51" t="s">
        <v>77</v>
      </c>
      <c r="F12" s="52">
        <v>4.5</v>
      </c>
      <c r="G12" s="40">
        <v>4</v>
      </c>
      <c r="H12" s="41">
        <v>4.5</v>
      </c>
      <c r="I12" s="40">
        <v>4</v>
      </c>
      <c r="J12" s="42">
        <v>4</v>
      </c>
      <c r="K12" s="40">
        <v>4</v>
      </c>
      <c r="L12" s="43">
        <f t="shared" si="0"/>
        <v>4.333333333333333</v>
      </c>
      <c r="M12" s="40">
        <f t="shared" si="4"/>
        <v>4</v>
      </c>
      <c r="N12" s="44">
        <v>4.5</v>
      </c>
      <c r="O12" s="40">
        <v>4.5</v>
      </c>
      <c r="P12" s="42">
        <v>4</v>
      </c>
      <c r="Q12" s="40">
        <v>3.5</v>
      </c>
      <c r="R12" s="53">
        <v>4</v>
      </c>
      <c r="S12" s="40">
        <v>4</v>
      </c>
      <c r="T12" s="43">
        <f t="shared" si="5"/>
        <v>4.166666666666667</v>
      </c>
      <c r="U12" s="40">
        <f t="shared" si="6"/>
        <v>4</v>
      </c>
      <c r="V12" s="44">
        <v>4.5</v>
      </c>
      <c r="W12" s="40">
        <v>4.5</v>
      </c>
      <c r="X12" s="42">
        <v>4.5</v>
      </c>
      <c r="Y12" s="40">
        <v>4</v>
      </c>
      <c r="Z12" s="42">
        <v>5</v>
      </c>
      <c r="AA12" s="40">
        <v>5</v>
      </c>
      <c r="AB12" s="42">
        <v>5</v>
      </c>
      <c r="AC12" s="40">
        <v>4.5</v>
      </c>
      <c r="AD12" s="42">
        <v>4</v>
      </c>
      <c r="AE12" s="40">
        <v>4.5</v>
      </c>
      <c r="AF12" s="43">
        <f t="shared" si="7"/>
        <v>4.5999999999999996</v>
      </c>
      <c r="AG12" s="40">
        <f t="shared" si="8"/>
        <v>4.5</v>
      </c>
      <c r="AH12" s="42">
        <v>3.5</v>
      </c>
      <c r="AI12" s="40">
        <v>2.5</v>
      </c>
      <c r="AJ12" s="42">
        <v>4</v>
      </c>
      <c r="AK12" s="40">
        <v>3.5</v>
      </c>
      <c r="AL12" s="42">
        <v>4.5</v>
      </c>
      <c r="AM12" s="40">
        <v>4</v>
      </c>
      <c r="AN12" s="42">
        <v>4</v>
      </c>
      <c r="AO12" s="40">
        <v>4</v>
      </c>
      <c r="AP12" s="42">
        <v>4</v>
      </c>
      <c r="AQ12" s="40">
        <v>3.5</v>
      </c>
      <c r="AR12" s="43">
        <f t="shared" si="9"/>
        <v>4</v>
      </c>
      <c r="AS12" s="40">
        <f t="shared" si="10"/>
        <v>3.5</v>
      </c>
      <c r="AT12" s="45">
        <v>3.5</v>
      </c>
      <c r="AU12" s="40">
        <v>3.5</v>
      </c>
      <c r="AV12" s="46">
        <f t="shared" si="1"/>
        <v>4.2749999999999995</v>
      </c>
      <c r="AW12" s="46">
        <f t="shared" si="1"/>
        <v>4</v>
      </c>
      <c r="AX12" s="47">
        <f t="shared" si="2"/>
        <v>16.345019132971707</v>
      </c>
      <c r="AY12" s="48">
        <v>13.840143352729799</v>
      </c>
      <c r="BC12" s="49">
        <f t="shared" si="3"/>
        <v>4.2749999999999995</v>
      </c>
      <c r="BD12" s="49">
        <f t="shared" si="3"/>
        <v>4</v>
      </c>
      <c r="BE12" s="49">
        <v>4.0666666666666673</v>
      </c>
      <c r="BF12" s="49">
        <v>4.0666666666666673</v>
      </c>
      <c r="BG12" s="49">
        <v>4.0666666666666673</v>
      </c>
      <c r="BH12" s="49">
        <v>4.1749999999999998</v>
      </c>
      <c r="BI12" s="49">
        <v>4.1749999999999998</v>
      </c>
    </row>
    <row r="13" spans="2:61" x14ac:dyDescent="0.3">
      <c r="B13" s="4" t="s">
        <v>67</v>
      </c>
      <c r="C13" s="4" t="s">
        <v>191</v>
      </c>
      <c r="D13" s="38" t="s">
        <v>223</v>
      </c>
      <c r="E13" s="38" t="s">
        <v>195</v>
      </c>
      <c r="F13" s="52">
        <v>2.5</v>
      </c>
      <c r="G13" s="40">
        <v>3</v>
      </c>
      <c r="H13" s="41">
        <v>3</v>
      </c>
      <c r="I13" s="40">
        <v>3</v>
      </c>
      <c r="J13" s="42">
        <v>2</v>
      </c>
      <c r="K13" s="40">
        <v>2.5</v>
      </c>
      <c r="L13" s="43">
        <f t="shared" si="0"/>
        <v>2.5</v>
      </c>
      <c r="M13" s="40">
        <f t="shared" si="4"/>
        <v>2.8333333333333335</v>
      </c>
      <c r="N13" s="44">
        <v>4.5</v>
      </c>
      <c r="O13" s="40">
        <v>4.5</v>
      </c>
      <c r="P13" s="42">
        <v>3</v>
      </c>
      <c r="Q13" s="40">
        <v>3</v>
      </c>
      <c r="R13" s="53">
        <v>3.5</v>
      </c>
      <c r="S13" s="40">
        <v>3.5</v>
      </c>
      <c r="T13" s="43">
        <f t="shared" si="5"/>
        <v>3.6666666666666665</v>
      </c>
      <c r="U13" s="40">
        <f t="shared" si="6"/>
        <v>3.6666666666666665</v>
      </c>
      <c r="V13" s="44">
        <v>3.5</v>
      </c>
      <c r="W13" s="40">
        <v>4</v>
      </c>
      <c r="X13" s="42">
        <v>4</v>
      </c>
      <c r="Y13" s="40">
        <v>4</v>
      </c>
      <c r="Z13" s="42">
        <v>4</v>
      </c>
      <c r="AA13" s="40">
        <v>4.5</v>
      </c>
      <c r="AB13" s="42">
        <v>3.5</v>
      </c>
      <c r="AC13" s="40">
        <v>3.5</v>
      </c>
      <c r="AD13" s="42">
        <v>3.5</v>
      </c>
      <c r="AE13" s="40">
        <v>4</v>
      </c>
      <c r="AF13" s="43">
        <f t="shared" si="7"/>
        <v>3.7</v>
      </c>
      <c r="AG13" s="40">
        <f t="shared" si="8"/>
        <v>4</v>
      </c>
      <c r="AH13" s="42">
        <v>3</v>
      </c>
      <c r="AI13" s="40">
        <v>3</v>
      </c>
      <c r="AJ13" s="42">
        <v>3</v>
      </c>
      <c r="AK13" s="40">
        <v>3.5</v>
      </c>
      <c r="AL13" s="42">
        <v>3</v>
      </c>
      <c r="AM13" s="40">
        <v>3</v>
      </c>
      <c r="AN13" s="42">
        <v>3</v>
      </c>
      <c r="AO13" s="40">
        <v>3</v>
      </c>
      <c r="AP13" s="42">
        <v>2.5</v>
      </c>
      <c r="AQ13" s="40">
        <v>2.5</v>
      </c>
      <c r="AR13" s="43">
        <f t="shared" si="9"/>
        <v>2.9</v>
      </c>
      <c r="AS13" s="40">
        <f t="shared" si="10"/>
        <v>3</v>
      </c>
      <c r="AT13" s="45">
        <v>3</v>
      </c>
      <c r="AU13" s="40">
        <v>3</v>
      </c>
      <c r="AV13" s="46">
        <f t="shared" si="1"/>
        <v>3.1916666666666664</v>
      </c>
      <c r="AW13" s="46">
        <f t="shared" si="1"/>
        <v>3.375</v>
      </c>
      <c r="AX13" s="47">
        <f t="shared" si="2"/>
        <v>9.2783086476288013</v>
      </c>
      <c r="AY13" s="48">
        <v>10.025482013814765</v>
      </c>
      <c r="BC13" s="49">
        <f t="shared" si="3"/>
        <v>3.1916666666666664</v>
      </c>
      <c r="BD13" s="49">
        <f t="shared" si="3"/>
        <v>3.375</v>
      </c>
      <c r="BE13" s="49">
        <v>3.4416666666666664</v>
      </c>
      <c r="BF13" s="49">
        <v>3.7583333333333337</v>
      </c>
      <c r="BG13" s="49">
        <v>3.8499999999999996</v>
      </c>
      <c r="BH13" s="49">
        <v>3.9583333333333335</v>
      </c>
      <c r="BI13" s="49">
        <v>3.9583333333333335</v>
      </c>
    </row>
    <row r="14" spans="2:61" x14ac:dyDescent="0.3">
      <c r="B14" s="4" t="s">
        <v>67</v>
      </c>
      <c r="C14" s="4" t="s">
        <v>196</v>
      </c>
      <c r="D14" s="38" t="s">
        <v>79</v>
      </c>
      <c r="E14" s="38" t="s">
        <v>197</v>
      </c>
      <c r="F14" s="52">
        <v>3</v>
      </c>
      <c r="G14" s="40">
        <v>3</v>
      </c>
      <c r="H14" s="41">
        <v>3</v>
      </c>
      <c r="I14" s="40">
        <v>3.5</v>
      </c>
      <c r="J14" s="42">
        <v>3</v>
      </c>
      <c r="K14" s="40">
        <v>3</v>
      </c>
      <c r="L14" s="43">
        <f t="shared" si="0"/>
        <v>3</v>
      </c>
      <c r="M14" s="40">
        <f t="shared" si="4"/>
        <v>3.1666666666666665</v>
      </c>
      <c r="N14" s="44">
        <v>4.5</v>
      </c>
      <c r="O14" s="40">
        <v>4.5</v>
      </c>
      <c r="P14" s="42">
        <v>4</v>
      </c>
      <c r="Q14" s="40">
        <v>4</v>
      </c>
      <c r="R14" s="53">
        <v>4.5</v>
      </c>
      <c r="S14" s="40">
        <v>4.5</v>
      </c>
      <c r="T14" s="43">
        <f t="shared" si="5"/>
        <v>4.333333333333333</v>
      </c>
      <c r="U14" s="40">
        <f t="shared" si="6"/>
        <v>4.333333333333333</v>
      </c>
      <c r="V14" s="44">
        <v>4</v>
      </c>
      <c r="W14" s="40">
        <v>4</v>
      </c>
      <c r="X14" s="42">
        <v>5</v>
      </c>
      <c r="Y14" s="40">
        <v>5</v>
      </c>
      <c r="Z14" s="42">
        <v>5</v>
      </c>
      <c r="AA14" s="40">
        <v>5</v>
      </c>
      <c r="AB14" s="42">
        <v>4.5</v>
      </c>
      <c r="AC14" s="40">
        <v>4.5</v>
      </c>
      <c r="AD14" s="42">
        <v>4.5</v>
      </c>
      <c r="AE14" s="40">
        <v>4.5</v>
      </c>
      <c r="AF14" s="43">
        <f t="shared" si="7"/>
        <v>4.5999999999999996</v>
      </c>
      <c r="AG14" s="40">
        <f t="shared" si="8"/>
        <v>4.5999999999999996</v>
      </c>
      <c r="AH14" s="42">
        <v>3.5</v>
      </c>
      <c r="AI14" s="40">
        <v>3.5</v>
      </c>
      <c r="AJ14" s="42">
        <v>4</v>
      </c>
      <c r="AK14" s="40">
        <v>4</v>
      </c>
      <c r="AL14" s="42">
        <v>5</v>
      </c>
      <c r="AM14" s="40">
        <v>5</v>
      </c>
      <c r="AN14" s="42">
        <v>4</v>
      </c>
      <c r="AO14" s="40">
        <v>4</v>
      </c>
      <c r="AP14" s="42">
        <v>2.5</v>
      </c>
      <c r="AQ14" s="40">
        <v>3</v>
      </c>
      <c r="AR14" s="43">
        <f t="shared" si="9"/>
        <v>3.8</v>
      </c>
      <c r="AS14" s="40">
        <f t="shared" si="10"/>
        <v>3.9</v>
      </c>
      <c r="AT14" s="45">
        <v>3.5</v>
      </c>
      <c r="AU14" s="40">
        <v>3</v>
      </c>
      <c r="AV14" s="46">
        <f t="shared" si="1"/>
        <v>3.9333333333333327</v>
      </c>
      <c r="AW14" s="46">
        <f t="shared" si="1"/>
        <v>3.9999999999999996</v>
      </c>
      <c r="AX14" s="47">
        <f t="shared" si="2"/>
        <v>14.54629436744086</v>
      </c>
      <c r="AY14" s="48">
        <v>14.393481845544731</v>
      </c>
      <c r="BC14" s="49">
        <f t="shared" si="3"/>
        <v>3.9333333333333327</v>
      </c>
      <c r="BD14" s="49">
        <f t="shared" si="3"/>
        <v>3.9999999999999996</v>
      </c>
      <c r="BE14" s="49">
        <v>3.95</v>
      </c>
      <c r="BF14" s="49">
        <v>3.8166666666666669</v>
      </c>
      <c r="BG14" s="49">
        <v>3.8416666666666668</v>
      </c>
      <c r="BH14" s="49">
        <v>3.8166666666666664</v>
      </c>
      <c r="BI14" s="49">
        <v>3.8166666666666664</v>
      </c>
    </row>
    <row r="15" spans="2:61" x14ac:dyDescent="0.3">
      <c r="B15" s="4" t="s">
        <v>67</v>
      </c>
      <c r="C15" s="4" t="s">
        <v>193</v>
      </c>
      <c r="D15" s="38" t="s">
        <v>80</v>
      </c>
      <c r="E15" s="38" t="s">
        <v>198</v>
      </c>
      <c r="F15" s="52">
        <v>3</v>
      </c>
      <c r="G15" s="40">
        <v>3</v>
      </c>
      <c r="H15" s="41">
        <v>2.5</v>
      </c>
      <c r="I15" s="40">
        <v>2.5</v>
      </c>
      <c r="J15" s="42">
        <v>2.5</v>
      </c>
      <c r="K15" s="40">
        <v>2.5</v>
      </c>
      <c r="L15" s="43">
        <f t="shared" si="0"/>
        <v>2.6666666666666665</v>
      </c>
      <c r="M15" s="40">
        <f t="shared" si="4"/>
        <v>2.6666666666666665</v>
      </c>
      <c r="N15" s="44">
        <v>3</v>
      </c>
      <c r="O15" s="40">
        <v>3</v>
      </c>
      <c r="P15" s="42">
        <v>3</v>
      </c>
      <c r="Q15" s="40">
        <v>3</v>
      </c>
      <c r="R15" s="53">
        <v>2.5</v>
      </c>
      <c r="S15" s="40">
        <v>2.5</v>
      </c>
      <c r="T15" s="43">
        <f t="shared" si="5"/>
        <v>2.8333333333333335</v>
      </c>
      <c r="U15" s="40">
        <f t="shared" si="6"/>
        <v>2.8333333333333335</v>
      </c>
      <c r="V15" s="44">
        <v>3</v>
      </c>
      <c r="W15" s="40">
        <v>3</v>
      </c>
      <c r="X15" s="42">
        <v>2</v>
      </c>
      <c r="Y15" s="40">
        <v>2</v>
      </c>
      <c r="Z15" s="42">
        <v>3</v>
      </c>
      <c r="AA15" s="40">
        <v>3</v>
      </c>
      <c r="AB15" s="42">
        <v>3</v>
      </c>
      <c r="AC15" s="40">
        <v>3</v>
      </c>
      <c r="AD15" s="42">
        <v>3.5</v>
      </c>
      <c r="AE15" s="40">
        <v>3.5</v>
      </c>
      <c r="AF15" s="43">
        <f t="shared" si="7"/>
        <v>2.9</v>
      </c>
      <c r="AG15" s="40">
        <f t="shared" si="8"/>
        <v>2.9</v>
      </c>
      <c r="AH15" s="42">
        <v>4</v>
      </c>
      <c r="AI15" s="40">
        <v>4</v>
      </c>
      <c r="AJ15" s="42">
        <v>2.5</v>
      </c>
      <c r="AK15" s="40">
        <v>2</v>
      </c>
      <c r="AL15" s="42">
        <v>2.5</v>
      </c>
      <c r="AM15" s="40">
        <v>2.5</v>
      </c>
      <c r="AN15" s="42">
        <v>2</v>
      </c>
      <c r="AO15" s="40">
        <v>2</v>
      </c>
      <c r="AP15" s="42">
        <v>2.5</v>
      </c>
      <c r="AQ15" s="40">
        <v>2.5</v>
      </c>
      <c r="AR15" s="43">
        <f t="shared" si="9"/>
        <v>2.7</v>
      </c>
      <c r="AS15" s="40">
        <f t="shared" si="10"/>
        <v>2.6</v>
      </c>
      <c r="AT15" s="45">
        <v>3.5</v>
      </c>
      <c r="AU15" s="40">
        <v>3</v>
      </c>
      <c r="AV15" s="46">
        <f t="shared" si="1"/>
        <v>2.7749999999999999</v>
      </c>
      <c r="AW15" s="46">
        <f t="shared" si="1"/>
        <v>2.75</v>
      </c>
      <c r="AX15" s="47">
        <f t="shared" si="2"/>
        <v>8.0834135759333812</v>
      </c>
      <c r="AY15" s="48">
        <v>7.4322506271936559</v>
      </c>
      <c r="BC15" s="49">
        <f t="shared" si="3"/>
        <v>2.7749999999999999</v>
      </c>
      <c r="BD15" s="49">
        <f t="shared" si="3"/>
        <v>2.75</v>
      </c>
      <c r="BE15" s="49">
        <v>2.8</v>
      </c>
      <c r="BF15" s="49">
        <v>2.8250000000000002</v>
      </c>
      <c r="BG15" s="49">
        <v>2.875</v>
      </c>
      <c r="BH15" s="49">
        <v>2.9</v>
      </c>
      <c r="BI15" s="49">
        <v>2.9</v>
      </c>
    </row>
    <row r="16" spans="2:61" x14ac:dyDescent="0.3">
      <c r="B16" s="4" t="s">
        <v>67</v>
      </c>
      <c r="C16" s="4" t="s">
        <v>193</v>
      </c>
      <c r="D16" s="38" t="s">
        <v>224</v>
      </c>
      <c r="E16" s="38" t="s">
        <v>199</v>
      </c>
      <c r="F16" s="52">
        <v>3</v>
      </c>
      <c r="G16" s="40">
        <v>3</v>
      </c>
      <c r="H16" s="41">
        <v>3</v>
      </c>
      <c r="I16" s="40">
        <v>2.5</v>
      </c>
      <c r="J16" s="42">
        <v>3</v>
      </c>
      <c r="K16" s="40">
        <v>2.5</v>
      </c>
      <c r="L16" s="43">
        <f t="shared" si="0"/>
        <v>3</v>
      </c>
      <c r="M16" s="40">
        <f t="shared" si="4"/>
        <v>2.6666666666666665</v>
      </c>
      <c r="N16" s="44">
        <v>4</v>
      </c>
      <c r="O16" s="40">
        <v>4</v>
      </c>
      <c r="P16" s="42">
        <v>3</v>
      </c>
      <c r="Q16" s="40">
        <v>3</v>
      </c>
      <c r="R16" s="53">
        <v>2</v>
      </c>
      <c r="S16" s="40">
        <v>2</v>
      </c>
      <c r="T16" s="43">
        <f t="shared" si="5"/>
        <v>3</v>
      </c>
      <c r="U16" s="40">
        <f t="shared" si="6"/>
        <v>3</v>
      </c>
      <c r="V16" s="44">
        <v>3</v>
      </c>
      <c r="W16" s="40">
        <v>3</v>
      </c>
      <c r="X16" s="42">
        <v>2.5</v>
      </c>
      <c r="Y16" s="40">
        <v>2.5</v>
      </c>
      <c r="Z16" s="42">
        <v>3</v>
      </c>
      <c r="AA16" s="40">
        <v>3</v>
      </c>
      <c r="AB16" s="42">
        <v>3</v>
      </c>
      <c r="AC16" s="40">
        <v>3</v>
      </c>
      <c r="AD16" s="42">
        <v>3.5</v>
      </c>
      <c r="AE16" s="40">
        <v>3.5</v>
      </c>
      <c r="AF16" s="43">
        <f t="shared" si="7"/>
        <v>3</v>
      </c>
      <c r="AG16" s="40">
        <f t="shared" si="8"/>
        <v>3</v>
      </c>
      <c r="AH16" s="42">
        <v>4</v>
      </c>
      <c r="AI16" s="40">
        <v>4</v>
      </c>
      <c r="AJ16" s="42">
        <v>2.5</v>
      </c>
      <c r="AK16" s="40">
        <v>3</v>
      </c>
      <c r="AL16" s="42">
        <v>3</v>
      </c>
      <c r="AM16" s="40">
        <v>3</v>
      </c>
      <c r="AN16" s="42">
        <v>2.5</v>
      </c>
      <c r="AO16" s="40">
        <v>2.5</v>
      </c>
      <c r="AP16" s="42">
        <v>2.5</v>
      </c>
      <c r="AQ16" s="40">
        <v>2.5</v>
      </c>
      <c r="AR16" s="43">
        <f t="shared" si="9"/>
        <v>2.9</v>
      </c>
      <c r="AS16" s="40">
        <f t="shared" si="10"/>
        <v>3</v>
      </c>
      <c r="AT16" s="45">
        <v>3</v>
      </c>
      <c r="AU16" s="40">
        <v>3</v>
      </c>
      <c r="AV16" s="46">
        <f t="shared" si="1"/>
        <v>2.9750000000000001</v>
      </c>
      <c r="AW16" s="46">
        <f t="shared" si="1"/>
        <v>2.9166666666666665</v>
      </c>
      <c r="AX16" s="47">
        <f t="shared" si="2"/>
        <v>8.6999999999999993</v>
      </c>
      <c r="AY16" s="48">
        <v>8.7653491114245234</v>
      </c>
      <c r="BC16" s="49">
        <f t="shared" si="3"/>
        <v>2.9750000000000001</v>
      </c>
      <c r="BD16" s="49">
        <f t="shared" si="3"/>
        <v>2.9166666666666665</v>
      </c>
      <c r="BE16" s="49">
        <v>2.8583333333333334</v>
      </c>
      <c r="BF16" s="49">
        <v>2.8583333333333334</v>
      </c>
      <c r="BG16" s="49">
        <v>2.8833333333333329</v>
      </c>
      <c r="BH16" s="49">
        <v>2.95</v>
      </c>
      <c r="BI16" s="49">
        <v>2.95</v>
      </c>
    </row>
    <row r="17" spans="2:61" x14ac:dyDescent="0.3">
      <c r="B17" s="4" t="s">
        <v>67</v>
      </c>
      <c r="C17" s="4" t="s">
        <v>191</v>
      </c>
      <c r="D17" s="38" t="s">
        <v>200</v>
      </c>
      <c r="E17" s="38" t="s">
        <v>200</v>
      </c>
      <c r="F17" s="52"/>
      <c r="G17" s="40"/>
      <c r="H17" s="41"/>
      <c r="I17" s="40"/>
      <c r="J17" s="42"/>
      <c r="K17" s="40"/>
      <c r="L17" s="43"/>
      <c r="M17" s="40"/>
      <c r="N17" s="44"/>
      <c r="O17" s="40"/>
      <c r="P17" s="42"/>
      <c r="Q17" s="40"/>
      <c r="R17" s="53"/>
      <c r="S17" s="40"/>
      <c r="T17" s="43"/>
      <c r="U17" s="40"/>
      <c r="V17" s="44"/>
      <c r="W17" s="40"/>
      <c r="X17" s="42"/>
      <c r="Y17" s="40"/>
      <c r="Z17" s="42"/>
      <c r="AA17" s="40"/>
      <c r="AB17" s="42"/>
      <c r="AC17" s="40"/>
      <c r="AD17" s="42"/>
      <c r="AE17" s="40"/>
      <c r="AF17" s="43"/>
      <c r="AG17" s="40"/>
      <c r="AH17" s="42"/>
      <c r="AI17" s="40"/>
      <c r="AJ17" s="42"/>
      <c r="AK17" s="40"/>
      <c r="AL17" s="42"/>
      <c r="AM17" s="40"/>
      <c r="AN17" s="42"/>
      <c r="AO17" s="40"/>
      <c r="AP17" s="42"/>
      <c r="AQ17" s="40"/>
      <c r="AR17" s="43"/>
      <c r="AS17" s="40"/>
      <c r="AT17" s="45"/>
      <c r="AU17" s="40"/>
      <c r="AV17" s="46"/>
      <c r="AW17" s="46"/>
      <c r="AX17" s="47"/>
      <c r="AY17" s="48"/>
      <c r="BC17" s="49"/>
      <c r="BD17" s="49"/>
      <c r="BE17" s="49">
        <v>3.4416666666666669</v>
      </c>
      <c r="BF17" s="49">
        <v>3.375</v>
      </c>
      <c r="BG17" s="49">
        <v>3.3083333333333336</v>
      </c>
      <c r="BH17" s="49">
        <v>3.1333333333333333</v>
      </c>
      <c r="BI17" s="49">
        <v>3.1333333333333333</v>
      </c>
    </row>
    <row r="18" spans="2:61" x14ac:dyDescent="0.3">
      <c r="B18" s="4" t="s">
        <v>67</v>
      </c>
      <c r="C18" s="4" t="s">
        <v>193</v>
      </c>
      <c r="D18" s="38" t="s">
        <v>83</v>
      </c>
      <c r="E18" s="38" t="s">
        <v>201</v>
      </c>
      <c r="F18" s="52">
        <v>3</v>
      </c>
      <c r="G18" s="40">
        <v>3</v>
      </c>
      <c r="H18" s="41">
        <v>3</v>
      </c>
      <c r="I18" s="40">
        <v>3</v>
      </c>
      <c r="J18" s="42">
        <v>3</v>
      </c>
      <c r="K18" s="40">
        <v>2.5</v>
      </c>
      <c r="L18" s="43">
        <f t="shared" si="0"/>
        <v>3</v>
      </c>
      <c r="M18" s="40">
        <f t="shared" si="4"/>
        <v>2.8333333333333335</v>
      </c>
      <c r="N18" s="44">
        <v>3.5</v>
      </c>
      <c r="O18" s="40">
        <v>3.5</v>
      </c>
      <c r="P18" s="42">
        <v>1.5</v>
      </c>
      <c r="Q18" s="40">
        <v>1.5</v>
      </c>
      <c r="R18" s="53">
        <v>2</v>
      </c>
      <c r="S18" s="40">
        <v>2</v>
      </c>
      <c r="T18" s="43">
        <f t="shared" si="5"/>
        <v>2.3333333333333335</v>
      </c>
      <c r="U18" s="40">
        <f t="shared" si="6"/>
        <v>2.3333333333333335</v>
      </c>
      <c r="V18" s="44">
        <v>3.5</v>
      </c>
      <c r="W18" s="40">
        <v>3.5</v>
      </c>
      <c r="X18" s="42">
        <v>3</v>
      </c>
      <c r="Y18" s="40">
        <v>3</v>
      </c>
      <c r="Z18" s="42">
        <v>3.5</v>
      </c>
      <c r="AA18" s="40">
        <v>3.5</v>
      </c>
      <c r="AB18" s="42">
        <v>3.5</v>
      </c>
      <c r="AC18" s="40">
        <v>3.5</v>
      </c>
      <c r="AD18" s="42">
        <v>2.5</v>
      </c>
      <c r="AE18" s="40">
        <v>2.5</v>
      </c>
      <c r="AF18" s="43">
        <f t="shared" si="7"/>
        <v>3.2</v>
      </c>
      <c r="AG18" s="40">
        <f t="shared" si="8"/>
        <v>3.2</v>
      </c>
      <c r="AH18" s="42">
        <v>2</v>
      </c>
      <c r="AI18" s="40">
        <v>2</v>
      </c>
      <c r="AJ18" s="42">
        <v>3.5</v>
      </c>
      <c r="AK18" s="40">
        <v>3.5</v>
      </c>
      <c r="AL18" s="42">
        <v>3</v>
      </c>
      <c r="AM18" s="40">
        <v>3</v>
      </c>
      <c r="AN18" s="42">
        <v>2.5</v>
      </c>
      <c r="AO18" s="40">
        <v>2.5</v>
      </c>
      <c r="AP18" s="42">
        <v>2.5</v>
      </c>
      <c r="AQ18" s="40">
        <v>2.5</v>
      </c>
      <c r="AR18" s="43">
        <f t="shared" si="9"/>
        <v>2.7</v>
      </c>
      <c r="AS18" s="40">
        <f t="shared" si="10"/>
        <v>2.7</v>
      </c>
      <c r="AT18" s="45">
        <v>4.5</v>
      </c>
      <c r="AU18" s="40">
        <v>3</v>
      </c>
      <c r="AV18" s="46">
        <f t="shared" si="1"/>
        <v>2.8083333333333336</v>
      </c>
      <c r="AW18" s="46">
        <f t="shared" si="1"/>
        <v>2.7666666666666671</v>
      </c>
      <c r="AX18" s="47">
        <f t="shared" si="2"/>
        <v>8.8130399214835364</v>
      </c>
      <c r="AY18" s="48">
        <v>7.6966544526319476</v>
      </c>
      <c r="BC18" s="49">
        <f t="shared" si="3"/>
        <v>2.8083333333333336</v>
      </c>
      <c r="BD18" s="49">
        <f t="shared" si="3"/>
        <v>2.7666666666666671</v>
      </c>
      <c r="BE18" s="49">
        <v>2.6333333333333337</v>
      </c>
      <c r="BF18" s="49">
        <v>2.5666666666666664</v>
      </c>
      <c r="BG18" s="49">
        <v>2.5916666666666668</v>
      </c>
      <c r="BH18" s="49">
        <v>2.7333333333333334</v>
      </c>
      <c r="BI18" s="49">
        <v>2.7333333333333334</v>
      </c>
    </row>
    <row r="19" spans="2:61" x14ac:dyDescent="0.3">
      <c r="B19" s="4" t="s">
        <v>60</v>
      </c>
      <c r="D19" s="51" t="s">
        <v>84</v>
      </c>
      <c r="E19" s="51" t="s">
        <v>84</v>
      </c>
      <c r="F19" s="52">
        <v>4.5</v>
      </c>
      <c r="G19" s="40">
        <v>4.5</v>
      </c>
      <c r="H19" s="41">
        <v>3.5</v>
      </c>
      <c r="I19" s="40">
        <v>3.5</v>
      </c>
      <c r="J19" s="42">
        <v>4.5</v>
      </c>
      <c r="K19" s="40">
        <v>4.5</v>
      </c>
      <c r="L19" s="43">
        <f t="shared" si="0"/>
        <v>4.166666666666667</v>
      </c>
      <c r="M19" s="40">
        <f t="shared" si="4"/>
        <v>4.166666666666667</v>
      </c>
      <c r="N19" s="44">
        <v>4.5</v>
      </c>
      <c r="O19" s="40">
        <v>4.5</v>
      </c>
      <c r="P19" s="42">
        <v>4</v>
      </c>
      <c r="Q19" s="40">
        <v>4</v>
      </c>
      <c r="R19" s="53">
        <v>4</v>
      </c>
      <c r="S19" s="40">
        <v>4</v>
      </c>
      <c r="T19" s="43">
        <f t="shared" si="5"/>
        <v>4.166666666666667</v>
      </c>
      <c r="U19" s="40">
        <f t="shared" si="6"/>
        <v>4.166666666666667</v>
      </c>
      <c r="V19" s="44">
        <v>4</v>
      </c>
      <c r="W19" s="40">
        <v>4</v>
      </c>
      <c r="X19" s="42">
        <v>4</v>
      </c>
      <c r="Y19" s="40">
        <v>4</v>
      </c>
      <c r="Z19" s="42">
        <v>4.5</v>
      </c>
      <c r="AA19" s="40">
        <v>4.5</v>
      </c>
      <c r="AB19" s="42">
        <v>4</v>
      </c>
      <c r="AC19" s="40">
        <v>4</v>
      </c>
      <c r="AD19" s="42">
        <v>4</v>
      </c>
      <c r="AE19" s="40">
        <v>4</v>
      </c>
      <c r="AF19" s="43">
        <f t="shared" si="7"/>
        <v>4.0999999999999996</v>
      </c>
      <c r="AG19" s="40">
        <f t="shared" si="8"/>
        <v>4.0999999999999996</v>
      </c>
      <c r="AH19" s="42">
        <v>4</v>
      </c>
      <c r="AI19" s="40">
        <v>3.5</v>
      </c>
      <c r="AJ19" s="42">
        <v>4</v>
      </c>
      <c r="AK19" s="40">
        <v>4</v>
      </c>
      <c r="AL19" s="42">
        <v>4.5</v>
      </c>
      <c r="AM19" s="40">
        <v>5</v>
      </c>
      <c r="AN19" s="42">
        <v>3.5</v>
      </c>
      <c r="AO19" s="40">
        <v>3.5</v>
      </c>
      <c r="AP19" s="42">
        <v>3.5</v>
      </c>
      <c r="AQ19" s="40">
        <v>3.5</v>
      </c>
      <c r="AR19" s="43">
        <f t="shared" si="9"/>
        <v>3.9</v>
      </c>
      <c r="AS19" s="40">
        <f t="shared" si="10"/>
        <v>3.9</v>
      </c>
      <c r="AT19" s="45">
        <v>3.5</v>
      </c>
      <c r="AU19" s="40">
        <v>4</v>
      </c>
      <c r="AV19" s="46">
        <f t="shared" si="1"/>
        <v>4.0833333333333339</v>
      </c>
      <c r="AW19" s="46">
        <f t="shared" si="1"/>
        <v>4.0833333333333339</v>
      </c>
      <c r="AX19" s="47">
        <f t="shared" si="2"/>
        <v>15.364252858491396</v>
      </c>
      <c r="AY19" s="48">
        <v>15.992230107232404</v>
      </c>
      <c r="BC19" s="49">
        <f t="shared" si="3"/>
        <v>4.0833333333333339</v>
      </c>
      <c r="BD19" s="49">
        <f t="shared" si="3"/>
        <v>4.0833333333333339</v>
      </c>
      <c r="BE19" s="49">
        <v>4.083333333333333</v>
      </c>
      <c r="BF19" s="49">
        <v>4.0166666666666666</v>
      </c>
      <c r="BG19" s="49">
        <v>3.9750000000000001</v>
      </c>
      <c r="BH19" s="49">
        <v>4.041666666666667</v>
      </c>
      <c r="BI19" s="49">
        <v>4.041666666666667</v>
      </c>
    </row>
    <row r="20" spans="2:61" x14ac:dyDescent="0.3">
      <c r="B20" s="4" t="s">
        <v>67</v>
      </c>
      <c r="C20" s="4" t="s">
        <v>196</v>
      </c>
      <c r="D20" s="38" t="s">
        <v>88</v>
      </c>
      <c r="E20" s="38" t="s">
        <v>202</v>
      </c>
      <c r="F20" s="52">
        <v>3.5</v>
      </c>
      <c r="G20" s="40">
        <v>4</v>
      </c>
      <c r="H20" s="41">
        <v>4.5</v>
      </c>
      <c r="I20" s="40">
        <v>4.5</v>
      </c>
      <c r="J20" s="42">
        <v>3.5</v>
      </c>
      <c r="K20" s="40">
        <v>3.5</v>
      </c>
      <c r="L20" s="43">
        <f t="shared" si="0"/>
        <v>3.8333333333333335</v>
      </c>
      <c r="M20" s="40">
        <f t="shared" si="4"/>
        <v>4</v>
      </c>
      <c r="N20" s="44">
        <v>4.5</v>
      </c>
      <c r="O20" s="40">
        <v>4.5</v>
      </c>
      <c r="P20" s="42">
        <v>4</v>
      </c>
      <c r="Q20" s="40">
        <v>3.5</v>
      </c>
      <c r="R20" s="53">
        <v>3.5</v>
      </c>
      <c r="S20" s="40">
        <v>3.5</v>
      </c>
      <c r="T20" s="43">
        <f t="shared" si="5"/>
        <v>4</v>
      </c>
      <c r="U20" s="40">
        <f t="shared" si="6"/>
        <v>3.8333333333333335</v>
      </c>
      <c r="V20" s="44">
        <v>3.5</v>
      </c>
      <c r="W20" s="40">
        <v>3.5</v>
      </c>
      <c r="X20" s="42">
        <v>4.5</v>
      </c>
      <c r="Y20" s="40">
        <v>4.5</v>
      </c>
      <c r="Z20" s="42">
        <v>4</v>
      </c>
      <c r="AA20" s="40">
        <v>4</v>
      </c>
      <c r="AB20" s="42">
        <v>3.5</v>
      </c>
      <c r="AC20" s="40">
        <v>3</v>
      </c>
      <c r="AD20" s="42">
        <v>4</v>
      </c>
      <c r="AE20" s="40">
        <v>4</v>
      </c>
      <c r="AF20" s="43">
        <f t="shared" si="7"/>
        <v>3.9</v>
      </c>
      <c r="AG20" s="40">
        <f t="shared" si="8"/>
        <v>3.8</v>
      </c>
      <c r="AH20" s="42">
        <v>3.5</v>
      </c>
      <c r="AI20" s="40">
        <v>4</v>
      </c>
      <c r="AJ20" s="42">
        <v>3.5</v>
      </c>
      <c r="AK20" s="40">
        <v>3.5</v>
      </c>
      <c r="AL20" s="42">
        <v>4</v>
      </c>
      <c r="AM20" s="40">
        <v>4</v>
      </c>
      <c r="AN20" s="42">
        <v>4</v>
      </c>
      <c r="AO20" s="40">
        <v>4</v>
      </c>
      <c r="AP20" s="42">
        <v>3.5</v>
      </c>
      <c r="AQ20" s="40">
        <v>3.5</v>
      </c>
      <c r="AR20" s="43">
        <f t="shared" si="9"/>
        <v>3.7</v>
      </c>
      <c r="AS20" s="40">
        <f t="shared" si="10"/>
        <v>3.8</v>
      </c>
      <c r="AT20" s="45">
        <v>3.5</v>
      </c>
      <c r="AU20" s="40">
        <v>3.5</v>
      </c>
      <c r="AV20" s="46">
        <f t="shared" si="1"/>
        <v>3.8583333333333334</v>
      </c>
      <c r="AW20" s="46">
        <f t="shared" si="1"/>
        <v>3.8583333333333334</v>
      </c>
      <c r="AX20" s="47">
        <f t="shared" si="2"/>
        <v>13.996912420313832</v>
      </c>
      <c r="AY20" s="48">
        <v>14.289336125595414</v>
      </c>
      <c r="BC20" s="49">
        <f t="shared" si="3"/>
        <v>3.8583333333333334</v>
      </c>
      <c r="BD20" s="49">
        <f t="shared" si="3"/>
        <v>3.8583333333333334</v>
      </c>
      <c r="BE20" s="49">
        <v>3.8</v>
      </c>
      <c r="BF20" s="49">
        <v>3.7750000000000004</v>
      </c>
      <c r="BG20" s="49">
        <v>3.7750000000000004</v>
      </c>
      <c r="BH20" s="49">
        <v>3.8916666666666666</v>
      </c>
      <c r="BI20" s="49">
        <v>3.8916666666666666</v>
      </c>
    </row>
    <row r="21" spans="2:61" x14ac:dyDescent="0.3">
      <c r="B21" s="4" t="s">
        <v>67</v>
      </c>
      <c r="C21" s="4" t="s">
        <v>193</v>
      </c>
      <c r="D21" s="38" t="s">
        <v>89</v>
      </c>
      <c r="E21" s="38" t="s">
        <v>203</v>
      </c>
      <c r="F21" s="52">
        <v>4</v>
      </c>
      <c r="G21" s="40">
        <v>3.5</v>
      </c>
      <c r="H21" s="41">
        <v>3</v>
      </c>
      <c r="I21" s="40">
        <v>3</v>
      </c>
      <c r="J21" s="42">
        <v>3.5</v>
      </c>
      <c r="K21" s="40">
        <v>4</v>
      </c>
      <c r="L21" s="43">
        <f t="shared" si="0"/>
        <v>3.5</v>
      </c>
      <c r="M21" s="40">
        <f t="shared" si="4"/>
        <v>3.5</v>
      </c>
      <c r="N21" s="44">
        <v>3.5</v>
      </c>
      <c r="O21" s="40">
        <v>3.5</v>
      </c>
      <c r="P21" s="42">
        <v>4</v>
      </c>
      <c r="Q21" s="40">
        <v>3.5</v>
      </c>
      <c r="R21" s="53">
        <v>3</v>
      </c>
      <c r="S21" s="40">
        <v>3.5</v>
      </c>
      <c r="T21" s="43">
        <f t="shared" si="5"/>
        <v>3.5</v>
      </c>
      <c r="U21" s="40">
        <f t="shared" si="6"/>
        <v>3.5</v>
      </c>
      <c r="V21" s="44">
        <v>3</v>
      </c>
      <c r="W21" s="40">
        <v>3</v>
      </c>
      <c r="X21" s="42">
        <v>3</v>
      </c>
      <c r="Y21" s="40">
        <v>3</v>
      </c>
      <c r="Z21" s="42">
        <v>3.5</v>
      </c>
      <c r="AA21" s="40">
        <v>3.5</v>
      </c>
      <c r="AB21" s="42">
        <v>3</v>
      </c>
      <c r="AC21" s="40">
        <v>2.5</v>
      </c>
      <c r="AD21" s="42">
        <v>3</v>
      </c>
      <c r="AE21" s="40">
        <v>2</v>
      </c>
      <c r="AF21" s="43">
        <f t="shared" si="7"/>
        <v>3.1</v>
      </c>
      <c r="AG21" s="40">
        <f t="shared" si="8"/>
        <v>2.8</v>
      </c>
      <c r="AH21" s="42">
        <v>3</v>
      </c>
      <c r="AI21" s="40">
        <v>3</v>
      </c>
      <c r="AJ21" s="42">
        <v>2.5</v>
      </c>
      <c r="AK21" s="40">
        <v>3</v>
      </c>
      <c r="AL21" s="42">
        <v>3.5</v>
      </c>
      <c r="AM21" s="40">
        <v>3</v>
      </c>
      <c r="AN21" s="42">
        <v>2.5</v>
      </c>
      <c r="AO21" s="40">
        <v>2.5</v>
      </c>
      <c r="AP21" s="42">
        <v>3</v>
      </c>
      <c r="AQ21" s="40">
        <v>3</v>
      </c>
      <c r="AR21" s="43">
        <f t="shared" si="9"/>
        <v>2.9</v>
      </c>
      <c r="AS21" s="40">
        <f t="shared" si="10"/>
        <v>2.9</v>
      </c>
      <c r="AT21" s="45">
        <v>3.5</v>
      </c>
      <c r="AU21" s="40">
        <v>3</v>
      </c>
      <c r="AV21" s="46">
        <f t="shared" si="1"/>
        <v>3.25</v>
      </c>
      <c r="AW21" s="46">
        <f t="shared" si="1"/>
        <v>3.1749999999999998</v>
      </c>
      <c r="AX21" s="47">
        <f t="shared" si="2"/>
        <v>9.8777605606559398</v>
      </c>
      <c r="AY21" s="48">
        <v>9.2343801477252612</v>
      </c>
      <c r="BC21" s="49">
        <f t="shared" si="3"/>
        <v>3.25</v>
      </c>
      <c r="BD21" s="49">
        <f t="shared" si="3"/>
        <v>3.1749999999999998</v>
      </c>
      <c r="BE21" s="49">
        <v>3.2</v>
      </c>
      <c r="BF21" s="49">
        <v>3.2</v>
      </c>
      <c r="BG21" s="49">
        <v>3.2250000000000001</v>
      </c>
      <c r="BH21" s="49">
        <v>3.2250000000000001</v>
      </c>
      <c r="BI21" s="49">
        <v>3.3083333333333331</v>
      </c>
    </row>
    <row r="22" spans="2:61" x14ac:dyDescent="0.3">
      <c r="B22" s="4" t="s">
        <v>67</v>
      </c>
      <c r="D22" s="51" t="s">
        <v>91</v>
      </c>
      <c r="E22" s="51" t="s">
        <v>91</v>
      </c>
      <c r="F22" s="52">
        <v>4</v>
      </c>
      <c r="G22" s="40">
        <v>4</v>
      </c>
      <c r="H22" s="41">
        <v>4</v>
      </c>
      <c r="I22" s="40">
        <v>3.5</v>
      </c>
      <c r="J22" s="42">
        <v>3.5</v>
      </c>
      <c r="K22" s="40">
        <v>3.5</v>
      </c>
      <c r="L22" s="43">
        <f t="shared" si="0"/>
        <v>3.8333333333333335</v>
      </c>
      <c r="M22" s="40">
        <f t="shared" si="4"/>
        <v>3.6666666666666665</v>
      </c>
      <c r="N22" s="44">
        <v>4.5</v>
      </c>
      <c r="O22" s="40">
        <v>4.5</v>
      </c>
      <c r="P22" s="42">
        <v>3.5</v>
      </c>
      <c r="Q22" s="40">
        <v>3.5</v>
      </c>
      <c r="R22" s="53">
        <v>4</v>
      </c>
      <c r="S22" s="40">
        <v>4</v>
      </c>
      <c r="T22" s="43">
        <f t="shared" si="5"/>
        <v>4</v>
      </c>
      <c r="U22" s="40">
        <f t="shared" si="6"/>
        <v>4</v>
      </c>
      <c r="V22" s="44">
        <v>4</v>
      </c>
      <c r="W22" s="40">
        <v>4</v>
      </c>
      <c r="X22" s="42">
        <v>4</v>
      </c>
      <c r="Y22" s="40">
        <v>4</v>
      </c>
      <c r="Z22" s="42">
        <v>4.5</v>
      </c>
      <c r="AA22" s="40">
        <v>4</v>
      </c>
      <c r="AB22" s="42">
        <v>4</v>
      </c>
      <c r="AC22" s="40">
        <v>4</v>
      </c>
      <c r="AD22" s="42">
        <v>3.5</v>
      </c>
      <c r="AE22" s="40">
        <v>3.5</v>
      </c>
      <c r="AF22" s="43">
        <f t="shared" si="7"/>
        <v>4</v>
      </c>
      <c r="AG22" s="40">
        <f t="shared" si="8"/>
        <v>3.9</v>
      </c>
      <c r="AH22" s="42">
        <v>3.5</v>
      </c>
      <c r="AI22" s="40">
        <v>3.5</v>
      </c>
      <c r="AJ22" s="42">
        <v>4</v>
      </c>
      <c r="AK22" s="40">
        <v>4</v>
      </c>
      <c r="AL22" s="42">
        <v>4.5</v>
      </c>
      <c r="AM22" s="40">
        <v>4.5</v>
      </c>
      <c r="AN22" s="42">
        <v>3.5</v>
      </c>
      <c r="AO22" s="40">
        <v>3.5</v>
      </c>
      <c r="AP22" s="42">
        <v>2.5</v>
      </c>
      <c r="AQ22" s="40">
        <v>2.5</v>
      </c>
      <c r="AR22" s="43">
        <f t="shared" si="9"/>
        <v>3.6</v>
      </c>
      <c r="AS22" s="40">
        <f t="shared" si="10"/>
        <v>3.6</v>
      </c>
      <c r="AT22" s="45">
        <v>4.5</v>
      </c>
      <c r="AU22" s="40">
        <v>3.5</v>
      </c>
      <c r="AV22" s="46">
        <f t="shared" si="1"/>
        <v>3.8583333333333334</v>
      </c>
      <c r="AW22" s="46">
        <f t="shared" si="1"/>
        <v>3.7916666666666665</v>
      </c>
      <c r="AX22" s="47">
        <f t="shared" si="2"/>
        <v>14.772579825766178</v>
      </c>
      <c r="AY22" s="48">
        <v>13.482914788927493</v>
      </c>
      <c r="BC22" s="49">
        <f t="shared" si="3"/>
        <v>3.8583333333333334</v>
      </c>
      <c r="BD22" s="49">
        <f t="shared" si="3"/>
        <v>3.7916666666666665</v>
      </c>
      <c r="BE22" s="49">
        <v>3.6583333333333332</v>
      </c>
      <c r="BF22" s="49">
        <v>3.5916666666666668</v>
      </c>
      <c r="BG22" s="49">
        <v>3.6916666666666669</v>
      </c>
      <c r="BH22" s="49">
        <v>3.7833333333333337</v>
      </c>
      <c r="BI22" s="49">
        <v>3.7833333333333337</v>
      </c>
    </row>
    <row r="23" spans="2:61" x14ac:dyDescent="0.3">
      <c r="B23" s="4" t="s">
        <v>67</v>
      </c>
      <c r="C23" s="4" t="s">
        <v>196</v>
      </c>
      <c r="D23" s="38" t="s">
        <v>93</v>
      </c>
      <c r="E23" s="38" t="s">
        <v>204</v>
      </c>
      <c r="F23" s="52">
        <v>4</v>
      </c>
      <c r="G23" s="40">
        <v>4</v>
      </c>
      <c r="H23" s="41">
        <v>3.5</v>
      </c>
      <c r="I23" s="40">
        <v>3.5</v>
      </c>
      <c r="J23" s="42">
        <v>3</v>
      </c>
      <c r="K23" s="40">
        <v>3</v>
      </c>
      <c r="L23" s="43">
        <f t="shared" si="0"/>
        <v>3.5</v>
      </c>
      <c r="M23" s="40">
        <f t="shared" si="4"/>
        <v>3.5</v>
      </c>
      <c r="N23" s="44">
        <v>5</v>
      </c>
      <c r="O23" s="40">
        <v>5</v>
      </c>
      <c r="P23" s="42">
        <v>3.5</v>
      </c>
      <c r="Q23" s="40">
        <v>3.5</v>
      </c>
      <c r="R23" s="53">
        <v>3.5</v>
      </c>
      <c r="S23" s="40">
        <v>3.5</v>
      </c>
      <c r="T23" s="43">
        <f t="shared" si="5"/>
        <v>4</v>
      </c>
      <c r="U23" s="40">
        <f t="shared" si="6"/>
        <v>4</v>
      </c>
      <c r="V23" s="44">
        <v>2.5</v>
      </c>
      <c r="W23" s="40">
        <v>2.5</v>
      </c>
      <c r="X23" s="42">
        <v>4.5</v>
      </c>
      <c r="Y23" s="40">
        <v>4.5</v>
      </c>
      <c r="Z23" s="42">
        <v>4</v>
      </c>
      <c r="AA23" s="40">
        <v>4</v>
      </c>
      <c r="AB23" s="42">
        <v>4</v>
      </c>
      <c r="AC23" s="40">
        <v>3.5</v>
      </c>
      <c r="AD23" s="42">
        <v>4</v>
      </c>
      <c r="AE23" s="40">
        <v>4</v>
      </c>
      <c r="AF23" s="43">
        <f t="shared" si="7"/>
        <v>3.8</v>
      </c>
      <c r="AG23" s="40">
        <f t="shared" si="8"/>
        <v>3.7</v>
      </c>
      <c r="AH23" s="42">
        <v>4</v>
      </c>
      <c r="AI23" s="40">
        <v>3.5</v>
      </c>
      <c r="AJ23" s="42">
        <v>3.5</v>
      </c>
      <c r="AK23" s="40">
        <v>3</v>
      </c>
      <c r="AL23" s="42">
        <v>4.5</v>
      </c>
      <c r="AM23" s="40">
        <v>4.5</v>
      </c>
      <c r="AN23" s="42">
        <v>3</v>
      </c>
      <c r="AO23" s="40">
        <v>3</v>
      </c>
      <c r="AP23" s="42">
        <v>3.5</v>
      </c>
      <c r="AQ23" s="40">
        <v>3.5</v>
      </c>
      <c r="AR23" s="43">
        <f t="shared" si="9"/>
        <v>3.7</v>
      </c>
      <c r="AS23" s="40">
        <f t="shared" si="10"/>
        <v>3.5</v>
      </c>
      <c r="AT23" s="45">
        <v>4.5</v>
      </c>
      <c r="AU23" s="40">
        <v>4</v>
      </c>
      <c r="AV23" s="46">
        <f t="shared" si="1"/>
        <v>3.75</v>
      </c>
      <c r="AW23" s="46">
        <f t="shared" si="1"/>
        <v>3.6749999999999998</v>
      </c>
      <c r="AX23" s="47">
        <f t="shared" si="2"/>
        <v>14.7006152201261</v>
      </c>
      <c r="AY23" s="48">
        <v>13.339937023168098</v>
      </c>
      <c r="AZ23" s="10" t="s">
        <v>205</v>
      </c>
      <c r="BC23" s="49">
        <f t="shared" si="3"/>
        <v>3.75</v>
      </c>
      <c r="BD23" s="49">
        <f t="shared" si="3"/>
        <v>3.6749999999999998</v>
      </c>
      <c r="BE23" s="49">
        <v>3.65</v>
      </c>
      <c r="BF23" s="49">
        <v>3.5416666666666665</v>
      </c>
      <c r="BG23" s="49">
        <v>3.5999999999999996</v>
      </c>
      <c r="BH23" s="49">
        <v>3.5999999999999996</v>
      </c>
      <c r="BI23" s="49">
        <v>3.5999999999999996</v>
      </c>
    </row>
    <row r="24" spans="2:61" x14ac:dyDescent="0.3">
      <c r="B24" s="4" t="s">
        <v>67</v>
      </c>
      <c r="C24" s="4" t="s">
        <v>193</v>
      </c>
      <c r="D24" s="38" t="s">
        <v>94</v>
      </c>
      <c r="E24" s="38" t="s">
        <v>206</v>
      </c>
      <c r="F24" s="52">
        <v>3</v>
      </c>
      <c r="G24" s="40">
        <v>3</v>
      </c>
      <c r="H24" s="41">
        <v>3</v>
      </c>
      <c r="I24" s="40">
        <v>3</v>
      </c>
      <c r="J24" s="42">
        <v>3</v>
      </c>
      <c r="K24" s="40">
        <v>2.5</v>
      </c>
      <c r="L24" s="43">
        <f t="shared" si="0"/>
        <v>3</v>
      </c>
      <c r="M24" s="40">
        <f t="shared" si="4"/>
        <v>2.8333333333333335</v>
      </c>
      <c r="N24" s="44">
        <v>4</v>
      </c>
      <c r="O24" s="40">
        <v>3.5</v>
      </c>
      <c r="P24" s="42">
        <v>2.5</v>
      </c>
      <c r="Q24" s="40">
        <v>2.5</v>
      </c>
      <c r="R24" s="53">
        <v>2.5</v>
      </c>
      <c r="S24" s="40">
        <v>2.5</v>
      </c>
      <c r="T24" s="43">
        <f t="shared" si="5"/>
        <v>3</v>
      </c>
      <c r="U24" s="40">
        <f t="shared" si="6"/>
        <v>2.8333333333333335</v>
      </c>
      <c r="V24" s="44">
        <v>3</v>
      </c>
      <c r="W24" s="40">
        <v>3</v>
      </c>
      <c r="X24" s="42">
        <v>3</v>
      </c>
      <c r="Y24" s="40">
        <v>3</v>
      </c>
      <c r="Z24" s="42">
        <v>3.5</v>
      </c>
      <c r="AA24" s="40">
        <v>3</v>
      </c>
      <c r="AB24" s="42">
        <v>2.5</v>
      </c>
      <c r="AC24" s="40">
        <v>2.5</v>
      </c>
      <c r="AD24" s="42">
        <v>3.5</v>
      </c>
      <c r="AE24" s="40">
        <v>3.5</v>
      </c>
      <c r="AF24" s="43">
        <f t="shared" si="7"/>
        <v>3.1</v>
      </c>
      <c r="AG24" s="40">
        <f t="shared" si="8"/>
        <v>3</v>
      </c>
      <c r="AH24" s="42">
        <v>4</v>
      </c>
      <c r="AI24" s="40">
        <v>3.5</v>
      </c>
      <c r="AJ24" s="42">
        <v>3</v>
      </c>
      <c r="AK24" s="40">
        <v>3</v>
      </c>
      <c r="AL24" s="42">
        <v>3.5</v>
      </c>
      <c r="AM24" s="40">
        <v>3.5</v>
      </c>
      <c r="AN24" s="42">
        <v>3</v>
      </c>
      <c r="AO24" s="40">
        <v>3</v>
      </c>
      <c r="AP24" s="42">
        <v>3</v>
      </c>
      <c r="AQ24" s="40">
        <v>3.5</v>
      </c>
      <c r="AR24" s="43">
        <f t="shared" si="9"/>
        <v>3.3</v>
      </c>
      <c r="AS24" s="40">
        <f t="shared" si="10"/>
        <v>3.3</v>
      </c>
      <c r="AT24" s="45">
        <v>4</v>
      </c>
      <c r="AU24" s="40">
        <v>2.5</v>
      </c>
      <c r="AV24" s="46">
        <f t="shared" si="1"/>
        <v>3.1</v>
      </c>
      <c r="AW24" s="46">
        <f t="shared" si="1"/>
        <v>2.9916666666666667</v>
      </c>
      <c r="AX24" s="47">
        <f t="shared" si="2"/>
        <v>10.876171161705798</v>
      </c>
      <c r="AY24" s="48">
        <v>9.1286704575510687</v>
      </c>
      <c r="AZ24" s="10" t="s">
        <v>205</v>
      </c>
      <c r="BC24" s="49">
        <f t="shared" si="3"/>
        <v>3.1</v>
      </c>
      <c r="BD24" s="49">
        <f t="shared" si="3"/>
        <v>2.9916666666666667</v>
      </c>
      <c r="BE24" s="49">
        <v>2.9916666666666667</v>
      </c>
      <c r="BF24" s="49">
        <v>3.0166666666666666</v>
      </c>
      <c r="BG24" s="49">
        <v>3.0166666666666666</v>
      </c>
      <c r="BH24" s="49">
        <v>2.9749999999999996</v>
      </c>
      <c r="BI24" s="49">
        <v>2.9749999999999996</v>
      </c>
    </row>
    <row r="25" spans="2:61" x14ac:dyDescent="0.3">
      <c r="B25" s="4" t="s">
        <v>67</v>
      </c>
      <c r="C25" s="4" t="s">
        <v>196</v>
      </c>
      <c r="D25" s="38" t="s">
        <v>96</v>
      </c>
      <c r="E25" s="38" t="s">
        <v>207</v>
      </c>
      <c r="F25" s="52">
        <v>3</v>
      </c>
      <c r="G25" s="40">
        <v>3</v>
      </c>
      <c r="H25" s="41">
        <v>3</v>
      </c>
      <c r="I25" s="40">
        <v>3</v>
      </c>
      <c r="J25" s="42">
        <v>3.5</v>
      </c>
      <c r="K25" s="40">
        <v>4</v>
      </c>
      <c r="L25" s="43">
        <f t="shared" si="0"/>
        <v>3.1666666666666665</v>
      </c>
      <c r="M25" s="40">
        <f t="shared" si="4"/>
        <v>3.3333333333333335</v>
      </c>
      <c r="N25" s="44">
        <v>4</v>
      </c>
      <c r="O25" s="40">
        <v>4</v>
      </c>
      <c r="P25" s="42">
        <v>3</v>
      </c>
      <c r="Q25" s="40">
        <v>3.5</v>
      </c>
      <c r="R25" s="53">
        <v>3</v>
      </c>
      <c r="S25" s="40">
        <v>3</v>
      </c>
      <c r="T25" s="43">
        <f t="shared" si="5"/>
        <v>3.3333333333333335</v>
      </c>
      <c r="U25" s="40">
        <f t="shared" si="6"/>
        <v>3.5</v>
      </c>
      <c r="V25" s="44">
        <v>3</v>
      </c>
      <c r="W25" s="40">
        <v>3</v>
      </c>
      <c r="X25" s="42">
        <v>3</v>
      </c>
      <c r="Y25" s="40">
        <v>3.5</v>
      </c>
      <c r="Z25" s="42">
        <v>3</v>
      </c>
      <c r="AA25" s="40">
        <v>3</v>
      </c>
      <c r="AB25" s="42">
        <v>2.5</v>
      </c>
      <c r="AC25" s="40">
        <v>3</v>
      </c>
      <c r="AD25" s="42">
        <v>3</v>
      </c>
      <c r="AE25" s="40">
        <v>3</v>
      </c>
      <c r="AF25" s="43">
        <f t="shared" si="7"/>
        <v>2.9</v>
      </c>
      <c r="AG25" s="40">
        <f t="shared" si="8"/>
        <v>3.1</v>
      </c>
      <c r="AH25" s="42">
        <v>3</v>
      </c>
      <c r="AI25" s="40">
        <v>3</v>
      </c>
      <c r="AJ25" s="42">
        <v>3.5</v>
      </c>
      <c r="AK25" s="40">
        <v>3.5</v>
      </c>
      <c r="AL25" s="42">
        <v>3.5</v>
      </c>
      <c r="AM25" s="40">
        <v>3.5</v>
      </c>
      <c r="AN25" s="42">
        <v>3</v>
      </c>
      <c r="AO25" s="40">
        <v>3</v>
      </c>
      <c r="AP25" s="42">
        <v>3</v>
      </c>
      <c r="AQ25" s="40">
        <v>3</v>
      </c>
      <c r="AR25" s="43">
        <f t="shared" si="9"/>
        <v>3.2</v>
      </c>
      <c r="AS25" s="40">
        <f t="shared" si="10"/>
        <v>3.2</v>
      </c>
      <c r="AT25" s="45">
        <v>3.5</v>
      </c>
      <c r="AU25" s="40">
        <v>3.5</v>
      </c>
      <c r="AV25" s="46">
        <f t="shared" si="1"/>
        <v>3.15</v>
      </c>
      <c r="AW25" s="46">
        <f t="shared" si="1"/>
        <v>3.2833333333333337</v>
      </c>
      <c r="AX25" s="47">
        <f t="shared" si="2"/>
        <v>10.365136144050135</v>
      </c>
      <c r="AY25" s="48">
        <v>10.773381023668486</v>
      </c>
      <c r="BC25" s="49">
        <f t="shared" si="3"/>
        <v>3.15</v>
      </c>
      <c r="BD25" s="49">
        <f t="shared" si="3"/>
        <v>3.2833333333333337</v>
      </c>
      <c r="BE25" s="49">
        <v>3.1916666666666664</v>
      </c>
      <c r="BF25" s="49">
        <v>3.1916666666666664</v>
      </c>
      <c r="BG25" s="49">
        <v>3.2083333333333335</v>
      </c>
      <c r="BH25" s="49">
        <v>3.3166666666666664</v>
      </c>
      <c r="BI25" s="49">
        <v>3.3166666666666664</v>
      </c>
    </row>
    <row r="26" spans="2:61" s="67" customFormat="1" x14ac:dyDescent="0.3">
      <c r="B26" s="54"/>
      <c r="C26" s="54"/>
      <c r="D26" s="55" t="s">
        <v>98</v>
      </c>
      <c r="E26" s="55" t="s">
        <v>98</v>
      </c>
      <c r="F26" s="56">
        <f>AVERAGE(F9:F25)</f>
        <v>3.5625</v>
      </c>
      <c r="G26" s="57">
        <f>AVERAGE(G9:G25)</f>
        <v>3.59375</v>
      </c>
      <c r="H26" s="58">
        <f t="shared" ref="H26:AX26" si="11">AVERAGE(H8:H25)</f>
        <v>3.5</v>
      </c>
      <c r="I26" s="57">
        <f t="shared" si="11"/>
        <v>3.4375</v>
      </c>
      <c r="J26" s="58">
        <f t="shared" si="11"/>
        <v>3.40625</v>
      </c>
      <c r="K26" s="57">
        <f t="shared" si="11"/>
        <v>3.375</v>
      </c>
      <c r="L26" s="58">
        <f t="shared" si="11"/>
        <v>3.4895833333333335</v>
      </c>
      <c r="M26" s="57">
        <f t="shared" si="11"/>
        <v>3.4687500000000004</v>
      </c>
      <c r="N26" s="58">
        <f t="shared" si="11"/>
        <v>4.21875</v>
      </c>
      <c r="O26" s="57">
        <f t="shared" si="11"/>
        <v>4.1875</v>
      </c>
      <c r="P26" s="58">
        <f t="shared" si="11"/>
        <v>3.34375</v>
      </c>
      <c r="Q26" s="57">
        <f t="shared" si="11"/>
        <v>3.28125</v>
      </c>
      <c r="R26" s="59">
        <f t="shared" si="11"/>
        <v>3.28125</v>
      </c>
      <c r="S26" s="57">
        <f t="shared" si="11"/>
        <v>3.3125</v>
      </c>
      <c r="T26" s="58">
        <f t="shared" si="11"/>
        <v>3.6145833333333335</v>
      </c>
      <c r="U26" s="57">
        <f t="shared" si="11"/>
        <v>3.59375</v>
      </c>
      <c r="V26" s="58">
        <f t="shared" si="11"/>
        <v>3.53125</v>
      </c>
      <c r="W26" s="57">
        <f t="shared" si="11"/>
        <v>3.5625</v>
      </c>
      <c r="X26" s="58">
        <f t="shared" si="11"/>
        <v>3.71875</v>
      </c>
      <c r="Y26" s="57">
        <f t="shared" si="11"/>
        <v>3.71875</v>
      </c>
      <c r="Z26" s="58">
        <f t="shared" si="11"/>
        <v>4.03125</v>
      </c>
      <c r="AA26" s="57">
        <f t="shared" si="11"/>
        <v>4.03125</v>
      </c>
      <c r="AB26" s="58">
        <f t="shared" si="11"/>
        <v>3.625</v>
      </c>
      <c r="AC26" s="57">
        <f t="shared" si="11"/>
        <v>3.53125</v>
      </c>
      <c r="AD26" s="58">
        <f t="shared" si="11"/>
        <v>3.71875</v>
      </c>
      <c r="AE26" s="57">
        <f t="shared" si="11"/>
        <v>3.71875</v>
      </c>
      <c r="AF26" s="58">
        <f t="shared" si="11"/>
        <v>3.7249999999999996</v>
      </c>
      <c r="AG26" s="57">
        <f t="shared" si="11"/>
        <v>3.7124999999999999</v>
      </c>
      <c r="AH26" s="60">
        <f t="shared" si="11"/>
        <v>3.5625</v>
      </c>
      <c r="AI26" s="61">
        <f t="shared" si="11"/>
        <v>3.40625</v>
      </c>
      <c r="AJ26" s="60">
        <f t="shared" si="11"/>
        <v>3.4375</v>
      </c>
      <c r="AK26" s="61">
        <f t="shared" si="11"/>
        <v>3.4375</v>
      </c>
      <c r="AL26" s="60">
        <f t="shared" si="11"/>
        <v>3.875</v>
      </c>
      <c r="AM26" s="61">
        <f t="shared" si="11"/>
        <v>3.84375</v>
      </c>
      <c r="AN26" s="60">
        <f t="shared" si="11"/>
        <v>3.28125</v>
      </c>
      <c r="AO26" s="61">
        <f t="shared" si="11"/>
        <v>3.3125</v>
      </c>
      <c r="AP26" s="60">
        <f t="shared" si="11"/>
        <v>3.09375</v>
      </c>
      <c r="AQ26" s="61">
        <f t="shared" si="11"/>
        <v>3.09375</v>
      </c>
      <c r="AR26" s="62">
        <f t="shared" si="11"/>
        <v>3.45</v>
      </c>
      <c r="AS26" s="61">
        <f t="shared" si="11"/>
        <v>3.4187499999999997</v>
      </c>
      <c r="AT26" s="63">
        <f t="shared" si="11"/>
        <v>3.6875</v>
      </c>
      <c r="AU26" s="61">
        <f t="shared" si="11"/>
        <v>3.34375</v>
      </c>
      <c r="AV26" s="64">
        <f t="shared" si="11"/>
        <v>3.5697916666666667</v>
      </c>
      <c r="AW26" s="64">
        <f t="shared" si="11"/>
        <v>3.5484374999999995</v>
      </c>
      <c r="AX26" s="65">
        <f t="shared" si="11"/>
        <v>12.694262127550482</v>
      </c>
      <c r="AY26" s="66">
        <f>MROUND(AVERAGE(AY8:AY25),0.1)</f>
        <v>12.3</v>
      </c>
      <c r="AZ26" s="10" t="s">
        <v>205</v>
      </c>
      <c r="BB26" s="10"/>
      <c r="BC26" s="49"/>
      <c r="BD26" s="49"/>
      <c r="BE26" s="49"/>
      <c r="BF26" s="49"/>
      <c r="BG26" s="49"/>
      <c r="BH26" s="49"/>
      <c r="BI26" s="49"/>
    </row>
    <row r="27" spans="2:61" x14ac:dyDescent="0.3">
      <c r="D27" s="68" t="s">
        <v>208</v>
      </c>
      <c r="E27" s="68" t="s">
        <v>208</v>
      </c>
      <c r="F27" s="52"/>
      <c r="G27" s="40"/>
      <c r="H27" s="41"/>
      <c r="I27" s="40"/>
      <c r="J27" s="42"/>
      <c r="K27" s="40"/>
      <c r="L27" s="43"/>
      <c r="M27" s="40"/>
      <c r="N27" s="44"/>
      <c r="O27" s="40"/>
      <c r="P27" s="42"/>
      <c r="Q27" s="40"/>
      <c r="R27" s="42"/>
      <c r="S27" s="40"/>
      <c r="T27" s="43"/>
      <c r="U27" s="40"/>
      <c r="V27" s="44"/>
      <c r="W27" s="40"/>
      <c r="X27" s="42"/>
      <c r="Y27" s="40"/>
      <c r="Z27" s="42"/>
      <c r="AA27" s="40"/>
      <c r="AB27" s="42"/>
      <c r="AC27" s="40"/>
      <c r="AD27" s="42"/>
      <c r="AE27" s="40"/>
      <c r="AF27" s="43"/>
      <c r="AG27" s="40"/>
      <c r="AH27" s="42"/>
      <c r="AI27" s="40"/>
      <c r="AJ27" s="42"/>
      <c r="AK27" s="40"/>
      <c r="AL27" s="42"/>
      <c r="AM27" s="40"/>
      <c r="AN27" s="42"/>
      <c r="AO27" s="40"/>
      <c r="AP27" s="42"/>
      <c r="AQ27" s="40"/>
      <c r="AR27" s="43"/>
      <c r="AS27" s="40"/>
      <c r="AT27" s="45"/>
      <c r="AU27" s="40"/>
      <c r="AV27" s="69"/>
      <c r="AW27" s="69"/>
      <c r="AX27" s="70"/>
      <c r="AY27" s="71"/>
      <c r="BC27" s="49"/>
      <c r="BD27" s="49"/>
      <c r="BE27" s="49"/>
      <c r="BF27" s="49"/>
      <c r="BG27" s="49"/>
      <c r="BH27" s="49"/>
      <c r="BI27" s="49"/>
    </row>
    <row r="28" spans="2:61" x14ac:dyDescent="0.3">
      <c r="B28" s="4" t="s">
        <v>60</v>
      </c>
      <c r="D28" s="51" t="s">
        <v>65</v>
      </c>
      <c r="E28" s="51" t="s">
        <v>65</v>
      </c>
      <c r="F28" s="52">
        <v>4.5</v>
      </c>
      <c r="G28" s="40">
        <v>5</v>
      </c>
      <c r="H28" s="41">
        <v>4.5</v>
      </c>
      <c r="I28" s="40">
        <v>4.5</v>
      </c>
      <c r="J28" s="42">
        <v>5</v>
      </c>
      <c r="K28" s="40">
        <v>5.5</v>
      </c>
      <c r="L28" s="43">
        <f t="shared" ref="L28:L38" si="12">AVERAGE(F28,H28,J28)</f>
        <v>4.666666666666667</v>
      </c>
      <c r="M28" s="40">
        <f t="shared" ref="M28:M38" si="13">AVERAGE(K28,I28,G28)</f>
        <v>5</v>
      </c>
      <c r="N28" s="44">
        <v>4</v>
      </c>
      <c r="O28" s="40">
        <v>4</v>
      </c>
      <c r="P28" s="42">
        <v>4</v>
      </c>
      <c r="Q28" s="40">
        <v>4</v>
      </c>
      <c r="R28" s="53">
        <v>4</v>
      </c>
      <c r="S28" s="40">
        <v>4</v>
      </c>
      <c r="T28" s="43">
        <f t="shared" ref="T28:T38" si="14">AVERAGE(N28,P28,R28)</f>
        <v>4</v>
      </c>
      <c r="U28" s="40">
        <f t="shared" ref="U28:U38" si="15">AVERAGE(S28,Q28,O28)</f>
        <v>4</v>
      </c>
      <c r="V28" s="44">
        <v>4.5</v>
      </c>
      <c r="W28" s="40">
        <v>4.5</v>
      </c>
      <c r="X28" s="42">
        <v>4.5</v>
      </c>
      <c r="Y28" s="40">
        <v>4.5</v>
      </c>
      <c r="Z28" s="42">
        <v>4.5</v>
      </c>
      <c r="AA28" s="40">
        <v>4.5</v>
      </c>
      <c r="AB28" s="42">
        <v>4.5</v>
      </c>
      <c r="AC28" s="40">
        <v>4.5</v>
      </c>
      <c r="AD28" s="42">
        <v>4</v>
      </c>
      <c r="AE28" s="40">
        <v>4</v>
      </c>
      <c r="AF28" s="43">
        <f t="shared" ref="AF28:AF38" si="16">AVERAGE(V28,X28,Z28,AB28,AD28)</f>
        <v>4.4000000000000004</v>
      </c>
      <c r="AG28" s="40">
        <f t="shared" ref="AG28:AG38" si="17">AVERAGE(AE28,AC28,AA28,Y28,W28)</f>
        <v>4.4000000000000004</v>
      </c>
      <c r="AH28" s="42">
        <v>4</v>
      </c>
      <c r="AI28" s="40">
        <v>4</v>
      </c>
      <c r="AJ28" s="42">
        <v>4</v>
      </c>
      <c r="AK28" s="40">
        <v>4</v>
      </c>
      <c r="AL28" s="42">
        <v>4</v>
      </c>
      <c r="AM28" s="40">
        <v>4</v>
      </c>
      <c r="AN28" s="42">
        <v>4</v>
      </c>
      <c r="AO28" s="40">
        <v>4</v>
      </c>
      <c r="AP28" s="42">
        <v>3.5</v>
      </c>
      <c r="AQ28" s="40">
        <v>4</v>
      </c>
      <c r="AR28" s="43">
        <f t="shared" ref="AR28:AR38" si="18">AVERAGE(AH28,AJ28,AL28,AN28,AP28)</f>
        <v>3.9</v>
      </c>
      <c r="AS28" s="40">
        <f t="shared" ref="AS28:AS38" si="19">AVERAGE(AQ28,AO28,AM28,AK28,AI28)</f>
        <v>4</v>
      </c>
      <c r="AT28" s="45">
        <v>3.5</v>
      </c>
      <c r="AU28" s="40">
        <v>3.5</v>
      </c>
      <c r="AV28" s="46">
        <f t="shared" ref="AV28:AW38" si="20">BC28</f>
        <v>4.2416666666666671</v>
      </c>
      <c r="AW28" s="46">
        <f t="shared" si="20"/>
        <v>4.3499999999999996</v>
      </c>
      <c r="AX28" s="47">
        <f t="shared" ref="AX28:AX38" si="21">AVERAGE(AF28,T28,L28)^0.7*AR28^1*AT28^0.3</f>
        <v>15.907997374558295</v>
      </c>
      <c r="AY28" s="48">
        <v>16.606147273135978</v>
      </c>
      <c r="BC28" s="49">
        <f t="shared" ref="BC28:BD40" si="22">AVERAGE(AR28,AF28,T28,L28)</f>
        <v>4.2416666666666671</v>
      </c>
      <c r="BD28" s="49">
        <f t="shared" si="22"/>
        <v>4.3499999999999996</v>
      </c>
      <c r="BE28" s="49">
        <v>4.2166666666666659</v>
      </c>
      <c r="BF28" s="49">
        <v>4</v>
      </c>
      <c r="BG28" s="49">
        <v>4.0666666666666664</v>
      </c>
      <c r="BH28" s="49">
        <v>4.05</v>
      </c>
      <c r="BI28" s="49">
        <v>4.05</v>
      </c>
    </row>
    <row r="29" spans="2:61" x14ac:dyDescent="0.3">
      <c r="B29" s="4" t="s">
        <v>60</v>
      </c>
      <c r="C29" s="4" t="s">
        <v>196</v>
      </c>
      <c r="D29" s="38" t="s">
        <v>69</v>
      </c>
      <c r="E29" s="38" t="s">
        <v>209</v>
      </c>
      <c r="F29" s="39">
        <v>3.5</v>
      </c>
      <c r="G29" s="40">
        <v>3.5</v>
      </c>
      <c r="H29" s="41">
        <v>4</v>
      </c>
      <c r="I29" s="40">
        <v>4</v>
      </c>
      <c r="J29" s="42">
        <v>3.5</v>
      </c>
      <c r="K29" s="40">
        <v>3.5</v>
      </c>
      <c r="L29" s="43">
        <f t="shared" si="12"/>
        <v>3.6666666666666665</v>
      </c>
      <c r="M29" s="40">
        <f t="shared" si="13"/>
        <v>3.6666666666666665</v>
      </c>
      <c r="N29" s="44">
        <v>4</v>
      </c>
      <c r="O29" s="40">
        <v>4</v>
      </c>
      <c r="P29" s="42">
        <v>3</v>
      </c>
      <c r="Q29" s="40">
        <v>3</v>
      </c>
      <c r="R29" s="53">
        <v>3</v>
      </c>
      <c r="S29" s="40">
        <v>3</v>
      </c>
      <c r="T29" s="43">
        <f t="shared" si="14"/>
        <v>3.3333333333333335</v>
      </c>
      <c r="U29" s="40">
        <f t="shared" si="15"/>
        <v>3.3333333333333335</v>
      </c>
      <c r="V29" s="44">
        <v>3.5</v>
      </c>
      <c r="W29" s="40">
        <v>3.5</v>
      </c>
      <c r="X29" s="42">
        <v>4</v>
      </c>
      <c r="Y29" s="40">
        <v>3.5</v>
      </c>
      <c r="Z29" s="42">
        <v>4</v>
      </c>
      <c r="AA29" s="40">
        <v>3.5</v>
      </c>
      <c r="AB29" s="42">
        <v>4</v>
      </c>
      <c r="AC29" s="40">
        <v>4</v>
      </c>
      <c r="AD29" s="42">
        <v>4</v>
      </c>
      <c r="AE29" s="40">
        <v>3.5</v>
      </c>
      <c r="AF29" s="43">
        <f t="shared" si="16"/>
        <v>3.9</v>
      </c>
      <c r="AG29" s="40">
        <f t="shared" si="17"/>
        <v>3.6</v>
      </c>
      <c r="AH29" s="42">
        <v>2.5</v>
      </c>
      <c r="AI29" s="40">
        <v>2.5</v>
      </c>
      <c r="AJ29" s="42">
        <v>3.5</v>
      </c>
      <c r="AK29" s="40">
        <v>3.5</v>
      </c>
      <c r="AL29" s="42">
        <v>4.5</v>
      </c>
      <c r="AM29" s="40">
        <v>4</v>
      </c>
      <c r="AN29" s="42">
        <v>3.5</v>
      </c>
      <c r="AO29" s="40">
        <v>3.5</v>
      </c>
      <c r="AP29" s="42">
        <v>3.5</v>
      </c>
      <c r="AQ29" s="40">
        <v>3.5</v>
      </c>
      <c r="AR29" s="43">
        <f t="shared" si="18"/>
        <v>3.5</v>
      </c>
      <c r="AS29" s="40">
        <f t="shared" si="19"/>
        <v>3.4</v>
      </c>
      <c r="AT29" s="45">
        <v>4.5</v>
      </c>
      <c r="AU29" s="40">
        <v>4.5</v>
      </c>
      <c r="AV29" s="46">
        <f t="shared" si="20"/>
        <v>3.6</v>
      </c>
      <c r="AW29" s="46">
        <f t="shared" si="20"/>
        <v>3.5</v>
      </c>
      <c r="AX29" s="47">
        <f t="shared" si="21"/>
        <v>13.559555990668311</v>
      </c>
      <c r="AY29" s="48">
        <v>12.917304536332663</v>
      </c>
      <c r="BC29" s="49">
        <f t="shared" si="22"/>
        <v>3.6</v>
      </c>
      <c r="BD29" s="49">
        <f t="shared" si="22"/>
        <v>3.5</v>
      </c>
      <c r="BE29" s="49"/>
      <c r="BF29" s="49"/>
      <c r="BG29" s="49"/>
      <c r="BH29" s="49"/>
      <c r="BI29" s="49"/>
    </row>
    <row r="30" spans="2:61" x14ac:dyDescent="0.3">
      <c r="B30" s="4" t="s">
        <v>60</v>
      </c>
      <c r="C30" s="4" t="s">
        <v>196</v>
      </c>
      <c r="D30" s="38" t="s">
        <v>113</v>
      </c>
      <c r="E30" s="38" t="s">
        <v>210</v>
      </c>
      <c r="F30" s="52">
        <v>3.5</v>
      </c>
      <c r="G30" s="40">
        <v>3.5</v>
      </c>
      <c r="H30" s="41">
        <v>4</v>
      </c>
      <c r="I30" s="40">
        <v>3.5</v>
      </c>
      <c r="J30" s="42">
        <v>3.5</v>
      </c>
      <c r="K30" s="40">
        <v>3.5</v>
      </c>
      <c r="L30" s="43">
        <f t="shared" si="12"/>
        <v>3.6666666666666665</v>
      </c>
      <c r="M30" s="40">
        <f t="shared" si="13"/>
        <v>3.5</v>
      </c>
      <c r="N30" s="44">
        <v>4.5</v>
      </c>
      <c r="O30" s="40">
        <v>4.5</v>
      </c>
      <c r="P30" s="42">
        <v>4</v>
      </c>
      <c r="Q30" s="40">
        <v>3.5</v>
      </c>
      <c r="R30" s="53">
        <v>3.5</v>
      </c>
      <c r="S30" s="40">
        <v>3</v>
      </c>
      <c r="T30" s="43">
        <f t="shared" si="14"/>
        <v>4</v>
      </c>
      <c r="U30" s="40">
        <f t="shared" si="15"/>
        <v>3.6666666666666665</v>
      </c>
      <c r="V30" s="44">
        <v>4</v>
      </c>
      <c r="W30" s="40">
        <v>4</v>
      </c>
      <c r="X30" s="42">
        <v>4.5</v>
      </c>
      <c r="Y30" s="40">
        <v>4</v>
      </c>
      <c r="Z30" s="42">
        <v>4.5</v>
      </c>
      <c r="AA30" s="40">
        <v>4.5</v>
      </c>
      <c r="AB30" s="42">
        <v>4</v>
      </c>
      <c r="AC30" s="40">
        <v>4</v>
      </c>
      <c r="AD30" s="42">
        <v>4</v>
      </c>
      <c r="AE30" s="40">
        <v>4</v>
      </c>
      <c r="AF30" s="43">
        <f t="shared" si="16"/>
        <v>4.2</v>
      </c>
      <c r="AG30" s="40">
        <f t="shared" si="17"/>
        <v>4.0999999999999996</v>
      </c>
      <c r="AH30" s="42">
        <v>3</v>
      </c>
      <c r="AI30" s="40">
        <v>3</v>
      </c>
      <c r="AJ30" s="42">
        <v>2.5</v>
      </c>
      <c r="AK30" s="40">
        <v>2.5</v>
      </c>
      <c r="AL30" s="42">
        <v>4</v>
      </c>
      <c r="AM30" s="40">
        <v>3.5</v>
      </c>
      <c r="AN30" s="42">
        <v>3.5</v>
      </c>
      <c r="AO30" s="40">
        <v>3.5</v>
      </c>
      <c r="AP30" s="42">
        <v>3.5</v>
      </c>
      <c r="AQ30" s="40">
        <v>3.5</v>
      </c>
      <c r="AR30" s="43">
        <f t="shared" si="18"/>
        <v>3.3</v>
      </c>
      <c r="AS30" s="40">
        <f t="shared" si="19"/>
        <v>3.2</v>
      </c>
      <c r="AT30" s="45">
        <v>4.5</v>
      </c>
      <c r="AU30" s="40">
        <v>4.5</v>
      </c>
      <c r="AV30" s="46">
        <f t="shared" si="20"/>
        <v>3.7916666666666665</v>
      </c>
      <c r="AW30" s="46">
        <f t="shared" si="20"/>
        <v>3.6166666666666667</v>
      </c>
      <c r="AX30" s="47">
        <f t="shared" si="21"/>
        <v>13.568221849753105</v>
      </c>
      <c r="AY30" s="48">
        <v>12.687780772958403</v>
      </c>
      <c r="BC30" s="49">
        <f t="shared" si="22"/>
        <v>3.7916666666666665</v>
      </c>
      <c r="BD30" s="49">
        <f t="shared" si="22"/>
        <v>3.6166666666666667</v>
      </c>
      <c r="BE30" s="49"/>
      <c r="BF30" s="49"/>
      <c r="BG30" s="49"/>
      <c r="BH30" s="49"/>
      <c r="BI30" s="49"/>
    </row>
    <row r="31" spans="2:61" x14ac:dyDescent="0.3">
      <c r="B31" s="4" t="s">
        <v>60</v>
      </c>
      <c r="D31" s="51" t="s">
        <v>82</v>
      </c>
      <c r="E31" s="51" t="s">
        <v>82</v>
      </c>
      <c r="F31" s="52">
        <v>4</v>
      </c>
      <c r="G31" s="40">
        <v>3.5</v>
      </c>
      <c r="H31" s="41">
        <v>3.5</v>
      </c>
      <c r="I31" s="40">
        <v>4</v>
      </c>
      <c r="J31" s="42">
        <v>3.5</v>
      </c>
      <c r="K31" s="40">
        <v>4</v>
      </c>
      <c r="L31" s="43">
        <f t="shared" si="12"/>
        <v>3.6666666666666665</v>
      </c>
      <c r="M31" s="40">
        <f t="shared" si="13"/>
        <v>3.8333333333333335</v>
      </c>
      <c r="N31" s="44">
        <v>4.5</v>
      </c>
      <c r="O31" s="40">
        <v>4.5</v>
      </c>
      <c r="P31" s="42">
        <v>3.5</v>
      </c>
      <c r="Q31" s="40">
        <v>3</v>
      </c>
      <c r="R31" s="53">
        <v>4</v>
      </c>
      <c r="S31" s="40">
        <v>4</v>
      </c>
      <c r="T31" s="43">
        <f t="shared" si="14"/>
        <v>4</v>
      </c>
      <c r="U31" s="40">
        <f t="shared" si="15"/>
        <v>3.8333333333333335</v>
      </c>
      <c r="V31" s="44">
        <v>4.5</v>
      </c>
      <c r="W31" s="40">
        <v>4.5</v>
      </c>
      <c r="X31" s="42">
        <v>4.5</v>
      </c>
      <c r="Y31" s="40">
        <v>4.5</v>
      </c>
      <c r="Z31" s="42">
        <v>5</v>
      </c>
      <c r="AA31" s="40">
        <v>5</v>
      </c>
      <c r="AB31" s="42">
        <v>4.5</v>
      </c>
      <c r="AC31" s="40">
        <v>4.5</v>
      </c>
      <c r="AD31" s="42">
        <v>3.5</v>
      </c>
      <c r="AE31" s="40">
        <v>3.5</v>
      </c>
      <c r="AF31" s="43">
        <f t="shared" si="16"/>
        <v>4.4000000000000004</v>
      </c>
      <c r="AG31" s="40">
        <f t="shared" si="17"/>
        <v>4.4000000000000004</v>
      </c>
      <c r="AH31" s="42">
        <v>4</v>
      </c>
      <c r="AI31" s="40">
        <v>4</v>
      </c>
      <c r="AJ31" s="42">
        <v>3.5</v>
      </c>
      <c r="AK31" s="40">
        <v>3.5</v>
      </c>
      <c r="AL31" s="42">
        <v>4.5</v>
      </c>
      <c r="AM31" s="40">
        <v>4.5</v>
      </c>
      <c r="AN31" s="42">
        <v>4</v>
      </c>
      <c r="AO31" s="40">
        <v>4</v>
      </c>
      <c r="AP31" s="42">
        <v>3</v>
      </c>
      <c r="AQ31" s="40">
        <v>3.5</v>
      </c>
      <c r="AR31" s="43">
        <f t="shared" si="18"/>
        <v>3.8</v>
      </c>
      <c r="AS31" s="40">
        <f t="shared" si="19"/>
        <v>3.9</v>
      </c>
      <c r="AT31" s="45">
        <v>3.5</v>
      </c>
      <c r="AU31" s="40">
        <v>3.5</v>
      </c>
      <c r="AV31" s="46">
        <f t="shared" si="20"/>
        <v>3.9666666666666663</v>
      </c>
      <c r="AW31" s="46">
        <f t="shared" si="20"/>
        <v>3.9916666666666671</v>
      </c>
      <c r="AX31" s="47">
        <f t="shared" si="21"/>
        <v>14.659874509021034</v>
      </c>
      <c r="AY31" s="48">
        <v>15.045660680311064</v>
      </c>
      <c r="BC31" s="49">
        <f t="shared" si="22"/>
        <v>3.9666666666666663</v>
      </c>
      <c r="BD31" s="49">
        <f t="shared" si="22"/>
        <v>3.9916666666666671</v>
      </c>
      <c r="BE31" s="49">
        <v>4.1166666666666671</v>
      </c>
      <c r="BF31" s="49">
        <v>3.9416666666666669</v>
      </c>
      <c r="BG31" s="72">
        <v>3.7333333333333338</v>
      </c>
      <c r="BH31" s="72">
        <v>3.8416666666666663</v>
      </c>
      <c r="BI31" s="72">
        <v>3.9499999999999997</v>
      </c>
    </row>
    <row r="32" spans="2:61" x14ac:dyDescent="0.3">
      <c r="B32" s="4" t="s">
        <v>60</v>
      </c>
      <c r="C32" s="4" t="s">
        <v>196</v>
      </c>
      <c r="D32" s="38" t="s">
        <v>114</v>
      </c>
      <c r="E32" s="38" t="s">
        <v>211</v>
      </c>
      <c r="F32" s="52">
        <v>3</v>
      </c>
      <c r="G32" s="40">
        <v>3</v>
      </c>
      <c r="H32" s="41">
        <v>2.5</v>
      </c>
      <c r="I32" s="40">
        <v>2.5</v>
      </c>
      <c r="J32" s="42">
        <v>3</v>
      </c>
      <c r="K32" s="40">
        <v>3</v>
      </c>
      <c r="L32" s="43">
        <f t="shared" si="12"/>
        <v>2.8333333333333335</v>
      </c>
      <c r="M32" s="40">
        <f t="shared" si="13"/>
        <v>2.8333333333333335</v>
      </c>
      <c r="N32" s="44">
        <v>3.5</v>
      </c>
      <c r="O32" s="40">
        <v>3.5</v>
      </c>
      <c r="P32" s="42">
        <v>3</v>
      </c>
      <c r="Q32" s="40">
        <v>2.5</v>
      </c>
      <c r="R32" s="53">
        <v>3</v>
      </c>
      <c r="S32" s="40">
        <v>3</v>
      </c>
      <c r="T32" s="43">
        <f t="shared" si="14"/>
        <v>3.1666666666666665</v>
      </c>
      <c r="U32" s="40">
        <f t="shared" si="15"/>
        <v>3</v>
      </c>
      <c r="V32" s="44">
        <v>2.5</v>
      </c>
      <c r="W32" s="40">
        <v>2</v>
      </c>
      <c r="X32" s="42">
        <v>3</v>
      </c>
      <c r="Y32" s="40">
        <v>3</v>
      </c>
      <c r="Z32" s="42">
        <v>3.5</v>
      </c>
      <c r="AA32" s="40">
        <v>3</v>
      </c>
      <c r="AB32" s="42">
        <v>3.5</v>
      </c>
      <c r="AC32" s="40">
        <v>3.5</v>
      </c>
      <c r="AD32" s="42">
        <v>2.5</v>
      </c>
      <c r="AE32" s="40">
        <v>2.5</v>
      </c>
      <c r="AF32" s="43">
        <f t="shared" si="16"/>
        <v>3</v>
      </c>
      <c r="AG32" s="40">
        <f t="shared" si="17"/>
        <v>2.8</v>
      </c>
      <c r="AH32" s="42">
        <v>3.5</v>
      </c>
      <c r="AI32" s="40">
        <v>2.5</v>
      </c>
      <c r="AJ32" s="42">
        <v>3</v>
      </c>
      <c r="AK32" s="40">
        <v>2</v>
      </c>
      <c r="AL32" s="42">
        <v>3</v>
      </c>
      <c r="AM32" s="40">
        <v>2</v>
      </c>
      <c r="AN32" s="42">
        <v>2</v>
      </c>
      <c r="AO32" s="40">
        <v>1.5</v>
      </c>
      <c r="AP32" s="42">
        <v>2.5</v>
      </c>
      <c r="AQ32" s="40">
        <v>2.5</v>
      </c>
      <c r="AR32" s="43">
        <f t="shared" si="18"/>
        <v>2.8</v>
      </c>
      <c r="AS32" s="40">
        <f t="shared" si="19"/>
        <v>2.1</v>
      </c>
      <c r="AT32" s="45">
        <v>3.5</v>
      </c>
      <c r="AU32" s="40">
        <v>3.5</v>
      </c>
      <c r="AV32" s="46">
        <f t="shared" si="20"/>
        <v>2.95</v>
      </c>
      <c r="AW32" s="46">
        <f t="shared" si="20"/>
        <v>2.6833333333333336</v>
      </c>
      <c r="AX32" s="47">
        <f t="shared" si="21"/>
        <v>8.7975819894209035</v>
      </c>
      <c r="AY32" s="48">
        <v>6.4088452675504008</v>
      </c>
      <c r="BC32" s="49">
        <f t="shared" si="22"/>
        <v>2.95</v>
      </c>
      <c r="BD32" s="49">
        <f t="shared" si="22"/>
        <v>2.6833333333333336</v>
      </c>
      <c r="BE32" s="49"/>
      <c r="BF32" s="49"/>
      <c r="BG32" s="49"/>
      <c r="BH32" s="49"/>
      <c r="BI32" s="49"/>
    </row>
    <row r="33" spans="2:62" x14ac:dyDescent="0.3">
      <c r="B33" s="4" t="s">
        <v>60</v>
      </c>
      <c r="D33" s="51" t="s">
        <v>85</v>
      </c>
      <c r="E33" s="51" t="s">
        <v>85</v>
      </c>
      <c r="F33" s="52">
        <v>3.5</v>
      </c>
      <c r="G33" s="40">
        <v>3.5</v>
      </c>
      <c r="H33" s="41">
        <v>3</v>
      </c>
      <c r="I33" s="40">
        <v>3</v>
      </c>
      <c r="J33" s="42">
        <v>4</v>
      </c>
      <c r="K33" s="40">
        <v>4</v>
      </c>
      <c r="L33" s="43">
        <f t="shared" si="12"/>
        <v>3.5</v>
      </c>
      <c r="M33" s="40">
        <f t="shared" si="13"/>
        <v>3.5</v>
      </c>
      <c r="N33" s="44">
        <v>4.5</v>
      </c>
      <c r="O33" s="40">
        <v>4.5</v>
      </c>
      <c r="P33" s="42">
        <v>4</v>
      </c>
      <c r="Q33" s="40">
        <v>4</v>
      </c>
      <c r="R33" s="53">
        <v>4</v>
      </c>
      <c r="S33" s="40">
        <v>4</v>
      </c>
      <c r="T33" s="43">
        <f t="shared" si="14"/>
        <v>4.166666666666667</v>
      </c>
      <c r="U33" s="40">
        <f t="shared" si="15"/>
        <v>4.166666666666667</v>
      </c>
      <c r="V33" s="44">
        <v>3.5</v>
      </c>
      <c r="W33" s="40">
        <v>3.5</v>
      </c>
      <c r="X33" s="42">
        <v>4.5</v>
      </c>
      <c r="Y33" s="40">
        <v>4.5</v>
      </c>
      <c r="Z33" s="42">
        <v>4</v>
      </c>
      <c r="AA33" s="40">
        <v>4</v>
      </c>
      <c r="AB33" s="42">
        <v>3.5</v>
      </c>
      <c r="AC33" s="40">
        <v>3.5</v>
      </c>
      <c r="AD33" s="42">
        <v>4</v>
      </c>
      <c r="AE33" s="40">
        <v>4</v>
      </c>
      <c r="AF33" s="43">
        <f t="shared" si="16"/>
        <v>3.9</v>
      </c>
      <c r="AG33" s="40">
        <f t="shared" si="17"/>
        <v>3.9</v>
      </c>
      <c r="AH33" s="42">
        <v>3.5</v>
      </c>
      <c r="AI33" s="40">
        <v>3.5</v>
      </c>
      <c r="AJ33" s="42">
        <v>4</v>
      </c>
      <c r="AK33" s="40">
        <v>4</v>
      </c>
      <c r="AL33" s="42">
        <v>3.5</v>
      </c>
      <c r="AM33" s="40">
        <v>3.5</v>
      </c>
      <c r="AN33" s="42">
        <v>3.5</v>
      </c>
      <c r="AO33" s="40">
        <v>3.5</v>
      </c>
      <c r="AP33" s="42">
        <v>3.5</v>
      </c>
      <c r="AQ33" s="40">
        <v>3.5</v>
      </c>
      <c r="AR33" s="43">
        <f t="shared" si="18"/>
        <v>3.6</v>
      </c>
      <c r="AS33" s="40">
        <f t="shared" si="19"/>
        <v>3.6</v>
      </c>
      <c r="AT33" s="45">
        <v>3.5</v>
      </c>
      <c r="AU33" s="40">
        <v>3.5</v>
      </c>
      <c r="AV33" s="46">
        <f t="shared" si="20"/>
        <v>3.791666666666667</v>
      </c>
      <c r="AW33" s="46">
        <f t="shared" si="20"/>
        <v>3.791666666666667</v>
      </c>
      <c r="AX33" s="47">
        <f t="shared" si="21"/>
        <v>13.482914788927493</v>
      </c>
      <c r="AY33" s="48">
        <v>13.482914788927493</v>
      </c>
      <c r="BC33" s="49">
        <f t="shared" si="22"/>
        <v>3.791666666666667</v>
      </c>
      <c r="BD33" s="49">
        <f t="shared" si="22"/>
        <v>3.791666666666667</v>
      </c>
      <c r="BE33" s="49">
        <v>3.7416666666666667</v>
      </c>
      <c r="BF33" s="49">
        <v>3.5833333333333335</v>
      </c>
      <c r="BG33" s="49">
        <v>3.75</v>
      </c>
      <c r="BH33" s="49">
        <v>3.75</v>
      </c>
      <c r="BI33" s="49">
        <v>3.75</v>
      </c>
    </row>
    <row r="34" spans="2:62" x14ac:dyDescent="0.3">
      <c r="B34" s="4" t="s">
        <v>60</v>
      </c>
      <c r="C34" s="4" t="s">
        <v>196</v>
      </c>
      <c r="D34" s="38" t="s">
        <v>86</v>
      </c>
      <c r="E34" s="38" t="s">
        <v>212</v>
      </c>
      <c r="F34" s="52">
        <v>3</v>
      </c>
      <c r="G34" s="40">
        <v>3</v>
      </c>
      <c r="H34" s="41">
        <v>3</v>
      </c>
      <c r="I34" s="40">
        <v>2</v>
      </c>
      <c r="J34" s="42">
        <v>3</v>
      </c>
      <c r="K34" s="40">
        <v>3</v>
      </c>
      <c r="L34" s="43">
        <f t="shared" si="12"/>
        <v>3</v>
      </c>
      <c r="M34" s="40">
        <f t="shared" si="13"/>
        <v>2.6666666666666665</v>
      </c>
      <c r="N34" s="44">
        <v>4</v>
      </c>
      <c r="O34" s="40">
        <v>4</v>
      </c>
      <c r="P34" s="42">
        <v>3.5</v>
      </c>
      <c r="Q34" s="40">
        <v>3.5</v>
      </c>
      <c r="R34" s="53">
        <v>2.5</v>
      </c>
      <c r="S34" s="40">
        <v>2.5</v>
      </c>
      <c r="T34" s="43">
        <f t="shared" si="14"/>
        <v>3.3333333333333335</v>
      </c>
      <c r="U34" s="40">
        <f t="shared" si="15"/>
        <v>3.3333333333333335</v>
      </c>
      <c r="V34" s="44">
        <v>3</v>
      </c>
      <c r="W34" s="40">
        <v>3</v>
      </c>
      <c r="X34" s="42">
        <v>3</v>
      </c>
      <c r="Y34" s="40">
        <v>2.5</v>
      </c>
      <c r="Z34" s="42">
        <v>4.5</v>
      </c>
      <c r="AA34" s="40">
        <v>4.5</v>
      </c>
      <c r="AB34" s="42">
        <v>3.5</v>
      </c>
      <c r="AC34" s="40">
        <v>3.5</v>
      </c>
      <c r="AD34" s="42">
        <v>4</v>
      </c>
      <c r="AE34" s="40">
        <v>4.5</v>
      </c>
      <c r="AF34" s="43">
        <f t="shared" si="16"/>
        <v>3.6</v>
      </c>
      <c r="AG34" s="40">
        <f t="shared" si="17"/>
        <v>3.6</v>
      </c>
      <c r="AH34" s="42">
        <v>4</v>
      </c>
      <c r="AI34" s="40">
        <v>4</v>
      </c>
      <c r="AJ34" s="42">
        <v>3</v>
      </c>
      <c r="AK34" s="40">
        <v>3</v>
      </c>
      <c r="AL34" s="42">
        <v>4</v>
      </c>
      <c r="AM34" s="40">
        <v>3.5</v>
      </c>
      <c r="AN34" s="42">
        <v>2.5</v>
      </c>
      <c r="AO34" s="40">
        <v>2.5</v>
      </c>
      <c r="AP34" s="42">
        <v>3</v>
      </c>
      <c r="AQ34" s="40">
        <v>2.5</v>
      </c>
      <c r="AR34" s="43">
        <f t="shared" si="18"/>
        <v>3.3</v>
      </c>
      <c r="AS34" s="40">
        <f t="shared" si="19"/>
        <v>3.1</v>
      </c>
      <c r="AT34" s="45">
        <v>4.5</v>
      </c>
      <c r="AU34" s="40">
        <v>3.5</v>
      </c>
      <c r="AV34" s="46">
        <f t="shared" si="20"/>
        <v>3.3083333333333336</v>
      </c>
      <c r="AW34" s="46">
        <f t="shared" si="20"/>
        <v>3.1749999999999998</v>
      </c>
      <c r="AX34" s="47">
        <f t="shared" si="21"/>
        <v>11.980069078563677</v>
      </c>
      <c r="AY34" s="48">
        <v>10.190302868308514</v>
      </c>
      <c r="BC34" s="49">
        <f t="shared" si="22"/>
        <v>3.3083333333333336</v>
      </c>
      <c r="BD34" s="49">
        <f t="shared" si="22"/>
        <v>3.1749999999999998</v>
      </c>
      <c r="BE34" s="49">
        <v>3.2166666666666668</v>
      </c>
      <c r="BF34" s="49">
        <v>3.3</v>
      </c>
      <c r="BG34" s="49">
        <v>3.3250000000000002</v>
      </c>
      <c r="BH34" s="49">
        <v>3.416666666666667</v>
      </c>
      <c r="BI34" s="49">
        <v>3.416666666666667</v>
      </c>
      <c r="BJ34" s="73"/>
    </row>
    <row r="35" spans="2:62" x14ac:dyDescent="0.3">
      <c r="B35" s="4" t="s">
        <v>60</v>
      </c>
      <c r="C35" s="4" t="s">
        <v>193</v>
      </c>
      <c r="D35" s="38" t="s">
        <v>87</v>
      </c>
      <c r="E35" s="38" t="s">
        <v>213</v>
      </c>
      <c r="F35" s="52">
        <v>3</v>
      </c>
      <c r="G35" s="40">
        <v>2.5</v>
      </c>
      <c r="H35" s="41">
        <v>2.5</v>
      </c>
      <c r="I35" s="40">
        <v>2.5</v>
      </c>
      <c r="J35" s="42">
        <v>3</v>
      </c>
      <c r="K35" s="40">
        <v>3</v>
      </c>
      <c r="L35" s="43">
        <f t="shared" si="12"/>
        <v>2.8333333333333335</v>
      </c>
      <c r="M35" s="40">
        <f t="shared" si="13"/>
        <v>2.6666666666666665</v>
      </c>
      <c r="N35" s="44">
        <v>4</v>
      </c>
      <c r="O35" s="40">
        <v>4</v>
      </c>
      <c r="P35" s="42">
        <v>4</v>
      </c>
      <c r="Q35" s="40">
        <v>3.5</v>
      </c>
      <c r="R35" s="53">
        <v>2.5</v>
      </c>
      <c r="S35" s="40">
        <v>2.5</v>
      </c>
      <c r="T35" s="43">
        <f t="shared" si="14"/>
        <v>3.5</v>
      </c>
      <c r="U35" s="40">
        <f t="shared" si="15"/>
        <v>3.3333333333333335</v>
      </c>
      <c r="V35" s="44">
        <v>2.5</v>
      </c>
      <c r="W35" s="40">
        <v>2.5</v>
      </c>
      <c r="X35" s="42">
        <v>3</v>
      </c>
      <c r="Y35" s="40">
        <v>3</v>
      </c>
      <c r="Z35" s="42">
        <v>3</v>
      </c>
      <c r="AA35" s="40">
        <v>3</v>
      </c>
      <c r="AB35" s="42">
        <v>2.5</v>
      </c>
      <c r="AC35" s="40">
        <v>2.5</v>
      </c>
      <c r="AD35" s="42">
        <v>2.5</v>
      </c>
      <c r="AE35" s="40">
        <v>2.5</v>
      </c>
      <c r="AF35" s="43">
        <f t="shared" si="16"/>
        <v>2.7</v>
      </c>
      <c r="AG35" s="40">
        <f t="shared" si="17"/>
        <v>2.7</v>
      </c>
      <c r="AH35" s="42">
        <v>2</v>
      </c>
      <c r="AI35" s="40">
        <v>2</v>
      </c>
      <c r="AJ35" s="42">
        <v>3</v>
      </c>
      <c r="AK35" s="40">
        <v>3</v>
      </c>
      <c r="AL35" s="42">
        <v>3.5</v>
      </c>
      <c r="AM35" s="40">
        <v>3.5</v>
      </c>
      <c r="AN35" s="42">
        <v>2</v>
      </c>
      <c r="AO35" s="40">
        <v>2</v>
      </c>
      <c r="AP35" s="42">
        <v>2</v>
      </c>
      <c r="AQ35" s="40">
        <v>2</v>
      </c>
      <c r="AR35" s="43">
        <f t="shared" si="18"/>
        <v>2.5</v>
      </c>
      <c r="AS35" s="40">
        <f t="shared" si="19"/>
        <v>2.5</v>
      </c>
      <c r="AT35" s="45">
        <v>3.5</v>
      </c>
      <c r="AU35" s="40">
        <v>3.5</v>
      </c>
      <c r="AV35" s="46">
        <f t="shared" si="20"/>
        <v>2.8833333333333333</v>
      </c>
      <c r="AW35" s="46">
        <f t="shared" si="20"/>
        <v>2.8</v>
      </c>
      <c r="AX35" s="47">
        <f t="shared" si="21"/>
        <v>7.8753373966059357</v>
      </c>
      <c r="AY35" s="48">
        <v>7.6707710496902051</v>
      </c>
      <c r="BC35" s="49">
        <f t="shared" si="22"/>
        <v>2.8833333333333333</v>
      </c>
      <c r="BD35" s="49">
        <f t="shared" si="22"/>
        <v>2.8</v>
      </c>
      <c r="BE35" s="49">
        <v>2.7833333333333332</v>
      </c>
      <c r="BF35" s="49">
        <v>2.75</v>
      </c>
      <c r="BG35" s="49">
        <v>2.8583333333333334</v>
      </c>
      <c r="BH35" s="49">
        <v>3.2583333333333333</v>
      </c>
      <c r="BI35" s="49">
        <v>3.2583333333333333</v>
      </c>
    </row>
    <row r="36" spans="2:62" x14ac:dyDescent="0.3">
      <c r="D36" s="38" t="s">
        <v>90</v>
      </c>
      <c r="E36" s="38" t="s">
        <v>90</v>
      </c>
      <c r="F36" s="52">
        <v>4.5</v>
      </c>
      <c r="G36" s="40"/>
      <c r="H36" s="41">
        <v>4</v>
      </c>
      <c r="I36" s="40"/>
      <c r="J36" s="42">
        <v>2</v>
      </c>
      <c r="K36" s="40"/>
      <c r="L36" s="43">
        <f t="shared" si="12"/>
        <v>3.5</v>
      </c>
      <c r="M36" s="40"/>
      <c r="N36" s="44">
        <v>4.5</v>
      </c>
      <c r="O36" s="40"/>
      <c r="P36" s="42">
        <v>3.5</v>
      </c>
      <c r="Q36" s="40"/>
      <c r="R36" s="53">
        <v>3.5</v>
      </c>
      <c r="S36" s="40"/>
      <c r="T36" s="43">
        <f t="shared" si="14"/>
        <v>3.8333333333333335</v>
      </c>
      <c r="U36" s="40"/>
      <c r="V36" s="44">
        <v>4</v>
      </c>
      <c r="W36" s="40"/>
      <c r="X36" s="42">
        <v>4.5</v>
      </c>
      <c r="Y36" s="40"/>
      <c r="Z36" s="42">
        <v>5</v>
      </c>
      <c r="AA36" s="40"/>
      <c r="AB36" s="42">
        <v>4</v>
      </c>
      <c r="AC36" s="40"/>
      <c r="AD36" s="42">
        <v>5</v>
      </c>
      <c r="AE36" s="40"/>
      <c r="AF36" s="43">
        <f t="shared" si="16"/>
        <v>4.5</v>
      </c>
      <c r="AG36" s="40"/>
      <c r="AH36" s="42">
        <v>3</v>
      </c>
      <c r="AI36" s="40"/>
      <c r="AJ36" s="42">
        <v>4.5</v>
      </c>
      <c r="AK36" s="40"/>
      <c r="AL36" s="42">
        <v>4</v>
      </c>
      <c r="AM36" s="40"/>
      <c r="AN36" s="42">
        <v>3.5</v>
      </c>
      <c r="AO36" s="40"/>
      <c r="AP36" s="42">
        <v>3</v>
      </c>
      <c r="AQ36" s="40"/>
      <c r="AR36" s="43">
        <f t="shared" si="18"/>
        <v>3.6</v>
      </c>
      <c r="AS36" s="40"/>
      <c r="AT36" s="45">
        <v>3.5</v>
      </c>
      <c r="AU36" s="40"/>
      <c r="AV36" s="46">
        <f t="shared" si="20"/>
        <v>3.8583333333333334</v>
      </c>
      <c r="AW36" s="46"/>
      <c r="AX36" s="47">
        <f t="shared" si="21"/>
        <v>13.699761438198449</v>
      </c>
      <c r="AY36" s="48"/>
      <c r="BC36" s="49">
        <f t="shared" si="22"/>
        <v>3.8583333333333334</v>
      </c>
      <c r="BD36" s="49"/>
      <c r="BE36" s="49"/>
      <c r="BF36" s="49"/>
      <c r="BG36" s="49"/>
      <c r="BH36" s="49"/>
      <c r="BI36" s="49"/>
    </row>
    <row r="37" spans="2:62" x14ac:dyDescent="0.3">
      <c r="B37" s="4" t="s">
        <v>60</v>
      </c>
      <c r="C37" s="4" t="s">
        <v>193</v>
      </c>
      <c r="D37" s="38" t="s">
        <v>92</v>
      </c>
      <c r="E37" s="38" t="s">
        <v>214</v>
      </c>
      <c r="F37" s="52">
        <v>3.5</v>
      </c>
      <c r="G37" s="40">
        <v>3.5</v>
      </c>
      <c r="H37" s="41">
        <v>3.5</v>
      </c>
      <c r="I37" s="40">
        <v>3.5</v>
      </c>
      <c r="J37" s="42">
        <v>3</v>
      </c>
      <c r="K37" s="40">
        <v>3</v>
      </c>
      <c r="L37" s="43">
        <f t="shared" si="12"/>
        <v>3.3333333333333335</v>
      </c>
      <c r="M37" s="40">
        <f t="shared" si="13"/>
        <v>3.3333333333333335</v>
      </c>
      <c r="N37" s="44">
        <v>5</v>
      </c>
      <c r="O37" s="40">
        <v>4.5</v>
      </c>
      <c r="P37" s="42">
        <v>3</v>
      </c>
      <c r="Q37" s="40">
        <v>3</v>
      </c>
      <c r="R37" s="53">
        <v>2.5</v>
      </c>
      <c r="S37" s="40">
        <v>2.5</v>
      </c>
      <c r="T37" s="43">
        <f t="shared" si="14"/>
        <v>3.5</v>
      </c>
      <c r="U37" s="40">
        <f t="shared" si="15"/>
        <v>3.3333333333333335</v>
      </c>
      <c r="V37" s="44">
        <v>3.5</v>
      </c>
      <c r="W37" s="40">
        <v>3.5</v>
      </c>
      <c r="X37" s="42">
        <v>3</v>
      </c>
      <c r="Y37" s="40">
        <v>3</v>
      </c>
      <c r="Z37" s="42">
        <v>3</v>
      </c>
      <c r="AA37" s="40">
        <v>3</v>
      </c>
      <c r="AB37" s="42">
        <v>3.5</v>
      </c>
      <c r="AC37" s="40">
        <v>3.5</v>
      </c>
      <c r="AD37" s="42">
        <v>3</v>
      </c>
      <c r="AE37" s="40">
        <v>3</v>
      </c>
      <c r="AF37" s="43">
        <f t="shared" si="16"/>
        <v>3.2</v>
      </c>
      <c r="AG37" s="40">
        <f t="shared" si="17"/>
        <v>3.2</v>
      </c>
      <c r="AH37" s="42">
        <v>2.5</v>
      </c>
      <c r="AI37" s="40">
        <v>2.5</v>
      </c>
      <c r="AJ37" s="42">
        <v>3</v>
      </c>
      <c r="AK37" s="40">
        <v>3</v>
      </c>
      <c r="AL37" s="42">
        <v>3.5</v>
      </c>
      <c r="AM37" s="40">
        <v>3.5</v>
      </c>
      <c r="AN37" s="42">
        <v>3</v>
      </c>
      <c r="AO37" s="40">
        <v>3</v>
      </c>
      <c r="AP37" s="42">
        <v>3</v>
      </c>
      <c r="AQ37" s="40">
        <v>3.5</v>
      </c>
      <c r="AR37" s="43">
        <f t="shared" si="18"/>
        <v>3</v>
      </c>
      <c r="AS37" s="40">
        <f t="shared" si="19"/>
        <v>3.1</v>
      </c>
      <c r="AT37" s="45">
        <v>3</v>
      </c>
      <c r="AU37" s="40">
        <v>2.5</v>
      </c>
      <c r="AV37" s="46">
        <f t="shared" si="20"/>
        <v>3.2583333333333333</v>
      </c>
      <c r="AW37" s="46">
        <f t="shared" si="20"/>
        <v>3.2416666666666671</v>
      </c>
      <c r="AX37" s="47">
        <f t="shared" si="21"/>
        <v>9.7114576683583209</v>
      </c>
      <c r="AY37" s="48">
        <v>9.3902712493624563</v>
      </c>
      <c r="BC37" s="49">
        <f t="shared" si="22"/>
        <v>3.2583333333333333</v>
      </c>
      <c r="BD37" s="49">
        <f t="shared" si="22"/>
        <v>3.2416666666666671</v>
      </c>
      <c r="BE37" s="49">
        <v>3.2666666666666666</v>
      </c>
      <c r="BF37" s="49">
        <v>3.3083333333333331</v>
      </c>
      <c r="BG37" s="49">
        <v>3.4583333333333339</v>
      </c>
      <c r="BH37" s="49">
        <v>3.3916666666666666</v>
      </c>
      <c r="BI37" s="49">
        <v>3.3916666666666666</v>
      </c>
    </row>
    <row r="38" spans="2:62" x14ac:dyDescent="0.3">
      <c r="B38" s="4" t="s">
        <v>60</v>
      </c>
      <c r="D38" s="51" t="s">
        <v>95</v>
      </c>
      <c r="E38" s="51" t="s">
        <v>95</v>
      </c>
      <c r="F38" s="52">
        <v>5</v>
      </c>
      <c r="G38" s="40">
        <v>5</v>
      </c>
      <c r="H38" s="41">
        <v>4.5</v>
      </c>
      <c r="I38" s="40">
        <v>4</v>
      </c>
      <c r="J38" s="42">
        <v>5</v>
      </c>
      <c r="K38" s="40">
        <v>5</v>
      </c>
      <c r="L38" s="43">
        <f t="shared" si="12"/>
        <v>4.833333333333333</v>
      </c>
      <c r="M38" s="40">
        <f t="shared" si="13"/>
        <v>4.666666666666667</v>
      </c>
      <c r="N38" s="44">
        <v>3.5</v>
      </c>
      <c r="O38" s="40">
        <v>3.5</v>
      </c>
      <c r="P38" s="42">
        <v>4</v>
      </c>
      <c r="Q38" s="40">
        <v>4</v>
      </c>
      <c r="R38" s="53">
        <v>4.5</v>
      </c>
      <c r="S38" s="40">
        <v>4.5</v>
      </c>
      <c r="T38" s="43">
        <f t="shared" si="14"/>
        <v>4</v>
      </c>
      <c r="U38" s="40">
        <f t="shared" si="15"/>
        <v>4</v>
      </c>
      <c r="V38" s="44">
        <v>4.5</v>
      </c>
      <c r="W38" s="40">
        <v>4</v>
      </c>
      <c r="X38" s="42">
        <v>4.5</v>
      </c>
      <c r="Y38" s="40">
        <v>4</v>
      </c>
      <c r="Z38" s="42">
        <v>5</v>
      </c>
      <c r="AA38" s="40">
        <v>4.5</v>
      </c>
      <c r="AB38" s="42">
        <v>4.5</v>
      </c>
      <c r="AC38" s="40">
        <v>4</v>
      </c>
      <c r="AD38" s="42">
        <v>4</v>
      </c>
      <c r="AE38" s="40">
        <v>4</v>
      </c>
      <c r="AF38" s="43">
        <f t="shared" si="16"/>
        <v>4.5</v>
      </c>
      <c r="AG38" s="40">
        <f t="shared" si="17"/>
        <v>4.0999999999999996</v>
      </c>
      <c r="AH38" s="42">
        <v>4</v>
      </c>
      <c r="AI38" s="40">
        <v>4</v>
      </c>
      <c r="AJ38" s="42">
        <v>4.5</v>
      </c>
      <c r="AK38" s="40">
        <v>4.5</v>
      </c>
      <c r="AL38" s="42">
        <v>4</v>
      </c>
      <c r="AM38" s="40">
        <v>4</v>
      </c>
      <c r="AN38" s="42">
        <v>4</v>
      </c>
      <c r="AO38" s="40">
        <v>3</v>
      </c>
      <c r="AP38" s="42">
        <v>3.5</v>
      </c>
      <c r="AQ38" s="40">
        <v>3</v>
      </c>
      <c r="AR38" s="43">
        <f t="shared" si="18"/>
        <v>4</v>
      </c>
      <c r="AS38" s="40">
        <f t="shared" si="19"/>
        <v>3.7</v>
      </c>
      <c r="AT38" s="45">
        <v>3</v>
      </c>
      <c r="AU38" s="40">
        <v>2.5</v>
      </c>
      <c r="AV38" s="46">
        <f t="shared" si="20"/>
        <v>4.333333333333333</v>
      </c>
      <c r="AW38" s="46">
        <f t="shared" si="20"/>
        <v>4.1166666666666671</v>
      </c>
      <c r="AX38" s="47">
        <f t="shared" si="21"/>
        <v>15.800419044179302</v>
      </c>
      <c r="AY38" s="48">
        <v>13.423108846235447</v>
      </c>
      <c r="BC38" s="49">
        <f t="shared" si="22"/>
        <v>4.333333333333333</v>
      </c>
      <c r="BD38" s="49">
        <f t="shared" si="22"/>
        <v>4.1166666666666671</v>
      </c>
      <c r="BE38" s="49">
        <v>4.2750000000000004</v>
      </c>
      <c r="BF38" s="49">
        <v>4.208333333333333</v>
      </c>
      <c r="BG38" s="49">
        <v>4.2166666666666668</v>
      </c>
      <c r="BH38" s="49">
        <v>4.1916666666666664</v>
      </c>
      <c r="BI38" s="49">
        <v>4.1916666666666664</v>
      </c>
    </row>
    <row r="39" spans="2:62" s="67" customFormat="1" x14ac:dyDescent="0.3">
      <c r="B39" s="54"/>
      <c r="C39" s="54"/>
      <c r="D39" s="74" t="s">
        <v>101</v>
      </c>
      <c r="E39" s="74" t="s">
        <v>101</v>
      </c>
      <c r="F39" s="56">
        <f>AVERAGE(F28:F38)</f>
        <v>3.7272727272727271</v>
      </c>
      <c r="G39" s="61">
        <f t="shared" ref="G39:AY39" si="23">AVERAGE(G28:G38)</f>
        <v>3.6</v>
      </c>
      <c r="H39" s="58">
        <f>AVERAGE(H28:H38)</f>
        <v>3.5454545454545454</v>
      </c>
      <c r="I39" s="61">
        <f>AVERAGE(I28:I38)</f>
        <v>3.35</v>
      </c>
      <c r="J39" s="60">
        <f>AVERAGE(J28:J38)</f>
        <v>3.5</v>
      </c>
      <c r="K39" s="61">
        <f t="shared" si="23"/>
        <v>3.75</v>
      </c>
      <c r="L39" s="75">
        <f t="shared" si="23"/>
        <v>3.5909090909090908</v>
      </c>
      <c r="M39" s="61">
        <f t="shared" si="23"/>
        <v>3.5666666666666664</v>
      </c>
      <c r="N39" s="76">
        <f>AVERAGE(N28:N38)</f>
        <v>4.1818181818181817</v>
      </c>
      <c r="O39" s="61">
        <f>AVERAGE(O28:O38)</f>
        <v>4.0999999999999996</v>
      </c>
      <c r="P39" s="60">
        <f t="shared" si="23"/>
        <v>3.5909090909090908</v>
      </c>
      <c r="Q39" s="61">
        <f t="shared" si="23"/>
        <v>3.4</v>
      </c>
      <c r="R39" s="60">
        <f t="shared" si="23"/>
        <v>3.3636363636363638</v>
      </c>
      <c r="S39" s="61">
        <f t="shared" si="23"/>
        <v>3.3</v>
      </c>
      <c r="T39" s="62">
        <f t="shared" si="23"/>
        <v>3.7121212121212124</v>
      </c>
      <c r="U39" s="61">
        <f t="shared" si="23"/>
        <v>3.6</v>
      </c>
      <c r="V39" s="76">
        <f t="shared" si="23"/>
        <v>3.6363636363636362</v>
      </c>
      <c r="W39" s="61">
        <f t="shared" si="23"/>
        <v>3.5</v>
      </c>
      <c r="X39" s="60">
        <f t="shared" si="23"/>
        <v>3.9090909090909092</v>
      </c>
      <c r="Y39" s="61">
        <f t="shared" si="23"/>
        <v>3.65</v>
      </c>
      <c r="Z39" s="60">
        <f t="shared" si="23"/>
        <v>4.1818181818181817</v>
      </c>
      <c r="AA39" s="61">
        <f t="shared" si="23"/>
        <v>3.95</v>
      </c>
      <c r="AB39" s="60">
        <f t="shared" si="23"/>
        <v>3.8181818181818183</v>
      </c>
      <c r="AC39" s="61">
        <f t="shared" si="23"/>
        <v>3.75</v>
      </c>
      <c r="AD39" s="60">
        <f t="shared" si="23"/>
        <v>3.6818181818181817</v>
      </c>
      <c r="AE39" s="61">
        <f t="shared" si="23"/>
        <v>3.55</v>
      </c>
      <c r="AF39" s="62">
        <f>AVERAGE(AF28:AF38)</f>
        <v>3.8454545454545452</v>
      </c>
      <c r="AG39" s="61">
        <f>AVERAGE(AG28:AG38)</f>
        <v>3.6800000000000006</v>
      </c>
      <c r="AH39" s="60">
        <f t="shared" si="23"/>
        <v>3.2727272727272729</v>
      </c>
      <c r="AI39" s="61">
        <f t="shared" si="23"/>
        <v>3.2</v>
      </c>
      <c r="AJ39" s="60">
        <f t="shared" si="23"/>
        <v>3.5</v>
      </c>
      <c r="AK39" s="61">
        <f t="shared" si="23"/>
        <v>3.3</v>
      </c>
      <c r="AL39" s="60">
        <f t="shared" si="23"/>
        <v>3.8636363636363638</v>
      </c>
      <c r="AM39" s="61">
        <f t="shared" si="23"/>
        <v>3.6</v>
      </c>
      <c r="AN39" s="60">
        <f t="shared" si="23"/>
        <v>3.2272727272727271</v>
      </c>
      <c r="AO39" s="61">
        <f t="shared" si="23"/>
        <v>3.05</v>
      </c>
      <c r="AP39" s="60">
        <f t="shared" si="23"/>
        <v>3.0909090909090908</v>
      </c>
      <c r="AQ39" s="61">
        <f t="shared" si="23"/>
        <v>3.15</v>
      </c>
      <c r="AR39" s="62">
        <f t="shared" si="23"/>
        <v>3.3909090909090911</v>
      </c>
      <c r="AS39" s="61">
        <f t="shared" si="23"/>
        <v>3.2600000000000007</v>
      </c>
      <c r="AT39" s="63">
        <f t="shared" si="23"/>
        <v>3.6818181818181817</v>
      </c>
      <c r="AU39" s="61">
        <f t="shared" si="23"/>
        <v>3.5</v>
      </c>
      <c r="AV39" s="64">
        <f t="shared" si="23"/>
        <v>3.6348484848484848</v>
      </c>
      <c r="AW39" s="64">
        <f t="shared" si="23"/>
        <v>3.5266666666666664</v>
      </c>
      <c r="AX39" s="65">
        <f t="shared" si="23"/>
        <v>12.640290102568621</v>
      </c>
      <c r="AY39" s="66">
        <f t="shared" si="23"/>
        <v>11.78231073328126</v>
      </c>
      <c r="AZ39" s="10"/>
      <c r="BB39" s="10"/>
      <c r="BC39" s="49">
        <f>AVERAGE(AR39,AF39,T39,L39)</f>
        <v>3.6348484848484848</v>
      </c>
      <c r="BD39" s="49">
        <f t="shared" si="22"/>
        <v>3.5266666666666668</v>
      </c>
      <c r="BE39" s="77">
        <v>3.9064102564102563</v>
      </c>
      <c r="BF39" s="77">
        <v>3.8301282051282053</v>
      </c>
      <c r="BG39" s="77">
        <f>AVERAGE(BG23:BG33,BG34:BG38)</f>
        <v>3.5233333333333334</v>
      </c>
      <c r="BH39" s="77">
        <f>AVERAGE(BH23:BH33,BH34:BH38)</f>
        <v>3.5791666666666666</v>
      </c>
      <c r="BI39" s="77">
        <f>AVERAGE(BI23:BI33,BI34:BI38)</f>
        <v>3.59</v>
      </c>
    </row>
    <row r="40" spans="2:62" s="67" customFormat="1" ht="16.2" thickBot="1" x14ac:dyDescent="0.35">
      <c r="B40" s="54"/>
      <c r="C40" s="54"/>
      <c r="D40" s="78" t="s">
        <v>215</v>
      </c>
      <c r="E40" s="78" t="s">
        <v>215</v>
      </c>
      <c r="F40" s="79">
        <f t="shared" ref="F40:AK40" si="24">AVERAGE(F8:F25,F28:F38)</f>
        <v>3.6296296296296298</v>
      </c>
      <c r="G40" s="80">
        <f t="shared" si="24"/>
        <v>3.5961538461538463</v>
      </c>
      <c r="H40" s="81">
        <f t="shared" si="24"/>
        <v>3.5185185185185186</v>
      </c>
      <c r="I40" s="80">
        <f t="shared" si="24"/>
        <v>3.4038461538461537</v>
      </c>
      <c r="J40" s="82">
        <f t="shared" si="24"/>
        <v>3.4444444444444446</v>
      </c>
      <c r="K40" s="80">
        <f t="shared" si="24"/>
        <v>3.5192307692307692</v>
      </c>
      <c r="L40" s="75">
        <f t="shared" si="24"/>
        <v>3.5308641975308639</v>
      </c>
      <c r="M40" s="80">
        <f t="shared" si="24"/>
        <v>3.5064102564102564</v>
      </c>
      <c r="N40" s="83">
        <f t="shared" si="24"/>
        <v>4.2037037037037033</v>
      </c>
      <c r="O40" s="80">
        <f t="shared" si="24"/>
        <v>4.1538461538461542</v>
      </c>
      <c r="P40" s="82">
        <f t="shared" si="24"/>
        <v>3.4444444444444446</v>
      </c>
      <c r="Q40" s="80">
        <f t="shared" si="24"/>
        <v>3.3269230769230771</v>
      </c>
      <c r="R40" s="82">
        <f t="shared" si="24"/>
        <v>3.3148148148148149</v>
      </c>
      <c r="S40" s="80">
        <f t="shared" si="24"/>
        <v>3.3076923076923075</v>
      </c>
      <c r="T40" s="84">
        <f t="shared" si="24"/>
        <v>3.6543209876543212</v>
      </c>
      <c r="U40" s="80">
        <f t="shared" si="24"/>
        <v>3.5961538461538458</v>
      </c>
      <c r="V40" s="83">
        <f t="shared" si="24"/>
        <v>3.574074074074074</v>
      </c>
      <c r="W40" s="80">
        <f t="shared" si="24"/>
        <v>3.5384615384615383</v>
      </c>
      <c r="X40" s="82">
        <f t="shared" si="24"/>
        <v>3.7962962962962963</v>
      </c>
      <c r="Y40" s="80">
        <f t="shared" si="24"/>
        <v>3.6923076923076925</v>
      </c>
      <c r="Z40" s="82">
        <f t="shared" si="24"/>
        <v>4.0925925925925926</v>
      </c>
      <c r="AA40" s="80">
        <f t="shared" si="24"/>
        <v>4</v>
      </c>
      <c r="AB40" s="82">
        <f t="shared" si="24"/>
        <v>3.7037037037037037</v>
      </c>
      <c r="AC40" s="80">
        <f t="shared" si="24"/>
        <v>3.6153846153846154</v>
      </c>
      <c r="AD40" s="82">
        <f t="shared" si="24"/>
        <v>3.7037037037037037</v>
      </c>
      <c r="AE40" s="80">
        <f t="shared" si="24"/>
        <v>3.6538461538461537</v>
      </c>
      <c r="AF40" s="62">
        <f t="shared" si="24"/>
        <v>3.7740740740740741</v>
      </c>
      <c r="AG40" s="80">
        <f t="shared" si="24"/>
        <v>3.6999999999999997</v>
      </c>
      <c r="AH40" s="82">
        <f t="shared" si="24"/>
        <v>3.4444444444444446</v>
      </c>
      <c r="AI40" s="80">
        <f t="shared" si="24"/>
        <v>3.3269230769230771</v>
      </c>
      <c r="AJ40" s="82">
        <f t="shared" si="24"/>
        <v>3.4629629629629628</v>
      </c>
      <c r="AK40" s="80">
        <f t="shared" si="24"/>
        <v>3.3846153846153846</v>
      </c>
      <c r="AL40" s="82">
        <f>AVERAGE(AL8:AL25,AL28:AL38)</f>
        <v>3.8703703703703702</v>
      </c>
      <c r="AM40" s="80">
        <f>AVERAGE(AM8:AM25,AM28:AM38)</f>
        <v>3.75</v>
      </c>
      <c r="AN40" s="82">
        <f>AVERAGE(AN8:AN25,AN28:AN38)</f>
        <v>3.2592592592592591</v>
      </c>
      <c r="AO40" s="80">
        <f>AVERAGE(AO8:AO25,AO28:AO38)</f>
        <v>3.2115384615384617</v>
      </c>
      <c r="AP40" s="82">
        <f>AVERAGE(AP8:AP25,AP28:AP38)</f>
        <v>3.0925925925925926</v>
      </c>
      <c r="AQ40" s="80">
        <f t="shared" ref="AQ40:AY40" si="25">AVERAGE(AQ8:AQ25,AQ28:AQ38)</f>
        <v>3.1153846153846154</v>
      </c>
      <c r="AR40" s="84">
        <f t="shared" si="25"/>
        <v>3.4259259259259256</v>
      </c>
      <c r="AS40" s="80">
        <f t="shared" si="25"/>
        <v>3.3576923076923069</v>
      </c>
      <c r="AT40" s="85">
        <f t="shared" si="25"/>
        <v>3.6851851851851851</v>
      </c>
      <c r="AU40" s="80">
        <f t="shared" si="25"/>
        <v>3.4038461538461537</v>
      </c>
      <c r="AV40" s="86">
        <f t="shared" si="25"/>
        <v>3.596296296296297</v>
      </c>
      <c r="AW40" s="86">
        <f t="shared" si="25"/>
        <v>3.5400641025641022</v>
      </c>
      <c r="AX40" s="87">
        <f t="shared" si="25"/>
        <v>12.672273524780095</v>
      </c>
      <c r="AY40" s="88">
        <f t="shared" si="25"/>
        <v>12.078389408560414</v>
      </c>
      <c r="AZ40" s="10" t="s">
        <v>205</v>
      </c>
      <c r="BB40" s="10"/>
      <c r="BC40" s="49">
        <f>AVERAGE(AR40,AF40,T40,L40)</f>
        <v>3.5962962962962961</v>
      </c>
      <c r="BD40" s="49">
        <f t="shared" si="22"/>
        <v>3.5400641025641022</v>
      </c>
      <c r="BE40" s="77">
        <v>3.5303333333333327</v>
      </c>
      <c r="BF40" s="77">
        <v>3.4833333333333329</v>
      </c>
      <c r="BG40" s="77">
        <f>AVERAGE(BG8:BG22,BG23:BG33,BG34:BG38)</f>
        <v>3.5070000000000006</v>
      </c>
      <c r="BH40" s="77">
        <f>AVERAGE(BH8:BH22,BH23:BH33,BH34:BH38)</f>
        <v>3.5553333333333335</v>
      </c>
      <c r="BI40" s="77">
        <f>AVERAGE(BI8:BI22,BI23:BI33,BI34:BI38)</f>
        <v>3.5630000000000002</v>
      </c>
    </row>
    <row r="41" spans="2:62" x14ac:dyDescent="0.3">
      <c r="D41" s="4"/>
      <c r="E41" s="206" t="s">
        <v>216</v>
      </c>
      <c r="F41" s="207"/>
      <c r="G41" s="207"/>
      <c r="H41" s="207"/>
      <c r="I41" s="207"/>
      <c r="J41" s="207"/>
      <c r="K41" s="207"/>
      <c r="L41" s="207"/>
      <c r="M41" s="207"/>
      <c r="N41" s="207"/>
      <c r="O41" s="207"/>
      <c r="P41" s="207"/>
      <c r="Q41" s="207"/>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89"/>
    </row>
    <row r="42" spans="2:62" hidden="1" x14ac:dyDescent="0.3">
      <c r="D42" s="4"/>
      <c r="E42" s="206" t="s">
        <v>217</v>
      </c>
      <c r="F42" s="206"/>
      <c r="G42" s="206"/>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89"/>
    </row>
    <row r="43" spans="2:62" ht="27" hidden="1" customHeight="1" x14ac:dyDescent="0.3">
      <c r="D43" s="4"/>
      <c r="E43" s="208" t="s">
        <v>218</v>
      </c>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8"/>
      <c r="AY43" s="90"/>
    </row>
    <row r="44" spans="2:62" x14ac:dyDescent="0.3">
      <c r="D44" s="91" t="s">
        <v>219</v>
      </c>
      <c r="E44" s="91" t="s">
        <v>219</v>
      </c>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3"/>
      <c r="AX44" s="94"/>
      <c r="AY44" s="94"/>
    </row>
    <row r="45" spans="2:62" ht="28.2" customHeight="1" x14ac:dyDescent="0.3">
      <c r="D45" s="4"/>
      <c r="E45" s="209" t="s">
        <v>220</v>
      </c>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95"/>
    </row>
    <row r="46" spans="2:62" x14ac:dyDescent="0.3">
      <c r="D46" s="91" t="s">
        <v>221</v>
      </c>
      <c r="E46" s="91" t="s">
        <v>221</v>
      </c>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7"/>
      <c r="AM46" s="96"/>
      <c r="AN46" s="96"/>
      <c r="AO46" s="96"/>
      <c r="AP46" s="96"/>
      <c r="AQ46" s="96"/>
      <c r="AR46" s="96"/>
      <c r="AS46" s="96"/>
      <c r="AT46" s="96"/>
      <c r="AU46" s="96"/>
      <c r="AV46" s="96"/>
      <c r="AW46" s="98"/>
      <c r="AX46" s="96"/>
      <c r="AY46" s="96"/>
    </row>
    <row r="52" spans="4:6" x14ac:dyDescent="0.3">
      <c r="D52" s="10" t="s">
        <v>65</v>
      </c>
      <c r="E52" s="10" t="s">
        <v>60</v>
      </c>
      <c r="F52" s="10" t="s">
        <v>65</v>
      </c>
    </row>
    <row r="53" spans="4:6" x14ac:dyDescent="0.3">
      <c r="D53" s="10" t="s">
        <v>66</v>
      </c>
      <c r="E53" s="10" t="s">
        <v>67</v>
      </c>
      <c r="F53" s="10" t="s">
        <v>66</v>
      </c>
    </row>
    <row r="54" spans="4:6" x14ac:dyDescent="0.3">
      <c r="D54" s="10" t="s">
        <v>68</v>
      </c>
      <c r="E54" s="10" t="s">
        <v>67</v>
      </c>
      <c r="F54" s="10" t="s">
        <v>68</v>
      </c>
    </row>
    <row r="55" spans="4:6" x14ac:dyDescent="0.3">
      <c r="D55" s="10" t="s">
        <v>69</v>
      </c>
      <c r="E55" s="10" t="s">
        <v>60</v>
      </c>
      <c r="F55" s="10" t="s">
        <v>69</v>
      </c>
    </row>
    <row r="56" spans="4:6" x14ac:dyDescent="0.3">
      <c r="D56" s="10" t="s">
        <v>113</v>
      </c>
      <c r="E56" s="10" t="s">
        <v>60</v>
      </c>
      <c r="F56" s="10" t="s">
        <v>113</v>
      </c>
    </row>
    <row r="57" spans="4:6" x14ac:dyDescent="0.3">
      <c r="D57" s="10" t="s">
        <v>76</v>
      </c>
      <c r="E57" s="10" t="s">
        <v>67</v>
      </c>
      <c r="F57" s="10" t="s">
        <v>76</v>
      </c>
    </row>
    <row r="58" spans="4:6" x14ac:dyDescent="0.3">
      <c r="D58" s="10" t="s">
        <v>77</v>
      </c>
      <c r="E58" s="10" t="s">
        <v>67</v>
      </c>
      <c r="F58" s="10" t="s">
        <v>77</v>
      </c>
    </row>
    <row r="59" spans="4:6" x14ac:dyDescent="0.3">
      <c r="D59" s="10" t="s">
        <v>78</v>
      </c>
      <c r="E59" s="10" t="s">
        <v>67</v>
      </c>
      <c r="F59" s="10" t="s">
        <v>78</v>
      </c>
    </row>
    <row r="60" spans="4:6" x14ac:dyDescent="0.3">
      <c r="D60" s="10" t="s">
        <v>79</v>
      </c>
      <c r="E60" s="10" t="s">
        <v>67</v>
      </c>
      <c r="F60" s="10" t="s">
        <v>79</v>
      </c>
    </row>
    <row r="61" spans="4:6" x14ac:dyDescent="0.3">
      <c r="D61" s="10" t="s">
        <v>80</v>
      </c>
      <c r="E61" s="10" t="s">
        <v>67</v>
      </c>
      <c r="F61" s="10" t="s">
        <v>80</v>
      </c>
    </row>
    <row r="62" spans="4:6" x14ac:dyDescent="0.3">
      <c r="D62" s="10" t="s">
        <v>222</v>
      </c>
      <c r="E62" s="10" t="s">
        <v>67</v>
      </c>
      <c r="F62" s="10" t="s">
        <v>222</v>
      </c>
    </row>
    <row r="63" spans="4:6" x14ac:dyDescent="0.3">
      <c r="D63" s="10" t="s">
        <v>82</v>
      </c>
      <c r="E63" s="10" t="s">
        <v>60</v>
      </c>
      <c r="F63" s="10" t="s">
        <v>82</v>
      </c>
    </row>
    <row r="64" spans="4:6" x14ac:dyDescent="0.3">
      <c r="D64" s="10" t="s">
        <v>83</v>
      </c>
      <c r="E64" s="10" t="s">
        <v>67</v>
      </c>
      <c r="F64" s="10" t="s">
        <v>225</v>
      </c>
    </row>
    <row r="65" spans="4:6" x14ac:dyDescent="0.3">
      <c r="D65" s="10" t="s">
        <v>84</v>
      </c>
      <c r="E65" s="10" t="s">
        <v>67</v>
      </c>
      <c r="F65" s="10" t="s">
        <v>83</v>
      </c>
    </row>
    <row r="66" spans="4:6" x14ac:dyDescent="0.3">
      <c r="D66" s="10" t="s">
        <v>114</v>
      </c>
      <c r="E66" s="10" t="s">
        <v>60</v>
      </c>
      <c r="F66" s="10" t="s">
        <v>84</v>
      </c>
    </row>
    <row r="67" spans="4:6" x14ac:dyDescent="0.3">
      <c r="D67" s="10" t="s">
        <v>85</v>
      </c>
      <c r="E67" s="10" t="s">
        <v>60</v>
      </c>
      <c r="F67" s="10" t="s">
        <v>114</v>
      </c>
    </row>
    <row r="68" spans="4:6" x14ac:dyDescent="0.3">
      <c r="D68" s="10" t="s">
        <v>86</v>
      </c>
      <c r="E68" s="10" t="s">
        <v>60</v>
      </c>
      <c r="F68" s="10" t="s">
        <v>85</v>
      </c>
    </row>
    <row r="69" spans="4:6" x14ac:dyDescent="0.3">
      <c r="D69" s="10" t="s">
        <v>87</v>
      </c>
      <c r="E69" s="10" t="s">
        <v>60</v>
      </c>
      <c r="F69" s="10" t="s">
        <v>86</v>
      </c>
    </row>
    <row r="70" spans="4:6" x14ac:dyDescent="0.3">
      <c r="D70" s="10" t="s">
        <v>88</v>
      </c>
      <c r="E70" s="10" t="s">
        <v>67</v>
      </c>
      <c r="F70" s="10" t="s">
        <v>87</v>
      </c>
    </row>
    <row r="71" spans="4:6" x14ac:dyDescent="0.3">
      <c r="D71" s="10" t="s">
        <v>89</v>
      </c>
      <c r="E71" s="10" t="s">
        <v>67</v>
      </c>
      <c r="F71" s="10" t="s">
        <v>88</v>
      </c>
    </row>
    <row r="72" spans="4:6" x14ac:dyDescent="0.3">
      <c r="D72" s="10" t="s">
        <v>90</v>
      </c>
      <c r="E72" s="10" t="s">
        <v>60</v>
      </c>
      <c r="F72" s="10" t="s">
        <v>89</v>
      </c>
    </row>
    <row r="73" spans="4:6" x14ac:dyDescent="0.3">
      <c r="D73" s="10" t="s">
        <v>91</v>
      </c>
      <c r="E73" s="10" t="s">
        <v>67</v>
      </c>
      <c r="F73" s="10" t="s">
        <v>90</v>
      </c>
    </row>
    <row r="74" spans="4:6" x14ac:dyDescent="0.3">
      <c r="D74" s="10" t="s">
        <v>92</v>
      </c>
      <c r="E74" s="10" t="s">
        <v>60</v>
      </c>
      <c r="F74" s="10" t="s">
        <v>91</v>
      </c>
    </row>
    <row r="75" spans="4:6" x14ac:dyDescent="0.3">
      <c r="D75" s="10" t="s">
        <v>93</v>
      </c>
      <c r="E75" s="10" t="s">
        <v>67</v>
      </c>
      <c r="F75" s="10" t="s">
        <v>92</v>
      </c>
    </row>
    <row r="76" spans="4:6" x14ac:dyDescent="0.3">
      <c r="D76" s="10" t="s">
        <v>94</v>
      </c>
      <c r="E76" s="10" t="s">
        <v>67</v>
      </c>
      <c r="F76" s="10" t="s">
        <v>93</v>
      </c>
    </row>
    <row r="77" spans="4:6" x14ac:dyDescent="0.3">
      <c r="D77" s="10" t="s">
        <v>95</v>
      </c>
      <c r="E77" s="10" t="s">
        <v>60</v>
      </c>
      <c r="F77" s="10" t="s">
        <v>94</v>
      </c>
    </row>
    <row r="78" spans="4:6" x14ac:dyDescent="0.3">
      <c r="D78" s="10" t="s">
        <v>96</v>
      </c>
      <c r="E78" s="10" t="s">
        <v>67</v>
      </c>
      <c r="F78" s="10" t="s">
        <v>95</v>
      </c>
    </row>
    <row r="79" spans="4:6" x14ac:dyDescent="0.3">
      <c r="F79" s="10" t="s">
        <v>96</v>
      </c>
    </row>
    <row r="82" spans="4:10" x14ac:dyDescent="0.3">
      <c r="D82" s="10" t="s">
        <v>66</v>
      </c>
      <c r="E82" s="10" t="s">
        <v>66</v>
      </c>
      <c r="F82" s="10">
        <v>4.5</v>
      </c>
      <c r="J82" s="10">
        <v>4.5</v>
      </c>
    </row>
    <row r="83" spans="4:10" x14ac:dyDescent="0.3">
      <c r="D83" s="10" t="s">
        <v>68</v>
      </c>
      <c r="E83" s="10" t="s">
        <v>68</v>
      </c>
      <c r="F83" s="10">
        <v>4.5</v>
      </c>
      <c r="J83" s="10">
        <v>4.5</v>
      </c>
    </row>
    <row r="84" spans="4:10" x14ac:dyDescent="0.3">
      <c r="D84" s="10" t="s">
        <v>76</v>
      </c>
      <c r="E84" s="10" t="s">
        <v>76</v>
      </c>
      <c r="F84" s="10">
        <v>3</v>
      </c>
      <c r="J84" s="10">
        <v>3</v>
      </c>
    </row>
    <row r="85" spans="4:10" x14ac:dyDescent="0.3">
      <c r="D85" s="10" t="s">
        <v>77</v>
      </c>
      <c r="E85" s="10" t="s">
        <v>77</v>
      </c>
      <c r="F85" s="10">
        <v>4.5</v>
      </c>
      <c r="J85" s="10">
        <v>4.5</v>
      </c>
    </row>
    <row r="86" spans="4:10" x14ac:dyDescent="0.3">
      <c r="D86" s="10" t="s">
        <v>78</v>
      </c>
      <c r="E86" s="10" t="s">
        <v>78</v>
      </c>
      <c r="F86" s="10">
        <v>2.5</v>
      </c>
      <c r="J86" s="10">
        <v>2.5</v>
      </c>
    </row>
    <row r="87" spans="4:10" x14ac:dyDescent="0.3">
      <c r="D87" s="10" t="s">
        <v>79</v>
      </c>
      <c r="E87" s="10" t="s">
        <v>79</v>
      </c>
      <c r="F87" s="10">
        <v>3</v>
      </c>
      <c r="J87" s="10">
        <v>3</v>
      </c>
    </row>
    <row r="88" spans="4:10" x14ac:dyDescent="0.3">
      <c r="D88" s="10" t="s">
        <v>80</v>
      </c>
      <c r="E88" s="10" t="s">
        <v>80</v>
      </c>
      <c r="F88" s="10">
        <v>3</v>
      </c>
      <c r="J88" s="10">
        <v>3</v>
      </c>
    </row>
    <row r="89" spans="4:10" x14ac:dyDescent="0.3">
      <c r="D89" s="10" t="s">
        <v>222</v>
      </c>
      <c r="E89" s="10" t="s">
        <v>222</v>
      </c>
      <c r="F89" s="10">
        <v>3</v>
      </c>
      <c r="J89" s="10">
        <v>3</v>
      </c>
    </row>
    <row r="90" spans="4:10" x14ac:dyDescent="0.3">
      <c r="D90" s="10" t="s">
        <v>83</v>
      </c>
      <c r="E90" s="10" t="s">
        <v>83</v>
      </c>
      <c r="F90" s="10">
        <v>3</v>
      </c>
      <c r="J90" s="10">
        <v>3</v>
      </c>
    </row>
    <row r="91" spans="4:10" x14ac:dyDescent="0.3">
      <c r="D91" s="10" t="s">
        <v>84</v>
      </c>
      <c r="E91" s="10" t="s">
        <v>84</v>
      </c>
      <c r="F91" s="10">
        <v>4.5</v>
      </c>
      <c r="J91" s="10">
        <v>4.5</v>
      </c>
    </row>
    <row r="92" spans="4:10" x14ac:dyDescent="0.3">
      <c r="D92" s="10" t="s">
        <v>88</v>
      </c>
      <c r="E92" s="10" t="s">
        <v>88</v>
      </c>
      <c r="F92" s="10">
        <v>3.5</v>
      </c>
      <c r="J92" s="10">
        <v>3.5</v>
      </c>
    </row>
    <row r="93" spans="4:10" x14ac:dyDescent="0.3">
      <c r="D93" s="10" t="s">
        <v>89</v>
      </c>
      <c r="E93" s="10" t="s">
        <v>89</v>
      </c>
      <c r="F93" s="10">
        <v>4</v>
      </c>
      <c r="J93" s="10">
        <v>4</v>
      </c>
    </row>
    <row r="94" spans="4:10" x14ac:dyDescent="0.3">
      <c r="D94" s="10" t="s">
        <v>91</v>
      </c>
      <c r="E94" s="10" t="s">
        <v>91</v>
      </c>
      <c r="F94" s="10">
        <v>4</v>
      </c>
      <c r="J94" s="10">
        <v>4</v>
      </c>
    </row>
    <row r="95" spans="4:10" x14ac:dyDescent="0.3">
      <c r="D95" s="10" t="s">
        <v>93</v>
      </c>
      <c r="E95" s="10" t="s">
        <v>93</v>
      </c>
      <c r="F95" s="10">
        <v>4</v>
      </c>
      <c r="J95" s="10">
        <v>4</v>
      </c>
    </row>
    <row r="96" spans="4:10" x14ac:dyDescent="0.3">
      <c r="D96" s="10" t="s">
        <v>94</v>
      </c>
      <c r="E96" s="10" t="s">
        <v>94</v>
      </c>
      <c r="F96" s="10">
        <v>3</v>
      </c>
      <c r="J96" s="10">
        <v>3</v>
      </c>
    </row>
    <row r="97" spans="4:11" x14ac:dyDescent="0.3">
      <c r="D97" s="10" t="s">
        <v>96</v>
      </c>
      <c r="E97" s="10" t="s">
        <v>96</v>
      </c>
      <c r="F97" s="10">
        <v>3</v>
      </c>
      <c r="J97" s="10">
        <v>3</v>
      </c>
    </row>
    <row r="98" spans="4:11" x14ac:dyDescent="0.3">
      <c r="F98" s="10">
        <f>AVERAGE(F82:F97)</f>
        <v>3.5625</v>
      </c>
      <c r="G98" s="10" t="e">
        <f t="shared" ref="G98:K98" si="26">AVERAGE(G82:G97)</f>
        <v>#DIV/0!</v>
      </c>
      <c r="H98" s="10" t="e">
        <f t="shared" si="26"/>
        <v>#DIV/0!</v>
      </c>
      <c r="I98" s="10" t="e">
        <f t="shared" si="26"/>
        <v>#DIV/0!</v>
      </c>
      <c r="J98" s="10">
        <f t="shared" si="26"/>
        <v>3.5625</v>
      </c>
      <c r="K98" s="10" t="e">
        <f t="shared" si="26"/>
        <v>#DIV/0!</v>
      </c>
    </row>
  </sheetData>
  <sortState xmlns:xlrd2="http://schemas.microsoft.com/office/spreadsheetml/2017/richdata2" ref="F52:F79">
    <sortCondition ref="F52:F79"/>
  </sortState>
  <mergeCells count="18">
    <mergeCell ref="E41:AX41"/>
    <mergeCell ref="E42:AX42"/>
    <mergeCell ref="E43:AX43"/>
    <mergeCell ref="E45:AX45"/>
    <mergeCell ref="D4:D6"/>
    <mergeCell ref="AW4:AW6"/>
    <mergeCell ref="AX4:AX6"/>
    <mergeCell ref="E4:E6"/>
    <mergeCell ref="AY4:AY6"/>
    <mergeCell ref="L5:L6"/>
    <mergeCell ref="T5:T6"/>
    <mergeCell ref="AF5:AF6"/>
    <mergeCell ref="AR5:AR6"/>
    <mergeCell ref="F4:L4"/>
    <mergeCell ref="N4:T4"/>
    <mergeCell ref="V4:AF4"/>
    <mergeCell ref="AH4:AS4"/>
    <mergeCell ref="AV4:AV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E59A2-0E79-47E5-84EA-69703538A0F7}">
  <dimension ref="A3:I61"/>
  <sheetViews>
    <sheetView topLeftCell="A46" workbookViewId="0">
      <selection activeCell="I57" sqref="I57:I61"/>
    </sheetView>
  </sheetViews>
  <sheetFormatPr defaultRowHeight="14.4" x14ac:dyDescent="0.3"/>
  <cols>
    <col min="1" max="1" width="6.88671875" bestFit="1" customWidth="1"/>
    <col min="2" max="2" width="19" bestFit="1" customWidth="1"/>
    <col min="3" max="3" width="22.5546875" bestFit="1" customWidth="1"/>
    <col min="4" max="5" width="22.44140625" bestFit="1" customWidth="1"/>
    <col min="6" max="6" width="22.5546875" bestFit="1" customWidth="1"/>
    <col min="7" max="7" width="18" bestFit="1" customWidth="1"/>
    <col min="8" max="8" width="30.44140625" bestFit="1" customWidth="1"/>
    <col min="9" max="9" width="49.109375" bestFit="1" customWidth="1"/>
    <col min="10" max="10" width="22.5546875" bestFit="1" customWidth="1"/>
  </cols>
  <sheetData>
    <row r="3" spans="1:5" x14ac:dyDescent="0.3">
      <c r="A3" s="1" t="s">
        <v>0</v>
      </c>
      <c r="B3" s="1" t="s">
        <v>2</v>
      </c>
      <c r="C3" t="s">
        <v>126</v>
      </c>
      <c r="D3" t="s">
        <v>127</v>
      </c>
      <c r="E3" t="s">
        <v>128</v>
      </c>
    </row>
    <row r="4" spans="1:5" x14ac:dyDescent="0.3">
      <c r="A4" t="s">
        <v>109</v>
      </c>
      <c r="B4">
        <v>2024</v>
      </c>
      <c r="C4" s="102">
        <v>4.0384615384615383</v>
      </c>
      <c r="D4" s="102">
        <v>3.8846153846153846</v>
      </c>
      <c r="E4" s="102">
        <v>3.7692307692307692</v>
      </c>
    </row>
    <row r="5" spans="1:5" x14ac:dyDescent="0.3">
      <c r="A5" t="s">
        <v>106</v>
      </c>
      <c r="B5">
        <v>2024</v>
      </c>
      <c r="C5" s="102">
        <v>3.9285714285714284</v>
      </c>
      <c r="D5" s="102">
        <v>3.9285714285714284</v>
      </c>
      <c r="E5" s="102">
        <v>3.7857142857142856</v>
      </c>
    </row>
    <row r="6" spans="1:5" x14ac:dyDescent="0.3">
      <c r="A6" t="s">
        <v>108</v>
      </c>
      <c r="B6">
        <v>2024</v>
      </c>
      <c r="C6" s="102">
        <v>4.3</v>
      </c>
      <c r="D6" s="102">
        <v>3.9</v>
      </c>
      <c r="E6" s="102">
        <v>3.9</v>
      </c>
    </row>
    <row r="7" spans="1:5" x14ac:dyDescent="0.3">
      <c r="A7" t="s">
        <v>105</v>
      </c>
      <c r="B7">
        <v>2024</v>
      </c>
      <c r="C7" s="102">
        <v>3.25</v>
      </c>
      <c r="D7" s="102">
        <v>3.1785714285714284</v>
      </c>
      <c r="E7" s="102">
        <v>3.1428571428571428</v>
      </c>
    </row>
    <row r="8" spans="1:5" x14ac:dyDescent="0.3">
      <c r="A8" t="s">
        <v>103</v>
      </c>
      <c r="B8">
        <v>2024</v>
      </c>
      <c r="C8" s="102">
        <v>3.6296296296296298</v>
      </c>
      <c r="D8" s="102">
        <v>3.5185185185185186</v>
      </c>
      <c r="E8" s="102">
        <v>3.4444444444444446</v>
      </c>
    </row>
    <row r="9" spans="1:5" x14ac:dyDescent="0.3">
      <c r="A9" t="s">
        <v>98</v>
      </c>
      <c r="B9">
        <v>2024</v>
      </c>
      <c r="C9" s="102">
        <v>3.5625</v>
      </c>
      <c r="D9" s="102">
        <v>3.5</v>
      </c>
      <c r="E9" s="102">
        <v>3.40625</v>
      </c>
    </row>
    <row r="10" spans="1:5" x14ac:dyDescent="0.3">
      <c r="A10" t="s">
        <v>101</v>
      </c>
      <c r="B10">
        <v>2024</v>
      </c>
      <c r="C10" s="102">
        <v>3.7272727272727271</v>
      </c>
      <c r="D10" s="102">
        <v>3.5454545454545454</v>
      </c>
      <c r="E10" s="102">
        <v>3.5</v>
      </c>
    </row>
    <row r="14" spans="1:5" x14ac:dyDescent="0.3">
      <c r="A14" s="1" t="s">
        <v>0</v>
      </c>
      <c r="B14" s="1" t="s">
        <v>2</v>
      </c>
      <c r="C14" t="s">
        <v>130</v>
      </c>
      <c r="D14" t="s">
        <v>131</v>
      </c>
      <c r="E14" t="s">
        <v>132</v>
      </c>
    </row>
    <row r="15" spans="1:5" x14ac:dyDescent="0.3">
      <c r="A15" t="s">
        <v>109</v>
      </c>
      <c r="B15">
        <v>2024</v>
      </c>
      <c r="C15" s="102">
        <v>4.4615384615384617</v>
      </c>
      <c r="D15" s="102">
        <v>3.7307692307692308</v>
      </c>
      <c r="E15" s="102">
        <v>3.9230769230769229</v>
      </c>
    </row>
    <row r="16" spans="1:5" x14ac:dyDescent="0.3">
      <c r="A16" t="s">
        <v>106</v>
      </c>
      <c r="B16">
        <v>2024</v>
      </c>
      <c r="C16" s="102">
        <v>4.5714285714285712</v>
      </c>
      <c r="D16" s="102">
        <v>3.7857142857142856</v>
      </c>
      <c r="E16" s="102">
        <v>4.0714285714285712</v>
      </c>
    </row>
    <row r="17" spans="1:7" x14ac:dyDescent="0.3">
      <c r="A17" t="s">
        <v>108</v>
      </c>
      <c r="B17">
        <v>2024</v>
      </c>
      <c r="C17" s="102">
        <v>4.2</v>
      </c>
      <c r="D17" s="102">
        <v>3.8</v>
      </c>
      <c r="E17" s="102">
        <v>4</v>
      </c>
    </row>
    <row r="18" spans="1:7" x14ac:dyDescent="0.3">
      <c r="A18" t="s">
        <v>105</v>
      </c>
      <c r="B18">
        <v>2024</v>
      </c>
      <c r="C18" s="102">
        <v>3.9642857142857144</v>
      </c>
      <c r="D18" s="102">
        <v>3.1785714285714284</v>
      </c>
      <c r="E18" s="102">
        <v>2.75</v>
      </c>
    </row>
    <row r="19" spans="1:7" x14ac:dyDescent="0.3">
      <c r="A19" t="s">
        <v>103</v>
      </c>
      <c r="B19">
        <v>2024</v>
      </c>
      <c r="C19" s="102">
        <v>4.2037037037037033</v>
      </c>
      <c r="D19" s="102">
        <v>3.4444444444444446</v>
      </c>
      <c r="E19" s="102">
        <v>3.3148148148148149</v>
      </c>
    </row>
    <row r="20" spans="1:7" x14ac:dyDescent="0.3">
      <c r="A20" t="s">
        <v>98</v>
      </c>
      <c r="B20">
        <v>2024</v>
      </c>
      <c r="C20" s="102">
        <v>4.21875</v>
      </c>
      <c r="D20" s="102">
        <v>3.34375</v>
      </c>
      <c r="E20" s="102">
        <v>3.28125</v>
      </c>
    </row>
    <row r="21" spans="1:7" x14ac:dyDescent="0.3">
      <c r="A21" t="s">
        <v>101</v>
      </c>
      <c r="B21">
        <v>2024</v>
      </c>
      <c r="C21" s="102">
        <v>4.1818181818181817</v>
      </c>
      <c r="D21" s="102">
        <v>3.5909090909090908</v>
      </c>
      <c r="E21" s="102">
        <v>3.3636363636363638</v>
      </c>
    </row>
    <row r="24" spans="1:7" x14ac:dyDescent="0.3">
      <c r="A24" s="1" t="s">
        <v>0</v>
      </c>
      <c r="B24" s="1" t="s">
        <v>2</v>
      </c>
      <c r="C24" t="s">
        <v>134</v>
      </c>
      <c r="D24" t="s">
        <v>135</v>
      </c>
      <c r="E24" t="s">
        <v>136</v>
      </c>
      <c r="F24" t="s">
        <v>137</v>
      </c>
      <c r="G24" t="s">
        <v>138</v>
      </c>
    </row>
    <row r="25" spans="1:7" x14ac:dyDescent="0.3">
      <c r="A25" t="s">
        <v>109</v>
      </c>
      <c r="B25">
        <v>2024</v>
      </c>
      <c r="C25" s="102">
        <v>4.115384615384615</v>
      </c>
      <c r="D25" s="102">
        <v>4.3461538461538458</v>
      </c>
      <c r="E25" s="102">
        <v>4.5769230769230766</v>
      </c>
      <c r="F25" s="102">
        <v>4.1538461538461542</v>
      </c>
      <c r="G25" s="102">
        <v>4</v>
      </c>
    </row>
    <row r="26" spans="1:7" x14ac:dyDescent="0.3">
      <c r="A26" t="s">
        <v>106</v>
      </c>
      <c r="B26">
        <v>2024</v>
      </c>
      <c r="C26" s="102">
        <v>4.1428571428571432</v>
      </c>
      <c r="D26" s="102">
        <v>4.4285714285714288</v>
      </c>
      <c r="E26" s="102">
        <v>4.7142857142857144</v>
      </c>
      <c r="F26" s="102">
        <v>4.2142857142857144</v>
      </c>
      <c r="G26" s="102">
        <v>4.0714285714285712</v>
      </c>
    </row>
    <row r="27" spans="1:7" x14ac:dyDescent="0.3">
      <c r="A27" t="s">
        <v>108</v>
      </c>
      <c r="B27">
        <v>2024</v>
      </c>
      <c r="C27" s="102">
        <v>4.2</v>
      </c>
      <c r="D27" s="102">
        <v>4.5</v>
      </c>
      <c r="E27" s="102">
        <v>4.7</v>
      </c>
      <c r="F27" s="102">
        <v>4.2</v>
      </c>
      <c r="G27" s="102">
        <v>4.0999999999999996</v>
      </c>
    </row>
    <row r="28" spans="1:7" x14ac:dyDescent="0.3">
      <c r="A28" t="s">
        <v>105</v>
      </c>
      <c r="B28">
        <v>2024</v>
      </c>
      <c r="C28" s="102">
        <v>3.0714285714285716</v>
      </c>
      <c r="D28" s="102">
        <v>3.2857142857142856</v>
      </c>
      <c r="E28" s="102">
        <v>3.6428571428571428</v>
      </c>
      <c r="F28" s="102">
        <v>3.2857142857142856</v>
      </c>
      <c r="G28" s="102">
        <v>3.4285714285714284</v>
      </c>
    </row>
    <row r="29" spans="1:7" x14ac:dyDescent="0.3">
      <c r="A29" t="s">
        <v>103</v>
      </c>
      <c r="B29">
        <v>2024</v>
      </c>
      <c r="C29" s="102">
        <v>3.574074074074074</v>
      </c>
      <c r="D29" s="102">
        <v>3.7962962962962963</v>
      </c>
      <c r="E29" s="102">
        <v>4.0925925925925926</v>
      </c>
      <c r="F29" s="102">
        <v>3.7037037037037037</v>
      </c>
      <c r="G29" s="102">
        <v>3.7037037037037037</v>
      </c>
    </row>
    <row r="30" spans="1:7" x14ac:dyDescent="0.3">
      <c r="A30" t="s">
        <v>98</v>
      </c>
      <c r="B30">
        <v>2024</v>
      </c>
      <c r="C30" s="102">
        <v>3.53125</v>
      </c>
      <c r="D30" s="102">
        <v>3.71875</v>
      </c>
      <c r="E30" s="102">
        <v>4.03125</v>
      </c>
      <c r="F30" s="102">
        <v>3.625</v>
      </c>
      <c r="G30" s="102">
        <v>3.71875</v>
      </c>
    </row>
    <row r="31" spans="1:7" x14ac:dyDescent="0.3">
      <c r="A31" t="s">
        <v>101</v>
      </c>
      <c r="B31">
        <v>2024</v>
      </c>
      <c r="C31" s="102">
        <v>3.6363636363636362</v>
      </c>
      <c r="D31" s="102">
        <v>3.9090909090909092</v>
      </c>
      <c r="E31" s="102">
        <v>4.1818181818181817</v>
      </c>
      <c r="F31" s="102">
        <v>3.8181818181818183</v>
      </c>
      <c r="G31" s="102">
        <v>3.6818181818181817</v>
      </c>
    </row>
    <row r="34" spans="1:7" x14ac:dyDescent="0.3">
      <c r="A34" s="1" t="s">
        <v>0</v>
      </c>
      <c r="B34" s="1" t="s">
        <v>2</v>
      </c>
      <c r="C34" t="s">
        <v>140</v>
      </c>
      <c r="D34" t="s">
        <v>141</v>
      </c>
      <c r="E34" t="s">
        <v>142</v>
      </c>
      <c r="F34" t="s">
        <v>143</v>
      </c>
      <c r="G34" t="s">
        <v>144</v>
      </c>
    </row>
    <row r="35" spans="1:7" x14ac:dyDescent="0.3">
      <c r="A35" t="s">
        <v>109</v>
      </c>
      <c r="B35">
        <v>2024</v>
      </c>
      <c r="C35" s="102">
        <v>3.6153846153846154</v>
      </c>
      <c r="D35" s="102">
        <v>3.9615384615384617</v>
      </c>
      <c r="E35" s="102">
        <v>4.1923076923076925</v>
      </c>
      <c r="F35" s="102">
        <v>3.8076923076923075</v>
      </c>
      <c r="G35" s="102">
        <v>3.2692307692307692</v>
      </c>
    </row>
    <row r="36" spans="1:7" x14ac:dyDescent="0.3">
      <c r="A36" t="s">
        <v>106</v>
      </c>
      <c r="B36">
        <v>2024</v>
      </c>
      <c r="C36" s="102">
        <v>3.7142857142857144</v>
      </c>
      <c r="D36" s="102">
        <v>4</v>
      </c>
      <c r="E36" s="102">
        <v>4.4285714285714288</v>
      </c>
      <c r="F36" s="102">
        <v>3.9285714285714284</v>
      </c>
      <c r="G36" s="102">
        <v>3.2857142857142856</v>
      </c>
    </row>
    <row r="37" spans="1:7" x14ac:dyDescent="0.3">
      <c r="A37" t="s">
        <v>108</v>
      </c>
      <c r="B37">
        <v>2024</v>
      </c>
      <c r="C37" s="102">
        <v>3.7</v>
      </c>
      <c r="D37" s="102">
        <v>4.0999999999999996</v>
      </c>
      <c r="E37" s="102">
        <v>4</v>
      </c>
      <c r="F37" s="102">
        <v>3.8</v>
      </c>
      <c r="G37" s="102">
        <v>3.3</v>
      </c>
    </row>
    <row r="38" spans="1:7" x14ac:dyDescent="0.3">
      <c r="A38" t="s">
        <v>105</v>
      </c>
      <c r="B38">
        <v>2024</v>
      </c>
      <c r="C38" s="102">
        <v>3.2857142857142856</v>
      </c>
      <c r="D38" s="102">
        <v>3</v>
      </c>
      <c r="E38" s="102">
        <v>3.5714285714285716</v>
      </c>
      <c r="F38" s="102">
        <v>2.75</v>
      </c>
      <c r="G38" s="102">
        <v>2.9285714285714284</v>
      </c>
    </row>
    <row r="39" spans="1:7" x14ac:dyDescent="0.3">
      <c r="A39" t="s">
        <v>103</v>
      </c>
      <c r="B39">
        <v>2024</v>
      </c>
      <c r="C39" s="102">
        <v>3.4444444444444446</v>
      </c>
      <c r="D39" s="102">
        <v>3.4629629629629628</v>
      </c>
      <c r="E39" s="102">
        <v>3.8703703703703702</v>
      </c>
      <c r="F39" s="102">
        <v>3.2592592592592591</v>
      </c>
      <c r="G39" s="102">
        <v>3.0925925925925926</v>
      </c>
    </row>
    <row r="40" spans="1:7" x14ac:dyDescent="0.3">
      <c r="A40" t="s">
        <v>98</v>
      </c>
      <c r="B40">
        <v>2024</v>
      </c>
      <c r="C40" s="102">
        <v>3.5625</v>
      </c>
      <c r="D40" s="102">
        <v>3.4375</v>
      </c>
      <c r="E40" s="102">
        <v>3.875</v>
      </c>
      <c r="F40" s="102">
        <v>3.28125</v>
      </c>
      <c r="G40" s="102">
        <v>3.09375</v>
      </c>
    </row>
    <row r="41" spans="1:7" x14ac:dyDescent="0.3">
      <c r="A41" t="s">
        <v>101</v>
      </c>
      <c r="B41">
        <v>2024</v>
      </c>
      <c r="C41" s="102">
        <v>3.2727272727272729</v>
      </c>
      <c r="D41" s="102">
        <v>3.5</v>
      </c>
      <c r="E41" s="102">
        <v>3.8636363636363638</v>
      </c>
      <c r="F41" s="102">
        <v>3.2272727272727271</v>
      </c>
      <c r="G41" s="102">
        <v>3.0909090909090908</v>
      </c>
    </row>
    <row r="45" spans="1:7" x14ac:dyDescent="0.3">
      <c r="A45" s="1" t="s">
        <v>0</v>
      </c>
      <c r="B45" s="1" t="s">
        <v>2</v>
      </c>
      <c r="C45" t="s">
        <v>146</v>
      </c>
      <c r="D45" t="s">
        <v>147</v>
      </c>
    </row>
    <row r="46" spans="1:7" x14ac:dyDescent="0.3">
      <c r="A46" t="s">
        <v>109</v>
      </c>
      <c r="B46">
        <v>2024</v>
      </c>
      <c r="C46" s="102">
        <v>3.4615384615384617</v>
      </c>
      <c r="D46" s="102">
        <v>3.9858974358974359</v>
      </c>
    </row>
    <row r="47" spans="1:7" x14ac:dyDescent="0.3">
      <c r="A47" t="s">
        <v>106</v>
      </c>
      <c r="B47">
        <v>2024</v>
      </c>
      <c r="C47" s="102">
        <v>3.5714285714285716</v>
      </c>
      <c r="D47" s="102">
        <v>4.0523809523809522</v>
      </c>
    </row>
    <row r="48" spans="1:7" x14ac:dyDescent="0.3">
      <c r="A48" t="s">
        <v>108</v>
      </c>
      <c r="B48">
        <v>2024</v>
      </c>
      <c r="C48" s="102">
        <v>3.4</v>
      </c>
      <c r="D48" s="102">
        <v>4.0383333333333331</v>
      </c>
    </row>
    <row r="49" spans="1:9" x14ac:dyDescent="0.3">
      <c r="A49" t="s">
        <v>105</v>
      </c>
      <c r="B49">
        <v>2024</v>
      </c>
      <c r="C49" s="102">
        <v>3.8928571428571428</v>
      </c>
      <c r="D49" s="102">
        <v>3.2345238095238096</v>
      </c>
    </row>
    <row r="50" spans="1:9" x14ac:dyDescent="0.3">
      <c r="A50" t="s">
        <v>103</v>
      </c>
      <c r="B50">
        <v>2024</v>
      </c>
      <c r="C50" s="102">
        <v>3.6851851851851851</v>
      </c>
      <c r="D50" s="102">
        <v>3.596296296296297</v>
      </c>
    </row>
    <row r="51" spans="1:9" x14ac:dyDescent="0.3">
      <c r="A51" t="s">
        <v>98</v>
      </c>
      <c r="B51">
        <v>2024</v>
      </c>
      <c r="C51" s="102">
        <v>3.6875</v>
      </c>
      <c r="D51" s="102">
        <v>3.5697916666666667</v>
      </c>
    </row>
    <row r="52" spans="1:9" x14ac:dyDescent="0.3">
      <c r="A52" t="s">
        <v>101</v>
      </c>
      <c r="B52">
        <v>2024</v>
      </c>
      <c r="C52" s="102">
        <v>3.6818181818181817</v>
      </c>
      <c r="D52" s="102">
        <v>3.6348484848484848</v>
      </c>
    </row>
    <row r="56" spans="1:9" x14ac:dyDescent="0.3">
      <c r="A56" s="1" t="s">
        <v>2</v>
      </c>
      <c r="B56" s="1" t="s">
        <v>0</v>
      </c>
      <c r="C56" t="s">
        <v>129</v>
      </c>
      <c r="D56" t="s">
        <v>133</v>
      </c>
      <c r="E56" t="s">
        <v>139</v>
      </c>
      <c r="F56" t="s">
        <v>145</v>
      </c>
      <c r="G56" t="s">
        <v>146</v>
      </c>
      <c r="H56" t="s">
        <v>147</v>
      </c>
      <c r="I56" t="s">
        <v>148</v>
      </c>
    </row>
    <row r="57" spans="1:9" x14ac:dyDescent="0.3">
      <c r="A57">
        <v>2024</v>
      </c>
      <c r="B57" t="s">
        <v>11</v>
      </c>
      <c r="C57" s="102">
        <v>4.125</v>
      </c>
      <c r="D57" s="102">
        <v>4.0833333333333339</v>
      </c>
      <c r="E57" s="102">
        <v>4.25</v>
      </c>
      <c r="F57" s="102">
        <v>3.8</v>
      </c>
      <c r="G57" s="102">
        <v>3.625</v>
      </c>
      <c r="H57" s="102">
        <v>4.0645833333333332</v>
      </c>
      <c r="I57" s="102">
        <v>15.10023319796117</v>
      </c>
    </row>
    <row r="58" spans="1:9" x14ac:dyDescent="0.3">
      <c r="A58">
        <v>2024</v>
      </c>
      <c r="B58" t="s">
        <v>12</v>
      </c>
      <c r="C58" s="102">
        <v>3.6666666666666665</v>
      </c>
      <c r="D58" s="102">
        <v>4</v>
      </c>
      <c r="E58" s="102">
        <v>4.4000000000000004</v>
      </c>
      <c r="F58" s="102">
        <v>3.8</v>
      </c>
      <c r="G58" s="102">
        <v>3.5</v>
      </c>
      <c r="H58" s="102">
        <v>3.9666666666666663</v>
      </c>
      <c r="I58" s="102">
        <v>14.659874509021034</v>
      </c>
    </row>
    <row r="59" spans="1:9" x14ac:dyDescent="0.3">
      <c r="A59">
        <v>2024</v>
      </c>
      <c r="B59" t="s">
        <v>13</v>
      </c>
      <c r="C59" s="102">
        <v>3.1904761904761902</v>
      </c>
      <c r="D59" s="102">
        <v>3.2976190476190479</v>
      </c>
      <c r="E59" s="102">
        <v>3.342857142857143</v>
      </c>
      <c r="F59" s="102">
        <v>3.1071428571428577</v>
      </c>
      <c r="G59" s="102">
        <v>3.8928571428571428</v>
      </c>
      <c r="H59" s="102">
        <v>3.2345238095238096</v>
      </c>
      <c r="I59" s="102">
        <v>10.804145372172712</v>
      </c>
    </row>
    <row r="60" spans="1:9" x14ac:dyDescent="0.3">
      <c r="A60">
        <v>2024</v>
      </c>
      <c r="B60" t="s">
        <v>14</v>
      </c>
      <c r="C60" s="102">
        <v>3.9666666666666672</v>
      </c>
      <c r="D60" s="102">
        <v>4.0999999999999996</v>
      </c>
      <c r="E60" s="102">
        <v>4.5</v>
      </c>
      <c r="F60" s="102">
        <v>4.0600000000000005</v>
      </c>
      <c r="G60" s="102">
        <v>3.5</v>
      </c>
      <c r="H60" s="102">
        <v>4.1566666666666681</v>
      </c>
      <c r="I60" s="102">
        <v>16.17502847214271</v>
      </c>
    </row>
    <row r="61" spans="1:9" x14ac:dyDescent="0.3">
      <c r="A61">
        <v>2024</v>
      </c>
      <c r="B61" t="s">
        <v>15</v>
      </c>
      <c r="C61" s="102">
        <v>3.5555555555555554</v>
      </c>
      <c r="D61" s="102">
        <v>3.8888888888888888</v>
      </c>
      <c r="E61" s="102">
        <v>3.7333333333333329</v>
      </c>
      <c r="F61" s="102">
        <v>3.2333333333333329</v>
      </c>
      <c r="G61" s="102">
        <v>3.1666666666666665</v>
      </c>
      <c r="H61" s="102">
        <v>3.6027777777777779</v>
      </c>
      <c r="I61" s="102">
        <v>11.652466765688425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468A1-51D1-4C53-9FF8-E465F7CBEA1D}">
  <sheetPr>
    <tabColor theme="7"/>
    <pageSetUpPr fitToPage="1"/>
  </sheetPr>
  <dimension ref="A1:AM636"/>
  <sheetViews>
    <sheetView tabSelected="1" zoomScale="80" zoomScaleNormal="80" workbookViewId="0">
      <pane xSplit="2" ySplit="7" topLeftCell="M460" activePane="bottomRight" state="frozen"/>
      <selection pane="topRight" activeCell="A4" sqref="A4:AA356"/>
      <selection pane="bottomLeft" activeCell="A4" sqref="A4:AA356"/>
      <selection pane="bottomRight" activeCell="Y580" sqref="Y580"/>
    </sheetView>
  </sheetViews>
  <sheetFormatPr defaultColWidth="9.109375" defaultRowHeight="13.8" outlineLevelCol="1" x14ac:dyDescent="0.3"/>
  <cols>
    <col min="1" max="1" width="10.6640625" style="117" bestFit="1" customWidth="1"/>
    <col min="2" max="2" width="29.6640625" style="112" customWidth="1"/>
    <col min="3" max="10" width="21.5546875" style="113" hidden="1" customWidth="1" outlineLevel="1"/>
    <col min="11" max="12" width="19" style="113" hidden="1" customWidth="1" outlineLevel="1"/>
    <col min="13" max="13" width="19" style="113" customWidth="1" collapsed="1"/>
    <col min="14" max="14" width="22.6640625" style="113" customWidth="1"/>
    <col min="15" max="15" width="14.109375" style="114" customWidth="1"/>
    <col min="16" max="17" width="10.6640625" style="114" customWidth="1"/>
    <col min="18" max="18" width="12" style="114" customWidth="1"/>
    <col min="19" max="20" width="10.6640625" style="114" customWidth="1"/>
    <col min="21" max="21" width="15.109375" style="114" customWidth="1"/>
    <col min="22" max="23" width="10.6640625" style="114" customWidth="1"/>
    <col min="24" max="24" width="11.6640625" style="114" customWidth="1"/>
    <col min="25" max="26" width="10.6640625" style="114" customWidth="1"/>
    <col min="27" max="27" width="15.44140625" style="114" customWidth="1"/>
    <col min="28" max="28" width="10.6640625" style="114" customWidth="1"/>
    <col min="29" max="29" width="11.5546875" style="114" customWidth="1"/>
    <col min="30" max="30" width="13.6640625" style="114" customWidth="1"/>
    <col min="31" max="31" width="14.6640625" style="114" customWidth="1"/>
    <col min="32" max="32" width="14" style="114" customWidth="1"/>
    <col min="33" max="33" width="18.33203125" style="114" customWidth="1"/>
    <col min="34" max="35" width="10.6640625" style="114" customWidth="1"/>
    <col min="36" max="36" width="10.6640625" style="115" customWidth="1"/>
    <col min="37" max="37" width="12.88671875" style="116" customWidth="1"/>
    <col min="38" max="38" width="13.6640625" style="114" customWidth="1"/>
    <col min="39" max="39" width="12.109375" style="114" customWidth="1"/>
    <col min="40" max="16384" width="9.109375" style="114"/>
  </cols>
  <sheetData>
    <row r="1" spans="1:39" x14ac:dyDescent="0.3">
      <c r="A1" s="111" t="s">
        <v>17</v>
      </c>
    </row>
    <row r="2" spans="1:39" x14ac:dyDescent="0.3">
      <c r="A2" s="117" t="s">
        <v>18</v>
      </c>
    </row>
    <row r="3" spans="1:39" x14ac:dyDescent="0.3">
      <c r="A3" s="117" t="s">
        <v>19</v>
      </c>
      <c r="O3" s="118"/>
      <c r="P3" s="118"/>
      <c r="Q3" s="118"/>
      <c r="R3" s="118"/>
      <c r="S3" s="118"/>
      <c r="T3" s="118"/>
      <c r="U3" s="118"/>
      <c r="V3" s="118"/>
      <c r="W3" s="118"/>
      <c r="X3" s="118"/>
      <c r="Y3" s="118"/>
      <c r="Z3" s="118"/>
      <c r="AA3" s="118"/>
      <c r="AB3" s="118"/>
      <c r="AC3" s="118"/>
      <c r="AD3" s="118"/>
      <c r="AE3" s="118"/>
      <c r="AF3" s="118"/>
      <c r="AG3" s="118"/>
      <c r="AH3" s="118"/>
      <c r="AI3" s="118"/>
    </row>
    <row r="4" spans="1:39" x14ac:dyDescent="0.3">
      <c r="A4" s="117" t="s">
        <v>20</v>
      </c>
      <c r="O4" s="119">
        <f>SUBTOTAL(9,O8:O520)</f>
        <v>1948.5506606032011</v>
      </c>
      <c r="P4" s="119">
        <f>SUBTOTAL(9,P8:P520)</f>
        <v>1815.1013334144454</v>
      </c>
      <c r="Q4" s="119">
        <f>SUBTOTAL(9,Q8:Q520)</f>
        <v>1940.4869017845458</v>
      </c>
      <c r="R4" s="119">
        <f>SUBTOTAL(9,R8:R520)</f>
        <v>1902.1041977614898</v>
      </c>
      <c r="S4" s="119">
        <f>SUBTOTAL(9,S8:S520)</f>
        <v>2010.0780032992877</v>
      </c>
      <c r="T4" s="119">
        <f>SUBTOTAL(9,T8:T520)</f>
        <v>1726.5452673829636</v>
      </c>
      <c r="U4" s="119">
        <f>SUBTOTAL(9,U8:U520)</f>
        <v>1708.9116473602278</v>
      </c>
      <c r="V4" s="119">
        <f>SUBTOTAL(9,V8:V520)</f>
        <v>1814.4899235600885</v>
      </c>
      <c r="W4" s="119">
        <f>SUBTOTAL(9,W8:W520)</f>
        <v>1838.0700443777168</v>
      </c>
      <c r="X4" s="119">
        <f>SUBTOTAL(9,X8:X520)</f>
        <v>1931.6145476373963</v>
      </c>
      <c r="Y4" s="119">
        <f>SUBTOTAL(9,Y8:Y520)</f>
        <v>1958.5440080035846</v>
      </c>
      <c r="Z4" s="119">
        <f>SUBTOTAL(9,Z8:Z520)</f>
        <v>1794.7940950444829</v>
      </c>
      <c r="AA4" s="119">
        <f>SUBTOTAL(9,AA8:AA520)</f>
        <v>1694.1225003615577</v>
      </c>
      <c r="AB4" s="119">
        <f>SUBTOTAL(9,AB8:AB520)</f>
        <v>1843.7890390849493</v>
      </c>
      <c r="AC4" s="119">
        <f>SUBTOTAL(9,AC8:AC520)</f>
        <v>1751.3701895582999</v>
      </c>
      <c r="AD4" s="119">
        <f>SUBTOTAL(9,AD8:AD520)</f>
        <v>1890.9877458931073</v>
      </c>
      <c r="AE4" s="119">
        <f>SUBTOTAL(9,AE8:AE520)</f>
        <v>1917.8204126942283</v>
      </c>
      <c r="AF4" s="119">
        <f>SUBTOTAL(9,AF8:AF520)</f>
        <v>1715.1599643674813</v>
      </c>
      <c r="AG4" s="119">
        <f>SUBTOTAL(9,AG8:AG520)</f>
        <v>1629.4662421629166</v>
      </c>
      <c r="AH4" s="119">
        <f>SUBTOTAL(9,AH8:AH520)</f>
        <v>1781.5409109352067</v>
      </c>
      <c r="AI4" s="119">
        <f>SUBTOTAL(9,AI8:AI520)</f>
        <v>1904.2839977170293</v>
      </c>
      <c r="AJ4" s="120">
        <f>SUBTOTAL(9,AJ8:AJ520)</f>
        <v>1834.9384052845833</v>
      </c>
      <c r="AK4" s="121">
        <f>SUBTOTAL(9,AK8:AK520)</f>
        <v>6601.3310552558451</v>
      </c>
      <c r="AL4" s="119" t="e">
        <f>SUBTOTAL(9,AL8:AL520)</f>
        <v>#VALUE!</v>
      </c>
      <c r="AM4" s="122">
        <f>SUM(O4:AK4)</f>
        <v>46954.101093544639</v>
      </c>
    </row>
    <row r="5" spans="1:39" x14ac:dyDescent="0.3">
      <c r="A5" s="117">
        <v>1</v>
      </c>
      <c r="B5" s="112">
        <v>2</v>
      </c>
      <c r="C5" s="117">
        <v>3</v>
      </c>
      <c r="D5" s="112">
        <v>4</v>
      </c>
      <c r="E5" s="117">
        <v>5</v>
      </c>
      <c r="F5" s="112">
        <v>6</v>
      </c>
      <c r="G5" s="117">
        <v>7</v>
      </c>
      <c r="H5" s="112">
        <v>8</v>
      </c>
      <c r="I5" s="117">
        <v>9</v>
      </c>
      <c r="J5" s="112">
        <v>10</v>
      </c>
      <c r="K5" s="117">
        <v>11</v>
      </c>
      <c r="L5" s="112">
        <v>12</v>
      </c>
      <c r="M5" s="117">
        <v>13</v>
      </c>
      <c r="N5" s="112">
        <v>14</v>
      </c>
      <c r="O5" s="117">
        <v>15</v>
      </c>
      <c r="P5" s="112">
        <v>16</v>
      </c>
      <c r="Q5" s="117">
        <v>17</v>
      </c>
      <c r="R5" s="112">
        <v>18</v>
      </c>
      <c r="S5" s="117">
        <v>19</v>
      </c>
      <c r="T5" s="112">
        <v>20</v>
      </c>
      <c r="U5" s="117">
        <v>21</v>
      </c>
      <c r="V5" s="112">
        <v>22</v>
      </c>
      <c r="W5" s="117">
        <v>23</v>
      </c>
      <c r="X5" s="112">
        <v>24</v>
      </c>
      <c r="Y5" s="117">
        <v>25</v>
      </c>
      <c r="Z5" s="112">
        <v>26</v>
      </c>
      <c r="AA5" s="117">
        <v>27</v>
      </c>
      <c r="AB5" s="112">
        <v>28</v>
      </c>
      <c r="AC5" s="117">
        <v>29</v>
      </c>
      <c r="AD5" s="112">
        <v>30</v>
      </c>
      <c r="AE5" s="117">
        <v>31</v>
      </c>
      <c r="AF5" s="112">
        <v>32</v>
      </c>
      <c r="AG5" s="117">
        <v>33</v>
      </c>
      <c r="AH5" s="112">
        <v>34</v>
      </c>
      <c r="AI5" s="117">
        <v>35</v>
      </c>
      <c r="AJ5" s="112">
        <v>36</v>
      </c>
      <c r="AK5" s="123">
        <v>37</v>
      </c>
      <c r="AL5" s="119"/>
      <c r="AM5" s="122"/>
    </row>
    <row r="6" spans="1:39" x14ac:dyDescent="0.3">
      <c r="A6" s="124"/>
      <c r="B6" s="125"/>
      <c r="C6" s="126"/>
      <c r="D6" s="126"/>
      <c r="E6" s="126"/>
      <c r="F6" s="126"/>
      <c r="G6" s="126"/>
      <c r="H6" s="126"/>
      <c r="I6" s="126"/>
      <c r="J6" s="126"/>
      <c r="K6" s="126"/>
      <c r="L6" s="126"/>
      <c r="M6" s="126"/>
      <c r="N6" s="126"/>
      <c r="O6" s="219" t="s">
        <v>21</v>
      </c>
      <c r="P6" s="219"/>
      <c r="Q6" s="219"/>
      <c r="R6" s="219"/>
      <c r="S6" s="220" t="s">
        <v>22</v>
      </c>
      <c r="T6" s="220"/>
      <c r="U6" s="220"/>
      <c r="V6" s="220"/>
      <c r="W6" s="219" t="s">
        <v>23</v>
      </c>
      <c r="X6" s="219"/>
      <c r="Y6" s="219"/>
      <c r="Z6" s="219"/>
      <c r="AA6" s="219"/>
      <c r="AB6" s="219"/>
      <c r="AC6" s="220" t="s">
        <v>24</v>
      </c>
      <c r="AD6" s="220"/>
      <c r="AE6" s="220"/>
      <c r="AF6" s="220"/>
      <c r="AG6" s="220"/>
      <c r="AH6" s="220"/>
      <c r="AI6" s="127"/>
      <c r="AJ6" s="128"/>
      <c r="AK6" s="129"/>
      <c r="AL6" s="130"/>
    </row>
    <row r="7" spans="1:39" s="138" customFormat="1" ht="82.2" customHeight="1" x14ac:dyDescent="0.3">
      <c r="A7" s="131" t="s">
        <v>2</v>
      </c>
      <c r="B7" s="132" t="s">
        <v>0</v>
      </c>
      <c r="C7" s="133" t="s">
        <v>25</v>
      </c>
      <c r="D7" s="133" t="s">
        <v>26</v>
      </c>
      <c r="E7" s="133" t="s">
        <v>27</v>
      </c>
      <c r="F7" s="133" t="s">
        <v>28</v>
      </c>
      <c r="G7" s="133" t="s">
        <v>29</v>
      </c>
      <c r="H7" s="133" t="s">
        <v>30</v>
      </c>
      <c r="I7" s="133" t="s">
        <v>31</v>
      </c>
      <c r="J7" s="133" t="s">
        <v>32</v>
      </c>
      <c r="K7" s="133" t="s">
        <v>33</v>
      </c>
      <c r="L7" s="133" t="s">
        <v>34</v>
      </c>
      <c r="M7" s="133" t="s">
        <v>227</v>
      </c>
      <c r="N7" s="133" t="s">
        <v>3</v>
      </c>
      <c r="O7" s="133" t="s">
        <v>35</v>
      </c>
      <c r="P7" s="133" t="s">
        <v>36</v>
      </c>
      <c r="Q7" s="133" t="s">
        <v>37</v>
      </c>
      <c r="R7" s="133" t="s">
        <v>38</v>
      </c>
      <c r="S7" s="134" t="s">
        <v>39</v>
      </c>
      <c r="T7" s="134" t="s">
        <v>40</v>
      </c>
      <c r="U7" s="134" t="s">
        <v>41</v>
      </c>
      <c r="V7" s="134" t="s">
        <v>42</v>
      </c>
      <c r="W7" s="133" t="s">
        <v>43</v>
      </c>
      <c r="X7" s="133" t="s">
        <v>44</v>
      </c>
      <c r="Y7" s="133" t="s">
        <v>45</v>
      </c>
      <c r="Z7" s="133" t="s">
        <v>46</v>
      </c>
      <c r="AA7" s="133" t="s">
        <v>47</v>
      </c>
      <c r="AB7" s="133" t="s">
        <v>48</v>
      </c>
      <c r="AC7" s="134" t="s">
        <v>49</v>
      </c>
      <c r="AD7" s="134" t="s">
        <v>50</v>
      </c>
      <c r="AE7" s="134" t="s">
        <v>51</v>
      </c>
      <c r="AF7" s="134" t="s">
        <v>52</v>
      </c>
      <c r="AG7" s="134" t="s">
        <v>53</v>
      </c>
      <c r="AH7" s="134" t="s">
        <v>54</v>
      </c>
      <c r="AI7" s="133" t="s">
        <v>55</v>
      </c>
      <c r="AJ7" s="135" t="s">
        <v>247</v>
      </c>
      <c r="AK7" s="136" t="s">
        <v>248</v>
      </c>
      <c r="AL7" s="137" t="s">
        <v>56</v>
      </c>
    </row>
    <row r="8" spans="1:39" x14ac:dyDescent="0.3">
      <c r="A8" s="112">
        <v>2006</v>
      </c>
      <c r="B8" s="105" t="s">
        <v>57</v>
      </c>
      <c r="C8" s="107" t="s">
        <v>58</v>
      </c>
      <c r="D8" s="107" t="s">
        <v>58</v>
      </c>
      <c r="E8" s="107" t="s">
        <v>59</v>
      </c>
      <c r="F8" s="107" t="s">
        <v>59</v>
      </c>
      <c r="G8" s="107" t="s">
        <v>60</v>
      </c>
      <c r="H8" s="107" t="s">
        <v>60</v>
      </c>
      <c r="I8" s="107" t="s">
        <v>60</v>
      </c>
      <c r="J8" s="107" t="s">
        <v>61</v>
      </c>
      <c r="K8" s="107" t="s">
        <v>62</v>
      </c>
      <c r="L8" s="107" t="s">
        <v>63</v>
      </c>
      <c r="M8" s="113" t="s">
        <v>63</v>
      </c>
      <c r="N8" s="107" t="s">
        <v>11</v>
      </c>
      <c r="O8" s="139">
        <v>5</v>
      </c>
      <c r="P8" s="139">
        <v>5</v>
      </c>
      <c r="Q8" s="139">
        <v>5.5</v>
      </c>
      <c r="R8" s="139">
        <v>5.2</v>
      </c>
      <c r="S8" s="139">
        <v>4.5</v>
      </c>
      <c r="T8" s="139">
        <v>4</v>
      </c>
      <c r="U8" s="139">
        <v>4</v>
      </c>
      <c r="V8" s="139">
        <v>4.2</v>
      </c>
      <c r="W8" s="139">
        <v>4.5</v>
      </c>
      <c r="X8" s="139">
        <v>4.5</v>
      </c>
      <c r="Y8" s="139">
        <v>4</v>
      </c>
      <c r="Z8" s="139">
        <v>4.5</v>
      </c>
      <c r="AA8" s="139">
        <v>4</v>
      </c>
      <c r="AB8" s="139">
        <v>4.3</v>
      </c>
      <c r="AC8" s="139">
        <v>3.5</v>
      </c>
      <c r="AD8" s="139">
        <v>4</v>
      </c>
      <c r="AE8" s="139">
        <v>4</v>
      </c>
      <c r="AF8" s="139">
        <v>4</v>
      </c>
      <c r="AG8" s="139">
        <v>3.5</v>
      </c>
      <c r="AH8" s="139">
        <v>3.8</v>
      </c>
      <c r="AI8" s="139">
        <v>4.5</v>
      </c>
      <c r="AJ8" s="106">
        <f t="shared" ref="AJ8:AJ101" si="0">AVERAGE(R8,V8,AB8,AH8)</f>
        <v>4.375</v>
      </c>
      <c r="AK8" s="140">
        <v>17.2</v>
      </c>
    </row>
    <row r="9" spans="1:39" x14ac:dyDescent="0.3">
      <c r="A9" s="112">
        <v>2006</v>
      </c>
      <c r="B9" s="105" t="s">
        <v>64</v>
      </c>
      <c r="C9" s="107" t="s">
        <v>59</v>
      </c>
      <c r="D9" s="107" t="s">
        <v>59</v>
      </c>
      <c r="E9" s="107" t="s">
        <v>59</v>
      </c>
      <c r="F9" s="107" t="s">
        <v>59</v>
      </c>
      <c r="G9" s="107" t="s">
        <v>60</v>
      </c>
      <c r="H9" s="107" t="s">
        <v>60</v>
      </c>
      <c r="I9" s="107" t="s">
        <v>61</v>
      </c>
      <c r="J9" s="107" t="s">
        <v>61</v>
      </c>
      <c r="K9" s="107" t="s">
        <v>63</v>
      </c>
      <c r="L9" s="107" t="s">
        <v>63</v>
      </c>
      <c r="M9" s="113" t="s">
        <v>63</v>
      </c>
      <c r="N9" s="107" t="s">
        <v>11</v>
      </c>
      <c r="O9" s="139">
        <v>4</v>
      </c>
      <c r="P9" s="139">
        <v>4</v>
      </c>
      <c r="Q9" s="139">
        <v>5</v>
      </c>
      <c r="R9" s="139">
        <v>4.3</v>
      </c>
      <c r="S9" s="139">
        <v>4</v>
      </c>
      <c r="T9" s="139">
        <v>3</v>
      </c>
      <c r="U9" s="139">
        <v>3</v>
      </c>
      <c r="V9" s="139">
        <v>3.3</v>
      </c>
      <c r="W9" s="139">
        <v>3.5</v>
      </c>
      <c r="X9" s="139">
        <v>3.5</v>
      </c>
      <c r="Y9" s="139">
        <v>3</v>
      </c>
      <c r="Z9" s="139">
        <v>3</v>
      </c>
      <c r="AA9" s="139">
        <v>3</v>
      </c>
      <c r="AB9" s="139">
        <v>3.2</v>
      </c>
      <c r="AC9" s="139">
        <v>3</v>
      </c>
      <c r="AD9" s="139">
        <v>3.5</v>
      </c>
      <c r="AE9" s="139">
        <v>3.5</v>
      </c>
      <c r="AF9" s="139">
        <v>2.5</v>
      </c>
      <c r="AG9" s="139">
        <v>2.5</v>
      </c>
      <c r="AH9" s="139">
        <v>3</v>
      </c>
      <c r="AI9" s="139">
        <v>1</v>
      </c>
      <c r="AJ9" s="106">
        <f t="shared" si="0"/>
        <v>3.45</v>
      </c>
      <c r="AK9" s="140">
        <v>7.4</v>
      </c>
    </row>
    <row r="10" spans="1:39" x14ac:dyDescent="0.3">
      <c r="A10" s="112">
        <v>2006</v>
      </c>
      <c r="B10" s="109" t="s">
        <v>65</v>
      </c>
      <c r="C10" s="107" t="s">
        <v>59</v>
      </c>
      <c r="D10" s="107" t="s">
        <v>59</v>
      </c>
      <c r="E10" s="107" t="s">
        <v>59</v>
      </c>
      <c r="F10" s="107" t="s">
        <v>59</v>
      </c>
      <c r="G10" s="107" t="s">
        <v>60</v>
      </c>
      <c r="H10" s="107" t="s">
        <v>60</v>
      </c>
      <c r="I10" s="107" t="s">
        <v>60</v>
      </c>
      <c r="J10" s="107" t="s">
        <v>60</v>
      </c>
      <c r="K10" s="107" t="s">
        <v>60</v>
      </c>
      <c r="L10" s="107" t="s">
        <v>60</v>
      </c>
      <c r="M10" s="113" t="s">
        <v>60</v>
      </c>
      <c r="N10" s="107" t="s">
        <v>14</v>
      </c>
      <c r="O10" s="139">
        <v>4.5</v>
      </c>
      <c r="P10" s="139">
        <v>3.5</v>
      </c>
      <c r="Q10" s="139">
        <v>4.5</v>
      </c>
      <c r="R10" s="139">
        <v>4.2</v>
      </c>
      <c r="S10" s="139">
        <v>3</v>
      </c>
      <c r="T10" s="139">
        <v>3.5</v>
      </c>
      <c r="U10" s="139">
        <v>3.5</v>
      </c>
      <c r="V10" s="139">
        <v>3.3</v>
      </c>
      <c r="W10" s="139">
        <v>3.5</v>
      </c>
      <c r="X10" s="139">
        <v>4</v>
      </c>
      <c r="Y10" s="139">
        <v>4</v>
      </c>
      <c r="Z10" s="139">
        <v>4</v>
      </c>
      <c r="AA10" s="139">
        <v>3</v>
      </c>
      <c r="AB10" s="139">
        <v>3.7</v>
      </c>
      <c r="AC10" s="139">
        <v>3</v>
      </c>
      <c r="AD10" s="139">
        <v>4</v>
      </c>
      <c r="AE10" s="139">
        <v>3</v>
      </c>
      <c r="AF10" s="139">
        <v>3</v>
      </c>
      <c r="AG10" s="139">
        <v>3</v>
      </c>
      <c r="AH10" s="139">
        <v>3.2</v>
      </c>
      <c r="AI10" s="139">
        <v>5</v>
      </c>
      <c r="AJ10" s="106">
        <f t="shared" si="0"/>
        <v>3.5999999999999996</v>
      </c>
      <c r="AK10" s="140">
        <v>13</v>
      </c>
    </row>
    <row r="11" spans="1:39" x14ac:dyDescent="0.3">
      <c r="A11" s="112">
        <v>2006</v>
      </c>
      <c r="B11" s="108" t="s">
        <v>66</v>
      </c>
      <c r="C11" s="107" t="s">
        <v>67</v>
      </c>
      <c r="D11" s="107" t="s">
        <v>67</v>
      </c>
      <c r="E11" s="107" t="s">
        <v>67</v>
      </c>
      <c r="F11" s="107" t="s">
        <v>67</v>
      </c>
      <c r="G11" s="107" t="s">
        <v>67</v>
      </c>
      <c r="H11" s="107" t="s">
        <v>67</v>
      </c>
      <c r="I11" s="107" t="s">
        <v>67</v>
      </c>
      <c r="J11" s="107" t="s">
        <v>67</v>
      </c>
      <c r="K11" s="107" t="s">
        <v>67</v>
      </c>
      <c r="L11" s="107" t="s">
        <v>67</v>
      </c>
      <c r="M11" s="113" t="s">
        <v>67</v>
      </c>
      <c r="N11" s="141" t="s">
        <v>14</v>
      </c>
      <c r="O11" s="139">
        <v>4.5</v>
      </c>
      <c r="P11" s="139">
        <v>3.5</v>
      </c>
      <c r="Q11" s="139">
        <v>4</v>
      </c>
      <c r="R11" s="139">
        <v>4</v>
      </c>
      <c r="S11" s="139">
        <v>3.5</v>
      </c>
      <c r="T11" s="139">
        <v>3.5</v>
      </c>
      <c r="U11" s="139">
        <v>3.5</v>
      </c>
      <c r="V11" s="139">
        <v>3.5</v>
      </c>
      <c r="W11" s="139">
        <v>4.5</v>
      </c>
      <c r="X11" s="139">
        <v>4.5</v>
      </c>
      <c r="Y11" s="139">
        <v>4</v>
      </c>
      <c r="Z11" s="139">
        <v>3.5</v>
      </c>
      <c r="AA11" s="139">
        <v>4.5</v>
      </c>
      <c r="AB11" s="139">
        <v>4.2</v>
      </c>
      <c r="AC11" s="139">
        <v>4</v>
      </c>
      <c r="AD11" s="139">
        <v>4</v>
      </c>
      <c r="AE11" s="139">
        <v>3.5</v>
      </c>
      <c r="AF11" s="139">
        <v>4</v>
      </c>
      <c r="AG11" s="139">
        <v>4</v>
      </c>
      <c r="AH11" s="139">
        <v>3.9</v>
      </c>
      <c r="AI11" s="139">
        <v>6</v>
      </c>
      <c r="AJ11" s="106">
        <f t="shared" si="0"/>
        <v>3.9</v>
      </c>
      <c r="AK11" s="140">
        <v>17.3</v>
      </c>
    </row>
    <row r="12" spans="1:39" x14ac:dyDescent="0.3">
      <c r="A12" s="112">
        <v>2006</v>
      </c>
      <c r="B12" s="109" t="s">
        <v>68</v>
      </c>
      <c r="C12" s="107" t="s">
        <v>67</v>
      </c>
      <c r="D12" s="107" t="s">
        <v>67</v>
      </c>
      <c r="E12" s="107" t="s">
        <v>67</v>
      </c>
      <c r="F12" s="107" t="s">
        <v>67</v>
      </c>
      <c r="G12" s="107" t="s">
        <v>67</v>
      </c>
      <c r="H12" s="107" t="s">
        <v>67</v>
      </c>
      <c r="I12" s="107" t="s">
        <v>67</v>
      </c>
      <c r="J12" s="107" t="s">
        <v>67</v>
      </c>
      <c r="K12" s="107" t="s">
        <v>67</v>
      </c>
      <c r="L12" s="107" t="s">
        <v>67</v>
      </c>
      <c r="M12" s="113" t="s">
        <v>67</v>
      </c>
      <c r="N12" s="107" t="s">
        <v>15</v>
      </c>
      <c r="O12" s="139">
        <v>4.5</v>
      </c>
      <c r="P12" s="139">
        <v>3.5</v>
      </c>
      <c r="Q12" s="139">
        <v>3.5</v>
      </c>
      <c r="R12" s="139">
        <v>3.8</v>
      </c>
      <c r="S12" s="139">
        <v>4</v>
      </c>
      <c r="T12" s="139">
        <v>3</v>
      </c>
      <c r="U12" s="139">
        <v>3</v>
      </c>
      <c r="V12" s="139">
        <v>3.3</v>
      </c>
      <c r="W12" s="139">
        <v>4</v>
      </c>
      <c r="X12" s="139">
        <v>3.5</v>
      </c>
      <c r="Y12" s="139">
        <v>4</v>
      </c>
      <c r="Z12" s="139">
        <v>2.5</v>
      </c>
      <c r="AA12" s="139">
        <v>2.5</v>
      </c>
      <c r="AB12" s="139">
        <v>3.3</v>
      </c>
      <c r="AC12" s="139">
        <v>2.5</v>
      </c>
      <c r="AD12" s="139">
        <v>3</v>
      </c>
      <c r="AE12" s="139">
        <v>3.5</v>
      </c>
      <c r="AF12" s="139">
        <v>2.5</v>
      </c>
      <c r="AG12" s="139">
        <v>2.5</v>
      </c>
      <c r="AH12" s="139">
        <v>2.8</v>
      </c>
      <c r="AI12" s="139">
        <v>5.5</v>
      </c>
      <c r="AJ12" s="106">
        <f t="shared" si="0"/>
        <v>3.3</v>
      </c>
      <c r="AK12" s="140">
        <v>11.2</v>
      </c>
    </row>
    <row r="13" spans="1:39" x14ac:dyDescent="0.3">
      <c r="A13" s="112">
        <v>2006</v>
      </c>
      <c r="B13" s="108" t="s">
        <v>69</v>
      </c>
      <c r="C13" s="107" t="s">
        <v>59</v>
      </c>
      <c r="D13" s="107" t="s">
        <v>59</v>
      </c>
      <c r="E13" s="107" t="s">
        <v>59</v>
      </c>
      <c r="F13" s="107" t="s">
        <v>59</v>
      </c>
      <c r="G13" s="107" t="s">
        <v>61</v>
      </c>
      <c r="H13" s="107" t="s">
        <v>61</v>
      </c>
      <c r="I13" s="107" t="s">
        <v>61</v>
      </c>
      <c r="J13" s="107" t="s">
        <v>61</v>
      </c>
      <c r="K13" s="107" t="s">
        <v>62</v>
      </c>
      <c r="L13" s="107" t="s">
        <v>62</v>
      </c>
      <c r="M13" s="113" t="s">
        <v>60</v>
      </c>
      <c r="N13" s="113" t="s">
        <v>13</v>
      </c>
      <c r="O13" s="139">
        <v>5</v>
      </c>
      <c r="P13" s="139">
        <v>5</v>
      </c>
      <c r="Q13" s="139">
        <v>4.5</v>
      </c>
      <c r="R13" s="139">
        <v>4.8</v>
      </c>
      <c r="S13" s="139">
        <v>4.5</v>
      </c>
      <c r="T13" s="139">
        <v>4.5</v>
      </c>
      <c r="U13" s="139">
        <v>4</v>
      </c>
      <c r="V13" s="139">
        <v>4.3</v>
      </c>
      <c r="W13" s="139">
        <v>4.5</v>
      </c>
      <c r="X13" s="139">
        <v>4.5</v>
      </c>
      <c r="Y13" s="139">
        <v>5</v>
      </c>
      <c r="Z13" s="139">
        <v>4</v>
      </c>
      <c r="AA13" s="139">
        <v>3.5</v>
      </c>
      <c r="AB13" s="139">
        <v>4.3</v>
      </c>
      <c r="AC13" s="139">
        <v>4.5</v>
      </c>
      <c r="AD13" s="139">
        <v>4</v>
      </c>
      <c r="AE13" s="139">
        <v>5</v>
      </c>
      <c r="AF13" s="139">
        <v>4</v>
      </c>
      <c r="AG13" s="139">
        <v>4</v>
      </c>
      <c r="AH13" s="139">
        <v>4.3</v>
      </c>
      <c r="AI13" s="139">
        <v>4.5</v>
      </c>
      <c r="AJ13" s="106">
        <f>AVERAGE(R13,V13,AB13,AH13)</f>
        <v>4.4249999999999998</v>
      </c>
      <c r="AK13" s="140">
        <v>19.3</v>
      </c>
    </row>
    <row r="14" spans="1:39" x14ac:dyDescent="0.3">
      <c r="A14" s="112">
        <v>2006</v>
      </c>
      <c r="B14" s="108" t="s">
        <v>70</v>
      </c>
      <c r="C14" s="107" t="s">
        <v>71</v>
      </c>
      <c r="D14" s="107" t="s">
        <v>72</v>
      </c>
      <c r="E14" s="107" t="s">
        <v>73</v>
      </c>
      <c r="F14" s="107" t="s">
        <v>74</v>
      </c>
      <c r="G14" s="107" t="s">
        <v>75</v>
      </c>
      <c r="H14" s="107" t="s">
        <v>61</v>
      </c>
      <c r="I14" s="107" t="s">
        <v>61</v>
      </c>
      <c r="J14" s="107" t="s">
        <v>61</v>
      </c>
      <c r="K14" s="107" t="s">
        <v>62</v>
      </c>
      <c r="L14" s="107" t="s">
        <v>62</v>
      </c>
      <c r="M14" s="113" t="s">
        <v>62</v>
      </c>
      <c r="N14" s="107" t="s">
        <v>15</v>
      </c>
      <c r="O14" s="139">
        <v>4</v>
      </c>
      <c r="P14" s="139">
        <v>4.5</v>
      </c>
      <c r="Q14" s="139">
        <v>4</v>
      </c>
      <c r="R14" s="139">
        <v>4.2</v>
      </c>
      <c r="S14" s="139">
        <v>4</v>
      </c>
      <c r="T14" s="139">
        <v>4</v>
      </c>
      <c r="U14" s="139">
        <v>3</v>
      </c>
      <c r="V14" s="139">
        <v>3.7</v>
      </c>
      <c r="W14" s="139">
        <v>4</v>
      </c>
      <c r="X14" s="139">
        <v>3.5</v>
      </c>
      <c r="Y14" s="139">
        <v>3.5</v>
      </c>
      <c r="Z14" s="139">
        <v>3.5</v>
      </c>
      <c r="AA14" s="139">
        <v>3</v>
      </c>
      <c r="AB14" s="139">
        <v>3.5</v>
      </c>
      <c r="AC14" s="139">
        <v>2.5</v>
      </c>
      <c r="AD14" s="139">
        <v>4</v>
      </c>
      <c r="AE14" s="139">
        <v>3</v>
      </c>
      <c r="AF14" s="139">
        <v>3</v>
      </c>
      <c r="AG14" s="139">
        <v>3</v>
      </c>
      <c r="AH14" s="139">
        <v>3.1</v>
      </c>
      <c r="AI14" s="139">
        <v>5.5</v>
      </c>
      <c r="AJ14" s="106">
        <f>AVERAGE(R14,V14,AB14,AH14)</f>
        <v>3.625</v>
      </c>
      <c r="AK14" s="140">
        <v>13.1</v>
      </c>
    </row>
    <row r="15" spans="1:39" x14ac:dyDescent="0.3">
      <c r="A15" s="112">
        <v>2006</v>
      </c>
      <c r="B15" s="114" t="s">
        <v>76</v>
      </c>
      <c r="C15" s="107" t="s">
        <v>67</v>
      </c>
      <c r="D15" s="107" t="s">
        <v>67</v>
      </c>
      <c r="E15" s="107" t="s">
        <v>67</v>
      </c>
      <c r="F15" s="107" t="s">
        <v>67</v>
      </c>
      <c r="G15" s="107" t="s">
        <v>67</v>
      </c>
      <c r="H15" s="107" t="s">
        <v>67</v>
      </c>
      <c r="I15" s="107" t="s">
        <v>67</v>
      </c>
      <c r="J15" s="107" t="s">
        <v>67</v>
      </c>
      <c r="K15" s="107" t="s">
        <v>67</v>
      </c>
      <c r="L15" s="107" t="s">
        <v>67</v>
      </c>
      <c r="M15" s="113" t="s">
        <v>67</v>
      </c>
      <c r="N15" s="113" t="s">
        <v>13</v>
      </c>
      <c r="O15" s="139">
        <v>2</v>
      </c>
      <c r="P15" s="139">
        <v>3</v>
      </c>
      <c r="Q15" s="139">
        <v>3</v>
      </c>
      <c r="R15" s="139">
        <v>2.7</v>
      </c>
      <c r="S15" s="139">
        <v>2.5</v>
      </c>
      <c r="T15" s="139">
        <v>4</v>
      </c>
      <c r="U15" s="139">
        <v>3.5</v>
      </c>
      <c r="V15" s="139">
        <v>3.3</v>
      </c>
      <c r="W15" s="139">
        <v>2.5</v>
      </c>
      <c r="X15" s="139">
        <v>2</v>
      </c>
      <c r="Y15" s="139">
        <v>2.5</v>
      </c>
      <c r="Z15" s="139">
        <v>2.5</v>
      </c>
      <c r="AA15" s="139">
        <v>2.5</v>
      </c>
      <c r="AB15" s="139">
        <v>2.4</v>
      </c>
      <c r="AC15" s="139">
        <v>4</v>
      </c>
      <c r="AD15" s="139">
        <v>3.5</v>
      </c>
      <c r="AE15" s="139">
        <v>3</v>
      </c>
      <c r="AF15" s="139">
        <v>3.5</v>
      </c>
      <c r="AG15" s="139">
        <v>2.5</v>
      </c>
      <c r="AH15" s="139">
        <v>3.3</v>
      </c>
      <c r="AI15" s="139">
        <v>4.5</v>
      </c>
      <c r="AJ15" s="106">
        <f t="shared" si="0"/>
        <v>2.9249999999999998</v>
      </c>
      <c r="AK15" s="140">
        <v>10.7</v>
      </c>
    </row>
    <row r="16" spans="1:39" x14ac:dyDescent="0.3">
      <c r="A16" s="112">
        <v>2006</v>
      </c>
      <c r="B16" s="109" t="s">
        <v>77</v>
      </c>
      <c r="C16" s="107" t="s">
        <v>67</v>
      </c>
      <c r="D16" s="107" t="s">
        <v>67</v>
      </c>
      <c r="E16" s="107" t="s">
        <v>67</v>
      </c>
      <c r="F16" s="107" t="s">
        <v>67</v>
      </c>
      <c r="G16" s="107" t="s">
        <v>67</v>
      </c>
      <c r="H16" s="107" t="s">
        <v>67</v>
      </c>
      <c r="I16" s="107" t="s">
        <v>67</v>
      </c>
      <c r="J16" s="107" t="s">
        <v>67</v>
      </c>
      <c r="K16" s="107" t="s">
        <v>67</v>
      </c>
      <c r="L16" s="107" t="s">
        <v>67</v>
      </c>
      <c r="M16" s="113" t="s">
        <v>67</v>
      </c>
      <c r="N16" s="107" t="s">
        <v>11</v>
      </c>
      <c r="O16" s="139">
        <v>4</v>
      </c>
      <c r="P16" s="139">
        <v>3.5</v>
      </c>
      <c r="Q16" s="139">
        <v>3.5</v>
      </c>
      <c r="R16" s="139">
        <v>3.7</v>
      </c>
      <c r="S16" s="139">
        <v>5</v>
      </c>
      <c r="T16" s="139">
        <v>3.5</v>
      </c>
      <c r="U16" s="139">
        <v>3</v>
      </c>
      <c r="V16" s="139">
        <v>3.8</v>
      </c>
      <c r="W16" s="139">
        <v>4.5</v>
      </c>
      <c r="X16" s="139">
        <v>3.5</v>
      </c>
      <c r="Y16" s="139">
        <v>3.5</v>
      </c>
      <c r="Z16" s="139">
        <v>3.5</v>
      </c>
      <c r="AA16" s="139">
        <v>3.5</v>
      </c>
      <c r="AB16" s="139">
        <v>3.7</v>
      </c>
      <c r="AC16" s="139">
        <v>2.5</v>
      </c>
      <c r="AD16" s="139">
        <v>3.5</v>
      </c>
      <c r="AE16" s="139">
        <v>3.5</v>
      </c>
      <c r="AF16" s="139">
        <v>2.5</v>
      </c>
      <c r="AG16" s="139">
        <v>2.5</v>
      </c>
      <c r="AH16" s="139">
        <v>2.9</v>
      </c>
      <c r="AI16" s="139">
        <v>4.5</v>
      </c>
      <c r="AJ16" s="106">
        <f t="shared" si="0"/>
        <v>3.5249999999999999</v>
      </c>
      <c r="AK16" s="140">
        <v>11.5</v>
      </c>
    </row>
    <row r="17" spans="1:37" x14ac:dyDescent="0.3">
      <c r="A17" s="112">
        <v>2006</v>
      </c>
      <c r="B17" s="109" t="s">
        <v>223</v>
      </c>
      <c r="C17" s="107" t="s">
        <v>67</v>
      </c>
      <c r="D17" s="107" t="s">
        <v>67</v>
      </c>
      <c r="E17" s="107" t="s">
        <v>67</v>
      </c>
      <c r="F17" s="107" t="s">
        <v>67</v>
      </c>
      <c r="G17" s="107" t="s">
        <v>67</v>
      </c>
      <c r="H17" s="107" t="s">
        <v>67</v>
      </c>
      <c r="I17" s="107" t="s">
        <v>67</v>
      </c>
      <c r="J17" s="107" t="s">
        <v>67</v>
      </c>
      <c r="K17" s="107" t="s">
        <v>67</v>
      </c>
      <c r="L17" s="107" t="s">
        <v>67</v>
      </c>
      <c r="M17" s="113" t="s">
        <v>67</v>
      </c>
      <c r="N17" s="107" t="s">
        <v>15</v>
      </c>
      <c r="O17" s="139">
        <v>4</v>
      </c>
      <c r="P17" s="139">
        <v>3.5</v>
      </c>
      <c r="Q17" s="139">
        <v>3.5</v>
      </c>
      <c r="R17" s="139">
        <v>3.7</v>
      </c>
      <c r="S17" s="139">
        <v>4</v>
      </c>
      <c r="T17" s="139">
        <v>1.5</v>
      </c>
      <c r="U17" s="139">
        <v>3</v>
      </c>
      <c r="V17" s="139">
        <v>2.8</v>
      </c>
      <c r="W17" s="139">
        <v>4</v>
      </c>
      <c r="X17" s="139">
        <v>4</v>
      </c>
      <c r="Y17" s="139">
        <v>4</v>
      </c>
      <c r="Z17" s="139">
        <v>3.5</v>
      </c>
      <c r="AA17" s="139">
        <v>3</v>
      </c>
      <c r="AB17" s="139">
        <v>3.7</v>
      </c>
      <c r="AC17" s="139">
        <v>3</v>
      </c>
      <c r="AD17" s="139">
        <v>2.5</v>
      </c>
      <c r="AE17" s="139">
        <v>3</v>
      </c>
      <c r="AF17" s="139">
        <v>2.5</v>
      </c>
      <c r="AG17" s="139">
        <v>2</v>
      </c>
      <c r="AH17" s="139">
        <v>2.6</v>
      </c>
      <c r="AI17" s="139">
        <v>5.5</v>
      </c>
      <c r="AJ17" s="106">
        <f t="shared" si="0"/>
        <v>3.1999999999999997</v>
      </c>
      <c r="AK17" s="140">
        <v>10.199999999999999</v>
      </c>
    </row>
    <row r="18" spans="1:37" x14ac:dyDescent="0.3">
      <c r="A18" s="112">
        <v>2006</v>
      </c>
      <c r="B18" s="108" t="s">
        <v>79</v>
      </c>
      <c r="C18" s="107" t="s">
        <v>67</v>
      </c>
      <c r="D18" s="107" t="s">
        <v>67</v>
      </c>
      <c r="E18" s="107" t="s">
        <v>67</v>
      </c>
      <c r="F18" s="107" t="s">
        <v>67</v>
      </c>
      <c r="G18" s="107" t="s">
        <v>67</v>
      </c>
      <c r="H18" s="107" t="s">
        <v>67</v>
      </c>
      <c r="I18" s="107" t="s">
        <v>67</v>
      </c>
      <c r="J18" s="107" t="s">
        <v>67</v>
      </c>
      <c r="K18" s="107" t="s">
        <v>67</v>
      </c>
      <c r="L18" s="107" t="s">
        <v>67</v>
      </c>
      <c r="M18" s="113" t="s">
        <v>67</v>
      </c>
      <c r="N18" s="141" t="s">
        <v>14</v>
      </c>
      <c r="O18" s="139">
        <v>4.5</v>
      </c>
      <c r="P18" s="139">
        <v>3.5</v>
      </c>
      <c r="Q18" s="139">
        <v>4.5</v>
      </c>
      <c r="R18" s="139">
        <v>4.2</v>
      </c>
      <c r="S18" s="139">
        <v>4</v>
      </c>
      <c r="T18" s="139">
        <v>4</v>
      </c>
      <c r="U18" s="139">
        <v>4</v>
      </c>
      <c r="V18" s="139">
        <v>4</v>
      </c>
      <c r="W18" s="139">
        <v>4</v>
      </c>
      <c r="X18" s="139">
        <v>4</v>
      </c>
      <c r="Y18" s="139">
        <v>4</v>
      </c>
      <c r="Z18" s="139">
        <v>3.5</v>
      </c>
      <c r="AA18" s="139">
        <v>4</v>
      </c>
      <c r="AB18" s="139">
        <v>3.9</v>
      </c>
      <c r="AC18" s="139">
        <v>4</v>
      </c>
      <c r="AD18" s="139">
        <v>3.5</v>
      </c>
      <c r="AE18" s="139">
        <v>4</v>
      </c>
      <c r="AF18" s="139">
        <v>4</v>
      </c>
      <c r="AG18" s="139">
        <v>3</v>
      </c>
      <c r="AH18" s="139">
        <v>3.7</v>
      </c>
      <c r="AI18" s="139">
        <v>4.5</v>
      </c>
      <c r="AJ18" s="106">
        <f t="shared" si="0"/>
        <v>3.95</v>
      </c>
      <c r="AK18" s="140">
        <v>15.4</v>
      </c>
    </row>
    <row r="19" spans="1:37" x14ac:dyDescent="0.3">
      <c r="A19" s="112">
        <v>2006</v>
      </c>
      <c r="B19" s="114" t="s">
        <v>80</v>
      </c>
      <c r="C19" s="107" t="s">
        <v>59</v>
      </c>
      <c r="D19" s="107" t="s">
        <v>59</v>
      </c>
      <c r="E19" s="107" t="s">
        <v>59</v>
      </c>
      <c r="F19" s="107" t="s">
        <v>59</v>
      </c>
      <c r="G19" s="107" t="s">
        <v>60</v>
      </c>
      <c r="H19" s="107" t="s">
        <v>60</v>
      </c>
      <c r="I19" s="107" t="s">
        <v>67</v>
      </c>
      <c r="J19" s="107" t="s">
        <v>67</v>
      </c>
      <c r="K19" s="107" t="s">
        <v>67</v>
      </c>
      <c r="L19" s="107" t="s">
        <v>67</v>
      </c>
      <c r="M19" s="113" t="s">
        <v>67</v>
      </c>
      <c r="N19" s="113" t="s">
        <v>13</v>
      </c>
      <c r="O19" s="139">
        <v>2.5</v>
      </c>
      <c r="P19" s="139">
        <v>2.5</v>
      </c>
      <c r="Q19" s="139">
        <v>3</v>
      </c>
      <c r="R19" s="139">
        <v>2.7</v>
      </c>
      <c r="S19" s="139">
        <v>3</v>
      </c>
      <c r="T19" s="139">
        <v>3.5</v>
      </c>
      <c r="U19" s="139">
        <v>2.5</v>
      </c>
      <c r="V19" s="139">
        <v>3</v>
      </c>
      <c r="W19" s="139">
        <v>2.5</v>
      </c>
      <c r="X19" s="139">
        <v>2.5</v>
      </c>
      <c r="Y19" s="139">
        <v>3</v>
      </c>
      <c r="Z19" s="139">
        <v>3</v>
      </c>
      <c r="AA19" s="139">
        <v>2.5</v>
      </c>
      <c r="AB19" s="139">
        <v>2.7</v>
      </c>
      <c r="AC19" s="139">
        <v>3</v>
      </c>
      <c r="AD19" s="139">
        <v>3</v>
      </c>
      <c r="AE19" s="139">
        <v>3</v>
      </c>
      <c r="AF19" s="139">
        <v>2</v>
      </c>
      <c r="AG19" s="139">
        <v>2.5</v>
      </c>
      <c r="AH19" s="139">
        <v>2.7</v>
      </c>
      <c r="AI19" s="139">
        <v>4.5</v>
      </c>
      <c r="AJ19" s="106">
        <f t="shared" si="0"/>
        <v>2.7750000000000004</v>
      </c>
      <c r="AK19" s="140">
        <v>8.6999999999999993</v>
      </c>
    </row>
    <row r="20" spans="1:37" x14ac:dyDescent="0.3">
      <c r="A20" s="112">
        <v>2006</v>
      </c>
      <c r="B20" s="114" t="s">
        <v>224</v>
      </c>
      <c r="C20" s="107" t="s">
        <v>59</v>
      </c>
      <c r="D20" s="107" t="s">
        <v>59</v>
      </c>
      <c r="E20" s="107" t="s">
        <v>59</v>
      </c>
      <c r="F20" s="107" t="s">
        <v>59</v>
      </c>
      <c r="G20" s="107" t="s">
        <v>60</v>
      </c>
      <c r="H20" s="107" t="s">
        <v>60</v>
      </c>
      <c r="I20" s="107" t="s">
        <v>60</v>
      </c>
      <c r="J20" s="107" t="s">
        <v>67</v>
      </c>
      <c r="K20" s="107" t="s">
        <v>67</v>
      </c>
      <c r="L20" s="107" t="s">
        <v>67</v>
      </c>
      <c r="M20" s="113" t="s">
        <v>67</v>
      </c>
      <c r="N20" s="113" t="s">
        <v>13</v>
      </c>
      <c r="O20" s="139">
        <v>3.5</v>
      </c>
      <c r="P20" s="139">
        <v>3.5</v>
      </c>
      <c r="Q20" s="139">
        <v>4</v>
      </c>
      <c r="R20" s="139">
        <v>3.7</v>
      </c>
      <c r="S20" s="139">
        <v>5</v>
      </c>
      <c r="T20" s="139">
        <v>4</v>
      </c>
      <c r="U20" s="139">
        <v>3</v>
      </c>
      <c r="V20" s="139">
        <v>4</v>
      </c>
      <c r="W20" s="139">
        <v>3</v>
      </c>
      <c r="X20" s="139">
        <v>3</v>
      </c>
      <c r="Y20" s="139">
        <v>2.5</v>
      </c>
      <c r="Z20" s="139">
        <v>2.5</v>
      </c>
      <c r="AA20" s="139">
        <v>3</v>
      </c>
      <c r="AB20" s="139">
        <v>2.8</v>
      </c>
      <c r="AC20" s="139">
        <v>4</v>
      </c>
      <c r="AD20" s="139">
        <v>3.5</v>
      </c>
      <c r="AE20" s="139">
        <v>3.5</v>
      </c>
      <c r="AF20" s="139">
        <v>3</v>
      </c>
      <c r="AG20" s="139">
        <v>3.5</v>
      </c>
      <c r="AH20" s="139">
        <v>3.5</v>
      </c>
      <c r="AI20" s="139">
        <v>3</v>
      </c>
      <c r="AJ20" s="106">
        <f t="shared" si="0"/>
        <v>3.5</v>
      </c>
      <c r="AK20" s="140">
        <v>11.7</v>
      </c>
    </row>
    <row r="21" spans="1:37" x14ac:dyDescent="0.3">
      <c r="A21" s="112">
        <v>2006</v>
      </c>
      <c r="B21" s="109" t="s">
        <v>82</v>
      </c>
      <c r="C21" s="107" t="s">
        <v>67</v>
      </c>
      <c r="D21" s="107" t="s">
        <v>67</v>
      </c>
      <c r="E21" s="107" t="s">
        <v>67</v>
      </c>
      <c r="F21" s="107" t="s">
        <v>67</v>
      </c>
      <c r="G21" s="107" t="s">
        <v>67</v>
      </c>
      <c r="H21" s="107" t="s">
        <v>60</v>
      </c>
      <c r="I21" s="107" t="s">
        <v>60</v>
      </c>
      <c r="J21" s="107" t="s">
        <v>60</v>
      </c>
      <c r="K21" s="107" t="s">
        <v>60</v>
      </c>
      <c r="L21" s="107" t="s">
        <v>60</v>
      </c>
      <c r="M21" s="113" t="s">
        <v>60</v>
      </c>
      <c r="N21" s="107" t="s">
        <v>12</v>
      </c>
      <c r="O21" s="139">
        <v>4</v>
      </c>
      <c r="P21" s="139">
        <v>4</v>
      </c>
      <c r="Q21" s="139">
        <v>3.5</v>
      </c>
      <c r="R21" s="139">
        <v>3.8</v>
      </c>
      <c r="S21" s="139">
        <v>4.5</v>
      </c>
      <c r="T21" s="139">
        <v>3.5</v>
      </c>
      <c r="U21" s="139">
        <v>4</v>
      </c>
      <c r="V21" s="139">
        <v>4</v>
      </c>
      <c r="W21" s="139">
        <v>3.5</v>
      </c>
      <c r="X21" s="139">
        <v>3.5</v>
      </c>
      <c r="Y21" s="139">
        <v>3.5</v>
      </c>
      <c r="Z21" s="139">
        <v>3.5</v>
      </c>
      <c r="AA21" s="139">
        <v>2.5</v>
      </c>
      <c r="AB21" s="139">
        <v>3.3</v>
      </c>
      <c r="AC21" s="139">
        <v>3.5</v>
      </c>
      <c r="AD21" s="139">
        <v>3.5</v>
      </c>
      <c r="AE21" s="139">
        <v>4</v>
      </c>
      <c r="AF21" s="139">
        <v>3.5</v>
      </c>
      <c r="AG21" s="139">
        <v>3.5</v>
      </c>
      <c r="AH21" s="139">
        <v>3.6</v>
      </c>
      <c r="AI21" s="139">
        <v>6</v>
      </c>
      <c r="AJ21" s="106">
        <f t="shared" si="0"/>
        <v>3.6749999999999998</v>
      </c>
      <c r="AK21" s="140">
        <v>15.4</v>
      </c>
    </row>
    <row r="22" spans="1:37" x14ac:dyDescent="0.3">
      <c r="A22" s="112">
        <v>2006</v>
      </c>
      <c r="B22" s="114" t="s">
        <v>83</v>
      </c>
      <c r="C22" s="107" t="s">
        <v>71</v>
      </c>
      <c r="D22" s="107" t="s">
        <v>71</v>
      </c>
      <c r="E22" s="107" t="s">
        <v>71</v>
      </c>
      <c r="F22" s="107" t="s">
        <v>71</v>
      </c>
      <c r="G22" s="107" t="s">
        <v>67</v>
      </c>
      <c r="H22" s="107" t="s">
        <v>67</v>
      </c>
      <c r="I22" s="107" t="s">
        <v>67</v>
      </c>
      <c r="J22" s="107" t="s">
        <v>67</v>
      </c>
      <c r="K22" s="107" t="s">
        <v>67</v>
      </c>
      <c r="L22" s="107" t="s">
        <v>67</v>
      </c>
      <c r="M22" s="113" t="s">
        <v>67</v>
      </c>
      <c r="N22" s="113" t="s">
        <v>13</v>
      </c>
      <c r="O22" s="139">
        <v>0</v>
      </c>
      <c r="P22" s="139">
        <v>0</v>
      </c>
      <c r="Q22" s="139">
        <v>0</v>
      </c>
      <c r="R22" s="139">
        <v>0</v>
      </c>
      <c r="S22" s="139">
        <v>0</v>
      </c>
      <c r="T22" s="139">
        <v>0</v>
      </c>
      <c r="U22" s="139">
        <v>0</v>
      </c>
      <c r="V22" s="139">
        <v>0</v>
      </c>
      <c r="W22" s="139">
        <v>0</v>
      </c>
      <c r="X22" s="139">
        <v>0</v>
      </c>
      <c r="Y22" s="139">
        <v>0</v>
      </c>
      <c r="Z22" s="139">
        <v>0</v>
      </c>
      <c r="AA22" s="139">
        <v>0</v>
      </c>
      <c r="AB22" s="139">
        <v>0</v>
      </c>
      <c r="AC22" s="139">
        <v>0</v>
      </c>
      <c r="AD22" s="139">
        <v>0</v>
      </c>
      <c r="AE22" s="139">
        <v>0</v>
      </c>
      <c r="AF22" s="139">
        <v>0</v>
      </c>
      <c r="AG22" s="139">
        <v>0</v>
      </c>
      <c r="AH22" s="139">
        <v>0</v>
      </c>
      <c r="AI22" s="139">
        <v>0</v>
      </c>
      <c r="AJ22" s="106">
        <f t="shared" si="0"/>
        <v>0</v>
      </c>
      <c r="AK22" s="140">
        <v>0</v>
      </c>
    </row>
    <row r="23" spans="1:37" x14ac:dyDescent="0.3">
      <c r="A23" s="112">
        <v>2006</v>
      </c>
      <c r="B23" s="109" t="s">
        <v>84</v>
      </c>
      <c r="C23" s="107" t="s">
        <v>67</v>
      </c>
      <c r="D23" s="107" t="s">
        <v>67</v>
      </c>
      <c r="E23" s="107" t="s">
        <v>67</v>
      </c>
      <c r="F23" s="107" t="s">
        <v>67</v>
      </c>
      <c r="G23" s="107" t="s">
        <v>67</v>
      </c>
      <c r="H23" s="107" t="s">
        <v>67</v>
      </c>
      <c r="I23" s="107" t="s">
        <v>67</v>
      </c>
      <c r="J23" s="107" t="s">
        <v>67</v>
      </c>
      <c r="K23" s="107" t="s">
        <v>67</v>
      </c>
      <c r="L23" s="107" t="s">
        <v>67</v>
      </c>
      <c r="M23" s="113" t="s">
        <v>67</v>
      </c>
      <c r="N23" s="141" t="s">
        <v>14</v>
      </c>
      <c r="O23" s="139">
        <v>4</v>
      </c>
      <c r="P23" s="139">
        <v>3.5</v>
      </c>
      <c r="Q23" s="139">
        <v>3.5</v>
      </c>
      <c r="R23" s="139">
        <v>3.7</v>
      </c>
      <c r="S23" s="139">
        <v>4</v>
      </c>
      <c r="T23" s="139">
        <v>3</v>
      </c>
      <c r="U23" s="139">
        <v>3.5</v>
      </c>
      <c r="V23" s="139">
        <v>3.5</v>
      </c>
      <c r="W23" s="139">
        <v>3.5</v>
      </c>
      <c r="X23" s="139">
        <v>4</v>
      </c>
      <c r="Y23" s="139">
        <v>3</v>
      </c>
      <c r="Z23" s="139">
        <v>3.5</v>
      </c>
      <c r="AA23" s="139">
        <v>3</v>
      </c>
      <c r="AB23" s="139">
        <v>3.4</v>
      </c>
      <c r="AC23" s="139">
        <v>3</v>
      </c>
      <c r="AD23" s="139">
        <v>3.5</v>
      </c>
      <c r="AE23" s="139">
        <v>4</v>
      </c>
      <c r="AF23" s="139">
        <v>3</v>
      </c>
      <c r="AG23" s="139">
        <v>3</v>
      </c>
      <c r="AH23" s="139">
        <v>3.3</v>
      </c>
      <c r="AI23" s="139">
        <v>3</v>
      </c>
      <c r="AJ23" s="106">
        <f t="shared" si="0"/>
        <v>3.4749999999999996</v>
      </c>
      <c r="AK23" s="140">
        <v>11.1</v>
      </c>
    </row>
    <row r="24" spans="1:37" x14ac:dyDescent="0.3">
      <c r="A24" s="112">
        <v>2006</v>
      </c>
      <c r="B24" s="109" t="s">
        <v>85</v>
      </c>
      <c r="C24" s="107" t="s">
        <v>59</v>
      </c>
      <c r="D24" s="107" t="s">
        <v>59</v>
      </c>
      <c r="E24" s="107" t="s">
        <v>59</v>
      </c>
      <c r="F24" s="107" t="s">
        <v>59</v>
      </c>
      <c r="G24" s="107" t="s">
        <v>60</v>
      </c>
      <c r="H24" s="107" t="s">
        <v>60</v>
      </c>
      <c r="I24" s="107" t="s">
        <v>60</v>
      </c>
      <c r="J24" s="107" t="s">
        <v>60</v>
      </c>
      <c r="K24" s="107" t="s">
        <v>60</v>
      </c>
      <c r="L24" s="107" t="s">
        <v>60</v>
      </c>
      <c r="M24" s="113" t="s">
        <v>60</v>
      </c>
      <c r="N24" s="107" t="s">
        <v>11</v>
      </c>
      <c r="O24" s="139">
        <v>4</v>
      </c>
      <c r="P24" s="139">
        <v>3.5</v>
      </c>
      <c r="Q24" s="139">
        <v>4.5</v>
      </c>
      <c r="R24" s="139">
        <v>4</v>
      </c>
      <c r="S24" s="139">
        <v>4</v>
      </c>
      <c r="T24" s="139">
        <v>4.5</v>
      </c>
      <c r="U24" s="139">
        <v>4</v>
      </c>
      <c r="V24" s="139">
        <v>4.2</v>
      </c>
      <c r="W24" s="139">
        <v>2.5</v>
      </c>
      <c r="X24" s="139">
        <v>3.5</v>
      </c>
      <c r="Y24" s="139">
        <v>3.5</v>
      </c>
      <c r="Z24" s="139">
        <v>3</v>
      </c>
      <c r="AA24" s="139">
        <v>3.5</v>
      </c>
      <c r="AB24" s="139">
        <v>3.2</v>
      </c>
      <c r="AC24" s="139">
        <v>3</v>
      </c>
      <c r="AD24" s="139">
        <v>4</v>
      </c>
      <c r="AE24" s="139">
        <v>4</v>
      </c>
      <c r="AF24" s="139">
        <v>3.5</v>
      </c>
      <c r="AG24" s="139">
        <v>2.5</v>
      </c>
      <c r="AH24" s="139">
        <v>3.4</v>
      </c>
      <c r="AI24" s="139">
        <v>4.5</v>
      </c>
      <c r="AJ24" s="106">
        <f t="shared" si="0"/>
        <v>3.6999999999999997</v>
      </c>
      <c r="AK24" s="140">
        <v>13.6</v>
      </c>
    </row>
    <row r="25" spans="1:37" x14ac:dyDescent="0.3">
      <c r="A25" s="112">
        <v>2006</v>
      </c>
      <c r="B25" s="114" t="s">
        <v>86</v>
      </c>
      <c r="C25" s="107" t="s">
        <v>58</v>
      </c>
      <c r="D25" s="107" t="s">
        <v>71</v>
      </c>
      <c r="E25" s="107" t="s">
        <v>71</v>
      </c>
      <c r="F25" s="107" t="s">
        <v>71</v>
      </c>
      <c r="G25" s="107" t="s">
        <v>60</v>
      </c>
      <c r="H25" s="107" t="s">
        <v>60</v>
      </c>
      <c r="I25" s="107" t="s">
        <v>60</v>
      </c>
      <c r="J25" s="107" t="s">
        <v>60</v>
      </c>
      <c r="K25" s="107" t="s">
        <v>60</v>
      </c>
      <c r="L25" s="107" t="s">
        <v>60</v>
      </c>
      <c r="M25" s="113" t="s">
        <v>60</v>
      </c>
      <c r="N25" s="113" t="s">
        <v>13</v>
      </c>
      <c r="O25" s="139">
        <v>0</v>
      </c>
      <c r="P25" s="139">
        <v>0</v>
      </c>
      <c r="Q25" s="139">
        <v>0</v>
      </c>
      <c r="R25" s="139">
        <v>0</v>
      </c>
      <c r="S25" s="139">
        <v>0</v>
      </c>
      <c r="T25" s="139">
        <v>0</v>
      </c>
      <c r="U25" s="139">
        <v>0</v>
      </c>
      <c r="V25" s="139">
        <v>0</v>
      </c>
      <c r="W25" s="139">
        <v>0</v>
      </c>
      <c r="X25" s="139">
        <v>0</v>
      </c>
      <c r="Y25" s="139">
        <v>0</v>
      </c>
      <c r="Z25" s="139">
        <v>0</v>
      </c>
      <c r="AA25" s="139">
        <v>0</v>
      </c>
      <c r="AB25" s="139">
        <v>0</v>
      </c>
      <c r="AC25" s="139">
        <v>0</v>
      </c>
      <c r="AD25" s="139">
        <v>0</v>
      </c>
      <c r="AE25" s="139">
        <v>0</v>
      </c>
      <c r="AF25" s="139">
        <v>0</v>
      </c>
      <c r="AG25" s="139">
        <v>0</v>
      </c>
      <c r="AH25" s="139">
        <v>0</v>
      </c>
      <c r="AI25" s="139">
        <v>0</v>
      </c>
      <c r="AJ25" s="106">
        <f t="shared" si="0"/>
        <v>0</v>
      </c>
      <c r="AK25" s="140">
        <v>0</v>
      </c>
    </row>
    <row r="26" spans="1:37" x14ac:dyDescent="0.3">
      <c r="A26" s="112">
        <v>2006</v>
      </c>
      <c r="B26" s="114" t="s">
        <v>87</v>
      </c>
      <c r="C26" s="107" t="s">
        <v>71</v>
      </c>
      <c r="D26" s="107" t="s">
        <v>71</v>
      </c>
      <c r="E26" s="107" t="s">
        <v>71</v>
      </c>
      <c r="F26" s="107" t="s">
        <v>71</v>
      </c>
      <c r="G26" s="107" t="s">
        <v>60</v>
      </c>
      <c r="H26" s="107" t="s">
        <v>60</v>
      </c>
      <c r="I26" s="107" t="s">
        <v>60</v>
      </c>
      <c r="J26" s="107" t="s">
        <v>60</v>
      </c>
      <c r="K26" s="107" t="s">
        <v>60</v>
      </c>
      <c r="L26" s="107" t="s">
        <v>60</v>
      </c>
      <c r="M26" s="113" t="s">
        <v>60</v>
      </c>
      <c r="N26" s="113" t="s">
        <v>13</v>
      </c>
      <c r="O26" s="139">
        <v>3</v>
      </c>
      <c r="P26" s="139">
        <v>3.5</v>
      </c>
      <c r="Q26" s="139">
        <v>4.5</v>
      </c>
      <c r="R26" s="139">
        <v>3.7</v>
      </c>
      <c r="S26" s="139">
        <v>3.5</v>
      </c>
      <c r="T26" s="139">
        <v>2.5</v>
      </c>
      <c r="U26" s="139">
        <v>2.5</v>
      </c>
      <c r="V26" s="139">
        <v>2.8</v>
      </c>
      <c r="W26" s="139">
        <v>2</v>
      </c>
      <c r="X26" s="139">
        <v>3</v>
      </c>
      <c r="Y26" s="139">
        <v>2</v>
      </c>
      <c r="Z26" s="139">
        <v>2.5</v>
      </c>
      <c r="AA26" s="139">
        <v>2.5</v>
      </c>
      <c r="AB26" s="139">
        <v>2.4</v>
      </c>
      <c r="AC26" s="139">
        <v>1.5</v>
      </c>
      <c r="AD26" s="139">
        <v>3</v>
      </c>
      <c r="AE26" s="139">
        <v>3.5</v>
      </c>
      <c r="AF26" s="139">
        <v>2.5</v>
      </c>
      <c r="AG26" s="139">
        <v>3</v>
      </c>
      <c r="AH26" s="139">
        <v>2.7</v>
      </c>
      <c r="AI26" s="139">
        <v>4.5</v>
      </c>
      <c r="AJ26" s="106">
        <f t="shared" si="0"/>
        <v>2.9000000000000004</v>
      </c>
      <c r="AK26" s="140">
        <v>9.1</v>
      </c>
    </row>
    <row r="27" spans="1:37" x14ac:dyDescent="0.3">
      <c r="A27" s="112">
        <v>2006</v>
      </c>
      <c r="B27" s="114" t="s">
        <v>88</v>
      </c>
      <c r="C27" s="107" t="s">
        <v>67</v>
      </c>
      <c r="D27" s="107" t="s">
        <v>67</v>
      </c>
      <c r="E27" s="107" t="s">
        <v>67</v>
      </c>
      <c r="F27" s="107" t="s">
        <v>67</v>
      </c>
      <c r="G27" s="107" t="s">
        <v>67</v>
      </c>
      <c r="H27" s="107" t="s">
        <v>67</v>
      </c>
      <c r="I27" s="107" t="s">
        <v>67</v>
      </c>
      <c r="J27" s="107" t="s">
        <v>67</v>
      </c>
      <c r="K27" s="107" t="s">
        <v>67</v>
      </c>
      <c r="L27" s="107" t="s">
        <v>67</v>
      </c>
      <c r="M27" s="113" t="s">
        <v>67</v>
      </c>
      <c r="N27" s="113" t="s">
        <v>13</v>
      </c>
      <c r="O27" s="139">
        <v>4.5</v>
      </c>
      <c r="P27" s="139">
        <v>4.5</v>
      </c>
      <c r="Q27" s="139">
        <v>4.5</v>
      </c>
      <c r="R27" s="139">
        <v>4.5</v>
      </c>
      <c r="S27" s="139">
        <v>4.5</v>
      </c>
      <c r="T27" s="139">
        <v>4.5</v>
      </c>
      <c r="U27" s="139">
        <v>3.5</v>
      </c>
      <c r="V27" s="139">
        <v>4.2</v>
      </c>
      <c r="W27" s="139">
        <v>4.5</v>
      </c>
      <c r="X27" s="139">
        <v>4.5</v>
      </c>
      <c r="Y27" s="139">
        <v>5</v>
      </c>
      <c r="Z27" s="139">
        <v>4</v>
      </c>
      <c r="AA27" s="139">
        <v>4</v>
      </c>
      <c r="AB27" s="139">
        <v>4.4000000000000004</v>
      </c>
      <c r="AC27" s="139">
        <v>4.5</v>
      </c>
      <c r="AD27" s="139">
        <v>4.5</v>
      </c>
      <c r="AE27" s="139">
        <v>4.5</v>
      </c>
      <c r="AF27" s="139">
        <v>4.5</v>
      </c>
      <c r="AG27" s="139">
        <v>4.5</v>
      </c>
      <c r="AH27" s="139">
        <v>4.5</v>
      </c>
      <c r="AI27" s="139">
        <v>3.5</v>
      </c>
      <c r="AJ27" s="106">
        <f t="shared" si="0"/>
        <v>4.4000000000000004</v>
      </c>
      <c r="AK27" s="140">
        <v>18.399999999999999</v>
      </c>
    </row>
    <row r="28" spans="1:37" x14ac:dyDescent="0.3">
      <c r="A28" s="112">
        <v>2006</v>
      </c>
      <c r="B28" s="114" t="s">
        <v>89</v>
      </c>
      <c r="C28" s="107" t="s">
        <v>67</v>
      </c>
      <c r="D28" s="107" t="s">
        <v>67</v>
      </c>
      <c r="E28" s="107" t="s">
        <v>67</v>
      </c>
      <c r="F28" s="107" t="s">
        <v>67</v>
      </c>
      <c r="G28" s="107" t="s">
        <v>67</v>
      </c>
      <c r="H28" s="107" t="s">
        <v>67</v>
      </c>
      <c r="I28" s="107" t="s">
        <v>67</v>
      </c>
      <c r="J28" s="107" t="s">
        <v>67</v>
      </c>
      <c r="K28" s="107" t="s">
        <v>67</v>
      </c>
      <c r="L28" s="107" t="s">
        <v>67</v>
      </c>
      <c r="M28" s="113" t="s">
        <v>67</v>
      </c>
      <c r="N28" s="113" t="s">
        <v>13</v>
      </c>
      <c r="O28" s="139">
        <v>4</v>
      </c>
      <c r="P28" s="139">
        <v>3.5</v>
      </c>
      <c r="Q28" s="139">
        <v>3</v>
      </c>
      <c r="R28" s="139">
        <v>3.5</v>
      </c>
      <c r="S28" s="139">
        <v>3.5</v>
      </c>
      <c r="T28" s="139">
        <v>3</v>
      </c>
      <c r="U28" s="139">
        <v>2</v>
      </c>
      <c r="V28" s="139">
        <v>2.8</v>
      </c>
      <c r="W28" s="139">
        <v>2.5</v>
      </c>
      <c r="X28" s="139">
        <v>3</v>
      </c>
      <c r="Y28" s="139">
        <v>2.5</v>
      </c>
      <c r="Z28" s="139">
        <v>2</v>
      </c>
      <c r="AA28" s="139">
        <v>2.5</v>
      </c>
      <c r="AB28" s="139">
        <v>2.5</v>
      </c>
      <c r="AC28" s="139">
        <v>2.5</v>
      </c>
      <c r="AD28" s="139">
        <v>3</v>
      </c>
      <c r="AE28" s="139">
        <v>3</v>
      </c>
      <c r="AF28" s="139">
        <v>2.5</v>
      </c>
      <c r="AG28" s="139">
        <v>3</v>
      </c>
      <c r="AH28" s="139">
        <v>2.8</v>
      </c>
      <c r="AI28" s="139">
        <v>4.5</v>
      </c>
      <c r="AJ28" s="106">
        <f t="shared" si="0"/>
        <v>2.9000000000000004</v>
      </c>
      <c r="AK28" s="140">
        <v>9.4</v>
      </c>
    </row>
    <row r="29" spans="1:37" x14ac:dyDescent="0.3">
      <c r="A29" s="112">
        <v>2006</v>
      </c>
      <c r="B29" s="109" t="s">
        <v>90</v>
      </c>
      <c r="C29" s="107" t="s">
        <v>59</v>
      </c>
      <c r="D29" s="107" t="s">
        <v>59</v>
      </c>
      <c r="E29" s="107" t="s">
        <v>59</v>
      </c>
      <c r="F29" s="107" t="s">
        <v>59</v>
      </c>
      <c r="G29" s="107" t="s">
        <v>60</v>
      </c>
      <c r="H29" s="107" t="s">
        <v>60</v>
      </c>
      <c r="I29" s="107" t="s">
        <v>60</v>
      </c>
      <c r="J29" s="107" t="s">
        <v>60</v>
      </c>
      <c r="K29" s="107" t="s">
        <v>63</v>
      </c>
      <c r="L29" s="107" t="s">
        <v>62</v>
      </c>
      <c r="M29" s="113" t="s">
        <v>60</v>
      </c>
      <c r="N29" s="141" t="s">
        <v>14</v>
      </c>
      <c r="O29" s="139">
        <v>3.5</v>
      </c>
      <c r="P29" s="139">
        <v>2.5</v>
      </c>
      <c r="Q29" s="139">
        <v>3.5</v>
      </c>
      <c r="R29" s="139">
        <v>3.2</v>
      </c>
      <c r="S29" s="139">
        <v>3.5</v>
      </c>
      <c r="T29" s="139">
        <v>4</v>
      </c>
      <c r="U29" s="139">
        <v>3.5</v>
      </c>
      <c r="V29" s="139">
        <v>3.7</v>
      </c>
      <c r="W29" s="139">
        <v>3.5</v>
      </c>
      <c r="X29" s="139">
        <v>3.5</v>
      </c>
      <c r="Y29" s="139">
        <v>4</v>
      </c>
      <c r="Z29" s="139">
        <v>3.5</v>
      </c>
      <c r="AA29" s="139">
        <v>4</v>
      </c>
      <c r="AB29" s="139">
        <v>3.7</v>
      </c>
      <c r="AC29" s="139">
        <v>3</v>
      </c>
      <c r="AD29" s="139">
        <v>4</v>
      </c>
      <c r="AE29" s="139">
        <v>3</v>
      </c>
      <c r="AF29" s="139">
        <v>3</v>
      </c>
      <c r="AG29" s="139">
        <v>3.5</v>
      </c>
      <c r="AH29" s="139">
        <v>3.3</v>
      </c>
      <c r="AI29" s="139">
        <v>5</v>
      </c>
      <c r="AJ29" s="106">
        <f t="shared" si="0"/>
        <v>3.4750000000000005</v>
      </c>
      <c r="AK29" s="140">
        <v>12.9</v>
      </c>
    </row>
    <row r="30" spans="1:37" x14ac:dyDescent="0.3">
      <c r="A30" s="112">
        <v>2006</v>
      </c>
      <c r="B30" s="109" t="s">
        <v>91</v>
      </c>
      <c r="C30" s="107" t="s">
        <v>67</v>
      </c>
      <c r="D30" s="107" t="s">
        <v>67</v>
      </c>
      <c r="E30" s="107" t="s">
        <v>67</v>
      </c>
      <c r="F30" s="107" t="s">
        <v>67</v>
      </c>
      <c r="G30" s="107" t="s">
        <v>67</v>
      </c>
      <c r="H30" s="107" t="s">
        <v>67</v>
      </c>
      <c r="I30" s="107" t="s">
        <v>67</v>
      </c>
      <c r="J30" s="107" t="s">
        <v>67</v>
      </c>
      <c r="K30" s="107" t="s">
        <v>67</v>
      </c>
      <c r="L30" s="107" t="s">
        <v>67</v>
      </c>
      <c r="M30" s="113" t="s">
        <v>67</v>
      </c>
      <c r="N30" s="107" t="s">
        <v>11</v>
      </c>
      <c r="O30" s="139">
        <v>4.5</v>
      </c>
      <c r="P30" s="139">
        <v>4</v>
      </c>
      <c r="Q30" s="139">
        <v>4.5</v>
      </c>
      <c r="R30" s="139">
        <v>4.3</v>
      </c>
      <c r="S30" s="139">
        <v>4</v>
      </c>
      <c r="T30" s="139">
        <v>3</v>
      </c>
      <c r="U30" s="139">
        <v>3</v>
      </c>
      <c r="V30" s="139">
        <v>3.3</v>
      </c>
      <c r="W30" s="139">
        <v>3.5</v>
      </c>
      <c r="X30" s="139">
        <v>3.5</v>
      </c>
      <c r="Y30" s="139">
        <v>3</v>
      </c>
      <c r="Z30" s="139">
        <v>3.5</v>
      </c>
      <c r="AA30" s="139">
        <v>3</v>
      </c>
      <c r="AB30" s="139">
        <v>3.3</v>
      </c>
      <c r="AC30" s="139">
        <v>3</v>
      </c>
      <c r="AD30" s="139">
        <v>3</v>
      </c>
      <c r="AE30" s="139">
        <v>3.5</v>
      </c>
      <c r="AF30" s="139">
        <v>3</v>
      </c>
      <c r="AG30" s="139">
        <v>2</v>
      </c>
      <c r="AH30" s="139">
        <v>2.9</v>
      </c>
      <c r="AI30" s="139">
        <v>5</v>
      </c>
      <c r="AJ30" s="106">
        <f t="shared" si="0"/>
        <v>3.4499999999999997</v>
      </c>
      <c r="AK30" s="140">
        <v>11.6</v>
      </c>
    </row>
    <row r="31" spans="1:37" x14ac:dyDescent="0.3">
      <c r="A31" s="112">
        <v>2006</v>
      </c>
      <c r="B31" s="114" t="s">
        <v>92</v>
      </c>
      <c r="C31" s="107" t="s">
        <v>67</v>
      </c>
      <c r="D31" s="107" t="s">
        <v>67</v>
      </c>
      <c r="E31" s="107" t="s">
        <v>67</v>
      </c>
      <c r="F31" s="107" t="s">
        <v>67</v>
      </c>
      <c r="G31" s="107" t="s">
        <v>67</v>
      </c>
      <c r="H31" s="107" t="s">
        <v>60</v>
      </c>
      <c r="I31" s="107" t="s">
        <v>60</v>
      </c>
      <c r="J31" s="107" t="s">
        <v>60</v>
      </c>
      <c r="K31" s="107" t="s">
        <v>60</v>
      </c>
      <c r="L31" s="107" t="s">
        <v>60</v>
      </c>
      <c r="M31" s="113" t="s">
        <v>60</v>
      </c>
      <c r="N31" s="113" t="s">
        <v>13</v>
      </c>
      <c r="O31" s="139">
        <v>0</v>
      </c>
      <c r="P31" s="139">
        <v>0</v>
      </c>
      <c r="Q31" s="139">
        <v>0</v>
      </c>
      <c r="R31" s="139">
        <v>0</v>
      </c>
      <c r="S31" s="139">
        <v>0</v>
      </c>
      <c r="T31" s="139">
        <v>0</v>
      </c>
      <c r="U31" s="139">
        <v>0</v>
      </c>
      <c r="V31" s="139">
        <v>0</v>
      </c>
      <c r="W31" s="139">
        <v>0</v>
      </c>
      <c r="X31" s="139">
        <v>0</v>
      </c>
      <c r="Y31" s="139">
        <v>0</v>
      </c>
      <c r="Z31" s="139">
        <v>0</v>
      </c>
      <c r="AA31" s="139">
        <v>0</v>
      </c>
      <c r="AB31" s="139">
        <v>0</v>
      </c>
      <c r="AC31" s="139">
        <v>0</v>
      </c>
      <c r="AD31" s="139">
        <v>0</v>
      </c>
      <c r="AE31" s="139">
        <v>0</v>
      </c>
      <c r="AF31" s="139">
        <v>0</v>
      </c>
      <c r="AG31" s="139">
        <v>0</v>
      </c>
      <c r="AH31" s="139">
        <v>0</v>
      </c>
      <c r="AI31" s="139">
        <v>0</v>
      </c>
      <c r="AJ31" s="106">
        <f t="shared" si="0"/>
        <v>0</v>
      </c>
      <c r="AK31" s="140">
        <v>0</v>
      </c>
    </row>
    <row r="32" spans="1:37" x14ac:dyDescent="0.3">
      <c r="A32" s="112">
        <v>2006</v>
      </c>
      <c r="B32" s="114" t="s">
        <v>93</v>
      </c>
      <c r="C32" s="107" t="s">
        <v>59</v>
      </c>
      <c r="D32" s="107" t="s">
        <v>59</v>
      </c>
      <c r="E32" s="107" t="s">
        <v>59</v>
      </c>
      <c r="F32" s="107" t="s">
        <v>59</v>
      </c>
      <c r="G32" s="107" t="s">
        <v>67</v>
      </c>
      <c r="H32" s="107" t="s">
        <v>67</v>
      </c>
      <c r="I32" s="107" t="s">
        <v>67</v>
      </c>
      <c r="J32" s="107" t="s">
        <v>67</v>
      </c>
      <c r="K32" s="107" t="s">
        <v>67</v>
      </c>
      <c r="L32" s="107" t="s">
        <v>67</v>
      </c>
      <c r="M32" s="113" t="s">
        <v>67</v>
      </c>
      <c r="N32" s="113" t="s">
        <v>13</v>
      </c>
      <c r="O32" s="139">
        <v>3</v>
      </c>
      <c r="P32" s="139">
        <v>3</v>
      </c>
      <c r="Q32" s="139">
        <v>4</v>
      </c>
      <c r="R32" s="139">
        <v>3.3</v>
      </c>
      <c r="S32" s="139">
        <v>2</v>
      </c>
      <c r="T32" s="139">
        <v>4.5</v>
      </c>
      <c r="U32" s="139">
        <v>3</v>
      </c>
      <c r="V32" s="139">
        <v>3.2</v>
      </c>
      <c r="W32" s="139">
        <v>3.5</v>
      </c>
      <c r="X32" s="139">
        <v>4</v>
      </c>
      <c r="Y32" s="139">
        <v>4.5</v>
      </c>
      <c r="Z32" s="139">
        <v>2.5</v>
      </c>
      <c r="AA32" s="139">
        <v>3.5</v>
      </c>
      <c r="AB32" s="139">
        <v>3.6</v>
      </c>
      <c r="AC32" s="139">
        <v>4</v>
      </c>
      <c r="AD32" s="139">
        <v>3</v>
      </c>
      <c r="AE32" s="139">
        <v>3</v>
      </c>
      <c r="AF32" s="139">
        <v>3.5</v>
      </c>
      <c r="AG32" s="139">
        <v>2</v>
      </c>
      <c r="AH32" s="139">
        <v>3.1</v>
      </c>
      <c r="AI32" s="139">
        <v>4.5</v>
      </c>
      <c r="AJ32" s="106">
        <f t="shared" si="0"/>
        <v>3.3</v>
      </c>
      <c r="AK32" s="140">
        <v>11.4</v>
      </c>
    </row>
    <row r="33" spans="1:38" x14ac:dyDescent="0.3">
      <c r="A33" s="112">
        <v>2006</v>
      </c>
      <c r="B33" s="114" t="s">
        <v>94</v>
      </c>
      <c r="C33" s="107" t="s">
        <v>67</v>
      </c>
      <c r="D33" s="107" t="s">
        <v>67</v>
      </c>
      <c r="E33" s="107" t="s">
        <v>67</v>
      </c>
      <c r="F33" s="107" t="s">
        <v>67</v>
      </c>
      <c r="G33" s="107" t="s">
        <v>67</v>
      </c>
      <c r="H33" s="107" t="s">
        <v>67</v>
      </c>
      <c r="I33" s="107" t="s">
        <v>67</v>
      </c>
      <c r="J33" s="107" t="s">
        <v>67</v>
      </c>
      <c r="K33" s="107" t="s">
        <v>67</v>
      </c>
      <c r="L33" s="107" t="s">
        <v>67</v>
      </c>
      <c r="M33" s="113" t="s">
        <v>67</v>
      </c>
      <c r="N33" s="113" t="s">
        <v>13</v>
      </c>
      <c r="O33" s="139">
        <v>3.5</v>
      </c>
      <c r="P33" s="139">
        <v>3</v>
      </c>
      <c r="Q33" s="139">
        <v>3.5</v>
      </c>
      <c r="R33" s="139">
        <v>3.3</v>
      </c>
      <c r="S33" s="139">
        <v>3</v>
      </c>
      <c r="T33" s="139">
        <v>2.5</v>
      </c>
      <c r="U33" s="139">
        <v>2.5</v>
      </c>
      <c r="V33" s="139">
        <v>2.7</v>
      </c>
      <c r="W33" s="139">
        <v>3.5</v>
      </c>
      <c r="X33" s="139">
        <v>4</v>
      </c>
      <c r="Y33" s="139">
        <v>4</v>
      </c>
      <c r="Z33" s="139">
        <v>3.5</v>
      </c>
      <c r="AA33" s="139">
        <v>3</v>
      </c>
      <c r="AB33" s="139">
        <v>3.6</v>
      </c>
      <c r="AC33" s="139">
        <v>4.5</v>
      </c>
      <c r="AD33" s="139">
        <v>3</v>
      </c>
      <c r="AE33" s="139">
        <v>3</v>
      </c>
      <c r="AF33" s="139">
        <v>3</v>
      </c>
      <c r="AG33" s="139">
        <v>3.5</v>
      </c>
      <c r="AH33" s="139">
        <v>3.4</v>
      </c>
      <c r="AI33" s="139">
        <v>4</v>
      </c>
      <c r="AJ33" s="106">
        <f t="shared" si="0"/>
        <v>3.25</v>
      </c>
      <c r="AK33" s="140">
        <v>11.6</v>
      </c>
    </row>
    <row r="34" spans="1:38" x14ac:dyDescent="0.3">
      <c r="A34" s="112">
        <v>2006</v>
      </c>
      <c r="B34" s="109" t="s">
        <v>95</v>
      </c>
      <c r="C34" s="107" t="s">
        <v>71</v>
      </c>
      <c r="D34" s="107" t="s">
        <v>71</v>
      </c>
      <c r="E34" s="107" t="s">
        <v>71</v>
      </c>
      <c r="F34" s="107" t="s">
        <v>71</v>
      </c>
      <c r="G34" s="107" t="s">
        <v>60</v>
      </c>
      <c r="H34" s="107" t="s">
        <v>60</v>
      </c>
      <c r="I34" s="107" t="s">
        <v>60</v>
      </c>
      <c r="J34" s="107" t="s">
        <v>60</v>
      </c>
      <c r="K34" s="107" t="s">
        <v>60</v>
      </c>
      <c r="L34" s="107" t="s">
        <v>60</v>
      </c>
      <c r="M34" s="113" t="s">
        <v>60</v>
      </c>
      <c r="N34" s="107" t="s">
        <v>11</v>
      </c>
      <c r="O34" s="139">
        <v>3.5</v>
      </c>
      <c r="P34" s="139">
        <v>3.5</v>
      </c>
      <c r="Q34" s="139">
        <v>4</v>
      </c>
      <c r="R34" s="139">
        <v>3.7</v>
      </c>
      <c r="S34" s="139">
        <v>2.5</v>
      </c>
      <c r="T34" s="139">
        <v>2.5</v>
      </c>
      <c r="U34" s="139">
        <v>2.5</v>
      </c>
      <c r="V34" s="139">
        <v>2.5</v>
      </c>
      <c r="W34" s="139">
        <v>3.5</v>
      </c>
      <c r="X34" s="139">
        <v>3.5</v>
      </c>
      <c r="Y34" s="139">
        <v>4</v>
      </c>
      <c r="Z34" s="139">
        <v>3</v>
      </c>
      <c r="AA34" s="139">
        <v>3.5</v>
      </c>
      <c r="AB34" s="139">
        <v>3.5</v>
      </c>
      <c r="AC34" s="139">
        <v>2.5</v>
      </c>
      <c r="AD34" s="139">
        <v>3</v>
      </c>
      <c r="AE34" s="139">
        <v>3</v>
      </c>
      <c r="AF34" s="139">
        <v>2.5</v>
      </c>
      <c r="AG34" s="139">
        <v>1.5</v>
      </c>
      <c r="AH34" s="139">
        <v>2.5</v>
      </c>
      <c r="AI34" s="139">
        <v>2.5</v>
      </c>
      <c r="AJ34" s="106">
        <f t="shared" si="0"/>
        <v>3.05</v>
      </c>
      <c r="AK34" s="140">
        <v>7.5</v>
      </c>
    </row>
    <row r="35" spans="1:38" x14ac:dyDescent="0.3">
      <c r="A35" s="112">
        <v>2006</v>
      </c>
      <c r="B35" s="114" t="s">
        <v>96</v>
      </c>
      <c r="C35" s="107" t="s">
        <v>67</v>
      </c>
      <c r="D35" s="107" t="s">
        <v>67</v>
      </c>
      <c r="E35" s="107" t="s">
        <v>67</v>
      </c>
      <c r="F35" s="107" t="s">
        <v>67</v>
      </c>
      <c r="G35" s="107" t="s">
        <v>67</v>
      </c>
      <c r="H35" s="107" t="s">
        <v>67</v>
      </c>
      <c r="I35" s="107" t="s">
        <v>67</v>
      </c>
      <c r="J35" s="107" t="s">
        <v>67</v>
      </c>
      <c r="K35" s="107" t="s">
        <v>67</v>
      </c>
      <c r="L35" s="107" t="s">
        <v>67</v>
      </c>
      <c r="M35" s="113" t="s">
        <v>67</v>
      </c>
      <c r="N35" s="113" t="s">
        <v>13</v>
      </c>
      <c r="O35" s="139">
        <v>4</v>
      </c>
      <c r="P35" s="139">
        <v>3.5</v>
      </c>
      <c r="Q35" s="139">
        <v>3.5</v>
      </c>
      <c r="R35" s="139">
        <v>3.7</v>
      </c>
      <c r="S35" s="139">
        <v>3</v>
      </c>
      <c r="T35" s="139">
        <v>3</v>
      </c>
      <c r="U35" s="139">
        <v>3</v>
      </c>
      <c r="V35" s="139">
        <v>3</v>
      </c>
      <c r="W35" s="139">
        <v>2.5</v>
      </c>
      <c r="X35" s="139">
        <v>3</v>
      </c>
      <c r="Y35" s="139">
        <v>2.5</v>
      </c>
      <c r="Z35" s="139">
        <v>2.5</v>
      </c>
      <c r="AA35" s="139">
        <v>3</v>
      </c>
      <c r="AB35" s="139">
        <v>2.7</v>
      </c>
      <c r="AC35" s="139">
        <v>2.5</v>
      </c>
      <c r="AD35" s="139">
        <v>3</v>
      </c>
      <c r="AE35" s="139">
        <v>3</v>
      </c>
      <c r="AF35" s="139">
        <v>3</v>
      </c>
      <c r="AG35" s="139">
        <v>2.5</v>
      </c>
      <c r="AH35" s="139">
        <v>2.8</v>
      </c>
      <c r="AI35" s="139">
        <v>4.5</v>
      </c>
      <c r="AJ35" s="106">
        <f t="shared" si="0"/>
        <v>3.05</v>
      </c>
      <c r="AK35" s="140">
        <v>9.8000000000000007</v>
      </c>
    </row>
    <row r="36" spans="1:38" x14ac:dyDescent="0.3">
      <c r="A36" s="112">
        <v>2006</v>
      </c>
      <c r="B36" s="109" t="s">
        <v>97</v>
      </c>
      <c r="C36" s="107" t="s">
        <v>59</v>
      </c>
      <c r="D36" s="107" t="s">
        <v>59</v>
      </c>
      <c r="E36" s="107" t="s">
        <v>59</v>
      </c>
      <c r="F36" s="107" t="s">
        <v>59</v>
      </c>
      <c r="G36" s="107" t="s">
        <v>60</v>
      </c>
      <c r="H36" s="107" t="s">
        <v>60</v>
      </c>
      <c r="I36" s="107" t="s">
        <v>60</v>
      </c>
      <c r="J36" s="107" t="s">
        <v>60</v>
      </c>
      <c r="K36" s="107" t="s">
        <v>62</v>
      </c>
      <c r="L36" s="107" t="s">
        <v>62</v>
      </c>
      <c r="M36" s="113" t="s">
        <v>62</v>
      </c>
      <c r="N36" s="107" t="s">
        <v>15</v>
      </c>
      <c r="O36" s="139">
        <v>5</v>
      </c>
      <c r="P36" s="139">
        <v>4</v>
      </c>
      <c r="Q36" s="139">
        <v>4.5</v>
      </c>
      <c r="R36" s="139">
        <v>4.5</v>
      </c>
      <c r="S36" s="139">
        <v>3.5</v>
      </c>
      <c r="T36" s="139">
        <v>4</v>
      </c>
      <c r="U36" s="139">
        <v>4</v>
      </c>
      <c r="V36" s="139">
        <v>3.8</v>
      </c>
      <c r="W36" s="139">
        <v>5</v>
      </c>
      <c r="X36" s="139">
        <v>4.5</v>
      </c>
      <c r="Y36" s="139">
        <v>4.5</v>
      </c>
      <c r="Z36" s="139">
        <v>4</v>
      </c>
      <c r="AA36" s="139">
        <v>4</v>
      </c>
      <c r="AB36" s="139">
        <v>4.4000000000000004</v>
      </c>
      <c r="AC36" s="139">
        <v>4</v>
      </c>
      <c r="AD36" s="139">
        <v>4</v>
      </c>
      <c r="AE36" s="139">
        <v>4</v>
      </c>
      <c r="AF36" s="139">
        <v>4</v>
      </c>
      <c r="AG36" s="139">
        <v>3.5</v>
      </c>
      <c r="AH36" s="139">
        <v>3.9</v>
      </c>
      <c r="AI36" s="139">
        <v>4.5</v>
      </c>
      <c r="AJ36" s="106">
        <f t="shared" si="0"/>
        <v>4.1500000000000004</v>
      </c>
      <c r="AK36" s="140">
        <v>16.8</v>
      </c>
    </row>
    <row r="37" spans="1:38" ht="13.95" customHeight="1" x14ac:dyDescent="0.3">
      <c r="A37" s="142">
        <v>2006</v>
      </c>
      <c r="B37" s="143" t="s">
        <v>98</v>
      </c>
      <c r="C37" s="144" t="s">
        <v>99</v>
      </c>
      <c r="D37" s="144" t="s">
        <v>99</v>
      </c>
      <c r="E37" s="144" t="s">
        <v>99</v>
      </c>
      <c r="F37" s="144" t="s">
        <v>99</v>
      </c>
      <c r="G37" s="144" t="s">
        <v>99</v>
      </c>
      <c r="H37" s="144" t="s">
        <v>99</v>
      </c>
      <c r="I37" s="144" t="s">
        <v>99</v>
      </c>
      <c r="J37" s="144" t="s">
        <v>99</v>
      </c>
      <c r="K37" s="144" t="s">
        <v>99</v>
      </c>
      <c r="L37" s="144" t="s">
        <v>99</v>
      </c>
      <c r="M37" s="144" t="s">
        <v>99</v>
      </c>
      <c r="N37" s="144" t="s">
        <v>100</v>
      </c>
      <c r="O37" s="145">
        <f>AVERAGE(O11,O12,O15,O16,O17,O18,O21,O23,O27,O28,O30,O31,O33,O35)</f>
        <v>3.7142857142857144</v>
      </c>
      <c r="P37" s="145">
        <f>MROUND(AVERAGE(P11,P12,P15,P16,P17,P18,P21,P23,P27,P28,P30,P31,P33,P35),0.1)</f>
        <v>3.3000000000000003</v>
      </c>
      <c r="Q37" s="145">
        <f t="shared" ref="Q37:AH37" si="1">MROUND(AVERAGE(Q11,Q12,Q15,Q16,Q17,Q18,Q21,Q23,Q27,Q28,Q30,Q31,Q33,Q35),0.1)</f>
        <v>3.4000000000000004</v>
      </c>
      <c r="R37" s="145">
        <f t="shared" si="1"/>
        <v>3.5</v>
      </c>
      <c r="S37" s="145">
        <f t="shared" si="1"/>
        <v>3.5</v>
      </c>
      <c r="T37" s="145">
        <f t="shared" si="1"/>
        <v>3</v>
      </c>
      <c r="U37" s="145">
        <f t="shared" si="1"/>
        <v>3</v>
      </c>
      <c r="V37" s="145">
        <f t="shared" si="1"/>
        <v>3.2</v>
      </c>
      <c r="W37" s="145">
        <f t="shared" si="1"/>
        <v>3.4000000000000004</v>
      </c>
      <c r="X37" s="145">
        <f t="shared" si="1"/>
        <v>3.4000000000000004</v>
      </c>
      <c r="Y37" s="145">
        <f t="shared" si="1"/>
        <v>3.3000000000000003</v>
      </c>
      <c r="Z37" s="145">
        <f t="shared" si="1"/>
        <v>3</v>
      </c>
      <c r="AA37" s="145">
        <f t="shared" si="1"/>
        <v>2.9000000000000004</v>
      </c>
      <c r="AB37" s="145">
        <f t="shared" si="1"/>
        <v>3.2</v>
      </c>
      <c r="AC37" s="145">
        <f t="shared" si="1"/>
        <v>3.1</v>
      </c>
      <c r="AD37" s="145">
        <f t="shared" si="1"/>
        <v>3.1</v>
      </c>
      <c r="AE37" s="145">
        <f t="shared" si="1"/>
        <v>3.3000000000000003</v>
      </c>
      <c r="AF37" s="145">
        <f t="shared" si="1"/>
        <v>3</v>
      </c>
      <c r="AG37" s="145">
        <f t="shared" si="1"/>
        <v>2.8000000000000003</v>
      </c>
      <c r="AH37" s="145">
        <f t="shared" si="1"/>
        <v>3</v>
      </c>
      <c r="AI37" s="145">
        <f t="shared" ref="AI37:AJ37" si="2">AVERAGE(AI11,AI12,AI15,AI16,AI17,AI18,AI21,AI23,AI27,AI28,AI30,AI31,AI33,AI35)</f>
        <v>4.3571428571428568</v>
      </c>
      <c r="AJ37" s="146">
        <f t="shared" si="2"/>
        <v>3.2142857142857144</v>
      </c>
      <c r="AK37" s="147">
        <f t="shared" ref="AK37" si="3">MROUND(AVERAGE(AK11,AK12,AK15,AK16,AK17,AK18,AK21,AK23,AK27,AK28,AK30,AK31,AK33,AK35),0.1)</f>
        <v>11.700000000000001</v>
      </c>
      <c r="AL37" s="145"/>
    </row>
    <row r="38" spans="1:38" x14ac:dyDescent="0.3">
      <c r="A38" s="142">
        <v>2006</v>
      </c>
      <c r="B38" s="143" t="s">
        <v>101</v>
      </c>
      <c r="C38" s="144" t="s">
        <v>99</v>
      </c>
      <c r="D38" s="144" t="s">
        <v>99</v>
      </c>
      <c r="E38" s="144" t="s">
        <v>99</v>
      </c>
      <c r="F38" s="144" t="s">
        <v>99</v>
      </c>
      <c r="G38" s="144" t="s">
        <v>99</v>
      </c>
      <c r="H38" s="144" t="s">
        <v>99</v>
      </c>
      <c r="I38" s="144" t="s">
        <v>99</v>
      </c>
      <c r="J38" s="144" t="s">
        <v>99</v>
      </c>
      <c r="K38" s="144" t="s">
        <v>99</v>
      </c>
      <c r="L38" s="144" t="s">
        <v>99</v>
      </c>
      <c r="M38" s="144" t="s">
        <v>99</v>
      </c>
      <c r="N38" s="144" t="s">
        <v>102</v>
      </c>
      <c r="O38" s="145">
        <f>AVERAGE(O9,O10,O13,O14,O19,O26,O20,O22,O24,O25,O29,O32,O34,O36)</f>
        <v>3.25</v>
      </c>
      <c r="P38" s="145">
        <f>MROUND(AVERAGE(P9,P10,P13,P14,P19,P26,P20,P22,P24,P25,P29,P32,P34,P36),0.1)</f>
        <v>3.1</v>
      </c>
      <c r="Q38" s="145">
        <f t="shared" ref="Q38:AH38" si="4">MROUND(AVERAGE(Q9,Q10,Q13,Q14,Q19,Q26,Q20,Q22,Q24,Q25,Q29,Q32,Q34,Q36),0.1)</f>
        <v>3.6</v>
      </c>
      <c r="R38" s="145">
        <f t="shared" si="4"/>
        <v>3.3000000000000003</v>
      </c>
      <c r="S38" s="145">
        <f t="shared" si="4"/>
        <v>3</v>
      </c>
      <c r="T38" s="145">
        <f t="shared" si="4"/>
        <v>3.2</v>
      </c>
      <c r="U38" s="145">
        <f t="shared" si="4"/>
        <v>2.8000000000000003</v>
      </c>
      <c r="V38" s="145">
        <f t="shared" si="4"/>
        <v>3</v>
      </c>
      <c r="W38" s="145">
        <f t="shared" si="4"/>
        <v>2.9000000000000004</v>
      </c>
      <c r="X38" s="145">
        <f t="shared" si="4"/>
        <v>3.1</v>
      </c>
      <c r="Y38" s="145">
        <f t="shared" si="4"/>
        <v>3.1</v>
      </c>
      <c r="Z38" s="145">
        <f t="shared" si="4"/>
        <v>2.8000000000000003</v>
      </c>
      <c r="AA38" s="145">
        <f t="shared" si="4"/>
        <v>2.8000000000000003</v>
      </c>
      <c r="AB38" s="145">
        <f t="shared" si="4"/>
        <v>2.9000000000000004</v>
      </c>
      <c r="AC38" s="145">
        <f t="shared" si="4"/>
        <v>2.7</v>
      </c>
      <c r="AD38" s="145">
        <f t="shared" si="4"/>
        <v>3.1</v>
      </c>
      <c r="AE38" s="145">
        <f t="shared" si="4"/>
        <v>3</v>
      </c>
      <c r="AF38" s="145">
        <f t="shared" si="4"/>
        <v>2.6</v>
      </c>
      <c r="AG38" s="145">
        <f t="shared" si="4"/>
        <v>2.5</v>
      </c>
      <c r="AH38" s="145">
        <f t="shared" si="4"/>
        <v>2.8000000000000003</v>
      </c>
      <c r="AI38" s="145">
        <f t="shared" ref="AI38:AJ38" si="5">AVERAGE(AI9,AI10,AI13,AI14,AI19,AI26,AI20,AI22,AI24,AI25,AI29,AI32,AI34,AI36)</f>
        <v>3.5</v>
      </c>
      <c r="AJ38" s="146">
        <f t="shared" si="5"/>
        <v>2.996428571428571</v>
      </c>
      <c r="AK38" s="147">
        <f t="shared" ref="AK38" si="6">MROUND(AVERAGE(AK9,AK10,AK13,AK14,AK19,AK26,AK20,AK22,AK24,AK25,AK29,AK32,AK34,AK36),0.1)</f>
        <v>10.3</v>
      </c>
      <c r="AL38" s="145"/>
    </row>
    <row r="39" spans="1:38" x14ac:dyDescent="0.3">
      <c r="A39" s="142">
        <v>2006</v>
      </c>
      <c r="B39" s="143" t="s">
        <v>103</v>
      </c>
      <c r="C39" s="148" t="s">
        <v>99</v>
      </c>
      <c r="D39" s="148" t="s">
        <v>99</v>
      </c>
      <c r="E39" s="148" t="s">
        <v>99</v>
      </c>
      <c r="F39" s="148" t="s">
        <v>99</v>
      </c>
      <c r="G39" s="148" t="s">
        <v>99</v>
      </c>
      <c r="H39" s="148" t="s">
        <v>99</v>
      </c>
      <c r="I39" s="148" t="s">
        <v>99</v>
      </c>
      <c r="J39" s="148" t="s">
        <v>99</v>
      </c>
      <c r="K39" s="144" t="s">
        <v>99</v>
      </c>
      <c r="L39" s="144" t="s">
        <v>99</v>
      </c>
      <c r="M39" s="144" t="s">
        <v>99</v>
      </c>
      <c r="N39" s="144" t="s">
        <v>104</v>
      </c>
      <c r="O39" s="149">
        <f t="shared" ref="O39:AK39" si="7">AVERAGE(O8:O21,O23:O24,O26:O30,O32:O36)</f>
        <v>3.9423076923076925</v>
      </c>
      <c r="P39" s="149">
        <f t="shared" si="7"/>
        <v>3.6346153846153846</v>
      </c>
      <c r="Q39" s="149">
        <f t="shared" si="7"/>
        <v>3.9807692307692308</v>
      </c>
      <c r="R39" s="149">
        <f t="shared" si="7"/>
        <v>3.8615384615384625</v>
      </c>
      <c r="S39" s="149">
        <f t="shared" si="7"/>
        <v>3.7115384615384617</v>
      </c>
      <c r="T39" s="149">
        <f t="shared" si="7"/>
        <v>3.4807692307692308</v>
      </c>
      <c r="U39" s="149">
        <f t="shared" si="7"/>
        <v>3.2307692307692308</v>
      </c>
      <c r="V39" s="149">
        <f t="shared" si="7"/>
        <v>3.4692307692307693</v>
      </c>
      <c r="W39" s="149">
        <f t="shared" si="7"/>
        <v>3.5576923076923075</v>
      </c>
      <c r="X39" s="149">
        <f t="shared" si="7"/>
        <v>3.6346153846153846</v>
      </c>
      <c r="Y39" s="149">
        <f t="shared" si="7"/>
        <v>3.5769230769230771</v>
      </c>
      <c r="Z39" s="149">
        <f t="shared" si="7"/>
        <v>3.25</v>
      </c>
      <c r="AA39" s="149">
        <f t="shared" si="7"/>
        <v>3.2307692307692308</v>
      </c>
      <c r="AB39" s="149">
        <f t="shared" si="7"/>
        <v>3.45</v>
      </c>
      <c r="AC39" s="149">
        <f t="shared" si="7"/>
        <v>3.2692307692307692</v>
      </c>
      <c r="AD39" s="149">
        <f t="shared" si="7"/>
        <v>3.4807692307692308</v>
      </c>
      <c r="AE39" s="149">
        <f t="shared" si="7"/>
        <v>3.5</v>
      </c>
      <c r="AF39" s="149">
        <f t="shared" si="7"/>
        <v>3.1538461538461537</v>
      </c>
      <c r="AG39" s="149">
        <f t="shared" si="7"/>
        <v>2.9423076923076925</v>
      </c>
      <c r="AH39" s="149">
        <f t="shared" si="7"/>
        <v>3.2692307692307696</v>
      </c>
      <c r="AI39" s="149">
        <f t="shared" si="7"/>
        <v>4.4038461538461542</v>
      </c>
      <c r="AJ39" s="150">
        <f t="shared" si="7"/>
        <v>3.5125000000000002</v>
      </c>
      <c r="AK39" s="149">
        <f t="shared" si="7"/>
        <v>12.511538461538462</v>
      </c>
      <c r="AL39" s="145"/>
    </row>
    <row r="40" spans="1:38" x14ac:dyDescent="0.3">
      <c r="A40" s="151">
        <v>2006</v>
      </c>
      <c r="B40" s="152" t="s">
        <v>105</v>
      </c>
      <c r="C40" s="153" t="s">
        <v>99</v>
      </c>
      <c r="D40" s="153" t="s">
        <v>99</v>
      </c>
      <c r="E40" s="153" t="s">
        <v>99</v>
      </c>
      <c r="F40" s="153" t="s">
        <v>99</v>
      </c>
      <c r="G40" s="153" t="s">
        <v>99</v>
      </c>
      <c r="H40" s="153" t="s">
        <v>99</v>
      </c>
      <c r="I40" s="153" t="s">
        <v>99</v>
      </c>
      <c r="J40" s="153" t="s">
        <v>99</v>
      </c>
      <c r="K40" s="154" t="s">
        <v>99</v>
      </c>
      <c r="L40" s="154" t="s">
        <v>99</v>
      </c>
      <c r="M40" s="154" t="s">
        <v>99</v>
      </c>
      <c r="N40" s="154" t="s">
        <v>13</v>
      </c>
      <c r="O40" s="155">
        <f t="shared" ref="O40:AK40" si="8">AVERAGE(O13,O15,O19,O20,O26,O27,O28,O32,O33,O35)</f>
        <v>3.5</v>
      </c>
      <c r="P40" s="155">
        <f t="shared" si="8"/>
        <v>3.5</v>
      </c>
      <c r="Q40" s="155">
        <f t="shared" si="8"/>
        <v>3.75</v>
      </c>
      <c r="R40" s="155">
        <f t="shared" si="8"/>
        <v>3.59</v>
      </c>
      <c r="S40" s="155">
        <f t="shared" si="8"/>
        <v>3.45</v>
      </c>
      <c r="T40" s="155">
        <f t="shared" si="8"/>
        <v>3.6</v>
      </c>
      <c r="U40" s="155">
        <f t="shared" si="8"/>
        <v>2.95</v>
      </c>
      <c r="V40" s="155">
        <f t="shared" si="8"/>
        <v>3.3299999999999996</v>
      </c>
      <c r="W40" s="155">
        <f t="shared" si="8"/>
        <v>3.1</v>
      </c>
      <c r="X40" s="155">
        <f t="shared" si="8"/>
        <v>3.35</v>
      </c>
      <c r="Y40" s="155">
        <f t="shared" si="8"/>
        <v>3.35</v>
      </c>
      <c r="Z40" s="155">
        <f t="shared" si="8"/>
        <v>2.9</v>
      </c>
      <c r="AA40" s="155">
        <f t="shared" si="8"/>
        <v>3</v>
      </c>
      <c r="AB40" s="155">
        <f t="shared" si="8"/>
        <v>3.14</v>
      </c>
      <c r="AC40" s="155">
        <f t="shared" si="8"/>
        <v>3.5</v>
      </c>
      <c r="AD40" s="155">
        <f t="shared" si="8"/>
        <v>3.35</v>
      </c>
      <c r="AE40" s="155">
        <f t="shared" si="8"/>
        <v>3.45</v>
      </c>
      <c r="AF40" s="155">
        <f t="shared" si="8"/>
        <v>3.15</v>
      </c>
      <c r="AG40" s="155">
        <f t="shared" si="8"/>
        <v>3.1</v>
      </c>
      <c r="AH40" s="155">
        <f t="shared" si="8"/>
        <v>3.31</v>
      </c>
      <c r="AI40" s="155">
        <f t="shared" si="8"/>
        <v>4.2</v>
      </c>
      <c r="AJ40" s="156">
        <f t="shared" si="8"/>
        <v>3.3424999999999998</v>
      </c>
      <c r="AK40" s="155">
        <f t="shared" si="8"/>
        <v>12.010000000000002</v>
      </c>
      <c r="AL40" s="157"/>
    </row>
    <row r="41" spans="1:38" x14ac:dyDescent="0.3">
      <c r="A41" s="151">
        <v>2006</v>
      </c>
      <c r="B41" s="152" t="s">
        <v>106</v>
      </c>
      <c r="C41" s="153" t="s">
        <v>99</v>
      </c>
      <c r="D41" s="153" t="s">
        <v>99</v>
      </c>
      <c r="E41" s="153" t="s">
        <v>99</v>
      </c>
      <c r="F41" s="153" t="s">
        <v>99</v>
      </c>
      <c r="G41" s="153" t="s">
        <v>99</v>
      </c>
      <c r="H41" s="153" t="s">
        <v>99</v>
      </c>
      <c r="I41" s="153" t="s">
        <v>99</v>
      </c>
      <c r="J41" s="153" t="s">
        <v>99</v>
      </c>
      <c r="K41" s="154" t="s">
        <v>99</v>
      </c>
      <c r="L41" s="154" t="s">
        <v>99</v>
      </c>
      <c r="M41" s="154" t="s">
        <v>99</v>
      </c>
      <c r="N41" s="154" t="s">
        <v>107</v>
      </c>
      <c r="O41" s="155">
        <f>AVERAGE(O11,O12,O16,O17,O18,O21,O23,O30)</f>
        <v>4.25</v>
      </c>
      <c r="P41" s="155">
        <f t="shared" ref="P41:AI41" si="9">AVERAGE(P11,P12,P16,P17,P18,P21,P23,P30)</f>
        <v>3.625</v>
      </c>
      <c r="Q41" s="155">
        <f t="shared" si="9"/>
        <v>3.8125</v>
      </c>
      <c r="R41" s="155">
        <f t="shared" si="9"/>
        <v>3.9</v>
      </c>
      <c r="S41" s="155">
        <f t="shared" si="9"/>
        <v>4.125</v>
      </c>
      <c r="T41" s="155">
        <f t="shared" si="9"/>
        <v>3.125</v>
      </c>
      <c r="U41" s="155">
        <f t="shared" si="9"/>
        <v>3.375</v>
      </c>
      <c r="V41" s="155">
        <f t="shared" si="9"/>
        <v>3.5249999999999999</v>
      </c>
      <c r="W41" s="155">
        <f>AVERAGE(W11,W12,W16,W17,W18,W21,W23,W30)</f>
        <v>3.9375</v>
      </c>
      <c r="X41" s="155">
        <f t="shared" si="9"/>
        <v>3.8125</v>
      </c>
      <c r="Y41" s="155">
        <f t="shared" si="9"/>
        <v>3.625</v>
      </c>
      <c r="Z41" s="155">
        <f t="shared" si="9"/>
        <v>3.375</v>
      </c>
      <c r="AA41" s="155">
        <f t="shared" si="9"/>
        <v>3.25</v>
      </c>
      <c r="AB41" s="155">
        <f t="shared" si="9"/>
        <v>3.5999999999999996</v>
      </c>
      <c r="AC41" s="155">
        <f>AVERAGE(AC11,AC12,AC16,AC17,AC18,AC21,AC23,AC30)</f>
        <v>3.1875</v>
      </c>
      <c r="AD41" s="155">
        <f t="shared" si="9"/>
        <v>3.3125</v>
      </c>
      <c r="AE41" s="155">
        <f t="shared" si="9"/>
        <v>3.625</v>
      </c>
      <c r="AF41" s="155">
        <f t="shared" si="9"/>
        <v>3.125</v>
      </c>
      <c r="AG41" s="155">
        <f t="shared" si="9"/>
        <v>2.8125</v>
      </c>
      <c r="AH41" s="155">
        <f t="shared" si="9"/>
        <v>3.2124999999999999</v>
      </c>
      <c r="AI41" s="155">
        <f t="shared" si="9"/>
        <v>5</v>
      </c>
      <c r="AJ41" s="156">
        <f>AVERAGE(AJ11,AJ12,AJ16,AJ17,AJ18,AJ21,AJ23,AJ30)</f>
        <v>3.5593749999999997</v>
      </c>
      <c r="AK41" s="155">
        <f>AVERAGE(AK11,AK12,AK16,AK17,AK18,AK21,AK23,AK30)</f>
        <v>12.9625</v>
      </c>
      <c r="AL41" s="157"/>
    </row>
    <row r="42" spans="1:38" x14ac:dyDescent="0.3">
      <c r="A42" s="151">
        <v>2006</v>
      </c>
      <c r="B42" s="152" t="s">
        <v>108</v>
      </c>
      <c r="C42" s="153" t="s">
        <v>99</v>
      </c>
      <c r="D42" s="153" t="s">
        <v>99</v>
      </c>
      <c r="E42" s="153" t="s">
        <v>99</v>
      </c>
      <c r="F42" s="153" t="s">
        <v>99</v>
      </c>
      <c r="G42" s="153" t="s">
        <v>99</v>
      </c>
      <c r="H42" s="153" t="s">
        <v>99</v>
      </c>
      <c r="I42" s="153" t="s">
        <v>99</v>
      </c>
      <c r="J42" s="153" t="s">
        <v>99</v>
      </c>
      <c r="K42" s="154" t="s">
        <v>99</v>
      </c>
      <c r="L42" s="154" t="s">
        <v>99</v>
      </c>
      <c r="M42" s="154" t="s">
        <v>99</v>
      </c>
      <c r="N42" s="154" t="s">
        <v>107</v>
      </c>
      <c r="O42" s="155">
        <f>AVERAGE(O9,O10,O14,O24,O29,O34,O36)</f>
        <v>4.0714285714285712</v>
      </c>
      <c r="P42" s="155">
        <f t="shared" ref="P42:AK42" si="10">AVERAGE(P9,P10,P14,P24,P29,P34,P36)</f>
        <v>3.6428571428571428</v>
      </c>
      <c r="Q42" s="155">
        <f t="shared" si="10"/>
        <v>4.2857142857142856</v>
      </c>
      <c r="R42" s="155">
        <f t="shared" si="10"/>
        <v>4.0142857142857142</v>
      </c>
      <c r="S42" s="155">
        <f t="shared" si="10"/>
        <v>3.5</v>
      </c>
      <c r="T42" s="155">
        <f t="shared" si="10"/>
        <v>3.6428571428571428</v>
      </c>
      <c r="U42" s="155">
        <f t="shared" si="10"/>
        <v>3.3571428571428572</v>
      </c>
      <c r="V42" s="155">
        <f t="shared" si="10"/>
        <v>3.5</v>
      </c>
      <c r="W42" s="155">
        <f t="shared" si="10"/>
        <v>3.6428571428571428</v>
      </c>
      <c r="X42" s="155">
        <f t="shared" si="10"/>
        <v>3.7142857142857144</v>
      </c>
      <c r="Y42" s="155">
        <f t="shared" si="10"/>
        <v>3.7857142857142856</v>
      </c>
      <c r="Z42" s="155">
        <f t="shared" si="10"/>
        <v>3.4285714285714284</v>
      </c>
      <c r="AA42" s="155">
        <f t="shared" si="10"/>
        <v>3.4285714285714284</v>
      </c>
      <c r="AB42" s="155">
        <f t="shared" si="10"/>
        <v>3.6000000000000005</v>
      </c>
      <c r="AC42" s="155">
        <f t="shared" si="10"/>
        <v>3</v>
      </c>
      <c r="AD42" s="155">
        <f t="shared" si="10"/>
        <v>3.7857142857142856</v>
      </c>
      <c r="AE42" s="155">
        <f t="shared" si="10"/>
        <v>3.3571428571428572</v>
      </c>
      <c r="AF42" s="155">
        <f t="shared" si="10"/>
        <v>3.0714285714285716</v>
      </c>
      <c r="AG42" s="155">
        <f t="shared" si="10"/>
        <v>2.7857142857142856</v>
      </c>
      <c r="AH42" s="155">
        <f t="shared" si="10"/>
        <v>3.1999999999999997</v>
      </c>
      <c r="AI42" s="155">
        <f t="shared" si="10"/>
        <v>4</v>
      </c>
      <c r="AJ42" s="156">
        <f t="shared" si="10"/>
        <v>3.5785714285714292</v>
      </c>
      <c r="AK42" s="155">
        <f t="shared" si="10"/>
        <v>12.042857142857143</v>
      </c>
      <c r="AL42" s="157"/>
    </row>
    <row r="43" spans="1:38" x14ac:dyDescent="0.3">
      <c r="A43" s="151">
        <v>2006</v>
      </c>
      <c r="B43" s="152" t="s">
        <v>109</v>
      </c>
      <c r="C43" s="153" t="s">
        <v>99</v>
      </c>
      <c r="D43" s="153" t="s">
        <v>99</v>
      </c>
      <c r="E43" s="153" t="s">
        <v>99</v>
      </c>
      <c r="F43" s="153" t="s">
        <v>99</v>
      </c>
      <c r="G43" s="153" t="s">
        <v>99</v>
      </c>
      <c r="H43" s="153" t="s">
        <v>99</v>
      </c>
      <c r="I43" s="153" t="s">
        <v>99</v>
      </c>
      <c r="J43" s="153" t="s">
        <v>99</v>
      </c>
      <c r="K43" s="154" t="s">
        <v>99</v>
      </c>
      <c r="L43" s="154" t="s">
        <v>99</v>
      </c>
      <c r="M43" s="154" t="s">
        <v>99</v>
      </c>
      <c r="N43" s="154" t="s">
        <v>107</v>
      </c>
      <c r="O43" s="155">
        <f>AVERAGE(O8,O9,O10,O11,O12,O14,O16,O17,O18,O21,O23,O24,O29,O30,O34,O36)</f>
        <v>4.21875</v>
      </c>
      <c r="P43" s="155">
        <f t="shared" ref="P43:AK43" si="11">AVERAGE(P8,P9,P10,P11,P12,P14,P16,P17,P18,P21,P23,P24,P29,P30,P34,P36)</f>
        <v>3.71875</v>
      </c>
      <c r="Q43" s="155">
        <f t="shared" si="11"/>
        <v>4.125</v>
      </c>
      <c r="R43" s="155">
        <f t="shared" si="11"/>
        <v>4.03125</v>
      </c>
      <c r="S43" s="155">
        <f t="shared" si="11"/>
        <v>3.875</v>
      </c>
      <c r="T43" s="155">
        <f t="shared" si="11"/>
        <v>3.40625</v>
      </c>
      <c r="U43" s="155">
        <f t="shared" si="11"/>
        <v>3.40625</v>
      </c>
      <c r="V43" s="155">
        <f t="shared" si="11"/>
        <v>3.5562500000000004</v>
      </c>
      <c r="W43" s="155">
        <f t="shared" si="11"/>
        <v>3.84375</v>
      </c>
      <c r="X43" s="155">
        <f t="shared" si="11"/>
        <v>3.8125</v>
      </c>
      <c r="Y43" s="155">
        <f t="shared" si="11"/>
        <v>3.71875</v>
      </c>
      <c r="Z43" s="155">
        <f t="shared" si="11"/>
        <v>3.46875</v>
      </c>
      <c r="AA43" s="155">
        <f t="shared" si="11"/>
        <v>3.375</v>
      </c>
      <c r="AB43" s="155">
        <f t="shared" si="11"/>
        <v>3.6437499999999998</v>
      </c>
      <c r="AC43" s="155">
        <f t="shared" si="11"/>
        <v>3.125</v>
      </c>
      <c r="AD43" s="155">
        <f t="shared" si="11"/>
        <v>3.5625</v>
      </c>
      <c r="AE43" s="155">
        <f t="shared" si="11"/>
        <v>3.53125</v>
      </c>
      <c r="AF43" s="155">
        <f t="shared" si="11"/>
        <v>3.15625</v>
      </c>
      <c r="AG43" s="155">
        <f t="shared" si="11"/>
        <v>2.84375</v>
      </c>
      <c r="AH43" s="155">
        <f t="shared" si="11"/>
        <v>3.2437499999999995</v>
      </c>
      <c r="AI43" s="155">
        <f t="shared" si="11"/>
        <v>4.53125</v>
      </c>
      <c r="AJ43" s="156">
        <f t="shared" si="11"/>
        <v>3.6187499999999999</v>
      </c>
      <c r="AK43" s="155">
        <f t="shared" si="11"/>
        <v>12.825000000000001</v>
      </c>
      <c r="AL43" s="157"/>
    </row>
    <row r="44" spans="1:38" x14ac:dyDescent="0.3">
      <c r="A44" s="175">
        <v>2006</v>
      </c>
      <c r="B44" s="176" t="s">
        <v>11</v>
      </c>
      <c r="C44" s="177" t="s">
        <v>99</v>
      </c>
      <c r="D44" s="177" t="s">
        <v>99</v>
      </c>
      <c r="E44" s="177" t="s">
        <v>99</v>
      </c>
      <c r="F44" s="177" t="s">
        <v>99</v>
      </c>
      <c r="G44" s="177" t="s">
        <v>99</v>
      </c>
      <c r="H44" s="177" t="s">
        <v>99</v>
      </c>
      <c r="I44" s="177" t="s">
        <v>99</v>
      </c>
      <c r="J44" s="177" t="s">
        <v>99</v>
      </c>
      <c r="K44" s="177" t="s">
        <v>99</v>
      </c>
      <c r="L44" s="177" t="s">
        <v>99</v>
      </c>
      <c r="M44" s="177" t="s">
        <v>99</v>
      </c>
      <c r="N44" s="177" t="s">
        <v>228</v>
      </c>
      <c r="O44" s="158">
        <f>AVERAGE(O9,O8,O16,O24,O30,O34)</f>
        <v>4.166666666666667</v>
      </c>
      <c r="P44" s="158">
        <f t="shared" ref="P44:AK44" si="12">AVERAGE(P9,P8,P16,P24,P30,P34)</f>
        <v>3.9166666666666665</v>
      </c>
      <c r="Q44" s="158">
        <f t="shared" si="12"/>
        <v>4.5</v>
      </c>
      <c r="R44" s="158">
        <f t="shared" si="12"/>
        <v>4.2</v>
      </c>
      <c r="S44" s="158">
        <f t="shared" si="12"/>
        <v>4</v>
      </c>
      <c r="T44" s="158">
        <f t="shared" si="12"/>
        <v>3.4166666666666665</v>
      </c>
      <c r="U44" s="158">
        <f t="shared" si="12"/>
        <v>3.25</v>
      </c>
      <c r="V44" s="158">
        <f t="shared" si="12"/>
        <v>3.5500000000000003</v>
      </c>
      <c r="W44" s="158">
        <f t="shared" si="12"/>
        <v>3.6666666666666665</v>
      </c>
      <c r="X44" s="158">
        <f t="shared" si="12"/>
        <v>3.6666666666666665</v>
      </c>
      <c r="Y44" s="158">
        <f t="shared" si="12"/>
        <v>3.5</v>
      </c>
      <c r="Z44" s="158">
        <f t="shared" si="12"/>
        <v>3.4166666666666665</v>
      </c>
      <c r="AA44" s="158">
        <f t="shared" si="12"/>
        <v>3.4166666666666665</v>
      </c>
      <c r="AB44" s="158">
        <f t="shared" si="12"/>
        <v>3.5333333333333332</v>
      </c>
      <c r="AC44" s="158">
        <f t="shared" si="12"/>
        <v>2.9166666666666665</v>
      </c>
      <c r="AD44" s="158">
        <f t="shared" si="12"/>
        <v>3.5</v>
      </c>
      <c r="AE44" s="158">
        <f t="shared" si="12"/>
        <v>3.5833333333333335</v>
      </c>
      <c r="AF44" s="158">
        <f t="shared" si="12"/>
        <v>3</v>
      </c>
      <c r="AG44" s="158">
        <f t="shared" si="12"/>
        <v>2.4166666666666665</v>
      </c>
      <c r="AH44" s="158">
        <f t="shared" si="12"/>
        <v>3.0833333333333335</v>
      </c>
      <c r="AI44" s="158">
        <f t="shared" si="12"/>
        <v>3.6666666666666665</v>
      </c>
      <c r="AJ44" s="158">
        <f t="shared" si="12"/>
        <v>3.5916666666666668</v>
      </c>
      <c r="AK44" s="158">
        <f t="shared" si="12"/>
        <v>11.466666666666669</v>
      </c>
      <c r="AL44" s="158"/>
    </row>
    <row r="45" spans="1:38" x14ac:dyDescent="0.3">
      <c r="A45" s="175">
        <v>2006</v>
      </c>
      <c r="B45" s="176" t="s">
        <v>12</v>
      </c>
      <c r="C45" s="177" t="s">
        <v>99</v>
      </c>
      <c r="D45" s="177" t="s">
        <v>99</v>
      </c>
      <c r="E45" s="177" t="s">
        <v>99</v>
      </c>
      <c r="F45" s="177" t="s">
        <v>99</v>
      </c>
      <c r="G45" s="177" t="s">
        <v>99</v>
      </c>
      <c r="H45" s="177" t="s">
        <v>99</v>
      </c>
      <c r="I45" s="177" t="s">
        <v>99</v>
      </c>
      <c r="J45" s="177" t="s">
        <v>99</v>
      </c>
      <c r="K45" s="177" t="s">
        <v>99</v>
      </c>
      <c r="L45" s="177" t="s">
        <v>99</v>
      </c>
      <c r="M45" s="177" t="s">
        <v>99</v>
      </c>
      <c r="N45" s="177" t="s">
        <v>229</v>
      </c>
      <c r="O45" s="158">
        <f>O21</f>
        <v>4</v>
      </c>
      <c r="P45" s="158">
        <f t="shared" ref="P45:AK45" si="13">P21</f>
        <v>4</v>
      </c>
      <c r="Q45" s="158">
        <f t="shared" si="13"/>
        <v>3.5</v>
      </c>
      <c r="R45" s="158">
        <f t="shared" si="13"/>
        <v>3.8</v>
      </c>
      <c r="S45" s="158">
        <f t="shared" si="13"/>
        <v>4.5</v>
      </c>
      <c r="T45" s="158">
        <f t="shared" si="13"/>
        <v>3.5</v>
      </c>
      <c r="U45" s="158">
        <f t="shared" si="13"/>
        <v>4</v>
      </c>
      <c r="V45" s="158">
        <f t="shared" si="13"/>
        <v>4</v>
      </c>
      <c r="W45" s="158">
        <f t="shared" si="13"/>
        <v>3.5</v>
      </c>
      <c r="X45" s="158">
        <f t="shared" si="13"/>
        <v>3.5</v>
      </c>
      <c r="Y45" s="158">
        <f t="shared" si="13"/>
        <v>3.5</v>
      </c>
      <c r="Z45" s="158">
        <f t="shared" si="13"/>
        <v>3.5</v>
      </c>
      <c r="AA45" s="158">
        <f t="shared" si="13"/>
        <v>2.5</v>
      </c>
      <c r="AB45" s="158">
        <f t="shared" si="13"/>
        <v>3.3</v>
      </c>
      <c r="AC45" s="158">
        <f t="shared" si="13"/>
        <v>3.5</v>
      </c>
      <c r="AD45" s="158">
        <f t="shared" si="13"/>
        <v>3.5</v>
      </c>
      <c r="AE45" s="158">
        <f t="shared" si="13"/>
        <v>4</v>
      </c>
      <c r="AF45" s="158">
        <f t="shared" si="13"/>
        <v>3.5</v>
      </c>
      <c r="AG45" s="158">
        <f t="shared" si="13"/>
        <v>3.5</v>
      </c>
      <c r="AH45" s="158">
        <f t="shared" si="13"/>
        <v>3.6</v>
      </c>
      <c r="AI45" s="158">
        <f t="shared" si="13"/>
        <v>6</v>
      </c>
      <c r="AJ45" s="158">
        <f t="shared" si="13"/>
        <v>3.6749999999999998</v>
      </c>
      <c r="AK45" s="158">
        <f t="shared" si="13"/>
        <v>15.4</v>
      </c>
      <c r="AL45" s="158"/>
    </row>
    <row r="46" spans="1:38" x14ac:dyDescent="0.3">
      <c r="A46" s="175">
        <v>2006</v>
      </c>
      <c r="B46" s="176" t="s">
        <v>13</v>
      </c>
      <c r="C46" s="177" t="s">
        <v>99</v>
      </c>
      <c r="D46" s="177" t="s">
        <v>99</v>
      </c>
      <c r="E46" s="177" t="s">
        <v>99</v>
      </c>
      <c r="F46" s="177" t="s">
        <v>99</v>
      </c>
      <c r="G46" s="177" t="s">
        <v>99</v>
      </c>
      <c r="H46" s="177" t="s">
        <v>99</v>
      </c>
      <c r="I46" s="177" t="s">
        <v>99</v>
      </c>
      <c r="J46" s="177" t="s">
        <v>99</v>
      </c>
      <c r="K46" s="177" t="s">
        <v>99</v>
      </c>
      <c r="L46" s="177" t="s">
        <v>99</v>
      </c>
      <c r="M46" s="177" t="s">
        <v>99</v>
      </c>
      <c r="N46" s="177" t="s">
        <v>230</v>
      </c>
      <c r="O46" s="158">
        <f>AVERAGE(O13,O15,O19,O20,O22,O25,O26,O27,O28,O31,O32,O33,O35)</f>
        <v>2.6923076923076925</v>
      </c>
      <c r="P46" s="158">
        <f t="shared" ref="P46:AK46" si="14">AVERAGE(P13,P15,P19,P20,P22,P25,P26,P27,P28,P31,P32,P33,P35)</f>
        <v>2.6923076923076925</v>
      </c>
      <c r="Q46" s="158">
        <f t="shared" si="14"/>
        <v>2.8846153846153846</v>
      </c>
      <c r="R46" s="158">
        <f t="shared" si="14"/>
        <v>2.7615384615384615</v>
      </c>
      <c r="S46" s="158">
        <f t="shared" si="14"/>
        <v>2.6538461538461537</v>
      </c>
      <c r="T46" s="158">
        <f t="shared" si="14"/>
        <v>2.7692307692307692</v>
      </c>
      <c r="U46" s="158">
        <f t="shared" si="14"/>
        <v>2.2692307692307692</v>
      </c>
      <c r="V46" s="158">
        <f t="shared" si="14"/>
        <v>2.5615384615384613</v>
      </c>
      <c r="W46" s="158">
        <f t="shared" si="14"/>
        <v>2.3846153846153846</v>
      </c>
      <c r="X46" s="158">
        <f t="shared" si="14"/>
        <v>2.5769230769230771</v>
      </c>
      <c r="Y46" s="158">
        <f t="shared" si="14"/>
        <v>2.5769230769230771</v>
      </c>
      <c r="Z46" s="158">
        <f t="shared" si="14"/>
        <v>2.2307692307692308</v>
      </c>
      <c r="AA46" s="158">
        <f t="shared" si="14"/>
        <v>2.3076923076923075</v>
      </c>
      <c r="AB46" s="158">
        <f t="shared" si="14"/>
        <v>2.4153846153846157</v>
      </c>
      <c r="AC46" s="158">
        <f t="shared" si="14"/>
        <v>2.6923076923076925</v>
      </c>
      <c r="AD46" s="158">
        <f t="shared" si="14"/>
        <v>2.5769230769230771</v>
      </c>
      <c r="AE46" s="158">
        <f t="shared" si="14"/>
        <v>2.6538461538461537</v>
      </c>
      <c r="AF46" s="158">
        <f t="shared" si="14"/>
        <v>2.4230769230769229</v>
      </c>
      <c r="AG46" s="158">
        <f t="shared" si="14"/>
        <v>2.3846153846153846</v>
      </c>
      <c r="AH46" s="158">
        <f t="shared" si="14"/>
        <v>2.5461538461538464</v>
      </c>
      <c r="AI46" s="158">
        <f t="shared" si="14"/>
        <v>3.2307692307692308</v>
      </c>
      <c r="AJ46" s="158">
        <f t="shared" si="14"/>
        <v>2.5711538461538459</v>
      </c>
      <c r="AK46" s="158">
        <f t="shared" si="14"/>
        <v>9.2384615384615394</v>
      </c>
      <c r="AL46" s="158"/>
    </row>
    <row r="47" spans="1:38" x14ac:dyDescent="0.3">
      <c r="A47" s="175">
        <v>2006</v>
      </c>
      <c r="B47" s="176" t="s">
        <v>14</v>
      </c>
      <c r="C47" s="177" t="s">
        <v>99</v>
      </c>
      <c r="D47" s="177" t="s">
        <v>99</v>
      </c>
      <c r="E47" s="177" t="s">
        <v>99</v>
      </c>
      <c r="F47" s="177" t="s">
        <v>99</v>
      </c>
      <c r="G47" s="177" t="s">
        <v>99</v>
      </c>
      <c r="H47" s="177" t="s">
        <v>99</v>
      </c>
      <c r="I47" s="177" t="s">
        <v>99</v>
      </c>
      <c r="J47" s="177" t="s">
        <v>99</v>
      </c>
      <c r="K47" s="177" t="s">
        <v>99</v>
      </c>
      <c r="L47" s="177" t="s">
        <v>99</v>
      </c>
      <c r="M47" s="177" t="s">
        <v>99</v>
      </c>
      <c r="N47" s="177" t="s">
        <v>231</v>
      </c>
      <c r="O47" s="158">
        <f>AVERAGE(O10,O11,O18,O23,O29)</f>
        <v>4.2</v>
      </c>
      <c r="P47" s="158">
        <f t="shared" ref="P47:AK47" si="15">AVERAGE(P10,P11,P18,P23,P29)</f>
        <v>3.3</v>
      </c>
      <c r="Q47" s="158">
        <f t="shared" si="15"/>
        <v>4</v>
      </c>
      <c r="R47" s="158">
        <f t="shared" si="15"/>
        <v>3.8599999999999994</v>
      </c>
      <c r="S47" s="158">
        <f t="shared" si="15"/>
        <v>3.6</v>
      </c>
      <c r="T47" s="158">
        <f t="shared" si="15"/>
        <v>3.6</v>
      </c>
      <c r="U47" s="158">
        <f t="shared" si="15"/>
        <v>3.6</v>
      </c>
      <c r="V47" s="158">
        <f t="shared" si="15"/>
        <v>3.6</v>
      </c>
      <c r="W47" s="158">
        <f t="shared" si="15"/>
        <v>3.8</v>
      </c>
      <c r="X47" s="158">
        <f t="shared" si="15"/>
        <v>4</v>
      </c>
      <c r="Y47" s="158">
        <f t="shared" si="15"/>
        <v>3.8</v>
      </c>
      <c r="Z47" s="158">
        <f t="shared" si="15"/>
        <v>3.6</v>
      </c>
      <c r="AA47" s="158">
        <f t="shared" si="15"/>
        <v>3.7</v>
      </c>
      <c r="AB47" s="158">
        <f t="shared" si="15"/>
        <v>3.7800000000000002</v>
      </c>
      <c r="AC47" s="158">
        <f t="shared" si="15"/>
        <v>3.4</v>
      </c>
      <c r="AD47" s="158">
        <f t="shared" si="15"/>
        <v>3.8</v>
      </c>
      <c r="AE47" s="158">
        <f t="shared" si="15"/>
        <v>3.5</v>
      </c>
      <c r="AF47" s="158">
        <f t="shared" si="15"/>
        <v>3.4</v>
      </c>
      <c r="AG47" s="158">
        <f t="shared" si="15"/>
        <v>3.3</v>
      </c>
      <c r="AH47" s="158">
        <f t="shared" si="15"/>
        <v>3.4800000000000004</v>
      </c>
      <c r="AI47" s="158">
        <f t="shared" si="15"/>
        <v>4.7</v>
      </c>
      <c r="AJ47" s="158">
        <f t="shared" si="15"/>
        <v>3.6799999999999997</v>
      </c>
      <c r="AK47" s="158">
        <f t="shared" si="15"/>
        <v>13.940000000000001</v>
      </c>
      <c r="AL47" s="158"/>
    </row>
    <row r="48" spans="1:38" x14ac:dyDescent="0.3">
      <c r="A48" s="175">
        <v>2006</v>
      </c>
      <c r="B48" s="176" t="s">
        <v>15</v>
      </c>
      <c r="C48" s="177" t="s">
        <v>99</v>
      </c>
      <c r="D48" s="177" t="s">
        <v>99</v>
      </c>
      <c r="E48" s="177" t="s">
        <v>99</v>
      </c>
      <c r="F48" s="177" t="s">
        <v>99</v>
      </c>
      <c r="G48" s="177" t="s">
        <v>99</v>
      </c>
      <c r="H48" s="177" t="s">
        <v>99</v>
      </c>
      <c r="I48" s="177" t="s">
        <v>99</v>
      </c>
      <c r="J48" s="177" t="s">
        <v>99</v>
      </c>
      <c r="K48" s="177" t="s">
        <v>99</v>
      </c>
      <c r="L48" s="177" t="s">
        <v>99</v>
      </c>
      <c r="M48" s="177" t="s">
        <v>99</v>
      </c>
      <c r="N48" s="177" t="s">
        <v>232</v>
      </c>
      <c r="O48" s="158">
        <f>AVERAGE(O12,O14,O17,O36)</f>
        <v>4.375</v>
      </c>
      <c r="P48" s="158">
        <f t="shared" ref="P48:AK48" si="16">AVERAGE(P12,P14,P17,P36)</f>
        <v>3.875</v>
      </c>
      <c r="Q48" s="158">
        <f t="shared" si="16"/>
        <v>3.875</v>
      </c>
      <c r="R48" s="158">
        <f t="shared" si="16"/>
        <v>4.05</v>
      </c>
      <c r="S48" s="158">
        <f t="shared" si="16"/>
        <v>3.875</v>
      </c>
      <c r="T48" s="158">
        <f t="shared" si="16"/>
        <v>3.125</v>
      </c>
      <c r="U48" s="158">
        <f t="shared" si="16"/>
        <v>3.25</v>
      </c>
      <c r="V48" s="158">
        <f t="shared" si="16"/>
        <v>3.4000000000000004</v>
      </c>
      <c r="W48" s="158">
        <f t="shared" si="16"/>
        <v>4.25</v>
      </c>
      <c r="X48" s="158">
        <f t="shared" si="16"/>
        <v>3.875</v>
      </c>
      <c r="Y48" s="158">
        <f t="shared" si="16"/>
        <v>4</v>
      </c>
      <c r="Z48" s="158">
        <f t="shared" si="16"/>
        <v>3.375</v>
      </c>
      <c r="AA48" s="158">
        <f t="shared" si="16"/>
        <v>3.125</v>
      </c>
      <c r="AB48" s="158">
        <f t="shared" si="16"/>
        <v>3.7250000000000001</v>
      </c>
      <c r="AC48" s="158">
        <f t="shared" si="16"/>
        <v>3</v>
      </c>
      <c r="AD48" s="158">
        <f t="shared" si="16"/>
        <v>3.375</v>
      </c>
      <c r="AE48" s="158">
        <f t="shared" si="16"/>
        <v>3.375</v>
      </c>
      <c r="AF48" s="158">
        <f t="shared" si="16"/>
        <v>3</v>
      </c>
      <c r="AG48" s="158">
        <f t="shared" si="16"/>
        <v>2.75</v>
      </c>
      <c r="AH48" s="158">
        <f t="shared" si="16"/>
        <v>3.1</v>
      </c>
      <c r="AI48" s="158">
        <f t="shared" si="16"/>
        <v>5.25</v>
      </c>
      <c r="AJ48" s="158">
        <f t="shared" si="16"/>
        <v>3.5687500000000001</v>
      </c>
      <c r="AK48" s="158">
        <f t="shared" si="16"/>
        <v>12.824999999999999</v>
      </c>
      <c r="AL48" s="158"/>
    </row>
    <row r="49" spans="1:38" x14ac:dyDescent="0.3">
      <c r="A49" s="112">
        <v>2007</v>
      </c>
      <c r="B49" s="108" t="s">
        <v>57</v>
      </c>
      <c r="C49" s="107" t="s">
        <v>58</v>
      </c>
      <c r="D49" s="107" t="s">
        <v>58</v>
      </c>
      <c r="E49" s="107" t="s">
        <v>59</v>
      </c>
      <c r="F49" s="107" t="s">
        <v>59</v>
      </c>
      <c r="G49" s="107" t="s">
        <v>60</v>
      </c>
      <c r="H49" s="107" t="s">
        <v>60</v>
      </c>
      <c r="I49" s="107" t="s">
        <v>60</v>
      </c>
      <c r="J49" s="107" t="s">
        <v>61</v>
      </c>
      <c r="K49" s="107" t="s">
        <v>62</v>
      </c>
      <c r="L49" s="107" t="s">
        <v>63</v>
      </c>
      <c r="M49" s="113" t="s">
        <v>63</v>
      </c>
      <c r="N49" s="107" t="s">
        <v>11</v>
      </c>
      <c r="O49" s="139">
        <v>5.5</v>
      </c>
      <c r="P49" s="139">
        <v>5.5</v>
      </c>
      <c r="Q49" s="139">
        <v>5.5</v>
      </c>
      <c r="R49" s="139">
        <v>5.5</v>
      </c>
      <c r="S49" s="139">
        <v>5</v>
      </c>
      <c r="T49" s="139">
        <v>4</v>
      </c>
      <c r="U49" s="139">
        <v>4</v>
      </c>
      <c r="V49" s="139">
        <v>4.3</v>
      </c>
      <c r="W49" s="139">
        <v>4.5</v>
      </c>
      <c r="X49" s="139">
        <v>4.5</v>
      </c>
      <c r="Y49" s="139">
        <v>4</v>
      </c>
      <c r="Z49" s="139">
        <v>4.5</v>
      </c>
      <c r="AA49" s="139">
        <v>4</v>
      </c>
      <c r="AB49" s="139">
        <v>4.3</v>
      </c>
      <c r="AC49" s="139">
        <v>4</v>
      </c>
      <c r="AD49" s="139">
        <v>4</v>
      </c>
      <c r="AE49" s="139">
        <v>4</v>
      </c>
      <c r="AF49" s="139">
        <v>4</v>
      </c>
      <c r="AG49" s="139">
        <v>3.5</v>
      </c>
      <c r="AH49" s="139">
        <v>3.9</v>
      </c>
      <c r="AI49" s="139">
        <v>4</v>
      </c>
      <c r="AJ49" s="106">
        <f>AVERAGE(R49,V49,AB49,AH49)</f>
        <v>4.5</v>
      </c>
      <c r="AK49" s="140">
        <v>17.5</v>
      </c>
      <c r="AL49" s="139">
        <f>$AJ49-(_xlfn.XLOOKUP($B49,$B$8:$B$43,$AJ$8:$AJ$43,"",0))</f>
        <v>0.125</v>
      </c>
    </row>
    <row r="50" spans="1:38" x14ac:dyDescent="0.3">
      <c r="A50" s="112">
        <v>2007</v>
      </c>
      <c r="B50" s="105" t="s">
        <v>64</v>
      </c>
      <c r="C50" s="107" t="s">
        <v>59</v>
      </c>
      <c r="D50" s="107" t="s">
        <v>59</v>
      </c>
      <c r="E50" s="107" t="s">
        <v>59</v>
      </c>
      <c r="F50" s="107" t="s">
        <v>59</v>
      </c>
      <c r="G50" s="107" t="s">
        <v>60</v>
      </c>
      <c r="H50" s="107" t="s">
        <v>60</v>
      </c>
      <c r="I50" s="107" t="s">
        <v>61</v>
      </c>
      <c r="J50" s="107" t="s">
        <v>61</v>
      </c>
      <c r="K50" s="107" t="s">
        <v>63</v>
      </c>
      <c r="L50" s="107" t="s">
        <v>63</v>
      </c>
      <c r="M50" s="113" t="s">
        <v>63</v>
      </c>
      <c r="N50" s="107" t="s">
        <v>11</v>
      </c>
      <c r="O50" s="139">
        <v>4</v>
      </c>
      <c r="P50" s="139">
        <v>3</v>
      </c>
      <c r="Q50" s="139">
        <v>5</v>
      </c>
      <c r="R50" s="139">
        <v>4</v>
      </c>
      <c r="S50" s="139">
        <v>3</v>
      </c>
      <c r="T50" s="139">
        <v>3.5</v>
      </c>
      <c r="U50" s="139">
        <v>3</v>
      </c>
      <c r="V50" s="139">
        <v>3.2</v>
      </c>
      <c r="W50" s="139">
        <v>4</v>
      </c>
      <c r="X50" s="139">
        <v>3.5</v>
      </c>
      <c r="Y50" s="139">
        <v>3</v>
      </c>
      <c r="Z50" s="139">
        <v>3.5</v>
      </c>
      <c r="AA50" s="139">
        <v>3</v>
      </c>
      <c r="AB50" s="139">
        <v>3.4</v>
      </c>
      <c r="AC50" s="139">
        <v>3</v>
      </c>
      <c r="AD50" s="139">
        <v>3</v>
      </c>
      <c r="AE50" s="139">
        <v>4</v>
      </c>
      <c r="AF50" s="139">
        <v>2.5</v>
      </c>
      <c r="AG50" s="139">
        <v>2.5</v>
      </c>
      <c r="AH50" s="139">
        <v>3</v>
      </c>
      <c r="AI50" s="139">
        <v>2.5</v>
      </c>
      <c r="AJ50" s="106">
        <f t="shared" ref="AJ50" si="17">AVERAGE(R50,V50,AB50,AH50)</f>
        <v>3.4</v>
      </c>
      <c r="AK50" s="140">
        <v>9.5</v>
      </c>
      <c r="AL50" s="139">
        <f t="shared" ref="AL50:AL85" si="18">$AJ50-(_xlfn.XLOOKUP($B50,$B$8:$B$43,$AJ$8:$AJ$43,"",0))</f>
        <v>-5.0000000000000266E-2</v>
      </c>
    </row>
    <row r="51" spans="1:38" x14ac:dyDescent="0.3">
      <c r="A51" s="112">
        <v>2007</v>
      </c>
      <c r="B51" s="108" t="s">
        <v>65</v>
      </c>
      <c r="C51" s="107" t="s">
        <v>59</v>
      </c>
      <c r="D51" s="107" t="s">
        <v>59</v>
      </c>
      <c r="E51" s="107" t="s">
        <v>59</v>
      </c>
      <c r="F51" s="107" t="s">
        <v>59</v>
      </c>
      <c r="G51" s="107" t="s">
        <v>60</v>
      </c>
      <c r="H51" s="107" t="s">
        <v>60</v>
      </c>
      <c r="I51" s="107" t="s">
        <v>60</v>
      </c>
      <c r="J51" s="107" t="s">
        <v>60</v>
      </c>
      <c r="K51" s="107" t="s">
        <v>60</v>
      </c>
      <c r="L51" s="107" t="s">
        <v>60</v>
      </c>
      <c r="M51" s="113" t="s">
        <v>60</v>
      </c>
      <c r="N51" s="141" t="s">
        <v>14</v>
      </c>
      <c r="O51" s="139">
        <v>4.5</v>
      </c>
      <c r="P51" s="139">
        <v>3.5</v>
      </c>
      <c r="Q51" s="139">
        <v>4.5</v>
      </c>
      <c r="R51" s="139">
        <v>4.2</v>
      </c>
      <c r="S51" s="139">
        <v>3</v>
      </c>
      <c r="T51" s="139">
        <v>3.5</v>
      </c>
      <c r="U51" s="139">
        <v>3.5</v>
      </c>
      <c r="V51" s="139">
        <v>3.3</v>
      </c>
      <c r="W51" s="139">
        <v>4</v>
      </c>
      <c r="X51" s="139">
        <v>3.5</v>
      </c>
      <c r="Y51" s="139">
        <v>4</v>
      </c>
      <c r="Z51" s="139">
        <v>4</v>
      </c>
      <c r="AA51" s="139">
        <v>3</v>
      </c>
      <c r="AB51" s="139">
        <v>3.7</v>
      </c>
      <c r="AC51" s="139">
        <v>3.5</v>
      </c>
      <c r="AD51" s="139">
        <v>3.5</v>
      </c>
      <c r="AE51" s="139">
        <v>3</v>
      </c>
      <c r="AF51" s="139">
        <v>3</v>
      </c>
      <c r="AG51" s="139">
        <v>3</v>
      </c>
      <c r="AH51" s="139">
        <v>3.2</v>
      </c>
      <c r="AI51" s="139">
        <v>5</v>
      </c>
      <c r="AJ51" s="106">
        <f t="shared" si="0"/>
        <v>3.5999999999999996</v>
      </c>
      <c r="AK51" s="140">
        <v>13</v>
      </c>
      <c r="AL51" s="139">
        <f t="shared" si="18"/>
        <v>0</v>
      </c>
    </row>
    <row r="52" spans="1:38" x14ac:dyDescent="0.3">
      <c r="A52" s="112">
        <v>2007</v>
      </c>
      <c r="B52" s="108" t="s">
        <v>66</v>
      </c>
      <c r="C52" s="107" t="s">
        <v>67</v>
      </c>
      <c r="D52" s="107" t="s">
        <v>67</v>
      </c>
      <c r="E52" s="107" t="s">
        <v>67</v>
      </c>
      <c r="F52" s="107" t="s">
        <v>67</v>
      </c>
      <c r="G52" s="107" t="s">
        <v>67</v>
      </c>
      <c r="H52" s="107" t="s">
        <v>67</v>
      </c>
      <c r="I52" s="107" t="s">
        <v>67</v>
      </c>
      <c r="J52" s="107" t="s">
        <v>67</v>
      </c>
      <c r="K52" s="107" t="s">
        <v>67</v>
      </c>
      <c r="L52" s="107" t="s">
        <v>67</v>
      </c>
      <c r="M52" s="113" t="s">
        <v>67</v>
      </c>
      <c r="N52" s="141" t="s">
        <v>14</v>
      </c>
      <c r="O52" s="139">
        <v>4.5</v>
      </c>
      <c r="P52" s="139">
        <v>3.5</v>
      </c>
      <c r="Q52" s="139">
        <v>4</v>
      </c>
      <c r="R52" s="139">
        <v>4</v>
      </c>
      <c r="S52" s="139">
        <v>3.5</v>
      </c>
      <c r="T52" s="139">
        <v>3.5</v>
      </c>
      <c r="U52" s="139">
        <v>3.5</v>
      </c>
      <c r="V52" s="139">
        <v>3.5</v>
      </c>
      <c r="W52" s="139">
        <v>4.5</v>
      </c>
      <c r="X52" s="139">
        <v>4.5</v>
      </c>
      <c r="Y52" s="139">
        <v>4</v>
      </c>
      <c r="Z52" s="139">
        <v>3.5</v>
      </c>
      <c r="AA52" s="139">
        <v>4.5</v>
      </c>
      <c r="AB52" s="139">
        <v>4.2</v>
      </c>
      <c r="AC52" s="139">
        <v>4</v>
      </c>
      <c r="AD52" s="139">
        <v>4</v>
      </c>
      <c r="AE52" s="139">
        <v>4</v>
      </c>
      <c r="AF52" s="139">
        <v>4</v>
      </c>
      <c r="AG52" s="139">
        <v>4</v>
      </c>
      <c r="AH52" s="139">
        <v>4</v>
      </c>
      <c r="AI52" s="139">
        <v>5</v>
      </c>
      <c r="AJ52" s="106">
        <f t="shared" si="0"/>
        <v>3.9249999999999998</v>
      </c>
      <c r="AK52" s="140">
        <v>16.8</v>
      </c>
      <c r="AL52" s="139">
        <f t="shared" si="18"/>
        <v>2.4999999999999911E-2</v>
      </c>
    </row>
    <row r="53" spans="1:38" x14ac:dyDescent="0.3">
      <c r="A53" s="112">
        <v>2007</v>
      </c>
      <c r="B53" s="108" t="s">
        <v>68</v>
      </c>
      <c r="C53" s="107" t="s">
        <v>67</v>
      </c>
      <c r="D53" s="107" t="s">
        <v>67</v>
      </c>
      <c r="E53" s="107" t="s">
        <v>67</v>
      </c>
      <c r="F53" s="107" t="s">
        <v>67</v>
      </c>
      <c r="G53" s="107" t="s">
        <v>67</v>
      </c>
      <c r="H53" s="107" t="s">
        <v>67</v>
      </c>
      <c r="I53" s="107" t="s">
        <v>67</v>
      </c>
      <c r="J53" s="107" t="s">
        <v>67</v>
      </c>
      <c r="K53" s="107" t="s">
        <v>67</v>
      </c>
      <c r="L53" s="107" t="s">
        <v>67</v>
      </c>
      <c r="M53" s="113" t="s">
        <v>67</v>
      </c>
      <c r="N53" s="107" t="s">
        <v>15</v>
      </c>
      <c r="O53" s="139">
        <v>4.5</v>
      </c>
      <c r="P53" s="139">
        <v>4</v>
      </c>
      <c r="Q53" s="139">
        <v>4</v>
      </c>
      <c r="R53" s="139">
        <v>4.2</v>
      </c>
      <c r="S53" s="139">
        <v>4</v>
      </c>
      <c r="T53" s="139">
        <v>3.5</v>
      </c>
      <c r="U53" s="139">
        <v>3</v>
      </c>
      <c r="V53" s="139">
        <v>3.5</v>
      </c>
      <c r="W53" s="139">
        <v>4</v>
      </c>
      <c r="X53" s="139">
        <v>4</v>
      </c>
      <c r="Y53" s="139">
        <v>4</v>
      </c>
      <c r="Z53" s="139">
        <v>3</v>
      </c>
      <c r="AA53" s="139">
        <v>3</v>
      </c>
      <c r="AB53" s="139">
        <v>3.6</v>
      </c>
      <c r="AC53" s="139">
        <v>2.5</v>
      </c>
      <c r="AD53" s="139">
        <v>3.5</v>
      </c>
      <c r="AE53" s="139">
        <v>4</v>
      </c>
      <c r="AF53" s="139">
        <v>2.5</v>
      </c>
      <c r="AG53" s="139">
        <v>2.5</v>
      </c>
      <c r="AH53" s="139">
        <v>3</v>
      </c>
      <c r="AI53" s="139">
        <v>4.5</v>
      </c>
      <c r="AJ53" s="106">
        <f t="shared" si="0"/>
        <v>3.5750000000000002</v>
      </c>
      <c r="AK53" s="140">
        <v>11.9</v>
      </c>
      <c r="AL53" s="139">
        <f t="shared" si="18"/>
        <v>0.27500000000000036</v>
      </c>
    </row>
    <row r="54" spans="1:38" x14ac:dyDescent="0.3">
      <c r="A54" s="112">
        <v>2007</v>
      </c>
      <c r="B54" s="108" t="s">
        <v>69</v>
      </c>
      <c r="C54" s="107" t="s">
        <v>59</v>
      </c>
      <c r="D54" s="107" t="s">
        <v>59</v>
      </c>
      <c r="E54" s="107" t="s">
        <v>59</v>
      </c>
      <c r="F54" s="107" t="s">
        <v>59</v>
      </c>
      <c r="G54" s="107" t="s">
        <v>61</v>
      </c>
      <c r="H54" s="107" t="s">
        <v>61</v>
      </c>
      <c r="I54" s="107" t="s">
        <v>61</v>
      </c>
      <c r="J54" s="107" t="s">
        <v>61</v>
      </c>
      <c r="K54" s="107" t="s">
        <v>62</v>
      </c>
      <c r="L54" s="107" t="s">
        <v>62</v>
      </c>
      <c r="M54" s="113" t="s">
        <v>60</v>
      </c>
      <c r="N54" s="113" t="s">
        <v>13</v>
      </c>
      <c r="O54" s="139">
        <v>5</v>
      </c>
      <c r="P54" s="139">
        <v>4.5</v>
      </c>
      <c r="Q54" s="139">
        <v>5</v>
      </c>
      <c r="R54" s="139">
        <v>4.8</v>
      </c>
      <c r="S54" s="139">
        <v>4</v>
      </c>
      <c r="T54" s="139">
        <v>4.5</v>
      </c>
      <c r="U54" s="139">
        <v>4</v>
      </c>
      <c r="V54" s="139">
        <v>4.2</v>
      </c>
      <c r="W54" s="139">
        <v>4.5</v>
      </c>
      <c r="X54" s="139">
        <v>4.5</v>
      </c>
      <c r="Y54" s="139">
        <v>4</v>
      </c>
      <c r="Z54" s="139">
        <v>4.5</v>
      </c>
      <c r="AA54" s="139">
        <v>4</v>
      </c>
      <c r="AB54" s="139">
        <v>4.3</v>
      </c>
      <c r="AC54" s="139">
        <v>4</v>
      </c>
      <c r="AD54" s="139">
        <v>4.5</v>
      </c>
      <c r="AE54" s="139">
        <v>5</v>
      </c>
      <c r="AF54" s="139">
        <v>4</v>
      </c>
      <c r="AG54" s="139">
        <v>4.5</v>
      </c>
      <c r="AH54" s="139">
        <v>4.4000000000000004</v>
      </c>
      <c r="AI54" s="139">
        <v>4</v>
      </c>
      <c r="AJ54" s="106">
        <f t="shared" si="0"/>
        <v>4.4250000000000007</v>
      </c>
      <c r="AK54" s="140">
        <v>18.899999999999999</v>
      </c>
      <c r="AL54" s="139">
        <f t="shared" si="18"/>
        <v>0</v>
      </c>
    </row>
    <row r="55" spans="1:38" x14ac:dyDescent="0.3">
      <c r="A55" s="112">
        <v>2007</v>
      </c>
      <c r="B55" s="108" t="s">
        <v>110</v>
      </c>
      <c r="C55" s="107" t="s">
        <v>58</v>
      </c>
      <c r="D55" s="107" t="s">
        <v>58</v>
      </c>
      <c r="E55" s="107" t="s">
        <v>58</v>
      </c>
      <c r="F55" s="107" t="s">
        <v>59</v>
      </c>
      <c r="G55" s="107" t="s">
        <v>60</v>
      </c>
      <c r="H55" s="107" t="s">
        <v>60</v>
      </c>
      <c r="I55" s="107" t="s">
        <v>60</v>
      </c>
      <c r="J55" s="107" t="s">
        <v>61</v>
      </c>
      <c r="K55" s="107" t="s">
        <v>62</v>
      </c>
      <c r="L55" s="107" t="s">
        <v>63</v>
      </c>
      <c r="M55" s="113" t="s">
        <v>63</v>
      </c>
      <c r="N55" s="107" t="s">
        <v>11</v>
      </c>
      <c r="O55" s="139">
        <v>4.5</v>
      </c>
      <c r="P55" s="139">
        <v>4.5</v>
      </c>
      <c r="Q55" s="139">
        <v>5</v>
      </c>
      <c r="R55" s="139">
        <v>4.7</v>
      </c>
      <c r="S55" s="139">
        <v>4.5</v>
      </c>
      <c r="T55" s="139">
        <v>3.5</v>
      </c>
      <c r="U55" s="139">
        <v>5</v>
      </c>
      <c r="V55" s="139">
        <v>4.3</v>
      </c>
      <c r="W55" s="139">
        <v>4.5</v>
      </c>
      <c r="X55" s="139">
        <v>5</v>
      </c>
      <c r="Y55" s="139">
        <v>4.5</v>
      </c>
      <c r="Z55" s="139">
        <v>4</v>
      </c>
      <c r="AA55" s="139">
        <v>4</v>
      </c>
      <c r="AB55" s="139">
        <v>4.4000000000000004</v>
      </c>
      <c r="AC55" s="139">
        <v>3.5</v>
      </c>
      <c r="AD55" s="139">
        <v>4</v>
      </c>
      <c r="AE55" s="139">
        <v>4.5</v>
      </c>
      <c r="AF55" s="139">
        <v>4</v>
      </c>
      <c r="AG55" s="139">
        <v>4</v>
      </c>
      <c r="AH55" s="139">
        <v>4</v>
      </c>
      <c r="AI55" s="139">
        <v>4</v>
      </c>
      <c r="AJ55" s="106">
        <f t="shared" si="0"/>
        <v>4.3499999999999996</v>
      </c>
      <c r="AK55" s="140">
        <v>17.3</v>
      </c>
      <c r="AL55" s="178"/>
    </row>
    <row r="56" spans="1:38" x14ac:dyDescent="0.3">
      <c r="A56" s="112">
        <v>2007</v>
      </c>
      <c r="B56" s="108" t="s">
        <v>70</v>
      </c>
      <c r="C56" s="107" t="s">
        <v>71</v>
      </c>
      <c r="D56" s="107" t="s">
        <v>71</v>
      </c>
      <c r="E56" s="107" t="s">
        <v>71</v>
      </c>
      <c r="F56" s="107" t="s">
        <v>71</v>
      </c>
      <c r="G56" s="107" t="s">
        <v>71</v>
      </c>
      <c r="H56" s="107" t="s">
        <v>61</v>
      </c>
      <c r="I56" s="107" t="s">
        <v>61</v>
      </c>
      <c r="J56" s="107" t="s">
        <v>61</v>
      </c>
      <c r="K56" s="107" t="s">
        <v>62</v>
      </c>
      <c r="L56" s="107" t="s">
        <v>62</v>
      </c>
      <c r="M56" s="113" t="s">
        <v>62</v>
      </c>
      <c r="N56" s="107" t="s">
        <v>15</v>
      </c>
      <c r="O56" s="139">
        <v>4.5</v>
      </c>
      <c r="P56" s="139">
        <v>4.5</v>
      </c>
      <c r="Q56" s="139">
        <v>4.5</v>
      </c>
      <c r="R56" s="139">
        <v>4.5</v>
      </c>
      <c r="S56" s="139">
        <v>4</v>
      </c>
      <c r="T56" s="139">
        <v>4</v>
      </c>
      <c r="U56" s="139">
        <v>3.5</v>
      </c>
      <c r="V56" s="139">
        <v>3.8</v>
      </c>
      <c r="W56" s="139">
        <v>4</v>
      </c>
      <c r="X56" s="139">
        <v>3.5</v>
      </c>
      <c r="Y56" s="139">
        <v>3.5</v>
      </c>
      <c r="Z56" s="139">
        <v>3.5</v>
      </c>
      <c r="AA56" s="139">
        <v>3.5</v>
      </c>
      <c r="AB56" s="139">
        <v>3.6</v>
      </c>
      <c r="AC56" s="139">
        <v>2.5</v>
      </c>
      <c r="AD56" s="139">
        <v>4.5</v>
      </c>
      <c r="AE56" s="139">
        <v>3</v>
      </c>
      <c r="AF56" s="139">
        <v>2.5</v>
      </c>
      <c r="AG56" s="139">
        <v>3</v>
      </c>
      <c r="AH56" s="139">
        <v>3.1</v>
      </c>
      <c r="AI56" s="139">
        <v>5.5</v>
      </c>
      <c r="AJ56" s="106">
        <f t="shared" si="0"/>
        <v>3.75</v>
      </c>
      <c r="AK56" s="140">
        <v>13.6</v>
      </c>
      <c r="AL56" s="139">
        <f t="shared" si="18"/>
        <v>0.125</v>
      </c>
    </row>
    <row r="57" spans="1:38" x14ac:dyDescent="0.3">
      <c r="A57" s="112">
        <v>2007</v>
      </c>
      <c r="B57" s="114" t="s">
        <v>76</v>
      </c>
      <c r="C57" s="107" t="s">
        <v>67</v>
      </c>
      <c r="D57" s="107" t="s">
        <v>67</v>
      </c>
      <c r="E57" s="107" t="s">
        <v>67</v>
      </c>
      <c r="F57" s="107" t="s">
        <v>67</v>
      </c>
      <c r="G57" s="107" t="s">
        <v>67</v>
      </c>
      <c r="H57" s="107" t="s">
        <v>67</v>
      </c>
      <c r="I57" s="107" t="s">
        <v>67</v>
      </c>
      <c r="J57" s="107" t="s">
        <v>67</v>
      </c>
      <c r="K57" s="107" t="s">
        <v>67</v>
      </c>
      <c r="L57" s="107" t="s">
        <v>67</v>
      </c>
      <c r="M57" s="113" t="s">
        <v>67</v>
      </c>
      <c r="N57" s="113" t="s">
        <v>13</v>
      </c>
      <c r="O57" s="139">
        <v>2.5</v>
      </c>
      <c r="P57" s="139">
        <v>2.5</v>
      </c>
      <c r="Q57" s="139">
        <v>3.5</v>
      </c>
      <c r="R57" s="139">
        <v>2.8</v>
      </c>
      <c r="S57" s="139">
        <v>2.5</v>
      </c>
      <c r="T57" s="139">
        <v>3</v>
      </c>
      <c r="U57" s="139">
        <v>2.5</v>
      </c>
      <c r="V57" s="139">
        <v>2.7</v>
      </c>
      <c r="W57" s="139">
        <v>3</v>
      </c>
      <c r="X57" s="139">
        <v>3</v>
      </c>
      <c r="Y57" s="139">
        <v>3</v>
      </c>
      <c r="Z57" s="139">
        <v>3</v>
      </c>
      <c r="AA57" s="139">
        <v>3</v>
      </c>
      <c r="AB57" s="139">
        <v>3</v>
      </c>
      <c r="AC57" s="139">
        <v>3</v>
      </c>
      <c r="AD57" s="139">
        <v>3</v>
      </c>
      <c r="AE57" s="139">
        <v>3</v>
      </c>
      <c r="AF57" s="139">
        <v>3</v>
      </c>
      <c r="AG57" s="139">
        <v>3</v>
      </c>
      <c r="AH57" s="139">
        <v>3</v>
      </c>
      <c r="AI57" s="139">
        <v>4</v>
      </c>
      <c r="AJ57" s="106">
        <f>AVERAGE(R57,V57,AB57,AH57)</f>
        <v>2.875</v>
      </c>
      <c r="AK57" s="140">
        <v>9.4</v>
      </c>
      <c r="AL57" s="139">
        <f t="shared" si="18"/>
        <v>-4.9999999999999822E-2</v>
      </c>
    </row>
    <row r="58" spans="1:38" x14ac:dyDescent="0.3">
      <c r="A58" s="112">
        <v>2007</v>
      </c>
      <c r="B58" s="108" t="s">
        <v>77</v>
      </c>
      <c r="C58" s="107" t="s">
        <v>67</v>
      </c>
      <c r="D58" s="107" t="s">
        <v>67</v>
      </c>
      <c r="E58" s="107" t="s">
        <v>67</v>
      </c>
      <c r="F58" s="107" t="s">
        <v>67</v>
      </c>
      <c r="G58" s="107" t="s">
        <v>67</v>
      </c>
      <c r="H58" s="107" t="s">
        <v>67</v>
      </c>
      <c r="I58" s="107" t="s">
        <v>67</v>
      </c>
      <c r="J58" s="107" t="s">
        <v>67</v>
      </c>
      <c r="K58" s="107" t="s">
        <v>67</v>
      </c>
      <c r="L58" s="107" t="s">
        <v>67</v>
      </c>
      <c r="M58" s="113" t="s">
        <v>67</v>
      </c>
      <c r="N58" s="107" t="s">
        <v>11</v>
      </c>
      <c r="O58" s="139">
        <v>4.5</v>
      </c>
      <c r="P58" s="139">
        <v>4</v>
      </c>
      <c r="Q58" s="139">
        <v>4</v>
      </c>
      <c r="R58" s="139">
        <v>4.2</v>
      </c>
      <c r="S58" s="139">
        <v>5</v>
      </c>
      <c r="T58" s="139">
        <v>3.5</v>
      </c>
      <c r="U58" s="139">
        <v>3.5</v>
      </c>
      <c r="V58" s="139">
        <v>4</v>
      </c>
      <c r="W58" s="139">
        <v>4.5</v>
      </c>
      <c r="X58" s="139">
        <v>3.5</v>
      </c>
      <c r="Y58" s="139">
        <v>4</v>
      </c>
      <c r="Z58" s="139">
        <v>3.5</v>
      </c>
      <c r="AA58" s="139">
        <v>3.5</v>
      </c>
      <c r="AB58" s="139">
        <v>3.8</v>
      </c>
      <c r="AC58" s="139">
        <v>3</v>
      </c>
      <c r="AD58" s="139">
        <v>3.5</v>
      </c>
      <c r="AE58" s="139">
        <v>3.5</v>
      </c>
      <c r="AF58" s="139">
        <v>2.5</v>
      </c>
      <c r="AG58" s="139">
        <v>2.5</v>
      </c>
      <c r="AH58" s="139">
        <v>3</v>
      </c>
      <c r="AI58" s="139">
        <v>5</v>
      </c>
      <c r="AJ58" s="106">
        <f t="shared" si="0"/>
        <v>3.75</v>
      </c>
      <c r="AK58" s="140">
        <v>12.8</v>
      </c>
      <c r="AL58" s="139">
        <f t="shared" si="18"/>
        <v>0.22500000000000009</v>
      </c>
    </row>
    <row r="59" spans="1:38" x14ac:dyDescent="0.3">
      <c r="A59" s="112">
        <v>2007</v>
      </c>
      <c r="B59" s="108" t="s">
        <v>223</v>
      </c>
      <c r="C59" s="107" t="s">
        <v>67</v>
      </c>
      <c r="D59" s="107" t="s">
        <v>67</v>
      </c>
      <c r="E59" s="107" t="s">
        <v>67</v>
      </c>
      <c r="F59" s="107" t="s">
        <v>67</v>
      </c>
      <c r="G59" s="107" t="s">
        <v>67</v>
      </c>
      <c r="H59" s="107" t="s">
        <v>67</v>
      </c>
      <c r="I59" s="107" t="s">
        <v>67</v>
      </c>
      <c r="J59" s="107" t="s">
        <v>67</v>
      </c>
      <c r="K59" s="107" t="s">
        <v>67</v>
      </c>
      <c r="L59" s="107" t="s">
        <v>67</v>
      </c>
      <c r="M59" s="113" t="s">
        <v>67</v>
      </c>
      <c r="N59" s="107" t="s">
        <v>15</v>
      </c>
      <c r="O59" s="139">
        <v>4</v>
      </c>
      <c r="P59" s="139">
        <v>4</v>
      </c>
      <c r="Q59" s="139">
        <v>4</v>
      </c>
      <c r="R59" s="139">
        <v>4</v>
      </c>
      <c r="S59" s="139">
        <v>3.5</v>
      </c>
      <c r="T59" s="139">
        <v>2</v>
      </c>
      <c r="U59" s="139">
        <v>3.5</v>
      </c>
      <c r="V59" s="139">
        <v>3</v>
      </c>
      <c r="W59" s="139">
        <v>4</v>
      </c>
      <c r="X59" s="139">
        <v>4</v>
      </c>
      <c r="Y59" s="139">
        <v>4</v>
      </c>
      <c r="Z59" s="139">
        <v>4</v>
      </c>
      <c r="AA59" s="139">
        <v>3</v>
      </c>
      <c r="AB59" s="139">
        <v>3.8</v>
      </c>
      <c r="AC59" s="139">
        <v>3</v>
      </c>
      <c r="AD59" s="139">
        <v>3</v>
      </c>
      <c r="AE59" s="139">
        <v>3.5</v>
      </c>
      <c r="AF59" s="139">
        <v>3.5</v>
      </c>
      <c r="AG59" s="139">
        <v>3</v>
      </c>
      <c r="AH59" s="139">
        <v>3.2</v>
      </c>
      <c r="AI59" s="139">
        <v>5</v>
      </c>
      <c r="AJ59" s="106">
        <f t="shared" si="0"/>
        <v>3.5</v>
      </c>
      <c r="AK59" s="140">
        <v>12.7</v>
      </c>
      <c r="AL59" s="139">
        <f t="shared" si="18"/>
        <v>0.30000000000000027</v>
      </c>
    </row>
    <row r="60" spans="1:38" x14ac:dyDescent="0.3">
      <c r="A60" s="112">
        <v>2007</v>
      </c>
      <c r="B60" s="108" t="s">
        <v>79</v>
      </c>
      <c r="C60" s="107" t="s">
        <v>67</v>
      </c>
      <c r="D60" s="107" t="s">
        <v>67</v>
      </c>
      <c r="E60" s="107" t="s">
        <v>67</v>
      </c>
      <c r="F60" s="107" t="s">
        <v>67</v>
      </c>
      <c r="G60" s="107" t="s">
        <v>67</v>
      </c>
      <c r="H60" s="107" t="s">
        <v>67</v>
      </c>
      <c r="I60" s="107" t="s">
        <v>67</v>
      </c>
      <c r="J60" s="107" t="s">
        <v>67</v>
      </c>
      <c r="K60" s="107" t="s">
        <v>67</v>
      </c>
      <c r="L60" s="107" t="s">
        <v>67</v>
      </c>
      <c r="M60" s="113" t="s">
        <v>67</v>
      </c>
      <c r="N60" s="141" t="s">
        <v>14</v>
      </c>
      <c r="O60" s="139">
        <v>3.5</v>
      </c>
      <c r="P60" s="139">
        <v>2.5</v>
      </c>
      <c r="Q60" s="139">
        <v>3.5</v>
      </c>
      <c r="R60" s="139">
        <v>3.2</v>
      </c>
      <c r="S60" s="139">
        <v>3.5</v>
      </c>
      <c r="T60" s="139">
        <v>3</v>
      </c>
      <c r="U60" s="139">
        <v>4</v>
      </c>
      <c r="V60" s="139">
        <v>3.5</v>
      </c>
      <c r="W60" s="139">
        <v>4</v>
      </c>
      <c r="X60" s="139">
        <v>4</v>
      </c>
      <c r="Y60" s="139">
        <v>4</v>
      </c>
      <c r="Z60" s="139">
        <v>3.5</v>
      </c>
      <c r="AA60" s="139">
        <v>4</v>
      </c>
      <c r="AB60" s="139">
        <v>3.9</v>
      </c>
      <c r="AC60" s="139">
        <v>4</v>
      </c>
      <c r="AD60" s="139">
        <v>3.5</v>
      </c>
      <c r="AE60" s="139">
        <v>4</v>
      </c>
      <c r="AF60" s="139">
        <v>4</v>
      </c>
      <c r="AG60" s="139">
        <v>2.5</v>
      </c>
      <c r="AH60" s="139">
        <v>3.6</v>
      </c>
      <c r="AI60" s="139">
        <v>4</v>
      </c>
      <c r="AJ60" s="106">
        <f t="shared" si="0"/>
        <v>3.55</v>
      </c>
      <c r="AK60" s="140">
        <v>13.2</v>
      </c>
      <c r="AL60" s="139">
        <f t="shared" si="18"/>
        <v>-0.40000000000000036</v>
      </c>
    </row>
    <row r="61" spans="1:38" x14ac:dyDescent="0.3">
      <c r="A61" s="112">
        <v>2007</v>
      </c>
      <c r="B61" s="114" t="s">
        <v>80</v>
      </c>
      <c r="C61" s="107" t="s">
        <v>59</v>
      </c>
      <c r="D61" s="107" t="s">
        <v>59</v>
      </c>
      <c r="E61" s="107" t="s">
        <v>59</v>
      </c>
      <c r="F61" s="107" t="s">
        <v>59</v>
      </c>
      <c r="G61" s="107" t="s">
        <v>60</v>
      </c>
      <c r="H61" s="107" t="s">
        <v>60</v>
      </c>
      <c r="I61" s="107" t="s">
        <v>67</v>
      </c>
      <c r="J61" s="107" t="s">
        <v>67</v>
      </c>
      <c r="K61" s="107" t="s">
        <v>67</v>
      </c>
      <c r="L61" s="107" t="s">
        <v>67</v>
      </c>
      <c r="M61" s="113" t="s">
        <v>67</v>
      </c>
      <c r="N61" s="113" t="s">
        <v>13</v>
      </c>
      <c r="O61" s="139">
        <v>2.5</v>
      </c>
      <c r="P61" s="139">
        <v>2.5</v>
      </c>
      <c r="Q61" s="139">
        <v>2</v>
      </c>
      <c r="R61" s="139">
        <v>2.2999999999999998</v>
      </c>
      <c r="S61" s="139">
        <v>3</v>
      </c>
      <c r="T61" s="139">
        <v>3</v>
      </c>
      <c r="U61" s="139">
        <v>2.5</v>
      </c>
      <c r="V61" s="139">
        <v>2.8</v>
      </c>
      <c r="W61" s="139">
        <v>3</v>
      </c>
      <c r="X61" s="139">
        <v>2</v>
      </c>
      <c r="Y61" s="139">
        <v>3</v>
      </c>
      <c r="Z61" s="139">
        <v>2.5</v>
      </c>
      <c r="AA61" s="139">
        <v>2.5</v>
      </c>
      <c r="AB61" s="139">
        <v>2.6</v>
      </c>
      <c r="AC61" s="139">
        <v>3.5</v>
      </c>
      <c r="AD61" s="139">
        <v>2.5</v>
      </c>
      <c r="AE61" s="139">
        <v>3</v>
      </c>
      <c r="AF61" s="139">
        <v>2</v>
      </c>
      <c r="AG61" s="139">
        <v>2.5</v>
      </c>
      <c r="AH61" s="139">
        <v>2.7</v>
      </c>
      <c r="AI61" s="139">
        <v>4</v>
      </c>
      <c r="AJ61" s="106">
        <f t="shared" si="0"/>
        <v>2.5999999999999996</v>
      </c>
      <c r="AK61" s="140">
        <v>8</v>
      </c>
      <c r="AL61" s="139">
        <f t="shared" si="18"/>
        <v>-0.17500000000000071</v>
      </c>
    </row>
    <row r="62" spans="1:38" x14ac:dyDescent="0.3">
      <c r="A62" s="112">
        <v>2007</v>
      </c>
      <c r="B62" s="114" t="s">
        <v>224</v>
      </c>
      <c r="C62" s="107" t="s">
        <v>59</v>
      </c>
      <c r="D62" s="107" t="s">
        <v>59</v>
      </c>
      <c r="E62" s="107" t="s">
        <v>59</v>
      </c>
      <c r="F62" s="107" t="s">
        <v>59</v>
      </c>
      <c r="G62" s="107" t="s">
        <v>60</v>
      </c>
      <c r="H62" s="107" t="s">
        <v>60</v>
      </c>
      <c r="I62" s="107" t="s">
        <v>60</v>
      </c>
      <c r="J62" s="107" t="s">
        <v>67</v>
      </c>
      <c r="K62" s="107" t="s">
        <v>67</v>
      </c>
      <c r="L62" s="107" t="s">
        <v>67</v>
      </c>
      <c r="M62" s="113" t="s">
        <v>67</v>
      </c>
      <c r="N62" s="113" t="s">
        <v>13</v>
      </c>
      <c r="O62" s="139">
        <v>2.5</v>
      </c>
      <c r="P62" s="139">
        <v>2.5</v>
      </c>
      <c r="Q62" s="139">
        <v>2</v>
      </c>
      <c r="R62" s="139">
        <v>2.2999999999999998</v>
      </c>
      <c r="S62" s="139">
        <v>4</v>
      </c>
      <c r="T62" s="139">
        <v>3.5</v>
      </c>
      <c r="U62" s="139">
        <v>2.5</v>
      </c>
      <c r="V62" s="139">
        <v>3.3</v>
      </c>
      <c r="W62" s="139">
        <v>2.5</v>
      </c>
      <c r="X62" s="139">
        <v>2</v>
      </c>
      <c r="Y62" s="139">
        <v>3</v>
      </c>
      <c r="Z62" s="139">
        <v>2</v>
      </c>
      <c r="AA62" s="139">
        <v>3</v>
      </c>
      <c r="AB62" s="139">
        <v>2.5</v>
      </c>
      <c r="AC62" s="139">
        <v>3.5</v>
      </c>
      <c r="AD62" s="139">
        <v>3</v>
      </c>
      <c r="AE62" s="139">
        <v>3</v>
      </c>
      <c r="AF62" s="139">
        <v>2</v>
      </c>
      <c r="AG62" s="139">
        <v>3</v>
      </c>
      <c r="AH62" s="139">
        <v>2.9</v>
      </c>
      <c r="AI62" s="139">
        <v>2</v>
      </c>
      <c r="AJ62" s="106">
        <f t="shared" si="0"/>
        <v>2.75</v>
      </c>
      <c r="AK62" s="140">
        <v>7.2</v>
      </c>
      <c r="AL62" s="139">
        <f t="shared" si="18"/>
        <v>-0.75</v>
      </c>
    </row>
    <row r="63" spans="1:38" x14ac:dyDescent="0.3">
      <c r="A63" s="112">
        <v>2007</v>
      </c>
      <c r="B63" s="108" t="s">
        <v>82</v>
      </c>
      <c r="C63" s="107" t="s">
        <v>67</v>
      </c>
      <c r="D63" s="107" t="s">
        <v>67</v>
      </c>
      <c r="E63" s="107" t="s">
        <v>67</v>
      </c>
      <c r="F63" s="107" t="s">
        <v>67</v>
      </c>
      <c r="G63" s="107" t="s">
        <v>67</v>
      </c>
      <c r="H63" s="107" t="s">
        <v>60</v>
      </c>
      <c r="I63" s="107" t="s">
        <v>60</v>
      </c>
      <c r="J63" s="107" t="s">
        <v>60</v>
      </c>
      <c r="K63" s="107" t="s">
        <v>60</v>
      </c>
      <c r="L63" s="107" t="s">
        <v>60</v>
      </c>
      <c r="M63" s="113" t="s">
        <v>60</v>
      </c>
      <c r="N63" s="107" t="s">
        <v>12</v>
      </c>
      <c r="O63" s="139">
        <v>4.5</v>
      </c>
      <c r="P63" s="139">
        <v>4.5</v>
      </c>
      <c r="Q63" s="139">
        <v>4</v>
      </c>
      <c r="R63" s="139">
        <v>4.3</v>
      </c>
      <c r="S63" s="139">
        <v>4.5</v>
      </c>
      <c r="T63" s="139">
        <v>3.5</v>
      </c>
      <c r="U63" s="139">
        <v>4</v>
      </c>
      <c r="V63" s="139">
        <v>4</v>
      </c>
      <c r="W63" s="139">
        <v>3.5</v>
      </c>
      <c r="X63" s="139">
        <v>4</v>
      </c>
      <c r="Y63" s="139">
        <v>4</v>
      </c>
      <c r="Z63" s="139">
        <v>3.5</v>
      </c>
      <c r="AA63" s="139">
        <v>3</v>
      </c>
      <c r="AB63" s="139">
        <v>3.6</v>
      </c>
      <c r="AC63" s="139">
        <v>3.5</v>
      </c>
      <c r="AD63" s="139">
        <v>4</v>
      </c>
      <c r="AE63" s="139">
        <v>4</v>
      </c>
      <c r="AF63" s="139">
        <v>3.5</v>
      </c>
      <c r="AG63" s="139">
        <v>3.5</v>
      </c>
      <c r="AH63" s="139">
        <v>3.7</v>
      </c>
      <c r="AI63" s="139">
        <v>5.5</v>
      </c>
      <c r="AJ63" s="106">
        <f t="shared" si="0"/>
        <v>3.9000000000000004</v>
      </c>
      <c r="AK63" s="140">
        <v>16.2</v>
      </c>
      <c r="AL63" s="139">
        <f t="shared" si="18"/>
        <v>0.22500000000000053</v>
      </c>
    </row>
    <row r="64" spans="1:38" x14ac:dyDescent="0.3">
      <c r="A64" s="112">
        <v>2007</v>
      </c>
      <c r="B64" s="114" t="s">
        <v>83</v>
      </c>
      <c r="C64" s="107" t="s">
        <v>71</v>
      </c>
      <c r="D64" s="107" t="s">
        <v>71</v>
      </c>
      <c r="E64" s="107" t="s">
        <v>71</v>
      </c>
      <c r="F64" s="107" t="s">
        <v>71</v>
      </c>
      <c r="G64" s="107" t="s">
        <v>67</v>
      </c>
      <c r="H64" s="107" t="s">
        <v>67</v>
      </c>
      <c r="I64" s="107" t="s">
        <v>67</v>
      </c>
      <c r="J64" s="107" t="s">
        <v>67</v>
      </c>
      <c r="K64" s="107" t="s">
        <v>67</v>
      </c>
      <c r="L64" s="107" t="s">
        <v>67</v>
      </c>
      <c r="M64" s="113" t="s">
        <v>67</v>
      </c>
      <c r="N64" s="113" t="s">
        <v>13</v>
      </c>
      <c r="O64" s="139">
        <v>3</v>
      </c>
      <c r="P64" s="139">
        <v>2</v>
      </c>
      <c r="Q64" s="139">
        <v>1</v>
      </c>
      <c r="R64" s="139">
        <v>2</v>
      </c>
      <c r="S64" s="139">
        <v>4</v>
      </c>
      <c r="T64" s="139">
        <v>1</v>
      </c>
      <c r="U64" s="139">
        <v>2</v>
      </c>
      <c r="V64" s="139">
        <v>2.2999999999999998</v>
      </c>
      <c r="W64" s="139">
        <v>3</v>
      </c>
      <c r="X64" s="139">
        <v>2.5</v>
      </c>
      <c r="Y64" s="139">
        <v>2.5</v>
      </c>
      <c r="Z64" s="139">
        <v>2.5</v>
      </c>
      <c r="AA64" s="139">
        <v>1</v>
      </c>
      <c r="AB64" s="139">
        <v>2.2999999999999998</v>
      </c>
      <c r="AC64" s="139">
        <v>2.5</v>
      </c>
      <c r="AD64" s="139">
        <v>3.5</v>
      </c>
      <c r="AE64" s="139">
        <v>3</v>
      </c>
      <c r="AF64" s="139">
        <v>3</v>
      </c>
      <c r="AG64" s="139">
        <v>3</v>
      </c>
      <c r="AH64" s="139">
        <v>3</v>
      </c>
      <c r="AI64" s="139">
        <v>4</v>
      </c>
      <c r="AJ64" s="106">
        <f t="shared" si="0"/>
        <v>2.4</v>
      </c>
      <c r="AK64" s="140">
        <v>7.9</v>
      </c>
      <c r="AL64" s="139">
        <f t="shared" si="18"/>
        <v>2.4</v>
      </c>
    </row>
    <row r="65" spans="1:38" x14ac:dyDescent="0.3">
      <c r="A65" s="112">
        <v>2007</v>
      </c>
      <c r="B65" s="108" t="s">
        <v>84</v>
      </c>
      <c r="C65" s="107" t="s">
        <v>67</v>
      </c>
      <c r="D65" s="107" t="s">
        <v>67</v>
      </c>
      <c r="E65" s="107" t="s">
        <v>67</v>
      </c>
      <c r="F65" s="107" t="s">
        <v>67</v>
      </c>
      <c r="G65" s="107" t="s">
        <v>67</v>
      </c>
      <c r="H65" s="107" t="s">
        <v>67</v>
      </c>
      <c r="I65" s="107" t="s">
        <v>67</v>
      </c>
      <c r="J65" s="107" t="s">
        <v>67</v>
      </c>
      <c r="K65" s="107" t="s">
        <v>67</v>
      </c>
      <c r="L65" s="107" t="s">
        <v>67</v>
      </c>
      <c r="M65" s="113" t="s">
        <v>67</v>
      </c>
      <c r="N65" s="141" t="s">
        <v>14</v>
      </c>
      <c r="O65" s="139">
        <v>4</v>
      </c>
      <c r="P65" s="139">
        <v>3.5</v>
      </c>
      <c r="Q65" s="139">
        <v>3.5</v>
      </c>
      <c r="R65" s="139">
        <v>3.7</v>
      </c>
      <c r="S65" s="139">
        <v>4.5</v>
      </c>
      <c r="T65" s="139">
        <v>3</v>
      </c>
      <c r="U65" s="139">
        <v>3.5</v>
      </c>
      <c r="V65" s="139">
        <v>3.7</v>
      </c>
      <c r="W65" s="139">
        <v>3.5</v>
      </c>
      <c r="X65" s="139">
        <v>4</v>
      </c>
      <c r="Y65" s="139">
        <v>3.5</v>
      </c>
      <c r="Z65" s="139">
        <v>3.5</v>
      </c>
      <c r="AA65" s="139">
        <v>3.5</v>
      </c>
      <c r="AB65" s="139">
        <v>3.6</v>
      </c>
      <c r="AC65" s="139">
        <v>3.5</v>
      </c>
      <c r="AD65" s="139">
        <v>4</v>
      </c>
      <c r="AE65" s="139">
        <v>4</v>
      </c>
      <c r="AF65" s="139">
        <v>3.5</v>
      </c>
      <c r="AG65" s="139">
        <v>3.5</v>
      </c>
      <c r="AH65" s="139">
        <v>3.7</v>
      </c>
      <c r="AI65" s="139">
        <v>4</v>
      </c>
      <c r="AJ65" s="106">
        <f t="shared" si="0"/>
        <v>3.6749999999999998</v>
      </c>
      <c r="AK65" s="140">
        <v>13.9</v>
      </c>
      <c r="AL65" s="139">
        <f t="shared" si="18"/>
        <v>0.20000000000000018</v>
      </c>
    </row>
    <row r="66" spans="1:38" x14ac:dyDescent="0.3">
      <c r="A66" s="112">
        <v>2007</v>
      </c>
      <c r="B66" s="108" t="s">
        <v>85</v>
      </c>
      <c r="C66" s="107" t="s">
        <v>59</v>
      </c>
      <c r="D66" s="107" t="s">
        <v>59</v>
      </c>
      <c r="E66" s="107" t="s">
        <v>59</v>
      </c>
      <c r="F66" s="107" t="s">
        <v>59</v>
      </c>
      <c r="G66" s="107" t="s">
        <v>60</v>
      </c>
      <c r="H66" s="107" t="s">
        <v>60</v>
      </c>
      <c r="I66" s="107" t="s">
        <v>60</v>
      </c>
      <c r="J66" s="107" t="s">
        <v>60</v>
      </c>
      <c r="K66" s="107" t="s">
        <v>60</v>
      </c>
      <c r="L66" s="107" t="s">
        <v>60</v>
      </c>
      <c r="M66" s="113" t="s">
        <v>60</v>
      </c>
      <c r="N66" s="107" t="s">
        <v>11</v>
      </c>
      <c r="O66" s="139">
        <v>4</v>
      </c>
      <c r="P66" s="139">
        <v>3.5</v>
      </c>
      <c r="Q66" s="139">
        <v>4.5</v>
      </c>
      <c r="R66" s="139">
        <v>4</v>
      </c>
      <c r="S66" s="139">
        <v>4</v>
      </c>
      <c r="T66" s="139">
        <v>4.5</v>
      </c>
      <c r="U66" s="139">
        <v>4</v>
      </c>
      <c r="V66" s="139">
        <v>4.2</v>
      </c>
      <c r="W66" s="139">
        <v>3</v>
      </c>
      <c r="X66" s="139">
        <v>3.5</v>
      </c>
      <c r="Y66" s="139">
        <v>3.5</v>
      </c>
      <c r="Z66" s="139">
        <v>3</v>
      </c>
      <c r="AA66" s="139">
        <v>3.5</v>
      </c>
      <c r="AB66" s="139">
        <v>3.3</v>
      </c>
      <c r="AC66" s="139">
        <v>3</v>
      </c>
      <c r="AD66" s="139">
        <v>4</v>
      </c>
      <c r="AE66" s="139">
        <v>3.5</v>
      </c>
      <c r="AF66" s="139">
        <v>3.5</v>
      </c>
      <c r="AG66" s="139">
        <v>3</v>
      </c>
      <c r="AH66" s="139">
        <v>3.4</v>
      </c>
      <c r="AI66" s="139">
        <v>5</v>
      </c>
      <c r="AJ66" s="106">
        <f t="shared" si="0"/>
        <v>3.7250000000000001</v>
      </c>
      <c r="AK66" s="140">
        <v>14.1</v>
      </c>
      <c r="AL66" s="139">
        <f t="shared" si="18"/>
        <v>2.5000000000000355E-2</v>
      </c>
    </row>
    <row r="67" spans="1:38" x14ac:dyDescent="0.3">
      <c r="A67" s="112">
        <v>2007</v>
      </c>
      <c r="B67" s="114" t="s">
        <v>86</v>
      </c>
      <c r="C67" s="107" t="s">
        <v>58</v>
      </c>
      <c r="D67" s="107" t="s">
        <v>71</v>
      </c>
      <c r="E67" s="107" t="s">
        <v>71</v>
      </c>
      <c r="F67" s="107" t="s">
        <v>71</v>
      </c>
      <c r="G67" s="107" t="s">
        <v>60</v>
      </c>
      <c r="H67" s="107" t="s">
        <v>60</v>
      </c>
      <c r="I67" s="107" t="s">
        <v>60</v>
      </c>
      <c r="J67" s="107" t="s">
        <v>60</v>
      </c>
      <c r="K67" s="107" t="s">
        <v>60</v>
      </c>
      <c r="L67" s="107" t="s">
        <v>60</v>
      </c>
      <c r="M67" s="113" t="s">
        <v>60</v>
      </c>
      <c r="N67" s="113" t="s">
        <v>13</v>
      </c>
      <c r="O67" s="139">
        <v>0</v>
      </c>
      <c r="P67" s="139">
        <v>0</v>
      </c>
      <c r="Q67" s="139">
        <v>0</v>
      </c>
      <c r="R67" s="139">
        <v>0</v>
      </c>
      <c r="S67" s="139">
        <v>0</v>
      </c>
      <c r="T67" s="139">
        <v>0</v>
      </c>
      <c r="U67" s="139">
        <v>0</v>
      </c>
      <c r="V67" s="139">
        <v>0</v>
      </c>
      <c r="W67" s="139">
        <v>0</v>
      </c>
      <c r="X67" s="139">
        <v>0</v>
      </c>
      <c r="Y67" s="139">
        <v>0</v>
      </c>
      <c r="Z67" s="139">
        <v>0</v>
      </c>
      <c r="AA67" s="139">
        <v>0</v>
      </c>
      <c r="AB67" s="139">
        <v>0</v>
      </c>
      <c r="AC67" s="139">
        <v>0</v>
      </c>
      <c r="AD67" s="139">
        <v>0</v>
      </c>
      <c r="AE67" s="139">
        <v>0</v>
      </c>
      <c r="AF67" s="139">
        <v>0</v>
      </c>
      <c r="AG67" s="139">
        <v>0</v>
      </c>
      <c r="AH67" s="139">
        <v>0</v>
      </c>
      <c r="AI67" s="139">
        <v>0</v>
      </c>
      <c r="AJ67" s="106">
        <f t="shared" si="0"/>
        <v>0</v>
      </c>
      <c r="AK67" s="140"/>
      <c r="AL67" s="139">
        <f t="shared" si="18"/>
        <v>0</v>
      </c>
    </row>
    <row r="68" spans="1:38" x14ac:dyDescent="0.3">
      <c r="A68" s="112">
        <v>2007</v>
      </c>
      <c r="B68" s="114" t="s">
        <v>87</v>
      </c>
      <c r="C68" s="107" t="s">
        <v>71</v>
      </c>
      <c r="D68" s="107" t="s">
        <v>71</v>
      </c>
      <c r="E68" s="107" t="s">
        <v>71</v>
      </c>
      <c r="F68" s="107" t="s">
        <v>71</v>
      </c>
      <c r="G68" s="107" t="s">
        <v>60</v>
      </c>
      <c r="H68" s="107" t="s">
        <v>60</v>
      </c>
      <c r="I68" s="107" t="s">
        <v>60</v>
      </c>
      <c r="J68" s="107" t="s">
        <v>60</v>
      </c>
      <c r="K68" s="107" t="s">
        <v>60</v>
      </c>
      <c r="L68" s="107" t="s">
        <v>60</v>
      </c>
      <c r="M68" s="113" t="s">
        <v>60</v>
      </c>
      <c r="N68" s="113" t="s">
        <v>13</v>
      </c>
      <c r="O68" s="139">
        <v>4</v>
      </c>
      <c r="P68" s="139">
        <v>3.5</v>
      </c>
      <c r="Q68" s="139">
        <v>4.5</v>
      </c>
      <c r="R68" s="139">
        <v>4</v>
      </c>
      <c r="S68" s="139">
        <v>3.5</v>
      </c>
      <c r="T68" s="139">
        <v>3</v>
      </c>
      <c r="U68" s="139">
        <v>2.5</v>
      </c>
      <c r="V68" s="139">
        <v>3</v>
      </c>
      <c r="W68" s="139">
        <v>2.5</v>
      </c>
      <c r="X68" s="139">
        <v>3</v>
      </c>
      <c r="Y68" s="139">
        <v>2.5</v>
      </c>
      <c r="Z68" s="139">
        <v>3</v>
      </c>
      <c r="AA68" s="139">
        <v>1.5</v>
      </c>
      <c r="AB68" s="139">
        <v>2.5</v>
      </c>
      <c r="AC68" s="139">
        <v>3</v>
      </c>
      <c r="AD68" s="139">
        <v>3.5</v>
      </c>
      <c r="AE68" s="139">
        <v>4</v>
      </c>
      <c r="AF68" s="139">
        <v>2.5</v>
      </c>
      <c r="AG68" s="139">
        <v>3</v>
      </c>
      <c r="AH68" s="139">
        <v>3.2</v>
      </c>
      <c r="AI68" s="139">
        <v>4</v>
      </c>
      <c r="AJ68" s="106">
        <f t="shared" si="0"/>
        <v>3.1749999999999998</v>
      </c>
      <c r="AK68" s="140">
        <v>10.9</v>
      </c>
      <c r="AL68" s="139">
        <f t="shared" si="18"/>
        <v>0.27499999999999947</v>
      </c>
    </row>
    <row r="69" spans="1:38" x14ac:dyDescent="0.3">
      <c r="A69" s="112">
        <v>2007</v>
      </c>
      <c r="B69" s="114" t="s">
        <v>88</v>
      </c>
      <c r="C69" s="107" t="s">
        <v>67</v>
      </c>
      <c r="D69" s="107" t="s">
        <v>67</v>
      </c>
      <c r="E69" s="107" t="s">
        <v>67</v>
      </c>
      <c r="F69" s="107" t="s">
        <v>67</v>
      </c>
      <c r="G69" s="107" t="s">
        <v>67</v>
      </c>
      <c r="H69" s="107" t="s">
        <v>67</v>
      </c>
      <c r="I69" s="107" t="s">
        <v>67</v>
      </c>
      <c r="J69" s="107" t="s">
        <v>67</v>
      </c>
      <c r="K69" s="107" t="s">
        <v>67</v>
      </c>
      <c r="L69" s="107" t="s">
        <v>67</v>
      </c>
      <c r="M69" s="113" t="s">
        <v>67</v>
      </c>
      <c r="N69" s="113" t="s">
        <v>13</v>
      </c>
      <c r="O69" s="139">
        <v>4.5</v>
      </c>
      <c r="P69" s="139">
        <v>4</v>
      </c>
      <c r="Q69" s="139">
        <v>4</v>
      </c>
      <c r="R69" s="139">
        <v>4.2</v>
      </c>
      <c r="S69" s="139">
        <v>4.5</v>
      </c>
      <c r="T69" s="139">
        <v>4.5</v>
      </c>
      <c r="U69" s="139">
        <v>3.5</v>
      </c>
      <c r="V69" s="139">
        <v>4.2</v>
      </c>
      <c r="W69" s="139">
        <v>4.5</v>
      </c>
      <c r="X69" s="139">
        <v>4</v>
      </c>
      <c r="Y69" s="139">
        <v>4.5</v>
      </c>
      <c r="Z69" s="139">
        <v>3.5</v>
      </c>
      <c r="AA69" s="139">
        <v>3.5</v>
      </c>
      <c r="AB69" s="139">
        <v>4</v>
      </c>
      <c r="AC69" s="139">
        <v>4.5</v>
      </c>
      <c r="AD69" s="139">
        <v>4</v>
      </c>
      <c r="AE69" s="139">
        <v>4.5</v>
      </c>
      <c r="AF69" s="139">
        <v>4.5</v>
      </c>
      <c r="AG69" s="139">
        <v>4.5</v>
      </c>
      <c r="AH69" s="139">
        <v>4.4000000000000004</v>
      </c>
      <c r="AI69" s="139">
        <v>4</v>
      </c>
      <c r="AJ69" s="106">
        <f t="shared" si="0"/>
        <v>4.2</v>
      </c>
      <c r="AK69" s="140">
        <v>17.899999999999999</v>
      </c>
      <c r="AL69" s="139">
        <f t="shared" si="18"/>
        <v>-0.20000000000000018</v>
      </c>
    </row>
    <row r="70" spans="1:38" x14ac:dyDescent="0.3">
      <c r="A70" s="112">
        <v>2007</v>
      </c>
      <c r="B70" s="114" t="s">
        <v>89</v>
      </c>
      <c r="C70" s="107" t="s">
        <v>67</v>
      </c>
      <c r="D70" s="107" t="s">
        <v>67</v>
      </c>
      <c r="E70" s="107" t="s">
        <v>67</v>
      </c>
      <c r="F70" s="107" t="s">
        <v>67</v>
      </c>
      <c r="G70" s="107" t="s">
        <v>67</v>
      </c>
      <c r="H70" s="107" t="s">
        <v>67</v>
      </c>
      <c r="I70" s="107" t="s">
        <v>67</v>
      </c>
      <c r="J70" s="107" t="s">
        <v>67</v>
      </c>
      <c r="K70" s="107" t="s">
        <v>67</v>
      </c>
      <c r="L70" s="107" t="s">
        <v>67</v>
      </c>
      <c r="M70" s="113" t="s">
        <v>67</v>
      </c>
      <c r="N70" s="113" t="s">
        <v>13</v>
      </c>
      <c r="O70" s="139">
        <v>4</v>
      </c>
      <c r="P70" s="139">
        <v>3.5</v>
      </c>
      <c r="Q70" s="139">
        <v>3</v>
      </c>
      <c r="R70" s="139">
        <v>3.5</v>
      </c>
      <c r="S70" s="139">
        <v>4</v>
      </c>
      <c r="T70" s="139">
        <v>3.5</v>
      </c>
      <c r="U70" s="139">
        <v>2.5</v>
      </c>
      <c r="V70" s="139">
        <v>3.3</v>
      </c>
      <c r="W70" s="139">
        <v>2.5</v>
      </c>
      <c r="X70" s="139">
        <v>3</v>
      </c>
      <c r="Y70" s="139">
        <v>2.5</v>
      </c>
      <c r="Z70" s="139">
        <v>2.5</v>
      </c>
      <c r="AA70" s="139">
        <v>2.5</v>
      </c>
      <c r="AB70" s="139">
        <v>2.6</v>
      </c>
      <c r="AC70" s="139">
        <v>2.5</v>
      </c>
      <c r="AD70" s="139">
        <v>3.5</v>
      </c>
      <c r="AE70" s="139">
        <v>3</v>
      </c>
      <c r="AF70" s="139">
        <v>2.5</v>
      </c>
      <c r="AG70" s="139">
        <v>3</v>
      </c>
      <c r="AH70" s="139">
        <v>2.9</v>
      </c>
      <c r="AI70" s="139">
        <v>4</v>
      </c>
      <c r="AJ70" s="106">
        <f t="shared" si="0"/>
        <v>3.0750000000000002</v>
      </c>
      <c r="AK70" s="140">
        <v>9.8000000000000007</v>
      </c>
      <c r="AL70" s="139">
        <f t="shared" si="18"/>
        <v>0.17499999999999982</v>
      </c>
    </row>
    <row r="71" spans="1:38" x14ac:dyDescent="0.3">
      <c r="A71" s="112">
        <v>2007</v>
      </c>
      <c r="B71" s="108" t="s">
        <v>90</v>
      </c>
      <c r="C71" s="107" t="s">
        <v>59</v>
      </c>
      <c r="D71" s="107" t="s">
        <v>59</v>
      </c>
      <c r="E71" s="107" t="s">
        <v>59</v>
      </c>
      <c r="F71" s="107" t="s">
        <v>59</v>
      </c>
      <c r="G71" s="107" t="s">
        <v>60</v>
      </c>
      <c r="H71" s="107" t="s">
        <v>60</v>
      </c>
      <c r="I71" s="107" t="s">
        <v>60</v>
      </c>
      <c r="J71" s="107" t="s">
        <v>60</v>
      </c>
      <c r="K71" s="107" t="s">
        <v>63</v>
      </c>
      <c r="L71" s="107" t="s">
        <v>62</v>
      </c>
      <c r="M71" s="113" t="s">
        <v>60</v>
      </c>
      <c r="N71" s="141" t="s">
        <v>14</v>
      </c>
      <c r="O71" s="139">
        <v>3.5</v>
      </c>
      <c r="P71" s="139">
        <v>2.5</v>
      </c>
      <c r="Q71" s="139">
        <v>3.5</v>
      </c>
      <c r="R71" s="139">
        <v>3.2</v>
      </c>
      <c r="S71" s="139">
        <v>3.5</v>
      </c>
      <c r="T71" s="139">
        <v>4</v>
      </c>
      <c r="U71" s="139">
        <v>3.5</v>
      </c>
      <c r="V71" s="139">
        <v>3.7</v>
      </c>
      <c r="W71" s="139">
        <v>3.5</v>
      </c>
      <c r="X71" s="139">
        <v>4</v>
      </c>
      <c r="Y71" s="139">
        <v>4</v>
      </c>
      <c r="Z71" s="139">
        <v>3.5</v>
      </c>
      <c r="AA71" s="139">
        <v>4</v>
      </c>
      <c r="AB71" s="139">
        <v>3.8</v>
      </c>
      <c r="AC71" s="139">
        <v>3</v>
      </c>
      <c r="AD71" s="139">
        <v>4</v>
      </c>
      <c r="AE71" s="139">
        <v>3.5</v>
      </c>
      <c r="AF71" s="139">
        <v>3</v>
      </c>
      <c r="AG71" s="139">
        <v>3</v>
      </c>
      <c r="AH71" s="139">
        <v>3.3</v>
      </c>
      <c r="AI71" s="139">
        <v>4.5</v>
      </c>
      <c r="AJ71" s="106">
        <f t="shared" si="0"/>
        <v>3.5</v>
      </c>
      <c r="AK71" s="140">
        <v>12.6</v>
      </c>
      <c r="AL71" s="139">
        <f t="shared" si="18"/>
        <v>2.4999999999999467E-2</v>
      </c>
    </row>
    <row r="72" spans="1:38" x14ac:dyDescent="0.3">
      <c r="A72" s="112">
        <v>2007</v>
      </c>
      <c r="B72" s="108" t="s">
        <v>91</v>
      </c>
      <c r="C72" s="107" t="s">
        <v>67</v>
      </c>
      <c r="D72" s="107" t="s">
        <v>67</v>
      </c>
      <c r="E72" s="107" t="s">
        <v>67</v>
      </c>
      <c r="F72" s="107" t="s">
        <v>67</v>
      </c>
      <c r="G72" s="107" t="s">
        <v>67</v>
      </c>
      <c r="H72" s="107" t="s">
        <v>67</v>
      </c>
      <c r="I72" s="107" t="s">
        <v>67</v>
      </c>
      <c r="J72" s="107" t="s">
        <v>67</v>
      </c>
      <c r="K72" s="107" t="s">
        <v>67</v>
      </c>
      <c r="L72" s="107" t="s">
        <v>67</v>
      </c>
      <c r="M72" s="113" t="s">
        <v>67</v>
      </c>
      <c r="N72" s="107" t="s">
        <v>11</v>
      </c>
      <c r="O72" s="139">
        <v>4</v>
      </c>
      <c r="P72" s="139">
        <v>4.5</v>
      </c>
      <c r="Q72" s="139">
        <v>4</v>
      </c>
      <c r="R72" s="139">
        <v>4.2</v>
      </c>
      <c r="S72" s="139">
        <v>4</v>
      </c>
      <c r="T72" s="139">
        <v>3</v>
      </c>
      <c r="U72" s="139">
        <v>3</v>
      </c>
      <c r="V72" s="139">
        <v>3.3</v>
      </c>
      <c r="W72" s="139">
        <v>3.5</v>
      </c>
      <c r="X72" s="139">
        <v>3.5</v>
      </c>
      <c r="Y72" s="139">
        <v>3</v>
      </c>
      <c r="Z72" s="139">
        <v>3.5</v>
      </c>
      <c r="AA72" s="139">
        <v>3.5</v>
      </c>
      <c r="AB72" s="139">
        <v>3.4</v>
      </c>
      <c r="AC72" s="139">
        <v>3</v>
      </c>
      <c r="AD72" s="139">
        <v>4</v>
      </c>
      <c r="AE72" s="139">
        <v>3</v>
      </c>
      <c r="AF72" s="139">
        <v>3</v>
      </c>
      <c r="AG72" s="139">
        <v>2.5</v>
      </c>
      <c r="AH72" s="139">
        <v>3.1</v>
      </c>
      <c r="AI72" s="139">
        <v>5</v>
      </c>
      <c r="AJ72" s="106">
        <f t="shared" si="0"/>
        <v>3.5</v>
      </c>
      <c r="AK72" s="140">
        <v>12.4</v>
      </c>
      <c r="AL72" s="139">
        <f t="shared" si="18"/>
        <v>5.0000000000000266E-2</v>
      </c>
    </row>
    <row r="73" spans="1:38" x14ac:dyDescent="0.3">
      <c r="A73" s="112">
        <v>2007</v>
      </c>
      <c r="B73" s="114" t="s">
        <v>92</v>
      </c>
      <c r="C73" s="107" t="s">
        <v>67</v>
      </c>
      <c r="D73" s="107" t="s">
        <v>67</v>
      </c>
      <c r="E73" s="107" t="s">
        <v>67</v>
      </c>
      <c r="F73" s="107" t="s">
        <v>67</v>
      </c>
      <c r="G73" s="107" t="s">
        <v>67</v>
      </c>
      <c r="H73" s="107" t="s">
        <v>60</v>
      </c>
      <c r="I73" s="107" t="s">
        <v>60</v>
      </c>
      <c r="J73" s="107" t="s">
        <v>60</v>
      </c>
      <c r="K73" s="107" t="s">
        <v>60</v>
      </c>
      <c r="L73" s="107" t="s">
        <v>60</v>
      </c>
      <c r="M73" s="113" t="s">
        <v>60</v>
      </c>
      <c r="N73" s="113" t="s">
        <v>13</v>
      </c>
      <c r="O73" s="139">
        <v>4</v>
      </c>
      <c r="P73" s="139">
        <v>3.5</v>
      </c>
      <c r="Q73" s="139">
        <v>5.5</v>
      </c>
      <c r="R73" s="139">
        <v>4.3</v>
      </c>
      <c r="S73" s="139">
        <v>3.5</v>
      </c>
      <c r="T73" s="139">
        <v>2.5</v>
      </c>
      <c r="U73" s="139">
        <v>1.5</v>
      </c>
      <c r="V73" s="139">
        <v>2.5</v>
      </c>
      <c r="W73" s="139">
        <v>2.5</v>
      </c>
      <c r="X73" s="139">
        <v>4</v>
      </c>
      <c r="Y73" s="139">
        <v>2.5</v>
      </c>
      <c r="Z73" s="139">
        <v>1.5</v>
      </c>
      <c r="AA73" s="139">
        <v>2</v>
      </c>
      <c r="AB73" s="139">
        <v>2.5</v>
      </c>
      <c r="AC73" s="139">
        <v>2</v>
      </c>
      <c r="AD73" s="139">
        <v>3</v>
      </c>
      <c r="AE73" s="139">
        <v>3</v>
      </c>
      <c r="AF73" s="139">
        <v>3</v>
      </c>
      <c r="AG73" s="139">
        <v>3</v>
      </c>
      <c r="AH73" s="139">
        <v>2.8</v>
      </c>
      <c r="AI73" s="139">
        <v>4</v>
      </c>
      <c r="AJ73" s="106">
        <f t="shared" si="0"/>
        <v>3.0250000000000004</v>
      </c>
      <c r="AK73" s="140">
        <v>9.4</v>
      </c>
      <c r="AL73" s="139">
        <f t="shared" si="18"/>
        <v>3.0250000000000004</v>
      </c>
    </row>
    <row r="74" spans="1:38" x14ac:dyDescent="0.3">
      <c r="A74" s="112">
        <v>2007</v>
      </c>
      <c r="B74" s="114" t="s">
        <v>93</v>
      </c>
      <c r="C74" s="107" t="s">
        <v>59</v>
      </c>
      <c r="D74" s="107" t="s">
        <v>59</v>
      </c>
      <c r="E74" s="107" t="s">
        <v>59</v>
      </c>
      <c r="F74" s="107" t="s">
        <v>59</v>
      </c>
      <c r="G74" s="107" t="s">
        <v>67</v>
      </c>
      <c r="H74" s="107" t="s">
        <v>67</v>
      </c>
      <c r="I74" s="107" t="s">
        <v>67</v>
      </c>
      <c r="J74" s="107" t="s">
        <v>67</v>
      </c>
      <c r="K74" s="107" t="s">
        <v>67</v>
      </c>
      <c r="L74" s="107" t="s">
        <v>67</v>
      </c>
      <c r="M74" s="113" t="s">
        <v>67</v>
      </c>
      <c r="N74" s="113" t="s">
        <v>13</v>
      </c>
      <c r="O74" s="139">
        <v>3</v>
      </c>
      <c r="P74" s="139">
        <v>4</v>
      </c>
      <c r="Q74" s="139">
        <v>3</v>
      </c>
      <c r="R74" s="139">
        <v>3.3</v>
      </c>
      <c r="S74" s="139">
        <v>2</v>
      </c>
      <c r="T74" s="139">
        <v>4</v>
      </c>
      <c r="U74" s="139">
        <v>3</v>
      </c>
      <c r="V74" s="139">
        <v>3</v>
      </c>
      <c r="W74" s="139">
        <v>3.5</v>
      </c>
      <c r="X74" s="139">
        <v>3</v>
      </c>
      <c r="Y74" s="139">
        <v>4</v>
      </c>
      <c r="Z74" s="139">
        <v>3</v>
      </c>
      <c r="AA74" s="139">
        <v>3</v>
      </c>
      <c r="AB74" s="139">
        <v>3.3</v>
      </c>
      <c r="AC74" s="139">
        <v>3</v>
      </c>
      <c r="AD74" s="139">
        <v>4</v>
      </c>
      <c r="AE74" s="139">
        <v>4</v>
      </c>
      <c r="AF74" s="139">
        <v>3.5</v>
      </c>
      <c r="AG74" s="139">
        <v>3</v>
      </c>
      <c r="AH74" s="139">
        <v>3.5</v>
      </c>
      <c r="AI74" s="139">
        <v>4</v>
      </c>
      <c r="AJ74" s="106">
        <f t="shared" si="0"/>
        <v>3.2749999999999999</v>
      </c>
      <c r="AK74" s="140">
        <v>12</v>
      </c>
      <c r="AL74" s="139">
        <f t="shared" si="18"/>
        <v>-2.4999999999999911E-2</v>
      </c>
    </row>
    <row r="75" spans="1:38" x14ac:dyDescent="0.3">
      <c r="A75" s="112">
        <v>2007</v>
      </c>
      <c r="B75" s="114" t="s">
        <v>94</v>
      </c>
      <c r="C75" s="107" t="s">
        <v>67</v>
      </c>
      <c r="D75" s="107" t="s">
        <v>67</v>
      </c>
      <c r="E75" s="107" t="s">
        <v>67</v>
      </c>
      <c r="F75" s="107" t="s">
        <v>67</v>
      </c>
      <c r="G75" s="107" t="s">
        <v>67</v>
      </c>
      <c r="H75" s="107" t="s">
        <v>67</v>
      </c>
      <c r="I75" s="107" t="s">
        <v>67</v>
      </c>
      <c r="J75" s="107" t="s">
        <v>67</v>
      </c>
      <c r="K75" s="107" t="s">
        <v>67</v>
      </c>
      <c r="L75" s="107" t="s">
        <v>67</v>
      </c>
      <c r="M75" s="113" t="s">
        <v>67</v>
      </c>
      <c r="N75" s="113" t="s">
        <v>13</v>
      </c>
      <c r="O75" s="139">
        <v>3.5</v>
      </c>
      <c r="P75" s="139">
        <v>3.5</v>
      </c>
      <c r="Q75" s="139">
        <v>3</v>
      </c>
      <c r="R75" s="139">
        <v>3.3</v>
      </c>
      <c r="S75" s="139">
        <v>2.5</v>
      </c>
      <c r="T75" s="139">
        <v>2.5</v>
      </c>
      <c r="U75" s="139">
        <v>2.5</v>
      </c>
      <c r="V75" s="139">
        <v>2.5</v>
      </c>
      <c r="W75" s="139">
        <v>3.5</v>
      </c>
      <c r="X75" s="139">
        <v>3.5</v>
      </c>
      <c r="Y75" s="139">
        <v>4</v>
      </c>
      <c r="Z75" s="139">
        <v>3</v>
      </c>
      <c r="AA75" s="139">
        <v>3</v>
      </c>
      <c r="AB75" s="139">
        <v>3.4</v>
      </c>
      <c r="AC75" s="139">
        <v>4</v>
      </c>
      <c r="AD75" s="139">
        <v>3</v>
      </c>
      <c r="AE75" s="139">
        <v>2.5</v>
      </c>
      <c r="AF75" s="139">
        <v>3</v>
      </c>
      <c r="AG75" s="139">
        <v>3</v>
      </c>
      <c r="AH75" s="139">
        <v>3.1</v>
      </c>
      <c r="AI75" s="139">
        <v>5.5</v>
      </c>
      <c r="AJ75" s="106">
        <f t="shared" si="0"/>
        <v>3.0749999999999997</v>
      </c>
      <c r="AK75" s="140">
        <v>11.4</v>
      </c>
      <c r="AL75" s="139">
        <f t="shared" si="18"/>
        <v>-0.17500000000000027</v>
      </c>
    </row>
    <row r="76" spans="1:38" x14ac:dyDescent="0.3">
      <c r="A76" s="112">
        <v>2007</v>
      </c>
      <c r="B76" s="108" t="s">
        <v>95</v>
      </c>
      <c r="C76" s="107" t="s">
        <v>71</v>
      </c>
      <c r="D76" s="107" t="s">
        <v>71</v>
      </c>
      <c r="E76" s="107" t="s">
        <v>71</v>
      </c>
      <c r="F76" s="107" t="s">
        <v>71</v>
      </c>
      <c r="G76" s="107" t="s">
        <v>60</v>
      </c>
      <c r="H76" s="107" t="s">
        <v>60</v>
      </c>
      <c r="I76" s="107" t="s">
        <v>60</v>
      </c>
      <c r="J76" s="107" t="s">
        <v>60</v>
      </c>
      <c r="K76" s="107" t="s">
        <v>60</v>
      </c>
      <c r="L76" s="107" t="s">
        <v>60</v>
      </c>
      <c r="M76" s="113" t="s">
        <v>60</v>
      </c>
      <c r="N76" s="107" t="s">
        <v>11</v>
      </c>
      <c r="O76" s="139">
        <v>4</v>
      </c>
      <c r="P76" s="139">
        <v>4</v>
      </c>
      <c r="Q76" s="139">
        <v>4.5</v>
      </c>
      <c r="R76" s="139">
        <v>4.2</v>
      </c>
      <c r="S76" s="139">
        <v>2.5</v>
      </c>
      <c r="T76" s="139">
        <v>3</v>
      </c>
      <c r="U76" s="139">
        <v>3</v>
      </c>
      <c r="V76" s="139">
        <v>2.8</v>
      </c>
      <c r="W76" s="139">
        <v>3.5</v>
      </c>
      <c r="X76" s="139">
        <v>4</v>
      </c>
      <c r="Y76" s="139">
        <v>4</v>
      </c>
      <c r="Z76" s="139">
        <v>3.5</v>
      </c>
      <c r="AA76" s="139">
        <v>3.5</v>
      </c>
      <c r="AB76" s="139">
        <v>3.7</v>
      </c>
      <c r="AC76" s="139">
        <v>2.5</v>
      </c>
      <c r="AD76" s="139">
        <v>3</v>
      </c>
      <c r="AE76" s="139">
        <v>3</v>
      </c>
      <c r="AF76" s="139">
        <v>2.5</v>
      </c>
      <c r="AG76" s="139">
        <v>1.5</v>
      </c>
      <c r="AH76" s="139">
        <v>2.5</v>
      </c>
      <c r="AI76" s="139">
        <v>1</v>
      </c>
      <c r="AJ76" s="106">
        <f t="shared" si="0"/>
        <v>3.3</v>
      </c>
      <c r="AK76" s="140">
        <v>6.1</v>
      </c>
      <c r="AL76" s="139">
        <f t="shared" si="18"/>
        <v>0.25</v>
      </c>
    </row>
    <row r="77" spans="1:38" x14ac:dyDescent="0.3">
      <c r="A77" s="112">
        <v>2007</v>
      </c>
      <c r="B77" s="114" t="s">
        <v>96</v>
      </c>
      <c r="C77" s="107" t="s">
        <v>67</v>
      </c>
      <c r="D77" s="107" t="s">
        <v>67</v>
      </c>
      <c r="E77" s="107" t="s">
        <v>67</v>
      </c>
      <c r="F77" s="107" t="s">
        <v>67</v>
      </c>
      <c r="G77" s="107" t="s">
        <v>67</v>
      </c>
      <c r="H77" s="107" t="s">
        <v>67</v>
      </c>
      <c r="I77" s="107" t="s">
        <v>67</v>
      </c>
      <c r="J77" s="107" t="s">
        <v>67</v>
      </c>
      <c r="K77" s="107" t="s">
        <v>67</v>
      </c>
      <c r="L77" s="107" t="s">
        <v>67</v>
      </c>
      <c r="M77" s="113" t="s">
        <v>67</v>
      </c>
      <c r="N77" s="113" t="s">
        <v>13</v>
      </c>
      <c r="O77" s="139">
        <v>4</v>
      </c>
      <c r="P77" s="139">
        <v>3.5</v>
      </c>
      <c r="Q77" s="139">
        <v>4</v>
      </c>
      <c r="R77" s="139">
        <v>3.8</v>
      </c>
      <c r="S77" s="139">
        <v>2.5</v>
      </c>
      <c r="T77" s="139">
        <v>3</v>
      </c>
      <c r="U77" s="139">
        <v>3</v>
      </c>
      <c r="V77" s="139">
        <v>2.8</v>
      </c>
      <c r="W77" s="139">
        <v>2.5</v>
      </c>
      <c r="X77" s="139">
        <v>3</v>
      </c>
      <c r="Y77" s="139">
        <v>2.5</v>
      </c>
      <c r="Z77" s="139">
        <v>3</v>
      </c>
      <c r="AA77" s="139">
        <v>3</v>
      </c>
      <c r="AB77" s="139">
        <v>2.8</v>
      </c>
      <c r="AC77" s="139">
        <v>3</v>
      </c>
      <c r="AD77" s="139">
        <v>3.5</v>
      </c>
      <c r="AE77" s="139">
        <v>3</v>
      </c>
      <c r="AF77" s="139">
        <v>3</v>
      </c>
      <c r="AG77" s="139">
        <v>3</v>
      </c>
      <c r="AH77" s="139">
        <v>3.1</v>
      </c>
      <c r="AI77" s="139">
        <v>4</v>
      </c>
      <c r="AJ77" s="106">
        <f t="shared" si="0"/>
        <v>3.1249999999999996</v>
      </c>
      <c r="AK77" s="140">
        <v>10.5</v>
      </c>
      <c r="AL77" s="139">
        <f t="shared" si="18"/>
        <v>7.4999999999999734E-2</v>
      </c>
    </row>
    <row r="78" spans="1:38" x14ac:dyDescent="0.3">
      <c r="A78" s="112">
        <v>2007</v>
      </c>
      <c r="B78" s="108" t="s">
        <v>97</v>
      </c>
      <c r="C78" s="107" t="s">
        <v>59</v>
      </c>
      <c r="D78" s="107" t="s">
        <v>59</v>
      </c>
      <c r="E78" s="107" t="s">
        <v>59</v>
      </c>
      <c r="F78" s="107" t="s">
        <v>59</v>
      </c>
      <c r="G78" s="107" t="s">
        <v>60</v>
      </c>
      <c r="H78" s="107" t="s">
        <v>60</v>
      </c>
      <c r="I78" s="107" t="s">
        <v>60</v>
      </c>
      <c r="J78" s="107" t="s">
        <v>60</v>
      </c>
      <c r="K78" s="107" t="s">
        <v>62</v>
      </c>
      <c r="L78" s="107" t="s">
        <v>62</v>
      </c>
      <c r="M78" s="113" t="s">
        <v>62</v>
      </c>
      <c r="N78" s="107" t="s">
        <v>15</v>
      </c>
      <c r="O78" s="139">
        <v>5</v>
      </c>
      <c r="P78" s="139">
        <v>4.5</v>
      </c>
      <c r="Q78" s="139">
        <v>4.5</v>
      </c>
      <c r="R78" s="139">
        <v>4.7</v>
      </c>
      <c r="S78" s="139">
        <v>3.5</v>
      </c>
      <c r="T78" s="139">
        <v>4</v>
      </c>
      <c r="U78" s="139">
        <v>4</v>
      </c>
      <c r="V78" s="139">
        <v>3.8</v>
      </c>
      <c r="W78" s="139">
        <v>5</v>
      </c>
      <c r="X78" s="139">
        <v>4.5</v>
      </c>
      <c r="Y78" s="139">
        <v>4.5</v>
      </c>
      <c r="Z78" s="139">
        <v>4</v>
      </c>
      <c r="AA78" s="139">
        <v>4</v>
      </c>
      <c r="AB78" s="139">
        <v>4.4000000000000004</v>
      </c>
      <c r="AC78" s="139">
        <v>4</v>
      </c>
      <c r="AD78" s="139">
        <v>4</v>
      </c>
      <c r="AE78" s="139">
        <v>4</v>
      </c>
      <c r="AF78" s="139">
        <v>4</v>
      </c>
      <c r="AG78" s="139">
        <v>4</v>
      </c>
      <c r="AH78" s="139">
        <v>4</v>
      </c>
      <c r="AI78" s="139">
        <v>4.5</v>
      </c>
      <c r="AJ78" s="106">
        <f t="shared" si="0"/>
        <v>4.2249999999999996</v>
      </c>
      <c r="AK78" s="140">
        <v>17.399999999999999</v>
      </c>
      <c r="AL78" s="139">
        <f t="shared" si="18"/>
        <v>7.4999999999999289E-2</v>
      </c>
    </row>
    <row r="79" spans="1:38" ht="13.95" customHeight="1" x14ac:dyDescent="0.3">
      <c r="A79" s="142">
        <v>2007</v>
      </c>
      <c r="B79" s="143" t="s">
        <v>98</v>
      </c>
      <c r="C79" s="144" t="s">
        <v>99</v>
      </c>
      <c r="D79" s="144" t="s">
        <v>99</v>
      </c>
      <c r="E79" s="144" t="s">
        <v>99</v>
      </c>
      <c r="F79" s="144" t="s">
        <v>99</v>
      </c>
      <c r="G79" s="144" t="s">
        <v>99</v>
      </c>
      <c r="H79" s="144" t="s">
        <v>99</v>
      </c>
      <c r="I79" s="144" t="s">
        <v>99</v>
      </c>
      <c r="J79" s="144" t="s">
        <v>99</v>
      </c>
      <c r="K79" s="144" t="s">
        <v>99</v>
      </c>
      <c r="L79" s="144" t="s">
        <v>99</v>
      </c>
      <c r="M79" s="144" t="s">
        <v>99</v>
      </c>
      <c r="N79" s="144" t="s">
        <v>100</v>
      </c>
      <c r="O79" s="145">
        <f>AVERAGE(O52,O53,O57,O58,O59,O60,O63,O65,O69,O70,O72,O73,O75,O77)</f>
        <v>4</v>
      </c>
      <c r="P79" s="145">
        <f>MROUND(AVERAGE(P52,P53,P57,P58,P59,P60,P63,P65,P69,P70,P72,P73,P75,P77),0.1)</f>
        <v>3.6</v>
      </c>
      <c r="Q79" s="145">
        <f t="shared" ref="Q79:AH79" si="19">MROUND(AVERAGE(Q52,Q53,Q57,Q58,Q59,Q60,Q63,Q65,Q69,Q70,Q72,Q73,Q75,Q77),0.1)</f>
        <v>3.9000000000000004</v>
      </c>
      <c r="R79" s="145">
        <f t="shared" si="19"/>
        <v>3.8000000000000003</v>
      </c>
      <c r="S79" s="145">
        <f t="shared" si="19"/>
        <v>3.7</v>
      </c>
      <c r="T79" s="145">
        <f t="shared" si="19"/>
        <v>3.1</v>
      </c>
      <c r="U79" s="145">
        <f t="shared" si="19"/>
        <v>3.1</v>
      </c>
      <c r="V79" s="145">
        <f t="shared" si="19"/>
        <v>3.3000000000000003</v>
      </c>
      <c r="W79" s="145">
        <f t="shared" si="19"/>
        <v>3.6</v>
      </c>
      <c r="X79" s="145">
        <f t="shared" si="19"/>
        <v>3.7</v>
      </c>
      <c r="Y79" s="145">
        <f t="shared" si="19"/>
        <v>3.5</v>
      </c>
      <c r="Z79" s="145">
        <f t="shared" si="19"/>
        <v>3.2</v>
      </c>
      <c r="AA79" s="145">
        <f t="shared" si="19"/>
        <v>3.2</v>
      </c>
      <c r="AB79" s="145">
        <f t="shared" si="19"/>
        <v>3.4000000000000004</v>
      </c>
      <c r="AC79" s="145">
        <f t="shared" si="19"/>
        <v>3.3000000000000003</v>
      </c>
      <c r="AD79" s="145">
        <f t="shared" si="19"/>
        <v>3.5</v>
      </c>
      <c r="AE79" s="145">
        <f t="shared" si="19"/>
        <v>3.5</v>
      </c>
      <c r="AF79" s="145">
        <f t="shared" si="19"/>
        <v>3.3000000000000003</v>
      </c>
      <c r="AG79" s="145">
        <f t="shared" si="19"/>
        <v>3.1</v>
      </c>
      <c r="AH79" s="145">
        <f t="shared" si="19"/>
        <v>3.3000000000000003</v>
      </c>
      <c r="AI79" s="145">
        <f t="shared" ref="AI79:AJ79" si="20">AVERAGE(AI52,AI53,AI57,AI58,AI59,AI60,AI63,AI65,AI69,AI70,AI72,AI73,AI75,AI77)</f>
        <v>4.5357142857142856</v>
      </c>
      <c r="AJ79" s="146">
        <f t="shared" si="20"/>
        <v>3.4821428571428577</v>
      </c>
      <c r="AK79" s="147">
        <f t="shared" ref="AK79" si="21">MROUND(AVERAGE(AK52,AK53,AK57,AK58,AK59,AK60,AK63,AK65,AK69,AK70,AK72,AK73,AK75,AK77),0.1)</f>
        <v>12.700000000000001</v>
      </c>
      <c r="AL79" s="145">
        <f t="shared" si="18"/>
        <v>0.26785714285714324</v>
      </c>
    </row>
    <row r="80" spans="1:38" x14ac:dyDescent="0.3">
      <c r="A80" s="142">
        <v>2007</v>
      </c>
      <c r="B80" s="143" t="s">
        <v>101</v>
      </c>
      <c r="C80" s="144" t="s">
        <v>99</v>
      </c>
      <c r="D80" s="144" t="s">
        <v>99</v>
      </c>
      <c r="E80" s="144" t="s">
        <v>99</v>
      </c>
      <c r="F80" s="144" t="s">
        <v>99</v>
      </c>
      <c r="G80" s="144" t="s">
        <v>99</v>
      </c>
      <c r="H80" s="144" t="s">
        <v>99</v>
      </c>
      <c r="I80" s="144" t="s">
        <v>99</v>
      </c>
      <c r="J80" s="144" t="s">
        <v>99</v>
      </c>
      <c r="K80" s="144" t="s">
        <v>99</v>
      </c>
      <c r="L80" s="144" t="s">
        <v>99</v>
      </c>
      <c r="M80" s="144" t="s">
        <v>99</v>
      </c>
      <c r="N80" s="144" t="s">
        <v>102</v>
      </c>
      <c r="O80" s="145">
        <f>AVERAGE(O49,O50,O51,O54,O56,O61,O68,O62,O64,O66,O67,O71,O74,O76,O78)</f>
        <v>3.6666666666666665</v>
      </c>
      <c r="P80" s="145">
        <f>MROUND(AVERAGE(P49,P50,P51,P54,P56,P61,P68,P62,P64,P66,P67,P71,P74,P76,P78),0.1)</f>
        <v>3.3000000000000003</v>
      </c>
      <c r="Q80" s="145">
        <f t="shared" ref="Q80:AH80" si="22">MROUND(AVERAGE(Q49,Q50,Q51,Q54,Q56,Q61,Q68,Q62,Q64,Q66,Q67,Q71,Q74,Q76,Q78),0.1)</f>
        <v>3.6</v>
      </c>
      <c r="R80" s="145">
        <f t="shared" si="22"/>
        <v>3.5</v>
      </c>
      <c r="S80" s="145">
        <f t="shared" si="22"/>
        <v>3.3000000000000003</v>
      </c>
      <c r="T80" s="145">
        <f t="shared" si="22"/>
        <v>3.3000000000000003</v>
      </c>
      <c r="U80" s="145">
        <f t="shared" si="22"/>
        <v>3</v>
      </c>
      <c r="V80" s="145">
        <f t="shared" si="22"/>
        <v>3.2</v>
      </c>
      <c r="W80" s="145">
        <f t="shared" si="22"/>
        <v>3.4000000000000004</v>
      </c>
      <c r="X80" s="145">
        <f t="shared" si="22"/>
        <v>3.2</v>
      </c>
      <c r="Y80" s="145">
        <f t="shared" si="22"/>
        <v>3.3000000000000003</v>
      </c>
      <c r="Z80" s="145">
        <f t="shared" si="22"/>
        <v>3.1</v>
      </c>
      <c r="AA80" s="145">
        <f t="shared" si="22"/>
        <v>2.9000000000000004</v>
      </c>
      <c r="AB80" s="145">
        <f t="shared" si="22"/>
        <v>3.2</v>
      </c>
      <c r="AC80" s="145">
        <f t="shared" si="22"/>
        <v>3</v>
      </c>
      <c r="AD80" s="145">
        <f t="shared" si="22"/>
        <v>3.4000000000000004</v>
      </c>
      <c r="AE80" s="145">
        <f t="shared" si="22"/>
        <v>3.3000000000000003</v>
      </c>
      <c r="AF80" s="145">
        <f t="shared" si="22"/>
        <v>2.8000000000000003</v>
      </c>
      <c r="AG80" s="145">
        <f t="shared" si="22"/>
        <v>2.8000000000000003</v>
      </c>
      <c r="AH80" s="145">
        <f t="shared" si="22"/>
        <v>3.1</v>
      </c>
      <c r="AI80" s="145">
        <f t="shared" ref="AI80:AJ80" si="23">AVERAGE(AI49,AI50,AI51,AI54,AI56,AI61,AI68,AI62,AI64,AI66,AI67,AI71,AI74,AI76,AI78)</f>
        <v>3.6</v>
      </c>
      <c r="AJ80" s="146">
        <f t="shared" si="23"/>
        <v>3.2416666666666663</v>
      </c>
      <c r="AK80" s="147">
        <f t="shared" ref="AK80" si="24">MROUND(AVERAGE(AK49,AK50,AK51,AK54,AK56,AK61,AK68,AK62,AK64,AK66,AK67,AK71,AK74,AK76,AK78),0.1)</f>
        <v>12.100000000000001</v>
      </c>
      <c r="AL80" s="145">
        <f t="shared" si="18"/>
        <v>0.24523809523809526</v>
      </c>
    </row>
    <row r="81" spans="1:38" x14ac:dyDescent="0.3">
      <c r="A81" s="142">
        <v>2007</v>
      </c>
      <c r="B81" s="143" t="s">
        <v>103</v>
      </c>
      <c r="C81" s="148" t="s">
        <v>99</v>
      </c>
      <c r="D81" s="148" t="s">
        <v>99</v>
      </c>
      <c r="E81" s="148" t="s">
        <v>99</v>
      </c>
      <c r="F81" s="148" t="s">
        <v>99</v>
      </c>
      <c r="G81" s="148" t="s">
        <v>99</v>
      </c>
      <c r="H81" s="148" t="s">
        <v>99</v>
      </c>
      <c r="I81" s="148" t="s">
        <v>99</v>
      </c>
      <c r="J81" s="148" t="s">
        <v>99</v>
      </c>
      <c r="K81" s="144" t="s">
        <v>99</v>
      </c>
      <c r="L81" s="144" t="s">
        <v>99</v>
      </c>
      <c r="M81" s="144" t="s">
        <v>99</v>
      </c>
      <c r="N81" s="144" t="s">
        <v>104</v>
      </c>
      <c r="O81" s="149">
        <f t="shared" ref="O81:AK81" si="25">AVERAGE(O49:O66,O68:O78)</f>
        <v>3.9827586206896552</v>
      </c>
      <c r="P81" s="149">
        <f t="shared" si="25"/>
        <v>3.6379310344827585</v>
      </c>
      <c r="Q81" s="149">
        <f t="shared" si="25"/>
        <v>3.896551724137931</v>
      </c>
      <c r="R81" s="149">
        <f t="shared" si="25"/>
        <v>3.8413793103448275</v>
      </c>
      <c r="S81" s="149">
        <f t="shared" si="25"/>
        <v>3.6379310344827585</v>
      </c>
      <c r="T81" s="149">
        <f t="shared" si="25"/>
        <v>3.3448275862068964</v>
      </c>
      <c r="U81" s="149">
        <f t="shared" si="25"/>
        <v>3.2241379310344827</v>
      </c>
      <c r="V81" s="149">
        <f t="shared" si="25"/>
        <v>3.3965517241379306</v>
      </c>
      <c r="W81" s="149">
        <f t="shared" si="25"/>
        <v>3.6206896551724137</v>
      </c>
      <c r="X81" s="149">
        <f t="shared" si="25"/>
        <v>3.6206896551724137</v>
      </c>
      <c r="Y81" s="149">
        <f t="shared" si="25"/>
        <v>3.5689655172413794</v>
      </c>
      <c r="Z81" s="149">
        <f t="shared" si="25"/>
        <v>3.2931034482758621</v>
      </c>
      <c r="AA81" s="149">
        <f t="shared" si="25"/>
        <v>3.1896551724137931</v>
      </c>
      <c r="AB81" s="149">
        <f t="shared" si="25"/>
        <v>3.4586206896551723</v>
      </c>
      <c r="AC81" s="149">
        <f t="shared" si="25"/>
        <v>3.2413793103448274</v>
      </c>
      <c r="AD81" s="149">
        <f t="shared" si="25"/>
        <v>3.603448275862069</v>
      </c>
      <c r="AE81" s="149">
        <f t="shared" si="25"/>
        <v>3.5689655172413794</v>
      </c>
      <c r="AF81" s="149">
        <f t="shared" si="25"/>
        <v>3.1551724137931036</v>
      </c>
      <c r="AG81" s="149">
        <f t="shared" si="25"/>
        <v>3.103448275862069</v>
      </c>
      <c r="AH81" s="149">
        <f t="shared" si="25"/>
        <v>3.3344827586206898</v>
      </c>
      <c r="AI81" s="149">
        <f t="shared" si="25"/>
        <v>4.1896551724137927</v>
      </c>
      <c r="AJ81" s="150">
        <f t="shared" si="25"/>
        <v>3.5077586206896552</v>
      </c>
      <c r="AK81" s="149">
        <f t="shared" si="25"/>
        <v>12.562068965517238</v>
      </c>
      <c r="AL81" s="149">
        <f t="shared" si="18"/>
        <v>-4.7413793103450175E-3</v>
      </c>
    </row>
    <row r="82" spans="1:38" x14ac:dyDescent="0.3">
      <c r="A82" s="151">
        <v>2007</v>
      </c>
      <c r="B82" s="152" t="s">
        <v>105</v>
      </c>
      <c r="C82" s="153" t="s">
        <v>99</v>
      </c>
      <c r="D82" s="153" t="s">
        <v>99</v>
      </c>
      <c r="E82" s="153" t="s">
        <v>99</v>
      </c>
      <c r="F82" s="153" t="s">
        <v>99</v>
      </c>
      <c r="G82" s="153" t="s">
        <v>99</v>
      </c>
      <c r="H82" s="153" t="s">
        <v>99</v>
      </c>
      <c r="I82" s="153" t="s">
        <v>99</v>
      </c>
      <c r="J82" s="153" t="s">
        <v>99</v>
      </c>
      <c r="K82" s="154" t="s">
        <v>99</v>
      </c>
      <c r="L82" s="154" t="s">
        <v>99</v>
      </c>
      <c r="M82" s="154" t="s">
        <v>99</v>
      </c>
      <c r="N82" s="154" t="s">
        <v>13</v>
      </c>
      <c r="O82" s="155">
        <f t="shared" ref="O82:AK82" si="26">AVERAGE(O54,O57,O61,O62,O64,O68,O69,O70,O73,O74,O75,O77)</f>
        <v>3.5416666666666665</v>
      </c>
      <c r="P82" s="155">
        <f t="shared" si="26"/>
        <v>3.2916666666666665</v>
      </c>
      <c r="Q82" s="155">
        <f t="shared" si="26"/>
        <v>3.375</v>
      </c>
      <c r="R82" s="155">
        <f t="shared" si="26"/>
        <v>3.3833333333333329</v>
      </c>
      <c r="S82" s="155">
        <f t="shared" si="26"/>
        <v>3.3333333333333335</v>
      </c>
      <c r="T82" s="155">
        <f t="shared" si="26"/>
        <v>3.1666666666666665</v>
      </c>
      <c r="U82" s="155">
        <f t="shared" si="26"/>
        <v>2.6666666666666665</v>
      </c>
      <c r="V82" s="155">
        <f t="shared" si="26"/>
        <v>3.0499999999999994</v>
      </c>
      <c r="W82" s="155">
        <f t="shared" si="26"/>
        <v>3.125</v>
      </c>
      <c r="X82" s="155">
        <f t="shared" si="26"/>
        <v>3.125</v>
      </c>
      <c r="Y82" s="155">
        <f t="shared" si="26"/>
        <v>3.1666666666666665</v>
      </c>
      <c r="Z82" s="155">
        <f t="shared" si="26"/>
        <v>2.8333333333333335</v>
      </c>
      <c r="AA82" s="155">
        <f t="shared" si="26"/>
        <v>2.6666666666666665</v>
      </c>
      <c r="AB82" s="155">
        <f t="shared" si="26"/>
        <v>2.9833333333333329</v>
      </c>
      <c r="AC82" s="155">
        <f t="shared" si="26"/>
        <v>3.2083333333333335</v>
      </c>
      <c r="AD82" s="155">
        <f t="shared" si="26"/>
        <v>3.4166666666666665</v>
      </c>
      <c r="AE82" s="155">
        <f t="shared" si="26"/>
        <v>3.4166666666666665</v>
      </c>
      <c r="AF82" s="155">
        <f t="shared" si="26"/>
        <v>3</v>
      </c>
      <c r="AG82" s="155">
        <f t="shared" si="26"/>
        <v>3.2083333333333335</v>
      </c>
      <c r="AH82" s="155">
        <f t="shared" si="26"/>
        <v>3.25</v>
      </c>
      <c r="AI82" s="155">
        <f t="shared" si="26"/>
        <v>3.9583333333333335</v>
      </c>
      <c r="AJ82" s="156">
        <f t="shared" si="26"/>
        <v>3.1666666666666665</v>
      </c>
      <c r="AK82" s="155">
        <f t="shared" si="26"/>
        <v>11.108333333333334</v>
      </c>
      <c r="AL82" s="155">
        <f t="shared" si="18"/>
        <v>-0.17583333333333329</v>
      </c>
    </row>
    <row r="83" spans="1:38" x14ac:dyDescent="0.3">
      <c r="A83" s="151">
        <v>2007</v>
      </c>
      <c r="B83" s="152" t="s">
        <v>106</v>
      </c>
      <c r="C83" s="153" t="s">
        <v>99</v>
      </c>
      <c r="D83" s="153" t="s">
        <v>99</v>
      </c>
      <c r="E83" s="153" t="s">
        <v>99</v>
      </c>
      <c r="F83" s="153" t="s">
        <v>99</v>
      </c>
      <c r="G83" s="153" t="s">
        <v>99</v>
      </c>
      <c r="H83" s="153" t="s">
        <v>99</v>
      </c>
      <c r="I83" s="153" t="s">
        <v>99</v>
      </c>
      <c r="J83" s="153" t="s">
        <v>99</v>
      </c>
      <c r="K83" s="154" t="s">
        <v>99</v>
      </c>
      <c r="L83" s="154" t="s">
        <v>99</v>
      </c>
      <c r="M83" s="154" t="s">
        <v>99</v>
      </c>
      <c r="N83" s="154" t="s">
        <v>107</v>
      </c>
      <c r="O83" s="155">
        <f>AVERAGE(O52,O53,O58,O59,O60,O63,O65,O72)</f>
        <v>4.1875</v>
      </c>
      <c r="P83" s="155">
        <f t="shared" ref="P83:AK83" si="27">AVERAGE(P52,P53,P58,P59,P60,P63,P65,P72)</f>
        <v>3.8125</v>
      </c>
      <c r="Q83" s="155">
        <f t="shared" si="27"/>
        <v>3.875</v>
      </c>
      <c r="R83" s="155">
        <f t="shared" si="27"/>
        <v>3.9749999999999996</v>
      </c>
      <c r="S83" s="155">
        <f t="shared" si="27"/>
        <v>4.0625</v>
      </c>
      <c r="T83" s="155">
        <f t="shared" si="27"/>
        <v>3.125</v>
      </c>
      <c r="U83" s="155">
        <f t="shared" si="27"/>
        <v>3.5</v>
      </c>
      <c r="V83" s="155">
        <f t="shared" si="27"/>
        <v>3.5625</v>
      </c>
      <c r="W83" s="155">
        <f t="shared" si="27"/>
        <v>3.9375</v>
      </c>
      <c r="X83" s="155">
        <f t="shared" si="27"/>
        <v>3.9375</v>
      </c>
      <c r="Y83" s="155">
        <f t="shared" si="27"/>
        <v>3.8125</v>
      </c>
      <c r="Z83" s="155">
        <f t="shared" si="27"/>
        <v>3.5</v>
      </c>
      <c r="AA83" s="155">
        <f t="shared" si="27"/>
        <v>3.5</v>
      </c>
      <c r="AB83" s="155">
        <f t="shared" si="27"/>
        <v>3.7375000000000003</v>
      </c>
      <c r="AC83" s="155">
        <f t="shared" si="27"/>
        <v>3.3125</v>
      </c>
      <c r="AD83" s="155">
        <f t="shared" si="27"/>
        <v>3.6875</v>
      </c>
      <c r="AE83" s="155">
        <f t="shared" si="27"/>
        <v>3.75</v>
      </c>
      <c r="AF83" s="155">
        <f t="shared" si="27"/>
        <v>3.3125</v>
      </c>
      <c r="AG83" s="155">
        <f t="shared" si="27"/>
        <v>3</v>
      </c>
      <c r="AH83" s="155">
        <f t="shared" si="27"/>
        <v>3.4125000000000001</v>
      </c>
      <c r="AI83" s="155">
        <f t="shared" si="27"/>
        <v>4.75</v>
      </c>
      <c r="AJ83" s="156">
        <f t="shared" si="27"/>
        <v>3.6718750000000004</v>
      </c>
      <c r="AK83" s="155">
        <f t="shared" si="27"/>
        <v>13.737500000000002</v>
      </c>
      <c r="AL83" s="155">
        <f t="shared" si="18"/>
        <v>0.11250000000000071</v>
      </c>
    </row>
    <row r="84" spans="1:38" x14ac:dyDescent="0.3">
      <c r="A84" s="151">
        <v>2007</v>
      </c>
      <c r="B84" s="152" t="s">
        <v>108</v>
      </c>
      <c r="C84" s="153" t="s">
        <v>99</v>
      </c>
      <c r="D84" s="153" t="s">
        <v>99</v>
      </c>
      <c r="E84" s="153" t="s">
        <v>99</v>
      </c>
      <c r="F84" s="153" t="s">
        <v>99</v>
      </c>
      <c r="G84" s="153" t="s">
        <v>99</v>
      </c>
      <c r="H84" s="153" t="s">
        <v>99</v>
      </c>
      <c r="I84" s="153" t="s">
        <v>99</v>
      </c>
      <c r="J84" s="153" t="s">
        <v>99</v>
      </c>
      <c r="K84" s="154" t="s">
        <v>99</v>
      </c>
      <c r="L84" s="154" t="s">
        <v>99</v>
      </c>
      <c r="M84" s="154" t="s">
        <v>99</v>
      </c>
      <c r="N84" s="154" t="s">
        <v>107</v>
      </c>
      <c r="O84" s="155">
        <f>AVERAGE(O50,O51,O56,O66,O71,O76,O78)</f>
        <v>4.2142857142857144</v>
      </c>
      <c r="P84" s="155">
        <f t="shared" ref="P84:AK84" si="28">AVERAGE(P50,P51,P56,P66,P71,P76,P78)</f>
        <v>3.6428571428571428</v>
      </c>
      <c r="Q84" s="155">
        <f t="shared" si="28"/>
        <v>4.4285714285714288</v>
      </c>
      <c r="R84" s="155">
        <f t="shared" si="28"/>
        <v>4.1142857142857139</v>
      </c>
      <c r="S84" s="155">
        <f t="shared" si="28"/>
        <v>3.3571428571428572</v>
      </c>
      <c r="T84" s="155">
        <f t="shared" si="28"/>
        <v>3.7857142857142856</v>
      </c>
      <c r="U84" s="155">
        <f t="shared" si="28"/>
        <v>3.5</v>
      </c>
      <c r="V84" s="155">
        <f t="shared" si="28"/>
        <v>3.5428571428571431</v>
      </c>
      <c r="W84" s="155">
        <f t="shared" si="28"/>
        <v>3.8571428571428572</v>
      </c>
      <c r="X84" s="155">
        <f t="shared" si="28"/>
        <v>3.7857142857142856</v>
      </c>
      <c r="Y84" s="155">
        <f t="shared" si="28"/>
        <v>3.7857142857142856</v>
      </c>
      <c r="Z84" s="155">
        <f t="shared" si="28"/>
        <v>3.5714285714285716</v>
      </c>
      <c r="AA84" s="155">
        <f t="shared" si="28"/>
        <v>3.5</v>
      </c>
      <c r="AB84" s="155">
        <f t="shared" si="28"/>
        <v>3.6999999999999997</v>
      </c>
      <c r="AC84" s="155">
        <f t="shared" si="28"/>
        <v>3.0714285714285716</v>
      </c>
      <c r="AD84" s="155">
        <f t="shared" si="28"/>
        <v>3.7142857142857144</v>
      </c>
      <c r="AE84" s="155">
        <f t="shared" si="28"/>
        <v>3.4285714285714284</v>
      </c>
      <c r="AF84" s="155">
        <f t="shared" si="28"/>
        <v>3</v>
      </c>
      <c r="AG84" s="155">
        <f t="shared" si="28"/>
        <v>2.8571428571428572</v>
      </c>
      <c r="AH84" s="155">
        <f t="shared" si="28"/>
        <v>3.2142857142857144</v>
      </c>
      <c r="AI84" s="155">
        <f t="shared" si="28"/>
        <v>4</v>
      </c>
      <c r="AJ84" s="156">
        <f t="shared" si="28"/>
        <v>3.6428571428571428</v>
      </c>
      <c r="AK84" s="155">
        <f t="shared" si="28"/>
        <v>12.328571428571431</v>
      </c>
      <c r="AL84" s="155">
        <f t="shared" si="18"/>
        <v>6.4285714285713613E-2</v>
      </c>
    </row>
    <row r="85" spans="1:38" x14ac:dyDescent="0.3">
      <c r="A85" s="151">
        <v>2007</v>
      </c>
      <c r="B85" s="152" t="s">
        <v>109</v>
      </c>
      <c r="C85" s="153" t="s">
        <v>99</v>
      </c>
      <c r="D85" s="153" t="s">
        <v>99</v>
      </c>
      <c r="E85" s="153" t="s">
        <v>99</v>
      </c>
      <c r="F85" s="153" t="s">
        <v>99</v>
      </c>
      <c r="G85" s="153" t="s">
        <v>99</v>
      </c>
      <c r="H85" s="153" t="s">
        <v>99</v>
      </c>
      <c r="I85" s="153" t="s">
        <v>99</v>
      </c>
      <c r="J85" s="153" t="s">
        <v>99</v>
      </c>
      <c r="K85" s="154" t="s">
        <v>99</v>
      </c>
      <c r="L85" s="154" t="s">
        <v>99</v>
      </c>
      <c r="M85" s="154" t="s">
        <v>99</v>
      </c>
      <c r="N85" s="154" t="s">
        <v>107</v>
      </c>
      <c r="O85" s="155">
        <f>AVERAGE(O49,O50,O51,O52,O53,O55,O56,O58,O59,O60,O63,O65,O66,O71,O72,O76,O78,)</f>
        <v>4.0555555555555554</v>
      </c>
      <c r="P85" s="155">
        <f t="shared" ref="P85:AK85" si="29">AVERAGE(P49,P50,P51,P52,P53,P55,P56,P58,P59,P60,P63,P65,P66,P71,P72,P76,P78,)</f>
        <v>3.6666666666666665</v>
      </c>
      <c r="Q85" s="155">
        <f t="shared" si="29"/>
        <v>4.0277777777777777</v>
      </c>
      <c r="R85" s="155">
        <f t="shared" si="29"/>
        <v>3.933333333333334</v>
      </c>
      <c r="S85" s="155">
        <f t="shared" si="29"/>
        <v>3.6388888888888888</v>
      </c>
      <c r="T85" s="155">
        <f t="shared" si="29"/>
        <v>3.2777777777777777</v>
      </c>
      <c r="U85" s="155">
        <f t="shared" si="29"/>
        <v>3.4166666666666665</v>
      </c>
      <c r="V85" s="155">
        <f t="shared" si="29"/>
        <v>3.4388888888888891</v>
      </c>
      <c r="W85" s="155">
        <f t="shared" si="29"/>
        <v>3.75</v>
      </c>
      <c r="X85" s="155">
        <f t="shared" si="29"/>
        <v>3.75</v>
      </c>
      <c r="Y85" s="155">
        <f t="shared" si="29"/>
        <v>3.6388888888888888</v>
      </c>
      <c r="Z85" s="155">
        <f t="shared" si="29"/>
        <v>3.4166666666666665</v>
      </c>
      <c r="AA85" s="155">
        <f t="shared" si="29"/>
        <v>3.3611111111111112</v>
      </c>
      <c r="AB85" s="155">
        <f t="shared" si="29"/>
        <v>3.5833333333333335</v>
      </c>
      <c r="AC85" s="155">
        <f t="shared" si="29"/>
        <v>3.0833333333333335</v>
      </c>
      <c r="AD85" s="155">
        <f t="shared" si="29"/>
        <v>3.5277777777777777</v>
      </c>
      <c r="AE85" s="155">
        <f t="shared" si="29"/>
        <v>3.4722222222222223</v>
      </c>
      <c r="AF85" s="155">
        <f t="shared" si="29"/>
        <v>3.0833333333333335</v>
      </c>
      <c r="AG85" s="155">
        <f t="shared" si="29"/>
        <v>2.8611111111111112</v>
      </c>
      <c r="AH85" s="155">
        <f t="shared" si="29"/>
        <v>3.2055555555555557</v>
      </c>
      <c r="AI85" s="155">
        <f t="shared" si="29"/>
        <v>4.1111111111111107</v>
      </c>
      <c r="AJ85" s="156">
        <f t="shared" si="29"/>
        <v>3.5402777777777774</v>
      </c>
      <c r="AK85" s="155">
        <f t="shared" si="29"/>
        <v>12.833333333333332</v>
      </c>
      <c r="AL85" s="155">
        <f t="shared" si="18"/>
        <v>-7.8472222222222499E-2</v>
      </c>
    </row>
    <row r="86" spans="1:38" x14ac:dyDescent="0.3">
      <c r="A86" s="175">
        <v>2007</v>
      </c>
      <c r="B86" s="176" t="s">
        <v>11</v>
      </c>
      <c r="C86" s="177" t="s">
        <v>99</v>
      </c>
      <c r="D86" s="177" t="s">
        <v>99</v>
      </c>
      <c r="E86" s="177" t="s">
        <v>99</v>
      </c>
      <c r="F86" s="177" t="s">
        <v>99</v>
      </c>
      <c r="G86" s="177" t="s">
        <v>99</v>
      </c>
      <c r="H86" s="177" t="s">
        <v>99</v>
      </c>
      <c r="I86" s="177" t="s">
        <v>99</v>
      </c>
      <c r="J86" s="177" t="s">
        <v>99</v>
      </c>
      <c r="K86" s="177" t="s">
        <v>99</v>
      </c>
      <c r="L86" s="177" t="s">
        <v>99</v>
      </c>
      <c r="M86" s="177" t="s">
        <v>99</v>
      </c>
      <c r="N86" s="177" t="s">
        <v>228</v>
      </c>
      <c r="O86" s="158">
        <f>AVERAGE(O50,O49,O55,O58,O66,O72,O76)</f>
        <v>4.3571428571428568</v>
      </c>
      <c r="P86" s="158">
        <f t="shared" ref="P86:AL86" si="30">AVERAGE(P50,P49,P55,P58,P66,P72,P76)</f>
        <v>4.1428571428571432</v>
      </c>
      <c r="Q86" s="158">
        <f t="shared" si="30"/>
        <v>4.6428571428571432</v>
      </c>
      <c r="R86" s="158">
        <f t="shared" si="30"/>
        <v>4.3999999999999995</v>
      </c>
      <c r="S86" s="158">
        <f t="shared" si="30"/>
        <v>4</v>
      </c>
      <c r="T86" s="158">
        <f t="shared" si="30"/>
        <v>3.5714285714285716</v>
      </c>
      <c r="U86" s="158">
        <f t="shared" si="30"/>
        <v>3.6428571428571428</v>
      </c>
      <c r="V86" s="158">
        <f t="shared" si="30"/>
        <v>3.7285714285714286</v>
      </c>
      <c r="W86" s="158">
        <f t="shared" si="30"/>
        <v>3.9285714285714284</v>
      </c>
      <c r="X86" s="158">
        <f t="shared" si="30"/>
        <v>3.9285714285714284</v>
      </c>
      <c r="Y86" s="158">
        <f t="shared" si="30"/>
        <v>3.7142857142857144</v>
      </c>
      <c r="Z86" s="158">
        <f t="shared" si="30"/>
        <v>3.6428571428571428</v>
      </c>
      <c r="AA86" s="158">
        <f t="shared" si="30"/>
        <v>3.5714285714285716</v>
      </c>
      <c r="AB86" s="158">
        <f t="shared" si="30"/>
        <v>3.7571428571428567</v>
      </c>
      <c r="AC86" s="158">
        <f t="shared" si="30"/>
        <v>3.1428571428571428</v>
      </c>
      <c r="AD86" s="158">
        <f t="shared" si="30"/>
        <v>3.6428571428571428</v>
      </c>
      <c r="AE86" s="158">
        <f t="shared" si="30"/>
        <v>3.6428571428571428</v>
      </c>
      <c r="AF86" s="158">
        <f t="shared" si="30"/>
        <v>3.1428571428571428</v>
      </c>
      <c r="AG86" s="158">
        <f t="shared" si="30"/>
        <v>2.7857142857142856</v>
      </c>
      <c r="AH86" s="158">
        <f t="shared" si="30"/>
        <v>3.2714285714285718</v>
      </c>
      <c r="AI86" s="158">
        <f t="shared" si="30"/>
        <v>3.7857142857142856</v>
      </c>
      <c r="AJ86" s="158">
        <f t="shared" si="30"/>
        <v>3.7892857142857146</v>
      </c>
      <c r="AK86" s="158">
        <f t="shared" si="30"/>
        <v>12.814285714285713</v>
      </c>
      <c r="AL86" s="158">
        <f t="shared" si="30"/>
        <v>0.10416666666666674</v>
      </c>
    </row>
    <row r="87" spans="1:38" x14ac:dyDescent="0.3">
      <c r="A87" s="175">
        <v>2007</v>
      </c>
      <c r="B87" s="176" t="s">
        <v>12</v>
      </c>
      <c r="C87" s="177" t="s">
        <v>99</v>
      </c>
      <c r="D87" s="177" t="s">
        <v>99</v>
      </c>
      <c r="E87" s="177" t="s">
        <v>99</v>
      </c>
      <c r="F87" s="177" t="s">
        <v>99</v>
      </c>
      <c r="G87" s="177" t="s">
        <v>99</v>
      </c>
      <c r="H87" s="177" t="s">
        <v>99</v>
      </c>
      <c r="I87" s="177" t="s">
        <v>99</v>
      </c>
      <c r="J87" s="177" t="s">
        <v>99</v>
      </c>
      <c r="K87" s="177" t="s">
        <v>99</v>
      </c>
      <c r="L87" s="177" t="s">
        <v>99</v>
      </c>
      <c r="M87" s="177" t="s">
        <v>99</v>
      </c>
      <c r="N87" s="177" t="s">
        <v>229</v>
      </c>
      <c r="O87" s="158">
        <f>O63</f>
        <v>4.5</v>
      </c>
      <c r="P87" s="158">
        <f t="shared" ref="P87:AL87" si="31">P63</f>
        <v>4.5</v>
      </c>
      <c r="Q87" s="158">
        <f t="shared" si="31"/>
        <v>4</v>
      </c>
      <c r="R87" s="158">
        <f t="shared" si="31"/>
        <v>4.3</v>
      </c>
      <c r="S87" s="158">
        <f t="shared" si="31"/>
        <v>4.5</v>
      </c>
      <c r="T87" s="158">
        <f t="shared" si="31"/>
        <v>3.5</v>
      </c>
      <c r="U87" s="158">
        <f t="shared" si="31"/>
        <v>4</v>
      </c>
      <c r="V87" s="158">
        <f t="shared" si="31"/>
        <v>4</v>
      </c>
      <c r="W87" s="158">
        <f t="shared" si="31"/>
        <v>3.5</v>
      </c>
      <c r="X87" s="158">
        <f t="shared" si="31"/>
        <v>4</v>
      </c>
      <c r="Y87" s="158">
        <f t="shared" si="31"/>
        <v>4</v>
      </c>
      <c r="Z87" s="158">
        <f t="shared" si="31"/>
        <v>3.5</v>
      </c>
      <c r="AA87" s="158">
        <f t="shared" si="31"/>
        <v>3</v>
      </c>
      <c r="AB87" s="158">
        <f t="shared" si="31"/>
        <v>3.6</v>
      </c>
      <c r="AC87" s="158">
        <f t="shared" si="31"/>
        <v>3.5</v>
      </c>
      <c r="AD87" s="158">
        <f t="shared" si="31"/>
        <v>4</v>
      </c>
      <c r="AE87" s="158">
        <f t="shared" si="31"/>
        <v>4</v>
      </c>
      <c r="AF87" s="158">
        <f t="shared" si="31"/>
        <v>3.5</v>
      </c>
      <c r="AG87" s="158">
        <f t="shared" si="31"/>
        <v>3.5</v>
      </c>
      <c r="AH87" s="158">
        <f t="shared" si="31"/>
        <v>3.7</v>
      </c>
      <c r="AI87" s="158">
        <f t="shared" si="31"/>
        <v>5.5</v>
      </c>
      <c r="AJ87" s="158">
        <f t="shared" si="31"/>
        <v>3.9000000000000004</v>
      </c>
      <c r="AK87" s="158">
        <f t="shared" si="31"/>
        <v>16.2</v>
      </c>
      <c r="AL87" s="158">
        <f t="shared" si="31"/>
        <v>0.22500000000000053</v>
      </c>
    </row>
    <row r="88" spans="1:38" x14ac:dyDescent="0.3">
      <c r="A88" s="175">
        <v>2007</v>
      </c>
      <c r="B88" s="176" t="s">
        <v>13</v>
      </c>
      <c r="C88" s="177" t="s">
        <v>99</v>
      </c>
      <c r="D88" s="177" t="s">
        <v>99</v>
      </c>
      <c r="E88" s="177" t="s">
        <v>99</v>
      </c>
      <c r="F88" s="177" t="s">
        <v>99</v>
      </c>
      <c r="G88" s="177" t="s">
        <v>99</v>
      </c>
      <c r="H88" s="177" t="s">
        <v>99</v>
      </c>
      <c r="I88" s="177" t="s">
        <v>99</v>
      </c>
      <c r="J88" s="177" t="s">
        <v>99</v>
      </c>
      <c r="K88" s="177" t="s">
        <v>99</v>
      </c>
      <c r="L88" s="177" t="s">
        <v>99</v>
      </c>
      <c r="M88" s="177" t="s">
        <v>99</v>
      </c>
      <c r="N88" s="177" t="s">
        <v>230</v>
      </c>
      <c r="O88" s="158">
        <f>AVERAGE(O54,O57,O61,O62,O64,O67,O68,O69,O70,O73,O74,O75,O77)</f>
        <v>3.2692307692307692</v>
      </c>
      <c r="P88" s="158">
        <f t="shared" ref="P88:AL88" si="32">AVERAGE(P54,P57,P61,P62,P64,P67,P68,P69,P70,P73,P74,P75,P77)</f>
        <v>3.0384615384615383</v>
      </c>
      <c r="Q88" s="158">
        <f t="shared" si="32"/>
        <v>3.1153846153846154</v>
      </c>
      <c r="R88" s="158">
        <f t="shared" si="32"/>
        <v>3.1230769230769226</v>
      </c>
      <c r="S88" s="158">
        <f t="shared" si="32"/>
        <v>3.0769230769230771</v>
      </c>
      <c r="T88" s="158">
        <f t="shared" si="32"/>
        <v>2.9230769230769229</v>
      </c>
      <c r="U88" s="158">
        <f t="shared" si="32"/>
        <v>2.4615384615384617</v>
      </c>
      <c r="V88" s="158">
        <f t="shared" si="32"/>
        <v>2.8153846153846152</v>
      </c>
      <c r="W88" s="158">
        <f t="shared" si="32"/>
        <v>2.8846153846153846</v>
      </c>
      <c r="X88" s="158">
        <f t="shared" si="32"/>
        <v>2.8846153846153846</v>
      </c>
      <c r="Y88" s="158">
        <f t="shared" si="32"/>
        <v>2.9230769230769229</v>
      </c>
      <c r="Z88" s="158">
        <f t="shared" si="32"/>
        <v>2.6153846153846154</v>
      </c>
      <c r="AA88" s="158">
        <f t="shared" si="32"/>
        <v>2.4615384615384617</v>
      </c>
      <c r="AB88" s="158">
        <f t="shared" si="32"/>
        <v>2.7538461538461538</v>
      </c>
      <c r="AC88" s="158">
        <f t="shared" si="32"/>
        <v>2.9615384615384617</v>
      </c>
      <c r="AD88" s="158">
        <f t="shared" si="32"/>
        <v>3.1538461538461537</v>
      </c>
      <c r="AE88" s="158">
        <f t="shared" si="32"/>
        <v>3.1538461538461537</v>
      </c>
      <c r="AF88" s="158">
        <f t="shared" si="32"/>
        <v>2.7692307692307692</v>
      </c>
      <c r="AG88" s="158">
        <f t="shared" si="32"/>
        <v>2.9615384615384617</v>
      </c>
      <c r="AH88" s="158">
        <f t="shared" si="32"/>
        <v>3</v>
      </c>
      <c r="AI88" s="158">
        <f t="shared" si="32"/>
        <v>3.6538461538461537</v>
      </c>
      <c r="AJ88" s="158">
        <f t="shared" si="32"/>
        <v>2.9230769230769229</v>
      </c>
      <c r="AK88" s="158">
        <f t="shared" si="32"/>
        <v>11.108333333333334</v>
      </c>
      <c r="AL88" s="158">
        <f t="shared" si="32"/>
        <v>0.35192307692307673</v>
      </c>
    </row>
    <row r="89" spans="1:38" x14ac:dyDescent="0.3">
      <c r="A89" s="175">
        <v>2007</v>
      </c>
      <c r="B89" s="176" t="s">
        <v>14</v>
      </c>
      <c r="C89" s="177" t="s">
        <v>99</v>
      </c>
      <c r="D89" s="177" t="s">
        <v>99</v>
      </c>
      <c r="E89" s="177" t="s">
        <v>99</v>
      </c>
      <c r="F89" s="177" t="s">
        <v>99</v>
      </c>
      <c r="G89" s="177" t="s">
        <v>99</v>
      </c>
      <c r="H89" s="177" t="s">
        <v>99</v>
      </c>
      <c r="I89" s="177" t="s">
        <v>99</v>
      </c>
      <c r="J89" s="177" t="s">
        <v>99</v>
      </c>
      <c r="K89" s="177" t="s">
        <v>99</v>
      </c>
      <c r="L89" s="177" t="s">
        <v>99</v>
      </c>
      <c r="M89" s="177" t="s">
        <v>99</v>
      </c>
      <c r="N89" s="177" t="s">
        <v>231</v>
      </c>
      <c r="O89" s="158">
        <f>AVERAGE(O51,O52,O60,O65,O71)</f>
        <v>4</v>
      </c>
      <c r="P89" s="158">
        <f t="shared" ref="P89:AL89" si="33">AVERAGE(P51,P52,P60,P65,P71)</f>
        <v>3.1</v>
      </c>
      <c r="Q89" s="158">
        <f t="shared" si="33"/>
        <v>3.8</v>
      </c>
      <c r="R89" s="158">
        <f t="shared" si="33"/>
        <v>3.6599999999999993</v>
      </c>
      <c r="S89" s="158">
        <f t="shared" si="33"/>
        <v>3.6</v>
      </c>
      <c r="T89" s="158">
        <f t="shared" si="33"/>
        <v>3.4</v>
      </c>
      <c r="U89" s="158">
        <f t="shared" si="33"/>
        <v>3.6</v>
      </c>
      <c r="V89" s="158">
        <f t="shared" si="33"/>
        <v>3.54</v>
      </c>
      <c r="W89" s="158">
        <f t="shared" si="33"/>
        <v>3.9</v>
      </c>
      <c r="X89" s="158">
        <f t="shared" si="33"/>
        <v>4</v>
      </c>
      <c r="Y89" s="158">
        <f t="shared" si="33"/>
        <v>3.9</v>
      </c>
      <c r="Z89" s="158">
        <f t="shared" si="33"/>
        <v>3.6</v>
      </c>
      <c r="AA89" s="158">
        <f t="shared" si="33"/>
        <v>3.8</v>
      </c>
      <c r="AB89" s="158">
        <f t="shared" si="33"/>
        <v>3.84</v>
      </c>
      <c r="AC89" s="158">
        <f t="shared" si="33"/>
        <v>3.6</v>
      </c>
      <c r="AD89" s="158">
        <f t="shared" si="33"/>
        <v>3.8</v>
      </c>
      <c r="AE89" s="158">
        <f t="shared" si="33"/>
        <v>3.7</v>
      </c>
      <c r="AF89" s="158">
        <f t="shared" si="33"/>
        <v>3.5</v>
      </c>
      <c r="AG89" s="158">
        <f t="shared" si="33"/>
        <v>3.2</v>
      </c>
      <c r="AH89" s="158">
        <f t="shared" si="33"/>
        <v>3.56</v>
      </c>
      <c r="AI89" s="158">
        <f t="shared" si="33"/>
        <v>4.5</v>
      </c>
      <c r="AJ89" s="158">
        <f t="shared" si="33"/>
        <v>3.65</v>
      </c>
      <c r="AK89" s="158">
        <f t="shared" si="33"/>
        <v>13.9</v>
      </c>
      <c r="AL89" s="158">
        <f t="shared" si="33"/>
        <v>-3.0000000000000158E-2</v>
      </c>
    </row>
    <row r="90" spans="1:38" x14ac:dyDescent="0.3">
      <c r="A90" s="175">
        <v>2007</v>
      </c>
      <c r="B90" s="176" t="s">
        <v>15</v>
      </c>
      <c r="C90" s="177" t="s">
        <v>99</v>
      </c>
      <c r="D90" s="177" t="s">
        <v>99</v>
      </c>
      <c r="E90" s="177" t="s">
        <v>99</v>
      </c>
      <c r="F90" s="177" t="s">
        <v>99</v>
      </c>
      <c r="G90" s="177" t="s">
        <v>99</v>
      </c>
      <c r="H90" s="177" t="s">
        <v>99</v>
      </c>
      <c r="I90" s="177" t="s">
        <v>99</v>
      </c>
      <c r="J90" s="177" t="s">
        <v>99</v>
      </c>
      <c r="K90" s="177" t="s">
        <v>99</v>
      </c>
      <c r="L90" s="177" t="s">
        <v>99</v>
      </c>
      <c r="M90" s="177" t="s">
        <v>99</v>
      </c>
      <c r="N90" s="177" t="s">
        <v>232</v>
      </c>
      <c r="O90" s="158">
        <f>AVERAGE(O53,O56,O59,O78)</f>
        <v>4.5</v>
      </c>
      <c r="P90" s="158">
        <f t="shared" ref="P90:AL90" si="34">AVERAGE(P53,P56,P59,P78)</f>
        <v>4.25</v>
      </c>
      <c r="Q90" s="158">
        <f t="shared" si="34"/>
        <v>4.25</v>
      </c>
      <c r="R90" s="158">
        <f t="shared" si="34"/>
        <v>4.3499999999999996</v>
      </c>
      <c r="S90" s="158">
        <f t="shared" si="34"/>
        <v>3.75</v>
      </c>
      <c r="T90" s="158">
        <f t="shared" si="34"/>
        <v>3.375</v>
      </c>
      <c r="U90" s="158">
        <f t="shared" si="34"/>
        <v>3.5</v>
      </c>
      <c r="V90" s="158">
        <f t="shared" si="34"/>
        <v>3.5250000000000004</v>
      </c>
      <c r="W90" s="158">
        <f t="shared" si="34"/>
        <v>4.25</v>
      </c>
      <c r="X90" s="158">
        <f t="shared" si="34"/>
        <v>4</v>
      </c>
      <c r="Y90" s="158">
        <f t="shared" si="34"/>
        <v>4</v>
      </c>
      <c r="Z90" s="158">
        <f t="shared" si="34"/>
        <v>3.625</v>
      </c>
      <c r="AA90" s="158">
        <f t="shared" si="34"/>
        <v>3.375</v>
      </c>
      <c r="AB90" s="158">
        <f t="shared" si="34"/>
        <v>3.85</v>
      </c>
      <c r="AC90" s="158">
        <f t="shared" si="34"/>
        <v>3</v>
      </c>
      <c r="AD90" s="158">
        <f t="shared" si="34"/>
        <v>3.75</v>
      </c>
      <c r="AE90" s="158">
        <f t="shared" si="34"/>
        <v>3.625</v>
      </c>
      <c r="AF90" s="158">
        <f t="shared" si="34"/>
        <v>3.125</v>
      </c>
      <c r="AG90" s="158">
        <f t="shared" si="34"/>
        <v>3.125</v>
      </c>
      <c r="AH90" s="158">
        <f t="shared" si="34"/>
        <v>3.3250000000000002</v>
      </c>
      <c r="AI90" s="158">
        <f t="shared" si="34"/>
        <v>4.875</v>
      </c>
      <c r="AJ90" s="158">
        <f t="shared" si="34"/>
        <v>3.7624999999999997</v>
      </c>
      <c r="AK90" s="158">
        <f t="shared" si="34"/>
        <v>13.9</v>
      </c>
      <c r="AL90" s="158">
        <f t="shared" si="34"/>
        <v>0.19374999999999998</v>
      </c>
    </row>
    <row r="91" spans="1:38" x14ac:dyDescent="0.3">
      <c r="A91" s="112">
        <v>2008</v>
      </c>
      <c r="B91" s="108" t="s">
        <v>111</v>
      </c>
      <c r="C91" s="107" t="s">
        <v>67</v>
      </c>
      <c r="D91" s="107" t="s">
        <v>67</v>
      </c>
      <c r="E91" s="107" t="s">
        <v>67</v>
      </c>
      <c r="F91" s="107" t="s">
        <v>67</v>
      </c>
      <c r="G91" s="107" t="s">
        <v>67</v>
      </c>
      <c r="H91" s="107" t="s">
        <v>67</v>
      </c>
      <c r="I91" s="107" t="s">
        <v>67</v>
      </c>
      <c r="J91" s="107" t="s">
        <v>67</v>
      </c>
      <c r="K91" s="107" t="s">
        <v>67</v>
      </c>
      <c r="L91" s="107" t="s">
        <v>67</v>
      </c>
      <c r="M91" s="113" t="s">
        <v>67</v>
      </c>
      <c r="N91" s="107" t="s">
        <v>11</v>
      </c>
      <c r="O91" s="139">
        <v>3.5</v>
      </c>
      <c r="P91" s="139">
        <v>3.5</v>
      </c>
      <c r="Q91" s="139">
        <v>3.5</v>
      </c>
      <c r="R91" s="139">
        <v>3.5</v>
      </c>
      <c r="S91" s="139">
        <v>2.5</v>
      </c>
      <c r="T91" s="139">
        <v>2</v>
      </c>
      <c r="U91" s="139">
        <v>2.5</v>
      </c>
      <c r="V91" s="139">
        <v>2.2999999999999998</v>
      </c>
      <c r="W91" s="139">
        <v>2</v>
      </c>
      <c r="X91" s="139">
        <v>2.5</v>
      </c>
      <c r="Y91" s="139">
        <v>2.5</v>
      </c>
      <c r="Z91" s="139">
        <v>2.5</v>
      </c>
      <c r="AA91" s="139">
        <v>1.5</v>
      </c>
      <c r="AB91" s="139">
        <v>2.2000000000000002</v>
      </c>
      <c r="AC91" s="139">
        <v>1.5</v>
      </c>
      <c r="AD91" s="139">
        <v>3.5</v>
      </c>
      <c r="AE91" s="139">
        <v>2.5</v>
      </c>
      <c r="AF91" s="139">
        <v>2</v>
      </c>
      <c r="AG91" s="139">
        <v>2</v>
      </c>
      <c r="AH91" s="139">
        <v>2.2999999999999998</v>
      </c>
      <c r="AI91" s="139">
        <v>3.5</v>
      </c>
      <c r="AJ91" s="106">
        <f t="shared" si="0"/>
        <v>2.5750000000000002</v>
      </c>
      <c r="AK91" s="140">
        <v>6.67</v>
      </c>
      <c r="AL91" s="178"/>
    </row>
    <row r="92" spans="1:38" x14ac:dyDescent="0.3">
      <c r="A92" s="112">
        <v>2008</v>
      </c>
      <c r="B92" s="108" t="s">
        <v>57</v>
      </c>
      <c r="C92" s="107" t="s">
        <v>58</v>
      </c>
      <c r="D92" s="107" t="s">
        <v>58</v>
      </c>
      <c r="E92" s="107" t="s">
        <v>59</v>
      </c>
      <c r="F92" s="107" t="s">
        <v>59</v>
      </c>
      <c r="G92" s="107" t="s">
        <v>60</v>
      </c>
      <c r="H92" s="107" t="s">
        <v>60</v>
      </c>
      <c r="I92" s="107" t="s">
        <v>60</v>
      </c>
      <c r="J92" s="107" t="s">
        <v>61</v>
      </c>
      <c r="K92" s="107" t="s">
        <v>62</v>
      </c>
      <c r="L92" s="107" t="s">
        <v>63</v>
      </c>
      <c r="M92" s="113" t="s">
        <v>63</v>
      </c>
      <c r="N92" s="107" t="s">
        <v>11</v>
      </c>
      <c r="O92" s="139">
        <v>5</v>
      </c>
      <c r="P92" s="139">
        <v>5</v>
      </c>
      <c r="Q92" s="139">
        <v>5.5</v>
      </c>
      <c r="R92" s="139">
        <v>5.2</v>
      </c>
      <c r="S92" s="139">
        <v>4.5</v>
      </c>
      <c r="T92" s="139">
        <v>3.5</v>
      </c>
      <c r="U92" s="139">
        <v>4</v>
      </c>
      <c r="V92" s="139">
        <v>4</v>
      </c>
      <c r="W92" s="139">
        <v>4.5</v>
      </c>
      <c r="X92" s="139">
        <v>4.5</v>
      </c>
      <c r="Y92" s="139">
        <v>4</v>
      </c>
      <c r="Z92" s="139">
        <v>4.5</v>
      </c>
      <c r="AA92" s="139">
        <v>4</v>
      </c>
      <c r="AB92" s="139">
        <v>4.3</v>
      </c>
      <c r="AC92" s="139">
        <v>4</v>
      </c>
      <c r="AD92" s="139">
        <v>4.5</v>
      </c>
      <c r="AE92" s="139">
        <v>3.5</v>
      </c>
      <c r="AF92" s="139">
        <v>4</v>
      </c>
      <c r="AG92" s="139">
        <v>3.5</v>
      </c>
      <c r="AH92" s="139">
        <v>3.9</v>
      </c>
      <c r="AI92" s="139">
        <v>3</v>
      </c>
      <c r="AJ92" s="106">
        <f t="shared" si="0"/>
        <v>4.3499999999999996</v>
      </c>
      <c r="AK92" s="140">
        <v>15.51</v>
      </c>
      <c r="AL92" s="139">
        <f t="shared" ref="AL92:AL125" si="35">$AJ92-(_xlfn.XLOOKUP($B92,$B$49:$B$85,$AJ$49:$AJ$85,"",0))</f>
        <v>-0.15000000000000036</v>
      </c>
    </row>
    <row r="93" spans="1:38" x14ac:dyDescent="0.3">
      <c r="A93" s="112">
        <v>2008</v>
      </c>
      <c r="B93" s="108" t="s">
        <v>65</v>
      </c>
      <c r="C93" s="107" t="s">
        <v>59</v>
      </c>
      <c r="D93" s="107" t="s">
        <v>59</v>
      </c>
      <c r="E93" s="107" t="s">
        <v>59</v>
      </c>
      <c r="F93" s="107" t="s">
        <v>59</v>
      </c>
      <c r="G93" s="107" t="s">
        <v>60</v>
      </c>
      <c r="H93" s="107" t="s">
        <v>60</v>
      </c>
      <c r="I93" s="107" t="s">
        <v>60</v>
      </c>
      <c r="J93" s="107" t="s">
        <v>60</v>
      </c>
      <c r="K93" s="107" t="s">
        <v>60</v>
      </c>
      <c r="L93" s="107" t="s">
        <v>60</v>
      </c>
      <c r="M93" s="113" t="s">
        <v>60</v>
      </c>
      <c r="N93" s="141" t="s">
        <v>14</v>
      </c>
      <c r="O93" s="139">
        <v>4</v>
      </c>
      <c r="P93" s="139">
        <v>3.5</v>
      </c>
      <c r="Q93" s="139">
        <v>4.5</v>
      </c>
      <c r="R93" s="139">
        <v>4</v>
      </c>
      <c r="S93" s="139">
        <v>3</v>
      </c>
      <c r="T93" s="139">
        <v>3.5</v>
      </c>
      <c r="U93" s="139">
        <v>3.5</v>
      </c>
      <c r="V93" s="139">
        <v>3.3</v>
      </c>
      <c r="W93" s="139">
        <v>4</v>
      </c>
      <c r="X93" s="139">
        <v>4</v>
      </c>
      <c r="Y93" s="139">
        <v>4</v>
      </c>
      <c r="Z93" s="139">
        <v>4</v>
      </c>
      <c r="AA93" s="139">
        <v>3.5</v>
      </c>
      <c r="AB93" s="139">
        <v>3.9</v>
      </c>
      <c r="AC93" s="139">
        <v>3.5</v>
      </c>
      <c r="AD93" s="139">
        <v>4</v>
      </c>
      <c r="AE93" s="139">
        <v>3.5</v>
      </c>
      <c r="AF93" s="139">
        <v>3</v>
      </c>
      <c r="AG93" s="139">
        <v>3</v>
      </c>
      <c r="AH93" s="139">
        <v>3.4</v>
      </c>
      <c r="AI93" s="139">
        <v>4</v>
      </c>
      <c r="AJ93" s="106">
        <f t="shared" si="0"/>
        <v>3.65</v>
      </c>
      <c r="AK93" s="140">
        <v>12.99</v>
      </c>
      <c r="AL93" s="139">
        <f t="shared" si="35"/>
        <v>5.0000000000000266E-2</v>
      </c>
    </row>
    <row r="94" spans="1:38" x14ac:dyDescent="0.3">
      <c r="A94" s="112">
        <v>2008</v>
      </c>
      <c r="B94" s="108" t="s">
        <v>66</v>
      </c>
      <c r="C94" s="107" t="s">
        <v>67</v>
      </c>
      <c r="D94" s="107" t="s">
        <v>67</v>
      </c>
      <c r="E94" s="107" t="s">
        <v>67</v>
      </c>
      <c r="F94" s="107" t="s">
        <v>67</v>
      </c>
      <c r="G94" s="107" t="s">
        <v>67</v>
      </c>
      <c r="H94" s="107" t="s">
        <v>67</v>
      </c>
      <c r="I94" s="107" t="s">
        <v>67</v>
      </c>
      <c r="J94" s="107" t="s">
        <v>67</v>
      </c>
      <c r="K94" s="107" t="s">
        <v>67</v>
      </c>
      <c r="L94" s="107" t="s">
        <v>67</v>
      </c>
      <c r="M94" s="113" t="s">
        <v>67</v>
      </c>
      <c r="N94" s="141" t="s">
        <v>14</v>
      </c>
      <c r="O94" s="139">
        <v>4.5</v>
      </c>
      <c r="P94" s="139">
        <v>3.5</v>
      </c>
      <c r="Q94" s="139">
        <v>4</v>
      </c>
      <c r="R94" s="139">
        <v>4</v>
      </c>
      <c r="S94" s="139">
        <v>3.5</v>
      </c>
      <c r="T94" s="139">
        <v>3.5</v>
      </c>
      <c r="U94" s="139">
        <v>3.5</v>
      </c>
      <c r="V94" s="139">
        <v>3.5</v>
      </c>
      <c r="W94" s="139">
        <v>4.5</v>
      </c>
      <c r="X94" s="139">
        <v>4.5</v>
      </c>
      <c r="Y94" s="139">
        <v>4</v>
      </c>
      <c r="Z94" s="139">
        <v>3.5</v>
      </c>
      <c r="AA94" s="139">
        <v>4.5</v>
      </c>
      <c r="AB94" s="139">
        <v>4.2</v>
      </c>
      <c r="AC94" s="139">
        <v>4</v>
      </c>
      <c r="AD94" s="139">
        <v>4</v>
      </c>
      <c r="AE94" s="139">
        <v>4</v>
      </c>
      <c r="AF94" s="139">
        <v>4</v>
      </c>
      <c r="AG94" s="139">
        <v>4</v>
      </c>
      <c r="AH94" s="139">
        <v>4</v>
      </c>
      <c r="AI94" s="139">
        <v>3</v>
      </c>
      <c r="AJ94" s="106">
        <f t="shared" si="0"/>
        <v>3.9249999999999998</v>
      </c>
      <c r="AK94" s="140">
        <v>14.42</v>
      </c>
      <c r="AL94" s="139">
        <f t="shared" si="35"/>
        <v>0</v>
      </c>
    </row>
    <row r="95" spans="1:38" x14ac:dyDescent="0.3">
      <c r="A95" s="112">
        <v>2008</v>
      </c>
      <c r="B95" s="108" t="s">
        <v>68</v>
      </c>
      <c r="C95" s="107" t="s">
        <v>67</v>
      </c>
      <c r="D95" s="107" t="s">
        <v>67</v>
      </c>
      <c r="E95" s="107" t="s">
        <v>67</v>
      </c>
      <c r="F95" s="107" t="s">
        <v>67</v>
      </c>
      <c r="G95" s="107" t="s">
        <v>67</v>
      </c>
      <c r="H95" s="107" t="s">
        <v>67</v>
      </c>
      <c r="I95" s="107" t="s">
        <v>67</v>
      </c>
      <c r="J95" s="107" t="s">
        <v>67</v>
      </c>
      <c r="K95" s="107" t="s">
        <v>67</v>
      </c>
      <c r="L95" s="107" t="s">
        <v>67</v>
      </c>
      <c r="M95" s="113" t="s">
        <v>67</v>
      </c>
      <c r="N95" s="107" t="s">
        <v>15</v>
      </c>
      <c r="O95" s="139">
        <v>4</v>
      </c>
      <c r="P95" s="139">
        <v>4</v>
      </c>
      <c r="Q95" s="139">
        <v>4</v>
      </c>
      <c r="R95" s="139">
        <v>4</v>
      </c>
      <c r="S95" s="139">
        <v>4</v>
      </c>
      <c r="T95" s="139">
        <v>3.5</v>
      </c>
      <c r="U95" s="139">
        <v>3</v>
      </c>
      <c r="V95" s="139">
        <v>3.5</v>
      </c>
      <c r="W95" s="139">
        <v>4</v>
      </c>
      <c r="X95" s="139">
        <v>3.5</v>
      </c>
      <c r="Y95" s="139">
        <v>4</v>
      </c>
      <c r="Z95" s="139">
        <v>3.5</v>
      </c>
      <c r="AA95" s="139">
        <v>3</v>
      </c>
      <c r="AB95" s="139">
        <v>3.6</v>
      </c>
      <c r="AC95" s="139">
        <v>2.5</v>
      </c>
      <c r="AD95" s="139">
        <v>4</v>
      </c>
      <c r="AE95" s="139">
        <v>4</v>
      </c>
      <c r="AF95" s="139">
        <v>3</v>
      </c>
      <c r="AG95" s="139">
        <v>3</v>
      </c>
      <c r="AH95" s="139">
        <v>3.3</v>
      </c>
      <c r="AI95" s="139">
        <v>3.5</v>
      </c>
      <c r="AJ95" s="106">
        <f t="shared" si="0"/>
        <v>3.5999999999999996</v>
      </c>
      <c r="AK95" s="140">
        <v>12.01</v>
      </c>
      <c r="AL95" s="139">
        <f t="shared" si="35"/>
        <v>2.4999999999999467E-2</v>
      </c>
    </row>
    <row r="96" spans="1:38" x14ac:dyDescent="0.3">
      <c r="A96" s="112">
        <v>2008</v>
      </c>
      <c r="B96" s="108" t="s">
        <v>110</v>
      </c>
      <c r="C96" s="107" t="s">
        <v>58</v>
      </c>
      <c r="D96" s="107" t="s">
        <v>58</v>
      </c>
      <c r="E96" s="107" t="s">
        <v>58</v>
      </c>
      <c r="F96" s="107" t="s">
        <v>59</v>
      </c>
      <c r="G96" s="107" t="s">
        <v>60</v>
      </c>
      <c r="H96" s="107" t="s">
        <v>60</v>
      </c>
      <c r="I96" s="107" t="s">
        <v>60</v>
      </c>
      <c r="J96" s="107" t="s">
        <v>61</v>
      </c>
      <c r="K96" s="107" t="s">
        <v>62</v>
      </c>
      <c r="L96" s="107" t="s">
        <v>63</v>
      </c>
      <c r="M96" s="113" t="s">
        <v>63</v>
      </c>
      <c r="N96" s="107" t="s">
        <v>11</v>
      </c>
      <c r="O96" s="139">
        <v>4.5</v>
      </c>
      <c r="P96" s="139">
        <v>4.5</v>
      </c>
      <c r="Q96" s="139">
        <v>5</v>
      </c>
      <c r="R96" s="139">
        <v>4.7</v>
      </c>
      <c r="S96" s="139">
        <v>5.5</v>
      </c>
      <c r="T96" s="139">
        <v>3.5</v>
      </c>
      <c r="U96" s="139">
        <v>5</v>
      </c>
      <c r="V96" s="139">
        <v>4.7</v>
      </c>
      <c r="W96" s="139">
        <v>4.5</v>
      </c>
      <c r="X96" s="139">
        <v>5.5</v>
      </c>
      <c r="Y96" s="139">
        <v>4.5</v>
      </c>
      <c r="Z96" s="139">
        <v>4</v>
      </c>
      <c r="AA96" s="139">
        <v>3.5</v>
      </c>
      <c r="AB96" s="139">
        <v>4.4000000000000004</v>
      </c>
      <c r="AC96" s="139">
        <v>3.5</v>
      </c>
      <c r="AD96" s="139">
        <v>4</v>
      </c>
      <c r="AE96" s="139">
        <v>4.5</v>
      </c>
      <c r="AF96" s="139">
        <v>4</v>
      </c>
      <c r="AG96" s="139">
        <v>4</v>
      </c>
      <c r="AH96" s="139">
        <v>4</v>
      </c>
      <c r="AI96" s="139">
        <v>3.5</v>
      </c>
      <c r="AJ96" s="106">
        <f t="shared" si="0"/>
        <v>4.45</v>
      </c>
      <c r="AK96" s="140">
        <v>16.89</v>
      </c>
      <c r="AL96" s="139">
        <f t="shared" si="35"/>
        <v>0.10000000000000053</v>
      </c>
    </row>
    <row r="97" spans="1:38" x14ac:dyDescent="0.3">
      <c r="A97" s="112">
        <v>2008</v>
      </c>
      <c r="B97" s="114" t="s">
        <v>76</v>
      </c>
      <c r="C97" s="107" t="s">
        <v>67</v>
      </c>
      <c r="D97" s="107" t="s">
        <v>67</v>
      </c>
      <c r="E97" s="107" t="s">
        <v>67</v>
      </c>
      <c r="F97" s="107" t="s">
        <v>67</v>
      </c>
      <c r="G97" s="107" t="s">
        <v>67</v>
      </c>
      <c r="H97" s="107" t="s">
        <v>67</v>
      </c>
      <c r="I97" s="107" t="s">
        <v>67</v>
      </c>
      <c r="J97" s="107" t="s">
        <v>67</v>
      </c>
      <c r="K97" s="107" t="s">
        <v>67</v>
      </c>
      <c r="L97" s="107" t="s">
        <v>67</v>
      </c>
      <c r="M97" s="113" t="s">
        <v>67</v>
      </c>
      <c r="N97" s="113" t="s">
        <v>13</v>
      </c>
      <c r="O97" s="139">
        <v>2</v>
      </c>
      <c r="P97" s="139">
        <v>2</v>
      </c>
      <c r="Q97" s="139">
        <v>3.5</v>
      </c>
      <c r="R97" s="139">
        <v>2.5</v>
      </c>
      <c r="S97" s="139">
        <v>2</v>
      </c>
      <c r="T97" s="139">
        <v>3</v>
      </c>
      <c r="U97" s="139">
        <v>2.5</v>
      </c>
      <c r="V97" s="139">
        <v>2.5</v>
      </c>
      <c r="W97" s="139">
        <v>3</v>
      </c>
      <c r="X97" s="139">
        <v>2.5</v>
      </c>
      <c r="Y97" s="139">
        <v>3</v>
      </c>
      <c r="Z97" s="139">
        <v>2.5</v>
      </c>
      <c r="AA97" s="139">
        <v>3</v>
      </c>
      <c r="AB97" s="139">
        <v>2.8</v>
      </c>
      <c r="AC97" s="139">
        <v>3</v>
      </c>
      <c r="AD97" s="139">
        <v>2.5</v>
      </c>
      <c r="AE97" s="139">
        <v>3</v>
      </c>
      <c r="AF97" s="139">
        <v>3</v>
      </c>
      <c r="AG97" s="139">
        <v>3</v>
      </c>
      <c r="AH97" s="139">
        <v>2.9</v>
      </c>
      <c r="AI97" s="139">
        <v>3.5</v>
      </c>
      <c r="AJ97" s="106">
        <f t="shared" si="0"/>
        <v>2.6749999999999998</v>
      </c>
      <c r="AK97" s="140">
        <v>8.24</v>
      </c>
      <c r="AL97" s="139">
        <f t="shared" si="35"/>
        <v>-0.20000000000000018</v>
      </c>
    </row>
    <row r="98" spans="1:38" x14ac:dyDescent="0.3">
      <c r="A98" s="112">
        <v>2008</v>
      </c>
      <c r="B98" s="108" t="s">
        <v>77</v>
      </c>
      <c r="C98" s="107" t="s">
        <v>67</v>
      </c>
      <c r="D98" s="107" t="s">
        <v>67</v>
      </c>
      <c r="E98" s="107" t="s">
        <v>67</v>
      </c>
      <c r="F98" s="107" t="s">
        <v>67</v>
      </c>
      <c r="G98" s="107" t="s">
        <v>67</v>
      </c>
      <c r="H98" s="107" t="s">
        <v>67</v>
      </c>
      <c r="I98" s="107" t="s">
        <v>67</v>
      </c>
      <c r="J98" s="107" t="s">
        <v>67</v>
      </c>
      <c r="K98" s="107" t="s">
        <v>67</v>
      </c>
      <c r="L98" s="107" t="s">
        <v>67</v>
      </c>
      <c r="M98" s="113" t="s">
        <v>67</v>
      </c>
      <c r="N98" s="107" t="s">
        <v>11</v>
      </c>
      <c r="O98" s="139">
        <v>4.5</v>
      </c>
      <c r="P98" s="139">
        <v>4</v>
      </c>
      <c r="Q98" s="139">
        <v>4.5</v>
      </c>
      <c r="R98" s="139">
        <v>4.3</v>
      </c>
      <c r="S98" s="139">
        <v>5</v>
      </c>
      <c r="T98" s="139">
        <v>3.5</v>
      </c>
      <c r="U98" s="139">
        <v>3.5</v>
      </c>
      <c r="V98" s="139">
        <v>4</v>
      </c>
      <c r="W98" s="139">
        <v>4.5</v>
      </c>
      <c r="X98" s="139">
        <v>3.5</v>
      </c>
      <c r="Y98" s="139">
        <v>4</v>
      </c>
      <c r="Z98" s="139">
        <v>4</v>
      </c>
      <c r="AA98" s="139">
        <v>3.5</v>
      </c>
      <c r="AB98" s="139">
        <v>3.9</v>
      </c>
      <c r="AC98" s="139">
        <v>2.5</v>
      </c>
      <c r="AD98" s="139">
        <v>3.5</v>
      </c>
      <c r="AE98" s="139">
        <v>3.5</v>
      </c>
      <c r="AF98" s="139">
        <v>3</v>
      </c>
      <c r="AG98" s="139">
        <v>3</v>
      </c>
      <c r="AH98" s="139">
        <v>3.1</v>
      </c>
      <c r="AI98" s="139">
        <v>4.5</v>
      </c>
      <c r="AJ98" s="106">
        <f t="shared" si="0"/>
        <v>3.8250000000000002</v>
      </c>
      <c r="AK98" s="140">
        <v>13.02</v>
      </c>
      <c r="AL98" s="139">
        <f t="shared" si="35"/>
        <v>7.5000000000000178E-2</v>
      </c>
    </row>
    <row r="99" spans="1:38" x14ac:dyDescent="0.3">
      <c r="A99" s="112">
        <v>2008</v>
      </c>
      <c r="B99" s="108" t="s">
        <v>223</v>
      </c>
      <c r="C99" s="107" t="s">
        <v>67</v>
      </c>
      <c r="D99" s="107" t="s">
        <v>67</v>
      </c>
      <c r="E99" s="107" t="s">
        <v>67</v>
      </c>
      <c r="F99" s="107" t="s">
        <v>67</v>
      </c>
      <c r="G99" s="107" t="s">
        <v>67</v>
      </c>
      <c r="H99" s="107" t="s">
        <v>67</v>
      </c>
      <c r="I99" s="107" t="s">
        <v>67</v>
      </c>
      <c r="J99" s="107" t="s">
        <v>67</v>
      </c>
      <c r="K99" s="107" t="s">
        <v>67</v>
      </c>
      <c r="L99" s="107" t="s">
        <v>67</v>
      </c>
      <c r="M99" s="113" t="s">
        <v>67</v>
      </c>
      <c r="N99" s="107" t="s">
        <v>15</v>
      </c>
      <c r="O99" s="139">
        <v>4.5</v>
      </c>
      <c r="P99" s="139">
        <v>4</v>
      </c>
      <c r="Q99" s="139">
        <v>4</v>
      </c>
      <c r="R99" s="139">
        <v>4.2</v>
      </c>
      <c r="S99" s="139">
        <v>3.5</v>
      </c>
      <c r="T99" s="139">
        <v>3</v>
      </c>
      <c r="U99" s="139">
        <v>3.5</v>
      </c>
      <c r="V99" s="139">
        <v>3.3</v>
      </c>
      <c r="W99" s="139">
        <v>4</v>
      </c>
      <c r="X99" s="139">
        <v>4.5</v>
      </c>
      <c r="Y99" s="139">
        <v>4</v>
      </c>
      <c r="Z99" s="139">
        <v>4</v>
      </c>
      <c r="AA99" s="139">
        <v>3.5</v>
      </c>
      <c r="AB99" s="139">
        <v>4</v>
      </c>
      <c r="AC99" s="139">
        <v>3.5</v>
      </c>
      <c r="AD99" s="139">
        <v>3.5</v>
      </c>
      <c r="AE99" s="139">
        <v>3.5</v>
      </c>
      <c r="AF99" s="139">
        <v>3.5</v>
      </c>
      <c r="AG99" s="139">
        <v>3.5</v>
      </c>
      <c r="AH99" s="139">
        <v>3.5</v>
      </c>
      <c r="AI99" s="139">
        <v>3.5</v>
      </c>
      <c r="AJ99" s="106">
        <f t="shared" si="0"/>
        <v>3.75</v>
      </c>
      <c r="AK99" s="140">
        <v>13.06</v>
      </c>
      <c r="AL99" s="139">
        <f t="shared" si="35"/>
        <v>0.25</v>
      </c>
    </row>
    <row r="100" spans="1:38" x14ac:dyDescent="0.3">
      <c r="A100" s="112">
        <v>2008</v>
      </c>
      <c r="B100" s="108" t="s">
        <v>79</v>
      </c>
      <c r="C100" s="107" t="s">
        <v>67</v>
      </c>
      <c r="D100" s="107" t="s">
        <v>67</v>
      </c>
      <c r="E100" s="107" t="s">
        <v>67</v>
      </c>
      <c r="F100" s="107" t="s">
        <v>67</v>
      </c>
      <c r="G100" s="107" t="s">
        <v>67</v>
      </c>
      <c r="H100" s="107" t="s">
        <v>67</v>
      </c>
      <c r="I100" s="107" t="s">
        <v>67</v>
      </c>
      <c r="J100" s="107" t="s">
        <v>67</v>
      </c>
      <c r="K100" s="107" t="s">
        <v>67</v>
      </c>
      <c r="L100" s="107" t="s">
        <v>67</v>
      </c>
      <c r="M100" s="113" t="s">
        <v>67</v>
      </c>
      <c r="N100" s="141" t="s">
        <v>14</v>
      </c>
      <c r="O100" s="139">
        <v>3.5</v>
      </c>
      <c r="P100" s="139">
        <v>2.5</v>
      </c>
      <c r="Q100" s="139">
        <v>3.5</v>
      </c>
      <c r="R100" s="139">
        <v>3.2</v>
      </c>
      <c r="S100" s="139">
        <v>3.5</v>
      </c>
      <c r="T100" s="139">
        <v>3</v>
      </c>
      <c r="U100" s="139">
        <v>4</v>
      </c>
      <c r="V100" s="139">
        <v>3.5</v>
      </c>
      <c r="W100" s="139">
        <v>4</v>
      </c>
      <c r="X100" s="139">
        <v>4</v>
      </c>
      <c r="Y100" s="139">
        <v>4</v>
      </c>
      <c r="Z100" s="139">
        <v>3.5</v>
      </c>
      <c r="AA100" s="139">
        <v>4</v>
      </c>
      <c r="AB100" s="139">
        <v>3.9</v>
      </c>
      <c r="AC100" s="139">
        <v>4</v>
      </c>
      <c r="AD100" s="139">
        <v>3.5</v>
      </c>
      <c r="AE100" s="139">
        <v>4</v>
      </c>
      <c r="AF100" s="139">
        <v>4</v>
      </c>
      <c r="AG100" s="139">
        <v>2.5</v>
      </c>
      <c r="AH100" s="139">
        <v>3.6</v>
      </c>
      <c r="AI100" s="139">
        <v>2.5</v>
      </c>
      <c r="AJ100" s="106">
        <f t="shared" si="0"/>
        <v>3.55</v>
      </c>
      <c r="AK100" s="140">
        <v>11.44</v>
      </c>
      <c r="AL100" s="139">
        <f t="shared" si="35"/>
        <v>0</v>
      </c>
    </row>
    <row r="101" spans="1:38" x14ac:dyDescent="0.3">
      <c r="A101" s="112">
        <v>2008</v>
      </c>
      <c r="B101" s="114" t="s">
        <v>80</v>
      </c>
      <c r="C101" s="107" t="s">
        <v>59</v>
      </c>
      <c r="D101" s="107" t="s">
        <v>59</v>
      </c>
      <c r="E101" s="107" t="s">
        <v>59</v>
      </c>
      <c r="F101" s="107" t="s">
        <v>59</v>
      </c>
      <c r="G101" s="107" t="s">
        <v>60</v>
      </c>
      <c r="H101" s="107" t="s">
        <v>60</v>
      </c>
      <c r="I101" s="107" t="s">
        <v>67</v>
      </c>
      <c r="J101" s="107" t="s">
        <v>67</v>
      </c>
      <c r="K101" s="107" t="s">
        <v>67</v>
      </c>
      <c r="L101" s="107" t="s">
        <v>67</v>
      </c>
      <c r="M101" s="113" t="s">
        <v>67</v>
      </c>
      <c r="N101" s="113" t="s">
        <v>13</v>
      </c>
      <c r="O101" s="139">
        <v>2.5</v>
      </c>
      <c r="P101" s="139">
        <v>2</v>
      </c>
      <c r="Q101" s="139">
        <v>2</v>
      </c>
      <c r="R101" s="139">
        <v>2.2000000000000002</v>
      </c>
      <c r="S101" s="139">
        <v>3</v>
      </c>
      <c r="T101" s="139">
        <v>3</v>
      </c>
      <c r="U101" s="139">
        <v>2.5</v>
      </c>
      <c r="V101" s="139">
        <v>2.8</v>
      </c>
      <c r="W101" s="139">
        <v>3</v>
      </c>
      <c r="X101" s="139">
        <v>2</v>
      </c>
      <c r="Y101" s="139">
        <v>3</v>
      </c>
      <c r="Z101" s="139">
        <v>2.5</v>
      </c>
      <c r="AA101" s="139">
        <v>3</v>
      </c>
      <c r="AB101" s="139">
        <v>2.7</v>
      </c>
      <c r="AC101" s="139">
        <v>3.5</v>
      </c>
      <c r="AD101" s="139">
        <v>2.5</v>
      </c>
      <c r="AE101" s="139">
        <v>3</v>
      </c>
      <c r="AF101" s="139">
        <v>2</v>
      </c>
      <c r="AG101" s="139">
        <v>2.5</v>
      </c>
      <c r="AH101" s="139">
        <v>2.7</v>
      </c>
      <c r="AI101" s="139">
        <v>3.5</v>
      </c>
      <c r="AJ101" s="106">
        <f t="shared" si="0"/>
        <v>2.6</v>
      </c>
      <c r="AK101" s="140">
        <v>7.6057633215960072</v>
      </c>
      <c r="AL101" s="139">
        <f t="shared" si="35"/>
        <v>0</v>
      </c>
    </row>
    <row r="102" spans="1:38" x14ac:dyDescent="0.3">
      <c r="A102" s="112">
        <v>2008</v>
      </c>
      <c r="B102" s="114" t="s">
        <v>224</v>
      </c>
      <c r="C102" s="107" t="s">
        <v>59</v>
      </c>
      <c r="D102" s="107" t="s">
        <v>59</v>
      </c>
      <c r="E102" s="107" t="s">
        <v>59</v>
      </c>
      <c r="F102" s="107" t="s">
        <v>59</v>
      </c>
      <c r="G102" s="107" t="s">
        <v>60</v>
      </c>
      <c r="H102" s="107" t="s">
        <v>60</v>
      </c>
      <c r="I102" s="107" t="s">
        <v>60</v>
      </c>
      <c r="J102" s="107" t="s">
        <v>67</v>
      </c>
      <c r="K102" s="107" t="s">
        <v>67</v>
      </c>
      <c r="L102" s="107" t="s">
        <v>67</v>
      </c>
      <c r="M102" s="113" t="s">
        <v>67</v>
      </c>
      <c r="N102" s="113" t="s">
        <v>13</v>
      </c>
      <c r="O102" s="139">
        <v>2.5</v>
      </c>
      <c r="P102" s="139">
        <v>2</v>
      </c>
      <c r="Q102" s="139">
        <v>2.5</v>
      </c>
      <c r="R102" s="139">
        <v>2.2999999999999998</v>
      </c>
      <c r="S102" s="139">
        <v>4</v>
      </c>
      <c r="T102" s="139">
        <v>3.5</v>
      </c>
      <c r="U102" s="139">
        <v>2.5</v>
      </c>
      <c r="V102" s="139">
        <v>3.3</v>
      </c>
      <c r="W102" s="139">
        <v>2.5</v>
      </c>
      <c r="X102" s="139">
        <v>2.5</v>
      </c>
      <c r="Y102" s="139">
        <v>2.5</v>
      </c>
      <c r="Z102" s="139">
        <v>2.5</v>
      </c>
      <c r="AA102" s="139">
        <v>3</v>
      </c>
      <c r="AB102" s="139">
        <v>2.6</v>
      </c>
      <c r="AC102" s="139">
        <v>3.5</v>
      </c>
      <c r="AD102" s="139">
        <v>2.5</v>
      </c>
      <c r="AE102" s="139">
        <v>3</v>
      </c>
      <c r="AF102" s="139">
        <v>2</v>
      </c>
      <c r="AG102" s="139">
        <v>3</v>
      </c>
      <c r="AH102" s="139">
        <v>2.8</v>
      </c>
      <c r="AI102" s="139">
        <v>3.5</v>
      </c>
      <c r="AJ102" s="106">
        <f t="shared" ref="AJ102:AJ179" si="36">AVERAGE(R102,V102,AB102,AH102)</f>
        <v>2.75</v>
      </c>
      <c r="AK102" s="140">
        <v>8.2894337432585736</v>
      </c>
      <c r="AL102" s="139">
        <f t="shared" si="35"/>
        <v>0</v>
      </c>
    </row>
    <row r="103" spans="1:38" x14ac:dyDescent="0.3">
      <c r="A103" s="112">
        <v>2008</v>
      </c>
      <c r="B103" s="108" t="s">
        <v>82</v>
      </c>
      <c r="C103" s="107" t="s">
        <v>67</v>
      </c>
      <c r="D103" s="107" t="s">
        <v>67</v>
      </c>
      <c r="E103" s="107" t="s">
        <v>67</v>
      </c>
      <c r="F103" s="107" t="s">
        <v>67</v>
      </c>
      <c r="G103" s="107" t="s">
        <v>67</v>
      </c>
      <c r="H103" s="107" t="s">
        <v>60</v>
      </c>
      <c r="I103" s="107" t="s">
        <v>60</v>
      </c>
      <c r="J103" s="107" t="s">
        <v>60</v>
      </c>
      <c r="K103" s="107" t="s">
        <v>60</v>
      </c>
      <c r="L103" s="107" t="s">
        <v>60</v>
      </c>
      <c r="M103" s="113" t="s">
        <v>60</v>
      </c>
      <c r="N103" s="107" t="s">
        <v>12</v>
      </c>
      <c r="O103" s="139">
        <v>4.5</v>
      </c>
      <c r="P103" s="139">
        <v>4</v>
      </c>
      <c r="Q103" s="139">
        <v>4</v>
      </c>
      <c r="R103" s="139">
        <v>4.2</v>
      </c>
      <c r="S103" s="139">
        <v>4.5</v>
      </c>
      <c r="T103" s="139">
        <v>3.5</v>
      </c>
      <c r="U103" s="139">
        <v>4</v>
      </c>
      <c r="V103" s="139">
        <v>4</v>
      </c>
      <c r="W103" s="139">
        <v>3.5</v>
      </c>
      <c r="X103" s="139">
        <v>4.5</v>
      </c>
      <c r="Y103" s="139">
        <v>4</v>
      </c>
      <c r="Z103" s="139">
        <v>4</v>
      </c>
      <c r="AA103" s="139">
        <v>3</v>
      </c>
      <c r="AB103" s="139">
        <v>3.8</v>
      </c>
      <c r="AC103" s="139">
        <v>3.5</v>
      </c>
      <c r="AD103" s="139">
        <v>4</v>
      </c>
      <c r="AE103" s="139">
        <v>4.5</v>
      </c>
      <c r="AF103" s="139">
        <v>3.5</v>
      </c>
      <c r="AG103" s="139">
        <v>3.5</v>
      </c>
      <c r="AH103" s="139">
        <v>3.8</v>
      </c>
      <c r="AI103" s="139">
        <v>4</v>
      </c>
      <c r="AJ103" s="106">
        <f t="shared" si="36"/>
        <v>3.95</v>
      </c>
      <c r="AK103" s="140">
        <v>15.17</v>
      </c>
      <c r="AL103" s="139">
        <f t="shared" si="35"/>
        <v>4.9999999999999822E-2</v>
      </c>
    </row>
    <row r="104" spans="1:38" x14ac:dyDescent="0.3">
      <c r="A104" s="112">
        <v>2008</v>
      </c>
      <c r="B104" s="114" t="s">
        <v>83</v>
      </c>
      <c r="C104" s="107" t="s">
        <v>71</v>
      </c>
      <c r="D104" s="107" t="s">
        <v>71</v>
      </c>
      <c r="E104" s="107" t="s">
        <v>71</v>
      </c>
      <c r="F104" s="107" t="s">
        <v>71</v>
      </c>
      <c r="G104" s="107" t="s">
        <v>67</v>
      </c>
      <c r="H104" s="107" t="s">
        <v>67</v>
      </c>
      <c r="I104" s="107" t="s">
        <v>67</v>
      </c>
      <c r="J104" s="107" t="s">
        <v>67</v>
      </c>
      <c r="K104" s="107" t="s">
        <v>67</v>
      </c>
      <c r="L104" s="107" t="s">
        <v>67</v>
      </c>
      <c r="M104" s="113" t="s">
        <v>67</v>
      </c>
      <c r="N104" s="113" t="s">
        <v>13</v>
      </c>
      <c r="O104" s="139">
        <v>3</v>
      </c>
      <c r="P104" s="139">
        <v>2.5</v>
      </c>
      <c r="Q104" s="139">
        <v>1.5</v>
      </c>
      <c r="R104" s="139">
        <v>2.2999999999999998</v>
      </c>
      <c r="S104" s="139">
        <v>4</v>
      </c>
      <c r="T104" s="139">
        <v>1</v>
      </c>
      <c r="U104" s="139">
        <v>2</v>
      </c>
      <c r="V104" s="139">
        <v>2.2999999999999998</v>
      </c>
      <c r="W104" s="139">
        <v>3</v>
      </c>
      <c r="X104" s="139">
        <v>3</v>
      </c>
      <c r="Y104" s="139">
        <v>2.5</v>
      </c>
      <c r="Z104" s="139">
        <v>3.5</v>
      </c>
      <c r="AA104" s="139">
        <v>2</v>
      </c>
      <c r="AB104" s="139">
        <v>2.8</v>
      </c>
      <c r="AC104" s="139">
        <v>2.5</v>
      </c>
      <c r="AD104" s="139">
        <v>4</v>
      </c>
      <c r="AE104" s="139">
        <v>3</v>
      </c>
      <c r="AF104" s="139">
        <v>3</v>
      </c>
      <c r="AG104" s="139">
        <v>3</v>
      </c>
      <c r="AH104" s="139">
        <v>3.1</v>
      </c>
      <c r="AI104" s="139">
        <v>3.5</v>
      </c>
      <c r="AJ104" s="106">
        <f t="shared" si="36"/>
        <v>2.625</v>
      </c>
      <c r="AK104" s="140">
        <v>8.546454077153971</v>
      </c>
      <c r="AL104" s="139">
        <f t="shared" si="35"/>
        <v>0.22500000000000009</v>
      </c>
    </row>
    <row r="105" spans="1:38" x14ac:dyDescent="0.3">
      <c r="A105" s="112">
        <v>2008</v>
      </c>
      <c r="B105" s="108" t="s">
        <v>84</v>
      </c>
      <c r="C105" s="107" t="s">
        <v>67</v>
      </c>
      <c r="D105" s="107" t="s">
        <v>67</v>
      </c>
      <c r="E105" s="107" t="s">
        <v>67</v>
      </c>
      <c r="F105" s="107" t="s">
        <v>67</v>
      </c>
      <c r="G105" s="107" t="s">
        <v>67</v>
      </c>
      <c r="H105" s="107" t="s">
        <v>67</v>
      </c>
      <c r="I105" s="107" t="s">
        <v>67</v>
      </c>
      <c r="J105" s="107" t="s">
        <v>67</v>
      </c>
      <c r="K105" s="107" t="s">
        <v>67</v>
      </c>
      <c r="L105" s="107" t="s">
        <v>67</v>
      </c>
      <c r="M105" s="113" t="s">
        <v>67</v>
      </c>
      <c r="N105" s="141" t="s">
        <v>14</v>
      </c>
      <c r="O105" s="139">
        <v>4</v>
      </c>
      <c r="P105" s="139">
        <v>4</v>
      </c>
      <c r="Q105" s="139">
        <v>3.5</v>
      </c>
      <c r="R105" s="139">
        <v>3.8</v>
      </c>
      <c r="S105" s="139">
        <v>4.5</v>
      </c>
      <c r="T105" s="139">
        <v>3.5</v>
      </c>
      <c r="U105" s="139">
        <v>3.5</v>
      </c>
      <c r="V105" s="139">
        <v>3.8</v>
      </c>
      <c r="W105" s="139">
        <v>4</v>
      </c>
      <c r="X105" s="139">
        <v>4</v>
      </c>
      <c r="Y105" s="139">
        <v>3.5</v>
      </c>
      <c r="Z105" s="139">
        <v>3</v>
      </c>
      <c r="AA105" s="139">
        <v>4</v>
      </c>
      <c r="AB105" s="139">
        <v>3.7</v>
      </c>
      <c r="AC105" s="139">
        <v>3.5</v>
      </c>
      <c r="AD105" s="139">
        <v>4</v>
      </c>
      <c r="AE105" s="139">
        <v>4</v>
      </c>
      <c r="AF105" s="139">
        <v>3.5</v>
      </c>
      <c r="AG105" s="139">
        <v>3.5</v>
      </c>
      <c r="AH105" s="139">
        <v>3.7</v>
      </c>
      <c r="AI105" s="139">
        <v>3.5</v>
      </c>
      <c r="AJ105" s="106">
        <f t="shared" si="36"/>
        <v>3.75</v>
      </c>
      <c r="AK105" s="140">
        <v>13.69</v>
      </c>
      <c r="AL105" s="139">
        <f t="shared" si="35"/>
        <v>7.5000000000000178E-2</v>
      </c>
    </row>
    <row r="106" spans="1:38" x14ac:dyDescent="0.3">
      <c r="A106" s="112">
        <v>2008</v>
      </c>
      <c r="B106" s="108" t="s">
        <v>85</v>
      </c>
      <c r="C106" s="107" t="s">
        <v>59</v>
      </c>
      <c r="D106" s="107" t="s">
        <v>59</v>
      </c>
      <c r="E106" s="107" t="s">
        <v>59</v>
      </c>
      <c r="F106" s="107" t="s">
        <v>59</v>
      </c>
      <c r="G106" s="107" t="s">
        <v>60</v>
      </c>
      <c r="H106" s="107" t="s">
        <v>60</v>
      </c>
      <c r="I106" s="107" t="s">
        <v>60</v>
      </c>
      <c r="J106" s="107" t="s">
        <v>60</v>
      </c>
      <c r="K106" s="107" t="s">
        <v>60</v>
      </c>
      <c r="L106" s="107" t="s">
        <v>60</v>
      </c>
      <c r="M106" s="113" t="s">
        <v>60</v>
      </c>
      <c r="N106" s="107" t="s">
        <v>11</v>
      </c>
      <c r="O106" s="139">
        <v>4.5</v>
      </c>
      <c r="P106" s="139">
        <v>3.5</v>
      </c>
      <c r="Q106" s="139">
        <v>4.5</v>
      </c>
      <c r="R106" s="139">
        <v>4.2</v>
      </c>
      <c r="S106" s="139">
        <v>4</v>
      </c>
      <c r="T106" s="139">
        <v>4.5</v>
      </c>
      <c r="U106" s="139">
        <v>4</v>
      </c>
      <c r="V106" s="139">
        <v>4.2</v>
      </c>
      <c r="W106" s="139">
        <v>3</v>
      </c>
      <c r="X106" s="139">
        <v>3.5</v>
      </c>
      <c r="Y106" s="139">
        <v>3</v>
      </c>
      <c r="Z106" s="139">
        <v>3</v>
      </c>
      <c r="AA106" s="139">
        <v>4</v>
      </c>
      <c r="AB106" s="139">
        <v>3.3</v>
      </c>
      <c r="AC106" s="139">
        <v>3</v>
      </c>
      <c r="AD106" s="139">
        <v>4</v>
      </c>
      <c r="AE106" s="139">
        <v>3.5</v>
      </c>
      <c r="AF106" s="139">
        <v>3.5</v>
      </c>
      <c r="AG106" s="139">
        <v>3</v>
      </c>
      <c r="AH106" s="139">
        <v>3.4</v>
      </c>
      <c r="AI106" s="139">
        <v>3.5</v>
      </c>
      <c r="AJ106" s="106">
        <f t="shared" si="36"/>
        <v>3.7749999999999999</v>
      </c>
      <c r="AK106" s="140">
        <v>12.79</v>
      </c>
      <c r="AL106" s="139">
        <f t="shared" si="35"/>
        <v>4.9999999999999822E-2</v>
      </c>
    </row>
    <row r="107" spans="1:38" x14ac:dyDescent="0.3">
      <c r="A107" s="112">
        <v>2008</v>
      </c>
      <c r="B107" s="114" t="s">
        <v>86</v>
      </c>
      <c r="C107" s="107" t="s">
        <v>58</v>
      </c>
      <c r="D107" s="107" t="s">
        <v>71</v>
      </c>
      <c r="E107" s="107" t="s">
        <v>71</v>
      </c>
      <c r="F107" s="107" t="s">
        <v>71</v>
      </c>
      <c r="G107" s="107" t="s">
        <v>60</v>
      </c>
      <c r="H107" s="107" t="s">
        <v>60</v>
      </c>
      <c r="I107" s="107" t="s">
        <v>60</v>
      </c>
      <c r="J107" s="107" t="s">
        <v>60</v>
      </c>
      <c r="K107" s="107" t="s">
        <v>60</v>
      </c>
      <c r="L107" s="107" t="s">
        <v>60</v>
      </c>
      <c r="M107" s="113" t="s">
        <v>60</v>
      </c>
      <c r="N107" s="113" t="s">
        <v>13</v>
      </c>
      <c r="O107" s="139">
        <v>3</v>
      </c>
      <c r="P107" s="139">
        <v>2</v>
      </c>
      <c r="Q107" s="139">
        <v>3.5</v>
      </c>
      <c r="R107" s="139">
        <v>2.8</v>
      </c>
      <c r="S107" s="139">
        <v>4</v>
      </c>
      <c r="T107" s="139">
        <v>3</v>
      </c>
      <c r="U107" s="139">
        <v>2.5</v>
      </c>
      <c r="V107" s="139">
        <v>3.2</v>
      </c>
      <c r="W107" s="139">
        <v>3.5</v>
      </c>
      <c r="X107" s="139">
        <v>3.5</v>
      </c>
      <c r="Y107" s="139">
        <v>4</v>
      </c>
      <c r="Z107" s="139">
        <v>3.5</v>
      </c>
      <c r="AA107" s="139">
        <v>3</v>
      </c>
      <c r="AB107" s="139">
        <v>3.5</v>
      </c>
      <c r="AC107" s="139">
        <v>3.5</v>
      </c>
      <c r="AD107" s="139">
        <v>4</v>
      </c>
      <c r="AE107" s="139">
        <v>2.5</v>
      </c>
      <c r="AF107" s="139">
        <v>3</v>
      </c>
      <c r="AG107" s="139">
        <v>3</v>
      </c>
      <c r="AH107" s="139">
        <v>3.2</v>
      </c>
      <c r="AI107" s="139">
        <v>3.5</v>
      </c>
      <c r="AJ107" s="106">
        <f t="shared" si="36"/>
        <v>3.1749999999999998</v>
      </c>
      <c r="AK107" s="140">
        <v>10.442200721423839</v>
      </c>
      <c r="AL107" s="139">
        <f t="shared" si="35"/>
        <v>3.1749999999999998</v>
      </c>
    </row>
    <row r="108" spans="1:38" x14ac:dyDescent="0.3">
      <c r="A108" s="112">
        <v>2008</v>
      </c>
      <c r="B108" s="114" t="s">
        <v>87</v>
      </c>
      <c r="C108" s="107" t="s">
        <v>71</v>
      </c>
      <c r="D108" s="107" t="s">
        <v>71</v>
      </c>
      <c r="E108" s="107" t="s">
        <v>71</v>
      </c>
      <c r="F108" s="107" t="s">
        <v>71</v>
      </c>
      <c r="G108" s="107" t="s">
        <v>60</v>
      </c>
      <c r="H108" s="107" t="s">
        <v>60</v>
      </c>
      <c r="I108" s="107" t="s">
        <v>60</v>
      </c>
      <c r="J108" s="107" t="s">
        <v>60</v>
      </c>
      <c r="K108" s="107" t="s">
        <v>60</v>
      </c>
      <c r="L108" s="107" t="s">
        <v>60</v>
      </c>
      <c r="M108" s="113" t="s">
        <v>60</v>
      </c>
      <c r="N108" s="113" t="s">
        <v>13</v>
      </c>
      <c r="O108" s="139">
        <v>4</v>
      </c>
      <c r="P108" s="139">
        <v>3.5</v>
      </c>
      <c r="Q108" s="139">
        <v>4</v>
      </c>
      <c r="R108" s="139">
        <v>3.8</v>
      </c>
      <c r="S108" s="139">
        <v>3.5</v>
      </c>
      <c r="T108" s="139">
        <v>3</v>
      </c>
      <c r="U108" s="139">
        <v>2.5</v>
      </c>
      <c r="V108" s="139">
        <v>3</v>
      </c>
      <c r="W108" s="139">
        <v>2.5</v>
      </c>
      <c r="X108" s="139">
        <v>3</v>
      </c>
      <c r="Y108" s="139">
        <v>2.5</v>
      </c>
      <c r="Z108" s="139">
        <v>2.5</v>
      </c>
      <c r="AA108" s="139">
        <v>1.5</v>
      </c>
      <c r="AB108" s="139">
        <v>2.4</v>
      </c>
      <c r="AC108" s="139">
        <v>3</v>
      </c>
      <c r="AD108" s="139">
        <v>3.5</v>
      </c>
      <c r="AE108" s="139">
        <v>4</v>
      </c>
      <c r="AF108" s="139">
        <v>2.5</v>
      </c>
      <c r="AG108" s="139">
        <v>3</v>
      </c>
      <c r="AH108" s="139">
        <v>3.2</v>
      </c>
      <c r="AI108" s="139">
        <v>3.5</v>
      </c>
      <c r="AJ108" s="106">
        <f t="shared" si="36"/>
        <v>3.0999999999999996</v>
      </c>
      <c r="AK108" s="140">
        <v>10.236146039657767</v>
      </c>
      <c r="AL108" s="139">
        <f t="shared" si="35"/>
        <v>-7.5000000000000178E-2</v>
      </c>
    </row>
    <row r="109" spans="1:38" x14ac:dyDescent="0.3">
      <c r="A109" s="112">
        <v>2008</v>
      </c>
      <c r="B109" s="114" t="s">
        <v>88</v>
      </c>
      <c r="C109" s="107" t="s">
        <v>67</v>
      </c>
      <c r="D109" s="107" t="s">
        <v>67</v>
      </c>
      <c r="E109" s="107" t="s">
        <v>67</v>
      </c>
      <c r="F109" s="107" t="s">
        <v>67</v>
      </c>
      <c r="G109" s="107" t="s">
        <v>67</v>
      </c>
      <c r="H109" s="107" t="s">
        <v>67</v>
      </c>
      <c r="I109" s="107" t="s">
        <v>67</v>
      </c>
      <c r="J109" s="107" t="s">
        <v>67</v>
      </c>
      <c r="K109" s="107" t="s">
        <v>67</v>
      </c>
      <c r="L109" s="107" t="s">
        <v>67</v>
      </c>
      <c r="M109" s="113" t="s">
        <v>67</v>
      </c>
      <c r="N109" s="113" t="s">
        <v>13</v>
      </c>
      <c r="O109" s="139">
        <v>4.5</v>
      </c>
      <c r="P109" s="139">
        <v>4</v>
      </c>
      <c r="Q109" s="139">
        <v>4</v>
      </c>
      <c r="R109" s="139">
        <v>4.2</v>
      </c>
      <c r="S109" s="139">
        <v>4.5</v>
      </c>
      <c r="T109" s="139">
        <v>4.5</v>
      </c>
      <c r="U109" s="139">
        <v>3.5</v>
      </c>
      <c r="V109" s="139">
        <v>4.2</v>
      </c>
      <c r="W109" s="139">
        <v>4.5</v>
      </c>
      <c r="X109" s="139">
        <v>4</v>
      </c>
      <c r="Y109" s="139">
        <v>4.5</v>
      </c>
      <c r="Z109" s="139">
        <v>3.5</v>
      </c>
      <c r="AA109" s="139">
        <v>3.5</v>
      </c>
      <c r="AB109" s="139">
        <v>4</v>
      </c>
      <c r="AC109" s="139">
        <v>4.5</v>
      </c>
      <c r="AD109" s="139">
        <v>4</v>
      </c>
      <c r="AE109" s="139">
        <v>4.5</v>
      </c>
      <c r="AF109" s="139">
        <v>4.5</v>
      </c>
      <c r="AG109" s="139">
        <v>4.5</v>
      </c>
      <c r="AH109" s="139">
        <v>4.4000000000000004</v>
      </c>
      <c r="AI109" s="139">
        <v>3</v>
      </c>
      <c r="AJ109" s="106">
        <f t="shared" si="36"/>
        <v>4.2</v>
      </c>
      <c r="AK109" s="140">
        <v>16.457372650388706</v>
      </c>
      <c r="AL109" s="139">
        <f t="shared" si="35"/>
        <v>0</v>
      </c>
    </row>
    <row r="110" spans="1:38" x14ac:dyDescent="0.3">
      <c r="A110" s="112">
        <v>2008</v>
      </c>
      <c r="B110" s="114" t="s">
        <v>89</v>
      </c>
      <c r="C110" s="107" t="s">
        <v>67</v>
      </c>
      <c r="D110" s="107" t="s">
        <v>67</v>
      </c>
      <c r="E110" s="107" t="s">
        <v>67</v>
      </c>
      <c r="F110" s="107" t="s">
        <v>67</v>
      </c>
      <c r="G110" s="107" t="s">
        <v>67</v>
      </c>
      <c r="H110" s="107" t="s">
        <v>67</v>
      </c>
      <c r="I110" s="107" t="s">
        <v>67</v>
      </c>
      <c r="J110" s="107" t="s">
        <v>67</v>
      </c>
      <c r="K110" s="107" t="s">
        <v>67</v>
      </c>
      <c r="L110" s="107" t="s">
        <v>67</v>
      </c>
      <c r="M110" s="113" t="s">
        <v>67</v>
      </c>
      <c r="N110" s="113" t="s">
        <v>13</v>
      </c>
      <c r="O110" s="139">
        <v>3.5</v>
      </c>
      <c r="P110" s="139">
        <v>3.5</v>
      </c>
      <c r="Q110" s="139">
        <v>3</v>
      </c>
      <c r="R110" s="139">
        <v>3.3</v>
      </c>
      <c r="S110" s="139">
        <v>4</v>
      </c>
      <c r="T110" s="139">
        <v>3.5</v>
      </c>
      <c r="U110" s="139">
        <v>2.5</v>
      </c>
      <c r="V110" s="139">
        <v>3.3</v>
      </c>
      <c r="W110" s="139">
        <v>2.5</v>
      </c>
      <c r="X110" s="139">
        <v>3</v>
      </c>
      <c r="Y110" s="139">
        <v>2.5</v>
      </c>
      <c r="Z110" s="139">
        <v>2.5</v>
      </c>
      <c r="AA110" s="139">
        <v>2.5</v>
      </c>
      <c r="AB110" s="139">
        <v>2.6</v>
      </c>
      <c r="AC110" s="139">
        <v>3</v>
      </c>
      <c r="AD110" s="139">
        <v>3.5</v>
      </c>
      <c r="AE110" s="139">
        <v>3</v>
      </c>
      <c r="AF110" s="139">
        <v>2.5</v>
      </c>
      <c r="AG110" s="139">
        <v>3</v>
      </c>
      <c r="AH110" s="139">
        <v>3</v>
      </c>
      <c r="AI110" s="139">
        <v>3.5</v>
      </c>
      <c r="AJ110" s="106">
        <f t="shared" si="36"/>
        <v>3.05</v>
      </c>
      <c r="AK110" s="140">
        <v>9.6206245977306857</v>
      </c>
      <c r="AL110" s="139">
        <f t="shared" si="35"/>
        <v>-2.5000000000000355E-2</v>
      </c>
    </row>
    <row r="111" spans="1:38" x14ac:dyDescent="0.3">
      <c r="A111" s="112">
        <v>2008</v>
      </c>
      <c r="B111" s="108" t="s">
        <v>90</v>
      </c>
      <c r="C111" s="107" t="s">
        <v>59</v>
      </c>
      <c r="D111" s="107" t="s">
        <v>59</v>
      </c>
      <c r="E111" s="107" t="s">
        <v>59</v>
      </c>
      <c r="F111" s="107" t="s">
        <v>59</v>
      </c>
      <c r="G111" s="107" t="s">
        <v>60</v>
      </c>
      <c r="H111" s="107" t="s">
        <v>60</v>
      </c>
      <c r="I111" s="107" t="s">
        <v>60</v>
      </c>
      <c r="J111" s="107" t="s">
        <v>60</v>
      </c>
      <c r="K111" s="107" t="s">
        <v>63</v>
      </c>
      <c r="L111" s="107" t="s">
        <v>62</v>
      </c>
      <c r="M111" s="113" t="s">
        <v>60</v>
      </c>
      <c r="N111" s="141" t="s">
        <v>14</v>
      </c>
      <c r="O111" s="139">
        <v>3.5</v>
      </c>
      <c r="P111" s="139">
        <v>2.5</v>
      </c>
      <c r="Q111" s="139">
        <v>3</v>
      </c>
      <c r="R111" s="139">
        <v>3</v>
      </c>
      <c r="S111" s="139">
        <v>3.5</v>
      </c>
      <c r="T111" s="139">
        <v>4</v>
      </c>
      <c r="U111" s="139">
        <v>3.5</v>
      </c>
      <c r="V111" s="139">
        <v>3.7</v>
      </c>
      <c r="W111" s="139">
        <v>4</v>
      </c>
      <c r="X111" s="139">
        <v>4</v>
      </c>
      <c r="Y111" s="139">
        <v>4</v>
      </c>
      <c r="Z111" s="139">
        <v>3.5</v>
      </c>
      <c r="AA111" s="139">
        <v>3.5</v>
      </c>
      <c r="AB111" s="139">
        <v>3.8</v>
      </c>
      <c r="AC111" s="139">
        <v>3</v>
      </c>
      <c r="AD111" s="139">
        <v>4</v>
      </c>
      <c r="AE111" s="139">
        <v>3.5</v>
      </c>
      <c r="AF111" s="139">
        <v>3</v>
      </c>
      <c r="AG111" s="139">
        <v>3</v>
      </c>
      <c r="AH111" s="139">
        <v>3.3</v>
      </c>
      <c r="AI111" s="139">
        <v>3.5</v>
      </c>
      <c r="AJ111" s="106">
        <f t="shared" si="36"/>
        <v>3.45</v>
      </c>
      <c r="AK111" s="140">
        <v>11.52</v>
      </c>
      <c r="AL111" s="139">
        <f t="shared" si="35"/>
        <v>-4.9999999999999822E-2</v>
      </c>
    </row>
    <row r="112" spans="1:38" x14ac:dyDescent="0.3">
      <c r="A112" s="112">
        <v>2008</v>
      </c>
      <c r="B112" s="108" t="s">
        <v>91</v>
      </c>
      <c r="C112" s="107" t="s">
        <v>67</v>
      </c>
      <c r="D112" s="107" t="s">
        <v>67</v>
      </c>
      <c r="E112" s="107" t="s">
        <v>67</v>
      </c>
      <c r="F112" s="107" t="s">
        <v>67</v>
      </c>
      <c r="G112" s="107" t="s">
        <v>67</v>
      </c>
      <c r="H112" s="107" t="s">
        <v>67</v>
      </c>
      <c r="I112" s="107" t="s">
        <v>67</v>
      </c>
      <c r="J112" s="107" t="s">
        <v>67</v>
      </c>
      <c r="K112" s="107" t="s">
        <v>67</v>
      </c>
      <c r="L112" s="107" t="s">
        <v>67</v>
      </c>
      <c r="M112" s="113" t="s">
        <v>67</v>
      </c>
      <c r="N112" s="107" t="s">
        <v>11</v>
      </c>
      <c r="O112" s="139">
        <v>4</v>
      </c>
      <c r="P112" s="139">
        <v>4</v>
      </c>
      <c r="Q112" s="139">
        <v>3.5</v>
      </c>
      <c r="R112" s="139">
        <v>3.8</v>
      </c>
      <c r="S112" s="139">
        <v>4</v>
      </c>
      <c r="T112" s="139">
        <v>3.5</v>
      </c>
      <c r="U112" s="139">
        <v>3</v>
      </c>
      <c r="V112" s="139">
        <v>3.5</v>
      </c>
      <c r="W112" s="139">
        <v>3.5</v>
      </c>
      <c r="X112" s="139">
        <v>3.5</v>
      </c>
      <c r="Y112" s="139">
        <v>3.5</v>
      </c>
      <c r="Z112" s="139">
        <v>3.5</v>
      </c>
      <c r="AA112" s="139">
        <v>3</v>
      </c>
      <c r="AB112" s="139">
        <v>3.4</v>
      </c>
      <c r="AC112" s="139">
        <v>3</v>
      </c>
      <c r="AD112" s="139">
        <v>4</v>
      </c>
      <c r="AE112" s="139">
        <v>3</v>
      </c>
      <c r="AF112" s="139">
        <v>3</v>
      </c>
      <c r="AG112" s="139">
        <v>2.5</v>
      </c>
      <c r="AH112" s="139">
        <v>3.1</v>
      </c>
      <c r="AI112" s="139">
        <v>4</v>
      </c>
      <c r="AJ112" s="106">
        <f t="shared" si="36"/>
        <v>3.4499999999999997</v>
      </c>
      <c r="AK112" s="140">
        <v>11.47</v>
      </c>
      <c r="AL112" s="139">
        <f t="shared" si="35"/>
        <v>-5.0000000000000266E-2</v>
      </c>
    </row>
    <row r="113" spans="1:38" x14ac:dyDescent="0.3">
      <c r="A113" s="112">
        <v>2008</v>
      </c>
      <c r="B113" s="114" t="s">
        <v>92</v>
      </c>
      <c r="C113" s="107" t="s">
        <v>67</v>
      </c>
      <c r="D113" s="107" t="s">
        <v>67</v>
      </c>
      <c r="E113" s="107" t="s">
        <v>67</v>
      </c>
      <c r="F113" s="107" t="s">
        <v>67</v>
      </c>
      <c r="G113" s="107" t="s">
        <v>67</v>
      </c>
      <c r="H113" s="107" t="s">
        <v>60</v>
      </c>
      <c r="I113" s="107" t="s">
        <v>60</v>
      </c>
      <c r="J113" s="107" t="s">
        <v>60</v>
      </c>
      <c r="K113" s="107" t="s">
        <v>60</v>
      </c>
      <c r="L113" s="107" t="s">
        <v>60</v>
      </c>
      <c r="M113" s="113" t="s">
        <v>60</v>
      </c>
      <c r="N113" s="113" t="s">
        <v>13</v>
      </c>
      <c r="O113" s="139">
        <v>3.5</v>
      </c>
      <c r="P113" s="139">
        <v>3</v>
      </c>
      <c r="Q113" s="139">
        <v>4</v>
      </c>
      <c r="R113" s="139">
        <v>3.5</v>
      </c>
      <c r="S113" s="139">
        <v>3.5</v>
      </c>
      <c r="T113" s="139">
        <v>2</v>
      </c>
      <c r="U113" s="139">
        <v>1.5</v>
      </c>
      <c r="V113" s="139">
        <v>2.2999999999999998</v>
      </c>
      <c r="W113" s="139">
        <v>2.5</v>
      </c>
      <c r="X113" s="139">
        <v>3.5</v>
      </c>
      <c r="Y113" s="139">
        <v>2.5</v>
      </c>
      <c r="Z113" s="139">
        <v>3</v>
      </c>
      <c r="AA113" s="139">
        <v>2</v>
      </c>
      <c r="AB113" s="139">
        <v>2.7</v>
      </c>
      <c r="AC113" s="139">
        <v>1.5</v>
      </c>
      <c r="AD113" s="139">
        <v>3</v>
      </c>
      <c r="AE113" s="139">
        <v>3</v>
      </c>
      <c r="AF113" s="139">
        <v>2.5</v>
      </c>
      <c r="AG113" s="139">
        <v>2</v>
      </c>
      <c r="AH113" s="139">
        <v>2.4</v>
      </c>
      <c r="AI113" s="139">
        <v>3.5</v>
      </c>
      <c r="AJ113" s="106">
        <f t="shared" si="36"/>
        <v>2.7250000000000001</v>
      </c>
      <c r="AK113" s="140">
        <v>7.2649039049169071</v>
      </c>
      <c r="AL113" s="139">
        <f t="shared" si="35"/>
        <v>-0.30000000000000027</v>
      </c>
    </row>
    <row r="114" spans="1:38" x14ac:dyDescent="0.3">
      <c r="A114" s="112">
        <v>2008</v>
      </c>
      <c r="B114" s="114" t="s">
        <v>93</v>
      </c>
      <c r="C114" s="107" t="s">
        <v>59</v>
      </c>
      <c r="D114" s="107" t="s">
        <v>59</v>
      </c>
      <c r="E114" s="107" t="s">
        <v>59</v>
      </c>
      <c r="F114" s="107" t="s">
        <v>59</v>
      </c>
      <c r="G114" s="107" t="s">
        <v>67</v>
      </c>
      <c r="H114" s="107" t="s">
        <v>67</v>
      </c>
      <c r="I114" s="107" t="s">
        <v>67</v>
      </c>
      <c r="J114" s="107" t="s">
        <v>67</v>
      </c>
      <c r="K114" s="107" t="s">
        <v>67</v>
      </c>
      <c r="L114" s="107" t="s">
        <v>67</v>
      </c>
      <c r="M114" s="113" t="s">
        <v>67</v>
      </c>
      <c r="N114" s="113" t="s">
        <v>13</v>
      </c>
      <c r="O114" s="139">
        <v>3</v>
      </c>
      <c r="P114" s="139">
        <v>3.5</v>
      </c>
      <c r="Q114" s="139">
        <v>3</v>
      </c>
      <c r="R114" s="139">
        <v>3.2</v>
      </c>
      <c r="S114" s="139">
        <v>3</v>
      </c>
      <c r="T114" s="139">
        <v>4</v>
      </c>
      <c r="U114" s="139">
        <v>3</v>
      </c>
      <c r="V114" s="139">
        <v>3.3</v>
      </c>
      <c r="W114" s="139">
        <v>3</v>
      </c>
      <c r="X114" s="139">
        <v>3</v>
      </c>
      <c r="Y114" s="139">
        <v>4</v>
      </c>
      <c r="Z114" s="139">
        <v>2.5</v>
      </c>
      <c r="AA114" s="139">
        <v>3</v>
      </c>
      <c r="AB114" s="139">
        <v>3.1</v>
      </c>
      <c r="AC114" s="139">
        <v>3.5</v>
      </c>
      <c r="AD114" s="139">
        <v>3.5</v>
      </c>
      <c r="AE114" s="139">
        <v>3.5</v>
      </c>
      <c r="AF114" s="139">
        <v>3.5</v>
      </c>
      <c r="AG114" s="139">
        <v>3.5</v>
      </c>
      <c r="AH114" s="139">
        <v>3.5</v>
      </c>
      <c r="AI114" s="139">
        <v>3.5</v>
      </c>
      <c r="AJ114" s="106">
        <f t="shared" si="36"/>
        <v>3.2749999999999999</v>
      </c>
      <c r="AK114" s="140">
        <v>11.505180657767678</v>
      </c>
      <c r="AL114" s="139">
        <f t="shared" si="35"/>
        <v>0</v>
      </c>
    </row>
    <row r="115" spans="1:38" x14ac:dyDescent="0.3">
      <c r="A115" s="112">
        <v>2008</v>
      </c>
      <c r="B115" s="114" t="s">
        <v>94</v>
      </c>
      <c r="C115" s="107" t="s">
        <v>67</v>
      </c>
      <c r="D115" s="107" t="s">
        <v>67</v>
      </c>
      <c r="E115" s="107" t="s">
        <v>67</v>
      </c>
      <c r="F115" s="107" t="s">
        <v>67</v>
      </c>
      <c r="G115" s="107" t="s">
        <v>67</v>
      </c>
      <c r="H115" s="107" t="s">
        <v>67</v>
      </c>
      <c r="I115" s="107" t="s">
        <v>67</v>
      </c>
      <c r="J115" s="107" t="s">
        <v>67</v>
      </c>
      <c r="K115" s="107" t="s">
        <v>67</v>
      </c>
      <c r="L115" s="107" t="s">
        <v>67</v>
      </c>
      <c r="M115" s="113" t="s">
        <v>67</v>
      </c>
      <c r="N115" s="113" t="s">
        <v>13</v>
      </c>
      <c r="O115" s="139">
        <v>3.5</v>
      </c>
      <c r="P115" s="139">
        <v>3.5</v>
      </c>
      <c r="Q115" s="139">
        <v>3</v>
      </c>
      <c r="R115" s="139">
        <v>3.3</v>
      </c>
      <c r="S115" s="139">
        <v>2.5</v>
      </c>
      <c r="T115" s="139">
        <v>2.5</v>
      </c>
      <c r="U115" s="139">
        <v>2.5</v>
      </c>
      <c r="V115" s="139">
        <v>2.5</v>
      </c>
      <c r="W115" s="139">
        <v>3.5</v>
      </c>
      <c r="X115" s="139">
        <v>3.5</v>
      </c>
      <c r="Y115" s="139">
        <v>4</v>
      </c>
      <c r="Z115" s="139">
        <v>3</v>
      </c>
      <c r="AA115" s="139">
        <v>3</v>
      </c>
      <c r="AB115" s="139">
        <v>3.4</v>
      </c>
      <c r="AC115" s="139">
        <v>4</v>
      </c>
      <c r="AD115" s="139">
        <v>3</v>
      </c>
      <c r="AE115" s="139">
        <v>2.5</v>
      </c>
      <c r="AF115" s="139">
        <v>3</v>
      </c>
      <c r="AG115" s="139">
        <v>3</v>
      </c>
      <c r="AH115" s="139">
        <v>3.1</v>
      </c>
      <c r="AI115" s="139">
        <v>3.5</v>
      </c>
      <c r="AJ115" s="106">
        <f t="shared" si="36"/>
        <v>3.0749999999999997</v>
      </c>
      <c r="AK115" s="140">
        <v>9.9162664759184604</v>
      </c>
      <c r="AL115" s="139">
        <f t="shared" si="35"/>
        <v>0</v>
      </c>
    </row>
    <row r="116" spans="1:38" x14ac:dyDescent="0.3">
      <c r="A116" s="112">
        <v>2008</v>
      </c>
      <c r="B116" s="108" t="s">
        <v>95</v>
      </c>
      <c r="C116" s="107" t="s">
        <v>71</v>
      </c>
      <c r="D116" s="107" t="s">
        <v>71</v>
      </c>
      <c r="E116" s="107" t="s">
        <v>71</v>
      </c>
      <c r="F116" s="107" t="s">
        <v>71</v>
      </c>
      <c r="G116" s="107" t="s">
        <v>60</v>
      </c>
      <c r="H116" s="107" t="s">
        <v>60</v>
      </c>
      <c r="I116" s="107" t="s">
        <v>60</v>
      </c>
      <c r="J116" s="107" t="s">
        <v>60</v>
      </c>
      <c r="K116" s="107" t="s">
        <v>60</v>
      </c>
      <c r="L116" s="107" t="s">
        <v>60</v>
      </c>
      <c r="M116" s="113" t="s">
        <v>60</v>
      </c>
      <c r="N116" s="107" t="s">
        <v>11</v>
      </c>
      <c r="O116" s="139">
        <v>4.5</v>
      </c>
      <c r="P116" s="139">
        <v>4.5</v>
      </c>
      <c r="Q116" s="139">
        <v>4.5</v>
      </c>
      <c r="R116" s="139">
        <v>4.5</v>
      </c>
      <c r="S116" s="139">
        <v>3.5</v>
      </c>
      <c r="T116" s="139">
        <v>3</v>
      </c>
      <c r="U116" s="139">
        <v>3.5</v>
      </c>
      <c r="V116" s="139">
        <v>3.3</v>
      </c>
      <c r="W116" s="139">
        <v>4</v>
      </c>
      <c r="X116" s="139">
        <v>4</v>
      </c>
      <c r="Y116" s="139">
        <v>4</v>
      </c>
      <c r="Z116" s="139">
        <v>4</v>
      </c>
      <c r="AA116" s="139">
        <v>4.5</v>
      </c>
      <c r="AB116" s="139">
        <v>4.0999999999999996</v>
      </c>
      <c r="AC116" s="139">
        <v>3.5</v>
      </c>
      <c r="AD116" s="139">
        <v>4</v>
      </c>
      <c r="AE116" s="139">
        <v>4</v>
      </c>
      <c r="AF116" s="139">
        <v>2.5</v>
      </c>
      <c r="AG116" s="139">
        <v>2.5</v>
      </c>
      <c r="AH116" s="139">
        <v>3.3</v>
      </c>
      <c r="AI116" s="139">
        <v>3</v>
      </c>
      <c r="AJ116" s="106">
        <f t="shared" si="36"/>
        <v>3.8</v>
      </c>
      <c r="AK116" s="140">
        <v>12.06</v>
      </c>
      <c r="AL116" s="139">
        <f t="shared" si="35"/>
        <v>0.5</v>
      </c>
    </row>
    <row r="117" spans="1:38" x14ac:dyDescent="0.3">
      <c r="A117" s="112">
        <v>2008</v>
      </c>
      <c r="B117" s="114" t="s">
        <v>96</v>
      </c>
      <c r="C117" s="107" t="s">
        <v>67</v>
      </c>
      <c r="D117" s="107" t="s">
        <v>67</v>
      </c>
      <c r="E117" s="107" t="s">
        <v>67</v>
      </c>
      <c r="F117" s="107" t="s">
        <v>67</v>
      </c>
      <c r="G117" s="107" t="s">
        <v>67</v>
      </c>
      <c r="H117" s="107" t="s">
        <v>67</v>
      </c>
      <c r="I117" s="107" t="s">
        <v>67</v>
      </c>
      <c r="J117" s="107" t="s">
        <v>67</v>
      </c>
      <c r="K117" s="107" t="s">
        <v>67</v>
      </c>
      <c r="L117" s="107" t="s">
        <v>67</v>
      </c>
      <c r="M117" s="113" t="s">
        <v>67</v>
      </c>
      <c r="N117" s="113" t="s">
        <v>13</v>
      </c>
      <c r="O117" s="139">
        <v>4</v>
      </c>
      <c r="P117" s="139">
        <v>3.5</v>
      </c>
      <c r="Q117" s="139">
        <v>4</v>
      </c>
      <c r="R117" s="139">
        <v>3.8</v>
      </c>
      <c r="S117" s="139">
        <v>2.5</v>
      </c>
      <c r="T117" s="139">
        <v>3.5</v>
      </c>
      <c r="U117" s="139">
        <v>3</v>
      </c>
      <c r="V117" s="139">
        <v>3</v>
      </c>
      <c r="W117" s="139">
        <v>3</v>
      </c>
      <c r="X117" s="139">
        <v>3</v>
      </c>
      <c r="Y117" s="139">
        <v>2.5</v>
      </c>
      <c r="Z117" s="139">
        <v>2.5</v>
      </c>
      <c r="AA117" s="139">
        <v>3</v>
      </c>
      <c r="AB117" s="139">
        <v>2.8</v>
      </c>
      <c r="AC117" s="139">
        <v>3</v>
      </c>
      <c r="AD117" s="139">
        <v>3.5</v>
      </c>
      <c r="AE117" s="139">
        <v>3</v>
      </c>
      <c r="AF117" s="139">
        <v>3.5</v>
      </c>
      <c r="AG117" s="139">
        <v>3</v>
      </c>
      <c r="AH117" s="139">
        <v>3.2</v>
      </c>
      <c r="AI117" s="139">
        <v>3.5</v>
      </c>
      <c r="AJ117" s="106">
        <f t="shared" si="36"/>
        <v>3.2</v>
      </c>
      <c r="AK117" s="140">
        <v>10.54457608761637</v>
      </c>
      <c r="AL117" s="139">
        <f t="shared" si="35"/>
        <v>7.5000000000000622E-2</v>
      </c>
    </row>
    <row r="118" spans="1:38" x14ac:dyDescent="0.3">
      <c r="A118" s="112">
        <v>2008</v>
      </c>
      <c r="B118" s="108" t="s">
        <v>97</v>
      </c>
      <c r="C118" s="107" t="s">
        <v>59</v>
      </c>
      <c r="D118" s="107" t="s">
        <v>59</v>
      </c>
      <c r="E118" s="107" t="s">
        <v>59</v>
      </c>
      <c r="F118" s="107" t="s">
        <v>59</v>
      </c>
      <c r="G118" s="107" t="s">
        <v>60</v>
      </c>
      <c r="H118" s="107" t="s">
        <v>60</v>
      </c>
      <c r="I118" s="107" t="s">
        <v>60</v>
      </c>
      <c r="J118" s="107" t="s">
        <v>60</v>
      </c>
      <c r="K118" s="107" t="s">
        <v>62</v>
      </c>
      <c r="L118" s="107" t="s">
        <v>62</v>
      </c>
      <c r="M118" s="113" t="s">
        <v>62</v>
      </c>
      <c r="N118" s="107" t="s">
        <v>15</v>
      </c>
      <c r="O118" s="139">
        <v>4.5</v>
      </c>
      <c r="P118" s="139">
        <v>4.5</v>
      </c>
      <c r="Q118" s="139">
        <v>4.5</v>
      </c>
      <c r="R118" s="139">
        <v>4.5</v>
      </c>
      <c r="S118" s="139">
        <v>3.5</v>
      </c>
      <c r="T118" s="139">
        <v>4</v>
      </c>
      <c r="U118" s="139">
        <v>4</v>
      </c>
      <c r="V118" s="139">
        <v>3.8</v>
      </c>
      <c r="W118" s="139">
        <v>4.5</v>
      </c>
      <c r="X118" s="139">
        <v>5</v>
      </c>
      <c r="Y118" s="139">
        <v>4</v>
      </c>
      <c r="Z118" s="139">
        <v>4</v>
      </c>
      <c r="AA118" s="139">
        <v>4</v>
      </c>
      <c r="AB118" s="139">
        <v>4.3</v>
      </c>
      <c r="AC118" s="139">
        <v>4</v>
      </c>
      <c r="AD118" s="139">
        <v>4</v>
      </c>
      <c r="AE118" s="139">
        <v>4</v>
      </c>
      <c r="AF118" s="139">
        <v>4</v>
      </c>
      <c r="AG118" s="139">
        <v>4</v>
      </c>
      <c r="AH118" s="139">
        <v>4</v>
      </c>
      <c r="AI118" s="139">
        <v>3.5</v>
      </c>
      <c r="AJ118" s="106">
        <f t="shared" si="36"/>
        <v>4.1500000000000004</v>
      </c>
      <c r="AK118" s="140">
        <v>15.94</v>
      </c>
      <c r="AL118" s="139">
        <f t="shared" si="35"/>
        <v>-7.4999999999999289E-2</v>
      </c>
    </row>
    <row r="119" spans="1:38" ht="13.95" customHeight="1" x14ac:dyDescent="0.3">
      <c r="A119" s="142">
        <v>2008</v>
      </c>
      <c r="B119" s="143" t="s">
        <v>98</v>
      </c>
      <c r="C119" s="144" t="s">
        <v>99</v>
      </c>
      <c r="D119" s="144" t="s">
        <v>99</v>
      </c>
      <c r="E119" s="144" t="s">
        <v>99</v>
      </c>
      <c r="F119" s="144" t="s">
        <v>99</v>
      </c>
      <c r="G119" s="144" t="s">
        <v>99</v>
      </c>
      <c r="H119" s="144" t="s">
        <v>99</v>
      </c>
      <c r="I119" s="144" t="s">
        <v>99</v>
      </c>
      <c r="J119" s="144" t="s">
        <v>99</v>
      </c>
      <c r="K119" s="144" t="s">
        <v>99</v>
      </c>
      <c r="L119" s="144" t="s">
        <v>99</v>
      </c>
      <c r="M119" s="144" t="s">
        <v>99</v>
      </c>
      <c r="N119" s="144" t="s">
        <v>100</v>
      </c>
      <c r="O119" s="145">
        <f>AVERAGE(O91,O94,O95,O97,O98,O99,O100,O103,O105,O109,O110,O112,O113,O115,O117)</f>
        <v>3.8666666666666667</v>
      </c>
      <c r="P119" s="145">
        <f>MROUND(AVERAGE(P91,P94,P95,P97,P98,P99,P100,P103,P105,P109,P110,P112,P113,P115,P117),0.1)</f>
        <v>3.5</v>
      </c>
      <c r="Q119" s="145">
        <f t="shared" ref="Q119:AH119" si="37">MROUND(AVERAGE(Q91,Q94,Q95,Q97,Q98,Q99,Q100,Q103,Q105,Q109,Q110,Q112,Q113,Q115,Q117),0.1)</f>
        <v>3.7</v>
      </c>
      <c r="R119" s="145">
        <f>MROUND(AVERAGE(R91,R94,R95,R97,R98,R99,R100,R103,R105,R109,R110,R112,R113,R115,R117),0.1)</f>
        <v>3.7</v>
      </c>
      <c r="S119" s="145">
        <f t="shared" si="37"/>
        <v>3.6</v>
      </c>
      <c r="T119" s="145">
        <f t="shared" si="37"/>
        <v>3.2</v>
      </c>
      <c r="U119" s="145">
        <f t="shared" si="37"/>
        <v>3.1</v>
      </c>
      <c r="V119" s="145">
        <f t="shared" si="37"/>
        <v>3.3000000000000003</v>
      </c>
      <c r="W119" s="145">
        <f t="shared" si="37"/>
        <v>3.5</v>
      </c>
      <c r="X119" s="145">
        <f t="shared" si="37"/>
        <v>3.6</v>
      </c>
      <c r="Y119" s="145">
        <f t="shared" si="37"/>
        <v>3.5</v>
      </c>
      <c r="Z119" s="145">
        <f t="shared" si="37"/>
        <v>3.2</v>
      </c>
      <c r="AA119" s="145">
        <f t="shared" si="37"/>
        <v>3.1</v>
      </c>
      <c r="AB119" s="145">
        <f t="shared" si="37"/>
        <v>3.4000000000000004</v>
      </c>
      <c r="AC119" s="145">
        <f t="shared" si="37"/>
        <v>3.1</v>
      </c>
      <c r="AD119" s="145">
        <f t="shared" si="37"/>
        <v>3.6</v>
      </c>
      <c r="AE119" s="145">
        <f t="shared" si="37"/>
        <v>3.5</v>
      </c>
      <c r="AF119" s="145">
        <f t="shared" si="37"/>
        <v>3.2</v>
      </c>
      <c r="AG119" s="145">
        <f t="shared" si="37"/>
        <v>3.1</v>
      </c>
      <c r="AH119" s="145">
        <f t="shared" si="37"/>
        <v>3.3000000000000003</v>
      </c>
      <c r="AI119" s="145">
        <f t="shared" ref="AI119:AJ119" si="38">AVERAGE(AI91,AI94,AI95,AI97,AI98,AI99,AI100,AI103,AI105,AI109,AI110,AI112,AI113,AI115,AI117)</f>
        <v>3.5</v>
      </c>
      <c r="AJ119" s="146">
        <f t="shared" si="38"/>
        <v>3.4200000000000004</v>
      </c>
      <c r="AK119" s="147">
        <f t="shared" ref="AK119" si="39">MROUND(AVERAGE(AK91,AK94,AK95,AK97,AK98,AK99,AK100,AK103,AK105,AK109,AK110,AK112,AK113,AK115,AK117),0.1)</f>
        <v>11.5</v>
      </c>
      <c r="AL119" s="145">
        <f t="shared" si="35"/>
        <v>-6.2142857142857277E-2</v>
      </c>
    </row>
    <row r="120" spans="1:38" x14ac:dyDescent="0.3">
      <c r="A120" s="142">
        <v>2008</v>
      </c>
      <c r="B120" s="143" t="s">
        <v>101</v>
      </c>
      <c r="C120" s="144" t="s">
        <v>99</v>
      </c>
      <c r="D120" s="144" t="s">
        <v>99</v>
      </c>
      <c r="E120" s="144" t="s">
        <v>99</v>
      </c>
      <c r="F120" s="144" t="s">
        <v>99</v>
      </c>
      <c r="G120" s="144" t="s">
        <v>99</v>
      </c>
      <c r="H120" s="144" t="s">
        <v>99</v>
      </c>
      <c r="I120" s="144" t="s">
        <v>99</v>
      </c>
      <c r="J120" s="144" t="s">
        <v>99</v>
      </c>
      <c r="K120" s="144" t="s">
        <v>99</v>
      </c>
      <c r="L120" s="144" t="s">
        <v>99</v>
      </c>
      <c r="M120" s="144" t="s">
        <v>99</v>
      </c>
      <c r="N120" s="144" t="s">
        <v>102</v>
      </c>
      <c r="O120" s="145">
        <f>AVERAGE(O92,O93,O96,O101,O102,O104,O114,O106,O107,O108,O111,O116,O118)</f>
        <v>3.7307692307692308</v>
      </c>
      <c r="P120" s="145">
        <f>MROUND(AVERAGE(P92,P93,P96,P101,P102,P104,P114,P106,P107,P108,P111,P116,P118),0.1)</f>
        <v>3.3000000000000003</v>
      </c>
      <c r="Q120" s="145">
        <f t="shared" ref="Q120:AH120" si="40">MROUND(AVERAGE(Q92,Q93,Q96,Q101,Q102,Q104,Q114,Q106,Q107,Q108,Q111,Q116,Q118),0.1)</f>
        <v>3.7</v>
      </c>
      <c r="R120" s="145">
        <f t="shared" si="40"/>
        <v>3.6</v>
      </c>
      <c r="S120" s="145">
        <f t="shared" si="40"/>
        <v>3.8000000000000003</v>
      </c>
      <c r="T120" s="145">
        <f t="shared" si="40"/>
        <v>3.3000000000000003</v>
      </c>
      <c r="U120" s="145">
        <f t="shared" si="40"/>
        <v>3.3000000000000003</v>
      </c>
      <c r="V120" s="145">
        <f t="shared" si="40"/>
        <v>3.5</v>
      </c>
      <c r="W120" s="145">
        <f t="shared" si="40"/>
        <v>3.5</v>
      </c>
      <c r="X120" s="145">
        <f t="shared" si="40"/>
        <v>3.7</v>
      </c>
      <c r="Y120" s="145">
        <f t="shared" si="40"/>
        <v>3.5</v>
      </c>
      <c r="Z120" s="145">
        <f t="shared" si="40"/>
        <v>3.4000000000000004</v>
      </c>
      <c r="AA120" s="145">
        <f t="shared" si="40"/>
        <v>3.3000000000000003</v>
      </c>
      <c r="AB120" s="145">
        <f t="shared" si="40"/>
        <v>3.5</v>
      </c>
      <c r="AC120" s="145">
        <f t="shared" si="40"/>
        <v>3.4000000000000004</v>
      </c>
      <c r="AD120" s="145">
        <f t="shared" si="40"/>
        <v>3.7</v>
      </c>
      <c r="AE120" s="145">
        <f t="shared" si="40"/>
        <v>3.5</v>
      </c>
      <c r="AF120" s="145">
        <f t="shared" si="40"/>
        <v>3.1</v>
      </c>
      <c r="AG120" s="145">
        <f t="shared" si="40"/>
        <v>3.2</v>
      </c>
      <c r="AH120" s="145">
        <f t="shared" si="40"/>
        <v>3.4000000000000004</v>
      </c>
      <c r="AI120" s="145">
        <f t="shared" ref="AI120:AJ120" si="41">AVERAGE(AI92,AI93,AI96,AI101,AI102,AI104,AI114,AI106,AI107,AI108,AI111,AI116,AI118)</f>
        <v>3.4615384615384617</v>
      </c>
      <c r="AJ120" s="146">
        <f t="shared" si="41"/>
        <v>3.4730769230769223</v>
      </c>
      <c r="AK120" s="147">
        <f t="shared" ref="AK120" si="42">MROUND(AVERAGE(AK92,AK93,AK96,AK101,AK102,AK104,AK114,AK106,AK107,AK108,AK111,AK116,AK118),0.1)</f>
        <v>11.9</v>
      </c>
      <c r="AL120" s="145">
        <f t="shared" si="35"/>
        <v>0.23141025641025603</v>
      </c>
    </row>
    <row r="121" spans="1:38" x14ac:dyDescent="0.3">
      <c r="A121" s="142">
        <v>2008</v>
      </c>
      <c r="B121" s="143" t="s">
        <v>103</v>
      </c>
      <c r="C121" s="148" t="s">
        <v>99</v>
      </c>
      <c r="D121" s="148" t="s">
        <v>99</v>
      </c>
      <c r="E121" s="148" t="s">
        <v>99</v>
      </c>
      <c r="F121" s="148" t="s">
        <v>99</v>
      </c>
      <c r="G121" s="148" t="s">
        <v>99</v>
      </c>
      <c r="H121" s="148" t="s">
        <v>99</v>
      </c>
      <c r="I121" s="148" t="s">
        <v>99</v>
      </c>
      <c r="J121" s="148" t="s">
        <v>99</v>
      </c>
      <c r="K121" s="144" t="s">
        <v>99</v>
      </c>
      <c r="L121" s="144" t="s">
        <v>99</v>
      </c>
      <c r="M121" s="144" t="s">
        <v>99</v>
      </c>
      <c r="N121" s="144" t="s">
        <v>104</v>
      </c>
      <c r="O121" s="149">
        <f t="shared" ref="O121:AK121" si="43">AVERAGE(O91:O118)</f>
        <v>3.8035714285714284</v>
      </c>
      <c r="P121" s="149">
        <f t="shared" si="43"/>
        <v>3.4464285714285716</v>
      </c>
      <c r="Q121" s="149">
        <f t="shared" si="43"/>
        <v>3.7142857142857144</v>
      </c>
      <c r="R121" s="149">
        <f t="shared" si="43"/>
        <v>3.6535714285714285</v>
      </c>
      <c r="S121" s="149">
        <f t="shared" si="43"/>
        <v>3.6785714285714284</v>
      </c>
      <c r="T121" s="149">
        <f t="shared" si="43"/>
        <v>3.2678571428571428</v>
      </c>
      <c r="U121" s="149">
        <f t="shared" si="43"/>
        <v>3.1607142857142856</v>
      </c>
      <c r="V121" s="149">
        <f t="shared" si="43"/>
        <v>3.3607142857142849</v>
      </c>
      <c r="W121" s="149">
        <f t="shared" si="43"/>
        <v>3.5357142857142856</v>
      </c>
      <c r="X121" s="149">
        <f t="shared" si="43"/>
        <v>3.625</v>
      </c>
      <c r="Y121" s="149">
        <f t="shared" si="43"/>
        <v>3.5178571428571428</v>
      </c>
      <c r="Z121" s="149">
        <f t="shared" si="43"/>
        <v>3.3035714285714284</v>
      </c>
      <c r="AA121" s="149">
        <f t="shared" si="43"/>
        <v>3.1964285714285716</v>
      </c>
      <c r="AB121" s="149">
        <f t="shared" si="43"/>
        <v>3.4357142857142855</v>
      </c>
      <c r="AC121" s="149">
        <f t="shared" si="43"/>
        <v>3.25</v>
      </c>
      <c r="AD121" s="149">
        <f t="shared" si="43"/>
        <v>3.6428571428571428</v>
      </c>
      <c r="AE121" s="149">
        <f t="shared" si="43"/>
        <v>3.4821428571428572</v>
      </c>
      <c r="AF121" s="149">
        <f t="shared" si="43"/>
        <v>3.1607142857142856</v>
      </c>
      <c r="AG121" s="149">
        <f t="shared" si="43"/>
        <v>3.1071428571428572</v>
      </c>
      <c r="AH121" s="149">
        <f t="shared" si="43"/>
        <v>3.3285714285714287</v>
      </c>
      <c r="AI121" s="149">
        <f t="shared" si="43"/>
        <v>3.4821428571428572</v>
      </c>
      <c r="AJ121" s="150">
        <f t="shared" si="43"/>
        <v>3.4446428571428571</v>
      </c>
      <c r="AK121" s="149">
        <f t="shared" si="43"/>
        <v>11.689961509908176</v>
      </c>
      <c r="AL121" s="149">
        <f t="shared" si="35"/>
        <v>-6.3115763546798043E-2</v>
      </c>
    </row>
    <row r="122" spans="1:38" x14ac:dyDescent="0.3">
      <c r="A122" s="151">
        <v>2008</v>
      </c>
      <c r="B122" s="152" t="s">
        <v>105</v>
      </c>
      <c r="C122" s="153" t="s">
        <v>99</v>
      </c>
      <c r="D122" s="153" t="s">
        <v>99</v>
      </c>
      <c r="E122" s="153" t="s">
        <v>99</v>
      </c>
      <c r="F122" s="153" t="s">
        <v>99</v>
      </c>
      <c r="G122" s="153" t="s">
        <v>99</v>
      </c>
      <c r="H122" s="153" t="s">
        <v>99</v>
      </c>
      <c r="I122" s="153" t="s">
        <v>99</v>
      </c>
      <c r="J122" s="153" t="s">
        <v>99</v>
      </c>
      <c r="K122" s="154" t="s">
        <v>99</v>
      </c>
      <c r="L122" s="154" t="s">
        <v>99</v>
      </c>
      <c r="M122" s="154" t="s">
        <v>99</v>
      </c>
      <c r="N122" s="154" t="s">
        <v>13</v>
      </c>
      <c r="O122" s="155">
        <f>AVERAGE(O97,O101,O102,O104,O107,O108,O109,O110,O113,O114,O115,O117)</f>
        <v>3.25</v>
      </c>
      <c r="P122" s="155">
        <f t="shared" ref="P122:AJ122" si="44">AVERAGE(P97,P101,P102,P104,P107,P108,P109,P110,P113,P114,P115,P117)</f>
        <v>2.9166666666666665</v>
      </c>
      <c r="Q122" s="155">
        <f t="shared" si="44"/>
        <v>3.1666666666666665</v>
      </c>
      <c r="R122" s="155">
        <f t="shared" si="44"/>
        <v>3.0999999999999996</v>
      </c>
      <c r="S122" s="155">
        <f t="shared" si="44"/>
        <v>3.375</v>
      </c>
      <c r="T122" s="155">
        <f t="shared" si="44"/>
        <v>3.0416666666666665</v>
      </c>
      <c r="U122" s="155">
        <f t="shared" si="44"/>
        <v>2.5416666666666665</v>
      </c>
      <c r="V122" s="155">
        <f t="shared" si="44"/>
        <v>2.9750000000000001</v>
      </c>
      <c r="W122" s="155">
        <f t="shared" si="44"/>
        <v>3.0416666666666665</v>
      </c>
      <c r="X122" s="155">
        <f t="shared" si="44"/>
        <v>3.0416666666666665</v>
      </c>
      <c r="Y122" s="155">
        <f t="shared" si="44"/>
        <v>3.125</v>
      </c>
      <c r="Z122" s="155">
        <f t="shared" si="44"/>
        <v>2.8333333333333335</v>
      </c>
      <c r="AA122" s="155">
        <f t="shared" si="44"/>
        <v>2.7083333333333335</v>
      </c>
      <c r="AB122" s="155">
        <f t="shared" si="44"/>
        <v>2.9499999999999997</v>
      </c>
      <c r="AC122" s="155">
        <f t="shared" si="44"/>
        <v>3.2083333333333335</v>
      </c>
      <c r="AD122" s="155">
        <f t="shared" si="44"/>
        <v>3.2916666666666665</v>
      </c>
      <c r="AE122" s="155">
        <f t="shared" si="44"/>
        <v>3.1666666666666665</v>
      </c>
      <c r="AF122" s="155">
        <f t="shared" si="44"/>
        <v>2.9166666666666665</v>
      </c>
      <c r="AG122" s="155">
        <f t="shared" si="44"/>
        <v>3.0416666666666665</v>
      </c>
      <c r="AH122" s="155">
        <f t="shared" si="44"/>
        <v>3.125</v>
      </c>
      <c r="AI122" s="155">
        <f t="shared" si="44"/>
        <v>3.4583333333333335</v>
      </c>
      <c r="AJ122" s="156">
        <f t="shared" si="44"/>
        <v>3.0375000000000001</v>
      </c>
      <c r="AK122" s="155">
        <f>AVERAGE(AK97,AK101,AK102,AK104,AK107,AK108,AK109,AK110,AK113,AK114,AK115,AK117)</f>
        <v>9.8890768564524141</v>
      </c>
      <c r="AL122" s="155">
        <f t="shared" si="35"/>
        <v>-0.12916666666666643</v>
      </c>
    </row>
    <row r="123" spans="1:38" x14ac:dyDescent="0.3">
      <c r="A123" s="151">
        <v>2008</v>
      </c>
      <c r="B123" s="152" t="s">
        <v>106</v>
      </c>
      <c r="C123" s="153" t="s">
        <v>99</v>
      </c>
      <c r="D123" s="153" t="s">
        <v>99</v>
      </c>
      <c r="E123" s="153" t="s">
        <v>99</v>
      </c>
      <c r="F123" s="153" t="s">
        <v>99</v>
      </c>
      <c r="G123" s="153" t="s">
        <v>99</v>
      </c>
      <c r="H123" s="153" t="s">
        <v>99</v>
      </c>
      <c r="I123" s="153" t="s">
        <v>99</v>
      </c>
      <c r="J123" s="153" t="s">
        <v>99</v>
      </c>
      <c r="K123" s="154" t="s">
        <v>99</v>
      </c>
      <c r="L123" s="154" t="s">
        <v>99</v>
      </c>
      <c r="M123" s="154" t="s">
        <v>99</v>
      </c>
      <c r="N123" s="154" t="s">
        <v>107</v>
      </c>
      <c r="O123" s="155">
        <f>AVERAGE(O91,O94,O95,O98,O99,O100,O103,O105,O112)</f>
        <v>4.1111111111111107</v>
      </c>
      <c r="P123" s="155">
        <f t="shared" ref="P123:AK123" si="45">AVERAGE(P91,P94,P95,P98,P99,P100,P103,P105,P112)</f>
        <v>3.7222222222222223</v>
      </c>
      <c r="Q123" s="155">
        <f t="shared" si="45"/>
        <v>3.8333333333333335</v>
      </c>
      <c r="R123" s="155">
        <f t="shared" si="45"/>
        <v>3.8888888888888888</v>
      </c>
      <c r="S123" s="155">
        <f t="shared" si="45"/>
        <v>3.8888888888888888</v>
      </c>
      <c r="T123" s="155">
        <f t="shared" si="45"/>
        <v>3.2222222222222223</v>
      </c>
      <c r="U123" s="155">
        <f t="shared" si="45"/>
        <v>3.3888888888888888</v>
      </c>
      <c r="V123" s="155">
        <f t="shared" si="45"/>
        <v>3.4888888888888889</v>
      </c>
      <c r="W123" s="155">
        <f t="shared" si="45"/>
        <v>3.7777777777777777</v>
      </c>
      <c r="X123" s="155">
        <f t="shared" si="45"/>
        <v>3.8333333333333335</v>
      </c>
      <c r="Y123" s="155">
        <f t="shared" si="45"/>
        <v>3.7222222222222223</v>
      </c>
      <c r="Z123" s="155">
        <f t="shared" si="45"/>
        <v>3.5</v>
      </c>
      <c r="AA123" s="155">
        <f t="shared" si="45"/>
        <v>3.3333333333333335</v>
      </c>
      <c r="AB123" s="155">
        <f t="shared" si="45"/>
        <v>3.6333333333333329</v>
      </c>
      <c r="AC123" s="155">
        <f t="shared" si="45"/>
        <v>3.1111111111111112</v>
      </c>
      <c r="AD123" s="155">
        <f t="shared" si="45"/>
        <v>3.7777777777777777</v>
      </c>
      <c r="AE123" s="155">
        <f t="shared" si="45"/>
        <v>3.6666666666666665</v>
      </c>
      <c r="AF123" s="155">
        <f t="shared" si="45"/>
        <v>3.2777777777777777</v>
      </c>
      <c r="AG123" s="155">
        <f t="shared" si="45"/>
        <v>3.0555555555555554</v>
      </c>
      <c r="AH123" s="155">
        <f t="shared" si="45"/>
        <v>3.3777777777777782</v>
      </c>
      <c r="AI123" s="155">
        <f t="shared" si="45"/>
        <v>3.5555555555555554</v>
      </c>
      <c r="AJ123" s="156">
        <f t="shared" si="45"/>
        <v>3.5972222222222223</v>
      </c>
      <c r="AK123" s="155">
        <f t="shared" si="45"/>
        <v>12.327777777777778</v>
      </c>
      <c r="AL123" s="155">
        <f t="shared" si="35"/>
        <v>-7.4652777777778123E-2</v>
      </c>
    </row>
    <row r="124" spans="1:38" x14ac:dyDescent="0.3">
      <c r="A124" s="151">
        <v>2008</v>
      </c>
      <c r="B124" s="152" t="s">
        <v>108</v>
      </c>
      <c r="C124" s="153" t="s">
        <v>99</v>
      </c>
      <c r="D124" s="153" t="s">
        <v>99</v>
      </c>
      <c r="E124" s="153" t="s">
        <v>99</v>
      </c>
      <c r="F124" s="153" t="s">
        <v>99</v>
      </c>
      <c r="G124" s="153" t="s">
        <v>99</v>
      </c>
      <c r="H124" s="153" t="s">
        <v>99</v>
      </c>
      <c r="I124" s="153" t="s">
        <v>99</v>
      </c>
      <c r="J124" s="153" t="s">
        <v>99</v>
      </c>
      <c r="K124" s="154" t="s">
        <v>99</v>
      </c>
      <c r="L124" s="154" t="s">
        <v>99</v>
      </c>
      <c r="M124" s="154" t="s">
        <v>99</v>
      </c>
      <c r="N124" s="154" t="s">
        <v>107</v>
      </c>
      <c r="O124" s="155">
        <f>AVERAGE(O92,O93,O96,O106,O111,O116,O118)</f>
        <v>4.3571428571428568</v>
      </c>
      <c r="P124" s="155">
        <f t="shared" ref="P124:AJ124" si="46">AVERAGE(P92,P93,P96,P106,P111,P116,P118)</f>
        <v>4</v>
      </c>
      <c r="Q124" s="155">
        <f t="shared" si="46"/>
        <v>4.5</v>
      </c>
      <c r="R124" s="155">
        <f t="shared" si="46"/>
        <v>4.3</v>
      </c>
      <c r="S124" s="155">
        <f t="shared" si="46"/>
        <v>3.9285714285714284</v>
      </c>
      <c r="T124" s="155">
        <f t="shared" si="46"/>
        <v>3.7142857142857144</v>
      </c>
      <c r="U124" s="155">
        <f t="shared" si="46"/>
        <v>3.9285714285714284</v>
      </c>
      <c r="V124" s="155">
        <f t="shared" si="46"/>
        <v>3.8571428571428572</v>
      </c>
      <c r="W124" s="155">
        <f t="shared" si="46"/>
        <v>4.0714285714285712</v>
      </c>
      <c r="X124" s="155">
        <f t="shared" si="46"/>
        <v>4.3571428571428568</v>
      </c>
      <c r="Y124" s="155">
        <f t="shared" si="46"/>
        <v>3.9285714285714284</v>
      </c>
      <c r="Z124" s="155">
        <f t="shared" si="46"/>
        <v>3.8571428571428572</v>
      </c>
      <c r="AA124" s="155">
        <f t="shared" si="46"/>
        <v>3.8571428571428572</v>
      </c>
      <c r="AB124" s="155">
        <f t="shared" si="46"/>
        <v>4.0142857142857142</v>
      </c>
      <c r="AC124" s="155">
        <f t="shared" si="46"/>
        <v>3.5</v>
      </c>
      <c r="AD124" s="155">
        <f t="shared" si="46"/>
        <v>4.0714285714285712</v>
      </c>
      <c r="AE124" s="155">
        <f t="shared" si="46"/>
        <v>3.7857142857142856</v>
      </c>
      <c r="AF124" s="155">
        <f t="shared" si="46"/>
        <v>3.4285714285714284</v>
      </c>
      <c r="AG124" s="155">
        <f t="shared" si="46"/>
        <v>3.2857142857142856</v>
      </c>
      <c r="AH124" s="155">
        <f t="shared" si="46"/>
        <v>3.6142857142857143</v>
      </c>
      <c r="AI124" s="155">
        <f t="shared" si="46"/>
        <v>3.4285714285714284</v>
      </c>
      <c r="AJ124" s="156">
        <f t="shared" si="46"/>
        <v>3.9464285714285716</v>
      </c>
      <c r="AK124" s="155">
        <f>AVERAGE(AK92,AK93,AK96,AK106,AK111,AK116,AK118)</f>
        <v>13.957142857142857</v>
      </c>
      <c r="AL124" s="155">
        <f t="shared" si="35"/>
        <v>0.30357142857142883</v>
      </c>
    </row>
    <row r="125" spans="1:38" x14ac:dyDescent="0.3">
      <c r="A125" s="151">
        <v>2008</v>
      </c>
      <c r="B125" s="152" t="s">
        <v>109</v>
      </c>
      <c r="C125" s="153" t="s">
        <v>99</v>
      </c>
      <c r="D125" s="153" t="s">
        <v>99</v>
      </c>
      <c r="E125" s="153" t="s">
        <v>99</v>
      </c>
      <c r="F125" s="153" t="s">
        <v>99</v>
      </c>
      <c r="G125" s="153" t="s">
        <v>99</v>
      </c>
      <c r="H125" s="153" t="s">
        <v>99</v>
      </c>
      <c r="I125" s="153" t="s">
        <v>99</v>
      </c>
      <c r="J125" s="153" t="s">
        <v>99</v>
      </c>
      <c r="K125" s="154" t="s">
        <v>99</v>
      </c>
      <c r="L125" s="154" t="s">
        <v>99</v>
      </c>
      <c r="M125" s="154" t="s">
        <v>99</v>
      </c>
      <c r="N125" s="154" t="s">
        <v>107</v>
      </c>
      <c r="O125" s="155">
        <f>AVERAGE(O91,O92,O93,O94,O95,O96,O98,O99,O100,O103,O105,O106,O111,O112,O116,O118)</f>
        <v>4.21875</v>
      </c>
      <c r="P125" s="155">
        <f t="shared" ref="P125:AJ125" si="47">AVERAGE(P91,P92,P93,P94,P95,P96,P98,P99,P100,P103,P105,P106,P111,P112,P116,P118)</f>
        <v>3.84375</v>
      </c>
      <c r="Q125" s="155">
        <f t="shared" si="47"/>
        <v>4.125</v>
      </c>
      <c r="R125" s="155">
        <f t="shared" si="47"/>
        <v>4.0687499999999996</v>
      </c>
      <c r="S125" s="155">
        <f t="shared" si="47"/>
        <v>3.90625</v>
      </c>
      <c r="T125" s="155">
        <f t="shared" si="47"/>
        <v>3.4375</v>
      </c>
      <c r="U125" s="155">
        <f t="shared" si="47"/>
        <v>3.625</v>
      </c>
      <c r="V125" s="155">
        <f t="shared" si="47"/>
        <v>3.65</v>
      </c>
      <c r="W125" s="155">
        <f t="shared" si="47"/>
        <v>3.90625</v>
      </c>
      <c r="X125" s="155">
        <f t="shared" si="47"/>
        <v>4.0625</v>
      </c>
      <c r="Y125" s="155">
        <f t="shared" si="47"/>
        <v>3.8125</v>
      </c>
      <c r="Z125" s="155">
        <f t="shared" si="47"/>
        <v>3.65625</v>
      </c>
      <c r="AA125" s="155">
        <f t="shared" si="47"/>
        <v>3.5625</v>
      </c>
      <c r="AB125" s="155">
        <f t="shared" si="47"/>
        <v>3.7999999999999994</v>
      </c>
      <c r="AC125" s="155">
        <f t="shared" si="47"/>
        <v>3.28125</v>
      </c>
      <c r="AD125" s="155">
        <f t="shared" si="47"/>
        <v>3.90625</v>
      </c>
      <c r="AE125" s="155">
        <f t="shared" si="47"/>
        <v>3.71875</v>
      </c>
      <c r="AF125" s="155">
        <f t="shared" si="47"/>
        <v>3.34375</v>
      </c>
      <c r="AG125" s="155">
        <f t="shared" si="47"/>
        <v>3.15625</v>
      </c>
      <c r="AH125" s="155">
        <f t="shared" si="47"/>
        <v>3.4812499999999997</v>
      </c>
      <c r="AI125" s="155">
        <f t="shared" si="47"/>
        <v>3.5</v>
      </c>
      <c r="AJ125" s="156">
        <f t="shared" si="47"/>
        <v>3.75</v>
      </c>
      <c r="AK125" s="155">
        <f>AVERAGE(AK91,AK92,AK93,AK94,AK95,AK96,AK98,AK99,AK100,AK103,AK105,AK106,AK111,AK112,AK116,AK118)</f>
        <v>13.040625</v>
      </c>
      <c r="AL125" s="155">
        <f t="shared" si="35"/>
        <v>0.20972222222222259</v>
      </c>
    </row>
    <row r="126" spans="1:38" x14ac:dyDescent="0.3">
      <c r="A126" s="175">
        <v>2008</v>
      </c>
      <c r="B126" s="176" t="s">
        <v>11</v>
      </c>
      <c r="C126" s="177" t="s">
        <v>99</v>
      </c>
      <c r="D126" s="177" t="s">
        <v>99</v>
      </c>
      <c r="E126" s="177" t="s">
        <v>99</v>
      </c>
      <c r="F126" s="177" t="s">
        <v>99</v>
      </c>
      <c r="G126" s="177" t="s">
        <v>99</v>
      </c>
      <c r="H126" s="177" t="s">
        <v>99</v>
      </c>
      <c r="I126" s="177" t="s">
        <v>99</v>
      </c>
      <c r="J126" s="177" t="s">
        <v>99</v>
      </c>
      <c r="K126" s="177" t="s">
        <v>99</v>
      </c>
      <c r="L126" s="177" t="s">
        <v>99</v>
      </c>
      <c r="M126" s="177" t="s">
        <v>99</v>
      </c>
      <c r="N126" s="177" t="s">
        <v>228</v>
      </c>
      <c r="O126" s="158">
        <f>AVERAGE(O92,O91,O96,O98,O106,O112,O116)</f>
        <v>4.3571428571428568</v>
      </c>
      <c r="P126" s="158">
        <f t="shared" ref="P126:AL126" si="48">AVERAGE(P92,P91,P96,P98,P106,P112,P116)</f>
        <v>4.1428571428571432</v>
      </c>
      <c r="Q126" s="158">
        <f t="shared" si="48"/>
        <v>4.4285714285714288</v>
      </c>
      <c r="R126" s="158">
        <f t="shared" si="48"/>
        <v>4.3142857142857141</v>
      </c>
      <c r="S126" s="158">
        <f t="shared" si="48"/>
        <v>4.1428571428571432</v>
      </c>
      <c r="T126" s="158">
        <f t="shared" si="48"/>
        <v>3.3571428571428572</v>
      </c>
      <c r="U126" s="158">
        <f t="shared" si="48"/>
        <v>3.6428571428571428</v>
      </c>
      <c r="V126" s="158">
        <f t="shared" si="48"/>
        <v>3.7142857142857144</v>
      </c>
      <c r="W126" s="158">
        <f t="shared" si="48"/>
        <v>3.7142857142857144</v>
      </c>
      <c r="X126" s="158">
        <f t="shared" si="48"/>
        <v>3.8571428571428572</v>
      </c>
      <c r="Y126" s="158">
        <f t="shared" si="48"/>
        <v>3.6428571428571428</v>
      </c>
      <c r="Z126" s="158">
        <f t="shared" si="48"/>
        <v>3.6428571428571428</v>
      </c>
      <c r="AA126" s="158">
        <f t="shared" si="48"/>
        <v>3.4285714285714284</v>
      </c>
      <c r="AB126" s="158">
        <f t="shared" si="48"/>
        <v>3.6571428571428575</v>
      </c>
      <c r="AC126" s="158">
        <f t="shared" si="48"/>
        <v>3</v>
      </c>
      <c r="AD126" s="158">
        <f t="shared" si="48"/>
        <v>3.9285714285714284</v>
      </c>
      <c r="AE126" s="158">
        <f t="shared" si="48"/>
        <v>3.5</v>
      </c>
      <c r="AF126" s="158">
        <f t="shared" si="48"/>
        <v>3.1428571428571428</v>
      </c>
      <c r="AG126" s="158">
        <f t="shared" si="48"/>
        <v>2.9285714285714284</v>
      </c>
      <c r="AH126" s="158">
        <f t="shared" si="48"/>
        <v>3.3000000000000003</v>
      </c>
      <c r="AI126" s="158">
        <f t="shared" si="48"/>
        <v>3.5714285714285716</v>
      </c>
      <c r="AJ126" s="158">
        <f t="shared" si="48"/>
        <v>3.746428571428571</v>
      </c>
      <c r="AK126" s="158">
        <f t="shared" si="48"/>
        <v>12.629999999999999</v>
      </c>
      <c r="AL126" s="158">
        <f t="shared" si="48"/>
        <v>8.7499999999999981E-2</v>
      </c>
    </row>
    <row r="127" spans="1:38" x14ac:dyDescent="0.3">
      <c r="A127" s="175">
        <v>2008</v>
      </c>
      <c r="B127" s="176" t="s">
        <v>12</v>
      </c>
      <c r="C127" s="177" t="s">
        <v>99</v>
      </c>
      <c r="D127" s="177" t="s">
        <v>99</v>
      </c>
      <c r="E127" s="177" t="s">
        <v>99</v>
      </c>
      <c r="F127" s="177" t="s">
        <v>99</v>
      </c>
      <c r="G127" s="177" t="s">
        <v>99</v>
      </c>
      <c r="H127" s="177" t="s">
        <v>99</v>
      </c>
      <c r="I127" s="177" t="s">
        <v>99</v>
      </c>
      <c r="J127" s="177" t="s">
        <v>99</v>
      </c>
      <c r="K127" s="177" t="s">
        <v>99</v>
      </c>
      <c r="L127" s="177" t="s">
        <v>99</v>
      </c>
      <c r="M127" s="177" t="s">
        <v>99</v>
      </c>
      <c r="N127" s="177" t="s">
        <v>229</v>
      </c>
      <c r="O127" s="158">
        <f>O103</f>
        <v>4.5</v>
      </c>
      <c r="P127" s="158">
        <f t="shared" ref="P127:AL127" si="49">P103</f>
        <v>4</v>
      </c>
      <c r="Q127" s="158">
        <f t="shared" si="49"/>
        <v>4</v>
      </c>
      <c r="R127" s="158">
        <f t="shared" si="49"/>
        <v>4.2</v>
      </c>
      <c r="S127" s="158">
        <f t="shared" si="49"/>
        <v>4.5</v>
      </c>
      <c r="T127" s="158">
        <f t="shared" si="49"/>
        <v>3.5</v>
      </c>
      <c r="U127" s="158">
        <f t="shared" si="49"/>
        <v>4</v>
      </c>
      <c r="V127" s="158">
        <f t="shared" si="49"/>
        <v>4</v>
      </c>
      <c r="W127" s="158">
        <f t="shared" si="49"/>
        <v>3.5</v>
      </c>
      <c r="X127" s="158">
        <f t="shared" si="49"/>
        <v>4.5</v>
      </c>
      <c r="Y127" s="158">
        <f t="shared" si="49"/>
        <v>4</v>
      </c>
      <c r="Z127" s="158">
        <f t="shared" si="49"/>
        <v>4</v>
      </c>
      <c r="AA127" s="158">
        <f t="shared" si="49"/>
        <v>3</v>
      </c>
      <c r="AB127" s="158">
        <f t="shared" si="49"/>
        <v>3.8</v>
      </c>
      <c r="AC127" s="158">
        <f t="shared" si="49"/>
        <v>3.5</v>
      </c>
      <c r="AD127" s="158">
        <f t="shared" si="49"/>
        <v>4</v>
      </c>
      <c r="AE127" s="158">
        <f t="shared" si="49"/>
        <v>4.5</v>
      </c>
      <c r="AF127" s="158">
        <f t="shared" si="49"/>
        <v>3.5</v>
      </c>
      <c r="AG127" s="158">
        <f t="shared" si="49"/>
        <v>3.5</v>
      </c>
      <c r="AH127" s="158">
        <f t="shared" si="49"/>
        <v>3.8</v>
      </c>
      <c r="AI127" s="158">
        <f t="shared" si="49"/>
        <v>4</v>
      </c>
      <c r="AJ127" s="158">
        <f t="shared" si="49"/>
        <v>3.95</v>
      </c>
      <c r="AK127" s="158">
        <f t="shared" si="49"/>
        <v>15.17</v>
      </c>
      <c r="AL127" s="158">
        <f t="shared" si="49"/>
        <v>4.9999999999999822E-2</v>
      </c>
    </row>
    <row r="128" spans="1:38" x14ac:dyDescent="0.3">
      <c r="A128" s="175">
        <v>2008</v>
      </c>
      <c r="B128" s="176" t="s">
        <v>13</v>
      </c>
      <c r="C128" s="177" t="s">
        <v>99</v>
      </c>
      <c r="D128" s="177" t="s">
        <v>99</v>
      </c>
      <c r="E128" s="177" t="s">
        <v>99</v>
      </c>
      <c r="F128" s="177" t="s">
        <v>99</v>
      </c>
      <c r="G128" s="177" t="s">
        <v>99</v>
      </c>
      <c r="H128" s="177" t="s">
        <v>99</v>
      </c>
      <c r="I128" s="177" t="s">
        <v>99</v>
      </c>
      <c r="J128" s="177" t="s">
        <v>99</v>
      </c>
      <c r="K128" s="177" t="s">
        <v>99</v>
      </c>
      <c r="L128" s="177" t="s">
        <v>99</v>
      </c>
      <c r="M128" s="177" t="s">
        <v>99</v>
      </c>
      <c r="N128" s="177" t="s">
        <v>230</v>
      </c>
      <c r="O128" s="158">
        <f>AVERAGE(O97,O101,O102,O104,O107,O108,O109,O110,O113,O114,O115,O117)</f>
        <v>3.25</v>
      </c>
      <c r="P128" s="158">
        <f t="shared" ref="P128:AL128" si="50">AVERAGE(P97,P101,P102,P104,P107,P108,P109,P110,P113,P114,P115,P117)</f>
        <v>2.9166666666666665</v>
      </c>
      <c r="Q128" s="158">
        <f t="shared" si="50"/>
        <v>3.1666666666666665</v>
      </c>
      <c r="R128" s="158">
        <f t="shared" si="50"/>
        <v>3.0999999999999996</v>
      </c>
      <c r="S128" s="158">
        <f t="shared" si="50"/>
        <v>3.375</v>
      </c>
      <c r="T128" s="158">
        <f t="shared" si="50"/>
        <v>3.0416666666666665</v>
      </c>
      <c r="U128" s="158">
        <f t="shared" si="50"/>
        <v>2.5416666666666665</v>
      </c>
      <c r="V128" s="158">
        <f t="shared" si="50"/>
        <v>2.9750000000000001</v>
      </c>
      <c r="W128" s="158">
        <f t="shared" si="50"/>
        <v>3.0416666666666665</v>
      </c>
      <c r="X128" s="158">
        <f t="shared" si="50"/>
        <v>3.0416666666666665</v>
      </c>
      <c r="Y128" s="158">
        <f t="shared" si="50"/>
        <v>3.125</v>
      </c>
      <c r="Z128" s="158">
        <f t="shared" si="50"/>
        <v>2.8333333333333335</v>
      </c>
      <c r="AA128" s="158">
        <f t="shared" si="50"/>
        <v>2.7083333333333335</v>
      </c>
      <c r="AB128" s="158">
        <f t="shared" si="50"/>
        <v>2.9499999999999997</v>
      </c>
      <c r="AC128" s="158">
        <f t="shared" si="50"/>
        <v>3.2083333333333335</v>
      </c>
      <c r="AD128" s="158">
        <f t="shared" si="50"/>
        <v>3.2916666666666665</v>
      </c>
      <c r="AE128" s="158">
        <f t="shared" si="50"/>
        <v>3.1666666666666665</v>
      </c>
      <c r="AF128" s="158">
        <f t="shared" si="50"/>
        <v>2.9166666666666665</v>
      </c>
      <c r="AG128" s="158">
        <f t="shared" si="50"/>
        <v>3.0416666666666665</v>
      </c>
      <c r="AH128" s="158">
        <f t="shared" si="50"/>
        <v>3.125</v>
      </c>
      <c r="AI128" s="158">
        <f t="shared" si="50"/>
        <v>3.4583333333333335</v>
      </c>
      <c r="AJ128" s="158">
        <f t="shared" si="50"/>
        <v>3.0375000000000001</v>
      </c>
      <c r="AK128" s="158">
        <f t="shared" si="50"/>
        <v>9.8890768564524141</v>
      </c>
      <c r="AL128" s="158">
        <f t="shared" si="50"/>
        <v>0.23958333333333329</v>
      </c>
    </row>
    <row r="129" spans="1:38" x14ac:dyDescent="0.3">
      <c r="A129" s="175">
        <v>2008</v>
      </c>
      <c r="B129" s="176" t="s">
        <v>14</v>
      </c>
      <c r="C129" s="177" t="s">
        <v>99</v>
      </c>
      <c r="D129" s="177" t="s">
        <v>99</v>
      </c>
      <c r="E129" s="177" t="s">
        <v>99</v>
      </c>
      <c r="F129" s="177" t="s">
        <v>99</v>
      </c>
      <c r="G129" s="177" t="s">
        <v>99</v>
      </c>
      <c r="H129" s="177" t="s">
        <v>99</v>
      </c>
      <c r="I129" s="177" t="s">
        <v>99</v>
      </c>
      <c r="J129" s="177" t="s">
        <v>99</v>
      </c>
      <c r="K129" s="177" t="s">
        <v>99</v>
      </c>
      <c r="L129" s="177" t="s">
        <v>99</v>
      </c>
      <c r="M129" s="177" t="s">
        <v>99</v>
      </c>
      <c r="N129" s="177" t="s">
        <v>231</v>
      </c>
      <c r="O129" s="158">
        <f>AVERAGE(O93,O94,O100,O105,O111)</f>
        <v>3.9</v>
      </c>
      <c r="P129" s="158">
        <f t="shared" ref="P129:AL129" si="51">AVERAGE(P93,P94,P100,P105,P111)</f>
        <v>3.2</v>
      </c>
      <c r="Q129" s="158">
        <f t="shared" si="51"/>
        <v>3.7</v>
      </c>
      <c r="R129" s="158">
        <f t="shared" si="51"/>
        <v>3.6</v>
      </c>
      <c r="S129" s="158">
        <f t="shared" si="51"/>
        <v>3.6</v>
      </c>
      <c r="T129" s="158">
        <f t="shared" si="51"/>
        <v>3.5</v>
      </c>
      <c r="U129" s="158">
        <f t="shared" si="51"/>
        <v>3.6</v>
      </c>
      <c r="V129" s="158">
        <f t="shared" si="51"/>
        <v>3.56</v>
      </c>
      <c r="W129" s="158">
        <f t="shared" si="51"/>
        <v>4.0999999999999996</v>
      </c>
      <c r="X129" s="158">
        <f t="shared" si="51"/>
        <v>4.0999999999999996</v>
      </c>
      <c r="Y129" s="158">
        <f t="shared" si="51"/>
        <v>3.9</v>
      </c>
      <c r="Z129" s="158">
        <f t="shared" si="51"/>
        <v>3.5</v>
      </c>
      <c r="AA129" s="158">
        <f t="shared" si="51"/>
        <v>3.9</v>
      </c>
      <c r="AB129" s="158">
        <f t="shared" si="51"/>
        <v>3.9</v>
      </c>
      <c r="AC129" s="158">
        <f t="shared" si="51"/>
        <v>3.6</v>
      </c>
      <c r="AD129" s="158">
        <f t="shared" si="51"/>
        <v>3.9</v>
      </c>
      <c r="AE129" s="158">
        <f t="shared" si="51"/>
        <v>3.8</v>
      </c>
      <c r="AF129" s="158">
        <f t="shared" si="51"/>
        <v>3.5</v>
      </c>
      <c r="AG129" s="158">
        <f t="shared" si="51"/>
        <v>3.2</v>
      </c>
      <c r="AH129" s="158">
        <f t="shared" si="51"/>
        <v>3.6</v>
      </c>
      <c r="AI129" s="158">
        <f t="shared" si="51"/>
        <v>3.3</v>
      </c>
      <c r="AJ129" s="158">
        <f t="shared" si="51"/>
        <v>3.665</v>
      </c>
      <c r="AK129" s="158">
        <f t="shared" si="51"/>
        <v>12.812000000000001</v>
      </c>
      <c r="AL129" s="158">
        <f t="shared" si="51"/>
        <v>1.5000000000000124E-2</v>
      </c>
    </row>
    <row r="130" spans="1:38" x14ac:dyDescent="0.3">
      <c r="A130" s="175">
        <v>2008</v>
      </c>
      <c r="B130" s="176" t="s">
        <v>15</v>
      </c>
      <c r="C130" s="177" t="s">
        <v>99</v>
      </c>
      <c r="D130" s="177" t="s">
        <v>99</v>
      </c>
      <c r="E130" s="177" t="s">
        <v>99</v>
      </c>
      <c r="F130" s="177" t="s">
        <v>99</v>
      </c>
      <c r="G130" s="177" t="s">
        <v>99</v>
      </c>
      <c r="H130" s="177" t="s">
        <v>99</v>
      </c>
      <c r="I130" s="177" t="s">
        <v>99</v>
      </c>
      <c r="J130" s="177" t="s">
        <v>99</v>
      </c>
      <c r="K130" s="177" t="s">
        <v>99</v>
      </c>
      <c r="L130" s="177" t="s">
        <v>99</v>
      </c>
      <c r="M130" s="177" t="s">
        <v>99</v>
      </c>
      <c r="N130" s="177" t="s">
        <v>232</v>
      </c>
      <c r="O130" s="158">
        <f>AVERAGE(O95,O99,O118)</f>
        <v>4.333333333333333</v>
      </c>
      <c r="P130" s="158">
        <f t="shared" ref="P130:AL130" si="52">AVERAGE(P95,P99,P118)</f>
        <v>4.166666666666667</v>
      </c>
      <c r="Q130" s="158">
        <f t="shared" si="52"/>
        <v>4.166666666666667</v>
      </c>
      <c r="R130" s="158">
        <f t="shared" si="52"/>
        <v>4.2333333333333334</v>
      </c>
      <c r="S130" s="158">
        <f t="shared" si="52"/>
        <v>3.6666666666666665</v>
      </c>
      <c r="T130" s="158">
        <f t="shared" si="52"/>
        <v>3.5</v>
      </c>
      <c r="U130" s="158">
        <f t="shared" si="52"/>
        <v>3.5</v>
      </c>
      <c r="V130" s="158">
        <f t="shared" si="52"/>
        <v>3.5333333333333332</v>
      </c>
      <c r="W130" s="158">
        <f t="shared" si="52"/>
        <v>4.166666666666667</v>
      </c>
      <c r="X130" s="158">
        <f t="shared" si="52"/>
        <v>4.333333333333333</v>
      </c>
      <c r="Y130" s="158">
        <f t="shared" si="52"/>
        <v>4</v>
      </c>
      <c r="Z130" s="158">
        <f t="shared" si="52"/>
        <v>3.8333333333333335</v>
      </c>
      <c r="AA130" s="158">
        <f t="shared" si="52"/>
        <v>3.5</v>
      </c>
      <c r="AB130" s="158">
        <f t="shared" si="52"/>
        <v>3.9666666666666663</v>
      </c>
      <c r="AC130" s="158">
        <f t="shared" si="52"/>
        <v>3.3333333333333335</v>
      </c>
      <c r="AD130" s="158">
        <f t="shared" si="52"/>
        <v>3.8333333333333335</v>
      </c>
      <c r="AE130" s="158">
        <f t="shared" si="52"/>
        <v>3.8333333333333335</v>
      </c>
      <c r="AF130" s="158">
        <f t="shared" si="52"/>
        <v>3.5</v>
      </c>
      <c r="AG130" s="158">
        <f t="shared" si="52"/>
        <v>3.5</v>
      </c>
      <c r="AH130" s="158">
        <f t="shared" si="52"/>
        <v>3.6</v>
      </c>
      <c r="AI130" s="158">
        <f t="shared" si="52"/>
        <v>3.5</v>
      </c>
      <c r="AJ130" s="158">
        <f t="shared" si="52"/>
        <v>3.8333333333333335</v>
      </c>
      <c r="AK130" s="158">
        <f t="shared" si="52"/>
        <v>13.67</v>
      </c>
      <c r="AL130" s="158">
        <f t="shared" si="52"/>
        <v>6.6666666666666721E-2</v>
      </c>
    </row>
    <row r="131" spans="1:38" x14ac:dyDescent="0.3">
      <c r="A131" s="112">
        <v>2009</v>
      </c>
      <c r="B131" s="108" t="s">
        <v>111</v>
      </c>
      <c r="C131" s="107" t="s">
        <v>67</v>
      </c>
      <c r="D131" s="107" t="s">
        <v>67</v>
      </c>
      <c r="E131" s="107" t="s">
        <v>67</v>
      </c>
      <c r="F131" s="107" t="s">
        <v>67</v>
      </c>
      <c r="G131" s="107" t="s">
        <v>67</v>
      </c>
      <c r="H131" s="107" t="s">
        <v>67</v>
      </c>
      <c r="I131" s="107" t="s">
        <v>67</v>
      </c>
      <c r="J131" s="107" t="s">
        <v>67</v>
      </c>
      <c r="K131" s="107" t="s">
        <v>67</v>
      </c>
      <c r="L131" s="107" t="s">
        <v>67</v>
      </c>
      <c r="M131" s="113" t="s">
        <v>67</v>
      </c>
      <c r="N131" s="107" t="s">
        <v>11</v>
      </c>
      <c r="O131" s="139">
        <v>3.5</v>
      </c>
      <c r="P131" s="139">
        <v>3.5</v>
      </c>
      <c r="Q131" s="139">
        <v>3.5</v>
      </c>
      <c r="R131" s="139">
        <v>3.5</v>
      </c>
      <c r="S131" s="139">
        <v>2.5</v>
      </c>
      <c r="T131" s="139">
        <v>2.5</v>
      </c>
      <c r="U131" s="139">
        <v>2.5</v>
      </c>
      <c r="V131" s="139">
        <v>2.5</v>
      </c>
      <c r="W131" s="139">
        <v>2</v>
      </c>
      <c r="X131" s="139">
        <v>3</v>
      </c>
      <c r="Y131" s="139">
        <v>3</v>
      </c>
      <c r="Z131" s="139">
        <v>2.5</v>
      </c>
      <c r="AA131" s="139">
        <v>2.5</v>
      </c>
      <c r="AB131" s="139">
        <v>2.6</v>
      </c>
      <c r="AC131" s="139">
        <v>1.5</v>
      </c>
      <c r="AD131" s="139">
        <v>3</v>
      </c>
      <c r="AE131" s="139">
        <v>2.5</v>
      </c>
      <c r="AF131" s="139">
        <v>2.5</v>
      </c>
      <c r="AG131" s="139">
        <v>2</v>
      </c>
      <c r="AH131" s="139">
        <v>2.2999999999999998</v>
      </c>
      <c r="AI131" s="139">
        <v>3</v>
      </c>
      <c r="AJ131" s="106">
        <f t="shared" si="36"/>
        <v>2.7249999999999996</v>
      </c>
      <c r="AK131" s="140">
        <v>6.6838739343740547</v>
      </c>
      <c r="AL131" s="139">
        <f>$AJ131-(_xlfn.XLOOKUP($B131,$B$91:$B$125,$AJ$91:$AJ$125,"",0))</f>
        <v>0.14999999999999947</v>
      </c>
    </row>
    <row r="132" spans="1:38" x14ac:dyDescent="0.3">
      <c r="A132" s="112">
        <v>2009</v>
      </c>
      <c r="B132" s="114" t="s">
        <v>57</v>
      </c>
      <c r="C132" s="107" t="s">
        <v>58</v>
      </c>
      <c r="D132" s="107" t="s">
        <v>58</v>
      </c>
      <c r="E132" s="107" t="s">
        <v>59</v>
      </c>
      <c r="F132" s="107" t="s">
        <v>59</v>
      </c>
      <c r="G132" s="107" t="s">
        <v>60</v>
      </c>
      <c r="H132" s="107" t="s">
        <v>60</v>
      </c>
      <c r="I132" s="107" t="s">
        <v>60</v>
      </c>
      <c r="J132" s="107" t="s">
        <v>61</v>
      </c>
      <c r="K132" s="107" t="s">
        <v>62</v>
      </c>
      <c r="L132" s="107" t="s">
        <v>63</v>
      </c>
      <c r="M132" s="113" t="s">
        <v>63</v>
      </c>
      <c r="N132" s="107" t="s">
        <v>11</v>
      </c>
      <c r="O132" s="139">
        <v>4.5</v>
      </c>
      <c r="P132" s="139">
        <v>5</v>
      </c>
      <c r="Q132" s="139">
        <v>5.5</v>
      </c>
      <c r="R132" s="139">
        <v>5</v>
      </c>
      <c r="S132" s="139">
        <v>4.5</v>
      </c>
      <c r="T132" s="139">
        <v>3.5</v>
      </c>
      <c r="U132" s="139">
        <v>4</v>
      </c>
      <c r="V132" s="139">
        <v>4</v>
      </c>
      <c r="W132" s="139">
        <v>4.5</v>
      </c>
      <c r="X132" s="139">
        <v>4.5</v>
      </c>
      <c r="Y132" s="139">
        <v>4</v>
      </c>
      <c r="Z132" s="139">
        <v>4.5</v>
      </c>
      <c r="AA132" s="139">
        <v>3.5</v>
      </c>
      <c r="AB132" s="139">
        <v>4.2</v>
      </c>
      <c r="AC132" s="139">
        <v>3.5</v>
      </c>
      <c r="AD132" s="139">
        <v>4.5</v>
      </c>
      <c r="AE132" s="139">
        <v>4</v>
      </c>
      <c r="AF132" s="139">
        <v>4</v>
      </c>
      <c r="AG132" s="139">
        <v>3</v>
      </c>
      <c r="AH132" s="139">
        <v>3.8</v>
      </c>
      <c r="AI132" s="139">
        <v>3</v>
      </c>
      <c r="AJ132" s="106">
        <f t="shared" si="36"/>
        <v>4.25</v>
      </c>
      <c r="AK132" s="140">
        <v>14.905167009220264</v>
      </c>
      <c r="AL132" s="139">
        <f t="shared" ref="AL132:AL165" si="53">$AJ132-(_xlfn.XLOOKUP($B132,$B$91:$B$125,$AJ$91:$AJ$125,"",0))</f>
        <v>-9.9999999999999645E-2</v>
      </c>
    </row>
    <row r="133" spans="1:38" x14ac:dyDescent="0.3">
      <c r="A133" s="112">
        <v>2009</v>
      </c>
      <c r="B133" s="114" t="s">
        <v>65</v>
      </c>
      <c r="C133" s="107" t="s">
        <v>59</v>
      </c>
      <c r="D133" s="107" t="s">
        <v>59</v>
      </c>
      <c r="E133" s="107" t="s">
        <v>59</v>
      </c>
      <c r="F133" s="107" t="s">
        <v>59</v>
      </c>
      <c r="G133" s="107" t="s">
        <v>60</v>
      </c>
      <c r="H133" s="107" t="s">
        <v>60</v>
      </c>
      <c r="I133" s="107" t="s">
        <v>60</v>
      </c>
      <c r="J133" s="107" t="s">
        <v>60</v>
      </c>
      <c r="K133" s="107" t="s">
        <v>60</v>
      </c>
      <c r="L133" s="107" t="s">
        <v>60</v>
      </c>
      <c r="M133" s="113" t="s">
        <v>60</v>
      </c>
      <c r="N133" s="141" t="s">
        <v>14</v>
      </c>
      <c r="O133" s="139">
        <v>4.5</v>
      </c>
      <c r="P133" s="139">
        <v>4</v>
      </c>
      <c r="Q133" s="139">
        <v>4.5</v>
      </c>
      <c r="R133" s="139">
        <v>4.3</v>
      </c>
      <c r="S133" s="139">
        <v>3</v>
      </c>
      <c r="T133" s="139">
        <v>3.5</v>
      </c>
      <c r="U133" s="139">
        <v>3</v>
      </c>
      <c r="V133" s="139">
        <v>3.2</v>
      </c>
      <c r="W133" s="139">
        <v>4</v>
      </c>
      <c r="X133" s="139">
        <v>4.5</v>
      </c>
      <c r="Y133" s="139">
        <v>4</v>
      </c>
      <c r="Z133" s="139">
        <v>4</v>
      </c>
      <c r="AA133" s="139">
        <v>3.5</v>
      </c>
      <c r="AB133" s="139">
        <v>4</v>
      </c>
      <c r="AC133" s="139">
        <v>4</v>
      </c>
      <c r="AD133" s="139">
        <v>4</v>
      </c>
      <c r="AE133" s="139">
        <v>3.5</v>
      </c>
      <c r="AF133" s="139">
        <v>3.5</v>
      </c>
      <c r="AG133" s="139">
        <v>4</v>
      </c>
      <c r="AH133" s="139">
        <v>3.8</v>
      </c>
      <c r="AI133" s="139">
        <v>4</v>
      </c>
      <c r="AJ133" s="106">
        <f t="shared" si="36"/>
        <v>3.8250000000000002</v>
      </c>
      <c r="AK133" s="140">
        <v>14.753844571810088</v>
      </c>
      <c r="AL133" s="139">
        <f t="shared" si="53"/>
        <v>0.17500000000000027</v>
      </c>
    </row>
    <row r="134" spans="1:38" x14ac:dyDescent="0.3">
      <c r="A134" s="112">
        <v>2009</v>
      </c>
      <c r="B134" s="108" t="s">
        <v>66</v>
      </c>
      <c r="C134" s="107" t="s">
        <v>67</v>
      </c>
      <c r="D134" s="107" t="s">
        <v>67</v>
      </c>
      <c r="E134" s="107" t="s">
        <v>67</v>
      </c>
      <c r="F134" s="107" t="s">
        <v>67</v>
      </c>
      <c r="G134" s="107" t="s">
        <v>67</v>
      </c>
      <c r="H134" s="107" t="s">
        <v>67</v>
      </c>
      <c r="I134" s="107" t="s">
        <v>67</v>
      </c>
      <c r="J134" s="107" t="s">
        <v>67</v>
      </c>
      <c r="K134" s="107" t="s">
        <v>67</v>
      </c>
      <c r="L134" s="107" t="s">
        <v>67</v>
      </c>
      <c r="M134" s="113" t="s">
        <v>67</v>
      </c>
      <c r="N134" s="141" t="s">
        <v>14</v>
      </c>
      <c r="O134" s="139">
        <v>4.5</v>
      </c>
      <c r="P134" s="139">
        <v>4.5</v>
      </c>
      <c r="Q134" s="139">
        <v>4.5</v>
      </c>
      <c r="R134" s="139">
        <v>4.5</v>
      </c>
      <c r="S134" s="139">
        <v>4</v>
      </c>
      <c r="T134" s="139">
        <v>3</v>
      </c>
      <c r="U134" s="139">
        <v>3.5</v>
      </c>
      <c r="V134" s="139">
        <v>3.5</v>
      </c>
      <c r="W134" s="139">
        <v>4.5</v>
      </c>
      <c r="X134" s="139">
        <v>4</v>
      </c>
      <c r="Y134" s="139">
        <v>4.5</v>
      </c>
      <c r="Z134" s="139">
        <v>4</v>
      </c>
      <c r="AA134" s="139">
        <v>5</v>
      </c>
      <c r="AB134" s="139">
        <v>4.4000000000000004</v>
      </c>
      <c r="AC134" s="139">
        <v>4.5</v>
      </c>
      <c r="AD134" s="139">
        <v>4.5</v>
      </c>
      <c r="AE134" s="139">
        <v>5</v>
      </c>
      <c r="AF134" s="139">
        <v>5</v>
      </c>
      <c r="AG134" s="139">
        <v>4.5</v>
      </c>
      <c r="AH134" s="139">
        <v>4.7</v>
      </c>
      <c r="AI134" s="139">
        <v>3</v>
      </c>
      <c r="AJ134" s="106">
        <f t="shared" si="36"/>
        <v>4.2750000000000004</v>
      </c>
      <c r="AK134" s="140">
        <v>17.6459293327915</v>
      </c>
      <c r="AL134" s="139">
        <f t="shared" si="53"/>
        <v>0.35000000000000053</v>
      </c>
    </row>
    <row r="135" spans="1:38" x14ac:dyDescent="0.3">
      <c r="A135" s="112">
        <v>2009</v>
      </c>
      <c r="B135" s="108" t="s">
        <v>68</v>
      </c>
      <c r="C135" s="107" t="s">
        <v>67</v>
      </c>
      <c r="D135" s="107" t="s">
        <v>67</v>
      </c>
      <c r="E135" s="107" t="s">
        <v>67</v>
      </c>
      <c r="F135" s="107" t="s">
        <v>67</v>
      </c>
      <c r="G135" s="107" t="s">
        <v>67</v>
      </c>
      <c r="H135" s="107" t="s">
        <v>67</v>
      </c>
      <c r="I135" s="107" t="s">
        <v>67</v>
      </c>
      <c r="J135" s="107" t="s">
        <v>67</v>
      </c>
      <c r="K135" s="107" t="s">
        <v>67</v>
      </c>
      <c r="L135" s="107" t="s">
        <v>67</v>
      </c>
      <c r="M135" s="113" t="s">
        <v>67</v>
      </c>
      <c r="N135" s="107" t="s">
        <v>15</v>
      </c>
      <c r="O135" s="139">
        <v>4.5</v>
      </c>
      <c r="P135" s="139">
        <v>4</v>
      </c>
      <c r="Q135" s="139">
        <v>4</v>
      </c>
      <c r="R135" s="139">
        <v>4.2</v>
      </c>
      <c r="S135" s="139">
        <v>4</v>
      </c>
      <c r="T135" s="139">
        <v>4</v>
      </c>
      <c r="U135" s="139">
        <v>3.5</v>
      </c>
      <c r="V135" s="139">
        <v>3.8</v>
      </c>
      <c r="W135" s="139">
        <v>4</v>
      </c>
      <c r="X135" s="139">
        <v>4.5</v>
      </c>
      <c r="Y135" s="139">
        <v>4.5</v>
      </c>
      <c r="Z135" s="139">
        <v>3.5</v>
      </c>
      <c r="AA135" s="139">
        <v>3.5</v>
      </c>
      <c r="AB135" s="139">
        <v>4</v>
      </c>
      <c r="AC135" s="139">
        <v>3</v>
      </c>
      <c r="AD135" s="139">
        <v>4</v>
      </c>
      <c r="AE135" s="139">
        <v>4</v>
      </c>
      <c r="AF135" s="139">
        <v>3.5</v>
      </c>
      <c r="AG135" s="139">
        <v>3</v>
      </c>
      <c r="AH135" s="139">
        <v>3.5</v>
      </c>
      <c r="AI135" s="139">
        <v>3.5</v>
      </c>
      <c r="AJ135" s="106">
        <f t="shared" si="36"/>
        <v>3.875</v>
      </c>
      <c r="AK135" s="140">
        <v>13.45025294012008</v>
      </c>
      <c r="AL135" s="139">
        <f t="shared" si="53"/>
        <v>0.27500000000000036</v>
      </c>
    </row>
    <row r="136" spans="1:38" x14ac:dyDescent="0.3">
      <c r="A136" s="112">
        <v>2009</v>
      </c>
      <c r="B136" s="114" t="s">
        <v>110</v>
      </c>
      <c r="C136" s="107" t="s">
        <v>58</v>
      </c>
      <c r="D136" s="107" t="s">
        <v>58</v>
      </c>
      <c r="E136" s="107" t="s">
        <v>58</v>
      </c>
      <c r="F136" s="107" t="s">
        <v>59</v>
      </c>
      <c r="G136" s="107" t="s">
        <v>60</v>
      </c>
      <c r="H136" s="107" t="s">
        <v>60</v>
      </c>
      <c r="I136" s="107" t="s">
        <v>60</v>
      </c>
      <c r="J136" s="107" t="s">
        <v>61</v>
      </c>
      <c r="K136" s="107" t="s">
        <v>62</v>
      </c>
      <c r="L136" s="107" t="s">
        <v>63</v>
      </c>
      <c r="M136" s="113" t="s">
        <v>63</v>
      </c>
      <c r="N136" s="107" t="s">
        <v>11</v>
      </c>
      <c r="O136" s="139">
        <v>4.5</v>
      </c>
      <c r="P136" s="139">
        <v>4.5</v>
      </c>
      <c r="Q136" s="139">
        <v>4.5</v>
      </c>
      <c r="R136" s="139">
        <v>4.5</v>
      </c>
      <c r="S136" s="139">
        <v>5.5</v>
      </c>
      <c r="T136" s="139">
        <v>3.5</v>
      </c>
      <c r="U136" s="139">
        <v>5.5</v>
      </c>
      <c r="V136" s="139">
        <v>4.8</v>
      </c>
      <c r="W136" s="139">
        <v>4.5</v>
      </c>
      <c r="X136" s="139">
        <v>5</v>
      </c>
      <c r="Y136" s="139">
        <v>5</v>
      </c>
      <c r="Z136" s="139">
        <v>4</v>
      </c>
      <c r="AA136" s="139">
        <v>3.5</v>
      </c>
      <c r="AB136" s="139">
        <v>4.4000000000000004</v>
      </c>
      <c r="AC136" s="139">
        <v>3.5</v>
      </c>
      <c r="AD136" s="139">
        <v>4.5</v>
      </c>
      <c r="AE136" s="139">
        <v>5</v>
      </c>
      <c r="AF136" s="139">
        <v>4</v>
      </c>
      <c r="AG136" s="139">
        <v>3.5</v>
      </c>
      <c r="AH136" s="139">
        <v>4.0999999999999996</v>
      </c>
      <c r="AI136" s="139">
        <v>3.5</v>
      </c>
      <c r="AJ136" s="106">
        <f t="shared" si="36"/>
        <v>4.45</v>
      </c>
      <c r="AK136" s="140">
        <v>17.316597585343498</v>
      </c>
      <c r="AL136" s="139">
        <f t="shared" si="53"/>
        <v>0</v>
      </c>
    </row>
    <row r="137" spans="1:38" x14ac:dyDescent="0.3">
      <c r="A137" s="112">
        <v>2009</v>
      </c>
      <c r="B137" s="114" t="s">
        <v>76</v>
      </c>
      <c r="C137" s="107" t="s">
        <v>67</v>
      </c>
      <c r="D137" s="107" t="s">
        <v>67</v>
      </c>
      <c r="E137" s="107" t="s">
        <v>67</v>
      </c>
      <c r="F137" s="107" t="s">
        <v>67</v>
      </c>
      <c r="G137" s="107" t="s">
        <v>67</v>
      </c>
      <c r="H137" s="107" t="s">
        <v>67</v>
      </c>
      <c r="I137" s="107" t="s">
        <v>67</v>
      </c>
      <c r="J137" s="107" t="s">
        <v>67</v>
      </c>
      <c r="K137" s="107" t="s">
        <v>67</v>
      </c>
      <c r="L137" s="107" t="s">
        <v>67</v>
      </c>
      <c r="M137" s="113" t="s">
        <v>67</v>
      </c>
      <c r="N137" s="113" t="s">
        <v>13</v>
      </c>
      <c r="O137" s="139">
        <v>2</v>
      </c>
      <c r="P137" s="139">
        <v>2</v>
      </c>
      <c r="Q137" s="139">
        <v>3.5</v>
      </c>
      <c r="R137" s="139">
        <v>2.5</v>
      </c>
      <c r="S137" s="139">
        <v>2.5</v>
      </c>
      <c r="T137" s="139">
        <v>3</v>
      </c>
      <c r="U137" s="139">
        <v>2.5</v>
      </c>
      <c r="V137" s="139">
        <v>2.7</v>
      </c>
      <c r="W137" s="139">
        <v>3</v>
      </c>
      <c r="X137" s="139">
        <v>3</v>
      </c>
      <c r="Y137" s="139">
        <v>3</v>
      </c>
      <c r="Z137" s="139">
        <v>3</v>
      </c>
      <c r="AA137" s="139">
        <v>3</v>
      </c>
      <c r="AB137" s="139">
        <v>3</v>
      </c>
      <c r="AC137" s="139">
        <v>3</v>
      </c>
      <c r="AD137" s="139">
        <v>2.5</v>
      </c>
      <c r="AE137" s="139">
        <v>3</v>
      </c>
      <c r="AF137" s="139">
        <v>3</v>
      </c>
      <c r="AG137" s="139">
        <v>3</v>
      </c>
      <c r="AH137" s="139">
        <v>2.9</v>
      </c>
      <c r="AI137" s="139">
        <v>3.5</v>
      </c>
      <c r="AJ137" s="106">
        <f t="shared" si="36"/>
        <v>2.7749999999999999</v>
      </c>
      <c r="AK137" s="140">
        <v>8.5126526663786812</v>
      </c>
      <c r="AL137" s="139">
        <f t="shared" si="53"/>
        <v>0.10000000000000009</v>
      </c>
    </row>
    <row r="138" spans="1:38" x14ac:dyDescent="0.3">
      <c r="A138" s="112">
        <v>2009</v>
      </c>
      <c r="B138" s="108" t="s">
        <v>77</v>
      </c>
      <c r="C138" s="107" t="s">
        <v>67</v>
      </c>
      <c r="D138" s="107" t="s">
        <v>67</v>
      </c>
      <c r="E138" s="107" t="s">
        <v>67</v>
      </c>
      <c r="F138" s="107" t="s">
        <v>67</v>
      </c>
      <c r="G138" s="107" t="s">
        <v>67</v>
      </c>
      <c r="H138" s="107" t="s">
        <v>67</v>
      </c>
      <c r="I138" s="107" t="s">
        <v>67</v>
      </c>
      <c r="J138" s="107" t="s">
        <v>67</v>
      </c>
      <c r="K138" s="107" t="s">
        <v>67</v>
      </c>
      <c r="L138" s="107" t="s">
        <v>67</v>
      </c>
      <c r="M138" s="113" t="s">
        <v>67</v>
      </c>
      <c r="N138" s="107" t="s">
        <v>11</v>
      </c>
      <c r="O138" s="139">
        <v>4.5</v>
      </c>
      <c r="P138" s="139">
        <v>4</v>
      </c>
      <c r="Q138" s="139">
        <v>4.5</v>
      </c>
      <c r="R138" s="139">
        <v>4.3</v>
      </c>
      <c r="S138" s="139">
        <v>5</v>
      </c>
      <c r="T138" s="139">
        <v>4</v>
      </c>
      <c r="U138" s="139">
        <v>4</v>
      </c>
      <c r="V138" s="139">
        <v>4.3</v>
      </c>
      <c r="W138" s="139">
        <v>4.5</v>
      </c>
      <c r="X138" s="139">
        <v>3.5</v>
      </c>
      <c r="Y138" s="139">
        <v>4</v>
      </c>
      <c r="Z138" s="139">
        <v>4</v>
      </c>
      <c r="AA138" s="139">
        <v>4</v>
      </c>
      <c r="AB138" s="139">
        <v>4</v>
      </c>
      <c r="AC138" s="139">
        <v>3</v>
      </c>
      <c r="AD138" s="139">
        <v>3.5</v>
      </c>
      <c r="AE138" s="139">
        <v>3.5</v>
      </c>
      <c r="AF138" s="139">
        <v>3</v>
      </c>
      <c r="AG138" s="139">
        <v>3</v>
      </c>
      <c r="AH138" s="139">
        <v>3.2</v>
      </c>
      <c r="AI138" s="139">
        <v>3.5</v>
      </c>
      <c r="AJ138" s="106">
        <f t="shared" si="36"/>
        <v>3.95</v>
      </c>
      <c r="AK138" s="140">
        <v>12.771713056932825</v>
      </c>
      <c r="AL138" s="139">
        <f t="shared" si="53"/>
        <v>0.125</v>
      </c>
    </row>
    <row r="139" spans="1:38" x14ac:dyDescent="0.3">
      <c r="A139" s="112">
        <v>2009</v>
      </c>
      <c r="B139" s="108" t="s">
        <v>223</v>
      </c>
      <c r="C139" s="107" t="s">
        <v>67</v>
      </c>
      <c r="D139" s="107" t="s">
        <v>67</v>
      </c>
      <c r="E139" s="107" t="s">
        <v>67</v>
      </c>
      <c r="F139" s="107" t="s">
        <v>67</v>
      </c>
      <c r="G139" s="107" t="s">
        <v>67</v>
      </c>
      <c r="H139" s="107" t="s">
        <v>67</v>
      </c>
      <c r="I139" s="107" t="s">
        <v>67</v>
      </c>
      <c r="J139" s="107" t="s">
        <v>67</v>
      </c>
      <c r="K139" s="107" t="s">
        <v>67</v>
      </c>
      <c r="L139" s="107" t="s">
        <v>67</v>
      </c>
      <c r="M139" s="113" t="s">
        <v>67</v>
      </c>
      <c r="N139" s="107" t="s">
        <v>15</v>
      </c>
      <c r="O139" s="139">
        <v>4.5</v>
      </c>
      <c r="P139" s="139">
        <v>4</v>
      </c>
      <c r="Q139" s="139">
        <v>4</v>
      </c>
      <c r="R139" s="139">
        <v>4.2</v>
      </c>
      <c r="S139" s="139">
        <v>4</v>
      </c>
      <c r="T139" s="139">
        <v>3.5</v>
      </c>
      <c r="U139" s="139">
        <v>3.5</v>
      </c>
      <c r="V139" s="139">
        <v>3.7</v>
      </c>
      <c r="W139" s="139">
        <v>4</v>
      </c>
      <c r="X139" s="139">
        <v>4.5</v>
      </c>
      <c r="Y139" s="139">
        <v>4</v>
      </c>
      <c r="Z139" s="139">
        <v>3.5</v>
      </c>
      <c r="AA139" s="139">
        <v>4</v>
      </c>
      <c r="AB139" s="139">
        <v>4</v>
      </c>
      <c r="AC139" s="139">
        <v>3.5</v>
      </c>
      <c r="AD139" s="139">
        <v>3.5</v>
      </c>
      <c r="AE139" s="139">
        <v>3.5</v>
      </c>
      <c r="AF139" s="139">
        <v>3.5</v>
      </c>
      <c r="AG139" s="139">
        <v>3.5</v>
      </c>
      <c r="AH139" s="139">
        <v>3.5</v>
      </c>
      <c r="AI139" s="139">
        <v>3.5</v>
      </c>
      <c r="AJ139" s="106">
        <f t="shared" si="36"/>
        <v>3.85</v>
      </c>
      <c r="AK139" s="140">
        <v>13.319212509359602</v>
      </c>
      <c r="AL139" s="139">
        <f t="shared" si="53"/>
        <v>0.10000000000000009</v>
      </c>
    </row>
    <row r="140" spans="1:38" x14ac:dyDescent="0.3">
      <c r="A140" s="112">
        <v>2009</v>
      </c>
      <c r="B140" s="108" t="s">
        <v>79</v>
      </c>
      <c r="C140" s="107" t="s">
        <v>67</v>
      </c>
      <c r="D140" s="107" t="s">
        <v>67</v>
      </c>
      <c r="E140" s="107" t="s">
        <v>67</v>
      </c>
      <c r="F140" s="107" t="s">
        <v>67</v>
      </c>
      <c r="G140" s="107" t="s">
        <v>67</v>
      </c>
      <c r="H140" s="107" t="s">
        <v>67</v>
      </c>
      <c r="I140" s="107" t="s">
        <v>67</v>
      </c>
      <c r="J140" s="107" t="s">
        <v>67</v>
      </c>
      <c r="K140" s="107" t="s">
        <v>67</v>
      </c>
      <c r="L140" s="107" t="s">
        <v>67</v>
      </c>
      <c r="M140" s="113" t="s">
        <v>67</v>
      </c>
      <c r="N140" s="141" t="s">
        <v>14</v>
      </c>
      <c r="O140" s="139">
        <v>2.5</v>
      </c>
      <c r="P140" s="139">
        <v>2</v>
      </c>
      <c r="Q140" s="139">
        <v>3</v>
      </c>
      <c r="R140" s="139">
        <v>2.5</v>
      </c>
      <c r="S140" s="139">
        <v>3</v>
      </c>
      <c r="T140" s="139">
        <v>3</v>
      </c>
      <c r="U140" s="139">
        <v>4</v>
      </c>
      <c r="V140" s="139">
        <v>3.3</v>
      </c>
      <c r="W140" s="139">
        <v>3.5</v>
      </c>
      <c r="X140" s="139">
        <v>4</v>
      </c>
      <c r="Y140" s="139">
        <v>4</v>
      </c>
      <c r="Z140" s="139">
        <v>3.5</v>
      </c>
      <c r="AA140" s="139">
        <v>3.5</v>
      </c>
      <c r="AB140" s="139">
        <v>3.7</v>
      </c>
      <c r="AC140" s="139">
        <v>3</v>
      </c>
      <c r="AD140" s="139">
        <v>3</v>
      </c>
      <c r="AE140" s="139">
        <v>3</v>
      </c>
      <c r="AF140" s="139">
        <v>3</v>
      </c>
      <c r="AG140" s="139">
        <v>2.5</v>
      </c>
      <c r="AH140" s="139">
        <v>2.9</v>
      </c>
      <c r="AI140" s="139">
        <v>2.5</v>
      </c>
      <c r="AJ140" s="106">
        <f t="shared" si="36"/>
        <v>3.1</v>
      </c>
      <c r="AK140" s="140">
        <v>8.5756385340970738</v>
      </c>
      <c r="AL140" s="139">
        <f t="shared" si="53"/>
        <v>-0.44999999999999973</v>
      </c>
    </row>
    <row r="141" spans="1:38" x14ac:dyDescent="0.3">
      <c r="A141" s="112">
        <v>2009</v>
      </c>
      <c r="B141" s="114" t="s">
        <v>80</v>
      </c>
      <c r="C141" s="107" t="s">
        <v>59</v>
      </c>
      <c r="D141" s="107" t="s">
        <v>59</v>
      </c>
      <c r="E141" s="107" t="s">
        <v>59</v>
      </c>
      <c r="F141" s="107" t="s">
        <v>59</v>
      </c>
      <c r="G141" s="107" t="s">
        <v>60</v>
      </c>
      <c r="H141" s="107" t="s">
        <v>60</v>
      </c>
      <c r="I141" s="107" t="s">
        <v>67</v>
      </c>
      <c r="J141" s="107" t="s">
        <v>67</v>
      </c>
      <c r="K141" s="107" t="s">
        <v>67</v>
      </c>
      <c r="L141" s="107" t="s">
        <v>67</v>
      </c>
      <c r="M141" s="113" t="s">
        <v>67</v>
      </c>
      <c r="N141" s="113" t="s">
        <v>13</v>
      </c>
      <c r="O141" s="139">
        <v>2</v>
      </c>
      <c r="P141" s="139">
        <v>2</v>
      </c>
      <c r="Q141" s="139">
        <v>2</v>
      </c>
      <c r="R141" s="139">
        <v>2</v>
      </c>
      <c r="S141" s="139">
        <v>3</v>
      </c>
      <c r="T141" s="139">
        <v>3</v>
      </c>
      <c r="U141" s="139">
        <v>2.5</v>
      </c>
      <c r="V141" s="139">
        <v>2.8</v>
      </c>
      <c r="W141" s="139">
        <v>3</v>
      </c>
      <c r="X141" s="139">
        <v>2.5</v>
      </c>
      <c r="Y141" s="139">
        <v>3</v>
      </c>
      <c r="Z141" s="139">
        <v>3</v>
      </c>
      <c r="AA141" s="139">
        <v>3</v>
      </c>
      <c r="AB141" s="139">
        <v>2.9</v>
      </c>
      <c r="AC141" s="139">
        <v>3.5</v>
      </c>
      <c r="AD141" s="139">
        <v>2.5</v>
      </c>
      <c r="AE141" s="139">
        <v>3</v>
      </c>
      <c r="AF141" s="139">
        <v>2</v>
      </c>
      <c r="AG141" s="139">
        <v>2.5</v>
      </c>
      <c r="AH141" s="139">
        <v>2.7</v>
      </c>
      <c r="AI141" s="139">
        <v>3.5</v>
      </c>
      <c r="AJ141" s="106">
        <f t="shared" si="36"/>
        <v>2.5999999999999996</v>
      </c>
      <c r="AK141" s="140">
        <v>7.6287961511595412</v>
      </c>
      <c r="AL141" s="139">
        <f t="shared" si="53"/>
        <v>0</v>
      </c>
    </row>
    <row r="142" spans="1:38" x14ac:dyDescent="0.3">
      <c r="A142" s="112">
        <v>2009</v>
      </c>
      <c r="B142" s="114" t="s">
        <v>224</v>
      </c>
      <c r="C142" s="107" t="s">
        <v>59</v>
      </c>
      <c r="D142" s="107" t="s">
        <v>59</v>
      </c>
      <c r="E142" s="107" t="s">
        <v>59</v>
      </c>
      <c r="F142" s="107" t="s">
        <v>59</v>
      </c>
      <c r="G142" s="107" t="s">
        <v>60</v>
      </c>
      <c r="H142" s="107" t="s">
        <v>60</v>
      </c>
      <c r="I142" s="107" t="s">
        <v>60</v>
      </c>
      <c r="J142" s="107" t="s">
        <v>67</v>
      </c>
      <c r="K142" s="107" t="s">
        <v>67</v>
      </c>
      <c r="L142" s="107" t="s">
        <v>67</v>
      </c>
      <c r="M142" s="113" t="s">
        <v>67</v>
      </c>
      <c r="N142" s="113" t="s">
        <v>13</v>
      </c>
      <c r="O142" s="139">
        <v>2.5</v>
      </c>
      <c r="P142" s="139">
        <v>2</v>
      </c>
      <c r="Q142" s="139">
        <v>2.5</v>
      </c>
      <c r="R142" s="139">
        <v>2.2999999999999998</v>
      </c>
      <c r="S142" s="139">
        <v>4</v>
      </c>
      <c r="T142" s="139">
        <v>3.5</v>
      </c>
      <c r="U142" s="139">
        <v>2.5</v>
      </c>
      <c r="V142" s="139">
        <v>3.3</v>
      </c>
      <c r="W142" s="139">
        <v>3</v>
      </c>
      <c r="X142" s="139">
        <v>2</v>
      </c>
      <c r="Y142" s="139">
        <v>2.5</v>
      </c>
      <c r="Z142" s="139">
        <v>2.5</v>
      </c>
      <c r="AA142" s="139">
        <v>2.5</v>
      </c>
      <c r="AB142" s="139">
        <v>2.5</v>
      </c>
      <c r="AC142" s="139">
        <v>3.5</v>
      </c>
      <c r="AD142" s="139">
        <v>2.5</v>
      </c>
      <c r="AE142" s="139">
        <v>3</v>
      </c>
      <c r="AF142" s="139">
        <v>2</v>
      </c>
      <c r="AG142" s="139">
        <v>3</v>
      </c>
      <c r="AH142" s="139">
        <v>2.8</v>
      </c>
      <c r="AI142" s="139">
        <v>3.5</v>
      </c>
      <c r="AJ142" s="106">
        <f t="shared" si="36"/>
        <v>2.7249999999999996</v>
      </c>
      <c r="AK142" s="140">
        <v>8.2191129192621766</v>
      </c>
      <c r="AL142" s="139">
        <f t="shared" si="53"/>
        <v>-2.5000000000000355E-2</v>
      </c>
    </row>
    <row r="143" spans="1:38" x14ac:dyDescent="0.3">
      <c r="A143" s="112">
        <v>2009</v>
      </c>
      <c r="B143" s="114" t="s">
        <v>82</v>
      </c>
      <c r="C143" s="107" t="s">
        <v>67</v>
      </c>
      <c r="D143" s="107" t="s">
        <v>67</v>
      </c>
      <c r="E143" s="107" t="s">
        <v>67</v>
      </c>
      <c r="F143" s="107" t="s">
        <v>67</v>
      </c>
      <c r="G143" s="107" t="s">
        <v>67</v>
      </c>
      <c r="H143" s="107" t="s">
        <v>60</v>
      </c>
      <c r="I143" s="107" t="s">
        <v>60</v>
      </c>
      <c r="J143" s="107" t="s">
        <v>60</v>
      </c>
      <c r="K143" s="107" t="s">
        <v>60</v>
      </c>
      <c r="L143" s="107" t="s">
        <v>60</v>
      </c>
      <c r="M143" s="113" t="s">
        <v>60</v>
      </c>
      <c r="N143" s="107" t="s">
        <v>12</v>
      </c>
      <c r="O143" s="139">
        <v>3.5</v>
      </c>
      <c r="P143" s="139">
        <v>3.5</v>
      </c>
      <c r="Q143" s="139">
        <v>4</v>
      </c>
      <c r="R143" s="139">
        <v>3.7</v>
      </c>
      <c r="S143" s="139">
        <v>4.5</v>
      </c>
      <c r="T143" s="139">
        <v>3</v>
      </c>
      <c r="U143" s="139">
        <v>4</v>
      </c>
      <c r="V143" s="139">
        <v>3.8</v>
      </c>
      <c r="W143" s="139">
        <v>3.5</v>
      </c>
      <c r="X143" s="139">
        <v>4</v>
      </c>
      <c r="Y143" s="139">
        <v>4</v>
      </c>
      <c r="Z143" s="139">
        <v>4</v>
      </c>
      <c r="AA143" s="139">
        <v>3</v>
      </c>
      <c r="AB143" s="139">
        <v>3.7</v>
      </c>
      <c r="AC143" s="139">
        <v>3.5</v>
      </c>
      <c r="AD143" s="139">
        <v>4</v>
      </c>
      <c r="AE143" s="139">
        <v>4.5</v>
      </c>
      <c r="AF143" s="139">
        <v>3.5</v>
      </c>
      <c r="AG143" s="139">
        <v>3.5</v>
      </c>
      <c r="AH143" s="139">
        <v>3.8</v>
      </c>
      <c r="AI143" s="139">
        <v>4.5</v>
      </c>
      <c r="AJ143" s="106">
        <f t="shared" si="36"/>
        <v>3.75</v>
      </c>
      <c r="AK143" s="140">
        <v>15.004277520881278</v>
      </c>
      <c r="AL143" s="139">
        <f t="shared" si="53"/>
        <v>-0.20000000000000018</v>
      </c>
    </row>
    <row r="144" spans="1:38" x14ac:dyDescent="0.3">
      <c r="A144" s="112">
        <v>2009</v>
      </c>
      <c r="B144" s="114" t="s">
        <v>83</v>
      </c>
      <c r="C144" s="107" t="s">
        <v>71</v>
      </c>
      <c r="D144" s="107" t="s">
        <v>71</v>
      </c>
      <c r="E144" s="107" t="s">
        <v>71</v>
      </c>
      <c r="F144" s="107" t="s">
        <v>71</v>
      </c>
      <c r="G144" s="107" t="s">
        <v>67</v>
      </c>
      <c r="H144" s="107" t="s">
        <v>67</v>
      </c>
      <c r="I144" s="107" t="s">
        <v>67</v>
      </c>
      <c r="J144" s="107" t="s">
        <v>67</v>
      </c>
      <c r="K144" s="107" t="s">
        <v>67</v>
      </c>
      <c r="L144" s="107" t="s">
        <v>67</v>
      </c>
      <c r="M144" s="113" t="s">
        <v>67</v>
      </c>
      <c r="N144" s="113" t="s">
        <v>13</v>
      </c>
      <c r="O144" s="139">
        <v>3</v>
      </c>
      <c r="P144" s="139">
        <v>2.5</v>
      </c>
      <c r="Q144" s="139">
        <v>1.5</v>
      </c>
      <c r="R144" s="139">
        <v>2.2999999999999998</v>
      </c>
      <c r="S144" s="139">
        <v>4</v>
      </c>
      <c r="T144" s="139">
        <v>1</v>
      </c>
      <c r="U144" s="139">
        <v>2</v>
      </c>
      <c r="V144" s="139">
        <v>2.2999999999999998</v>
      </c>
      <c r="W144" s="139">
        <v>3</v>
      </c>
      <c r="X144" s="139">
        <v>3.5</v>
      </c>
      <c r="Y144" s="139">
        <v>2.5</v>
      </c>
      <c r="Z144" s="139">
        <v>3</v>
      </c>
      <c r="AA144" s="139">
        <v>3</v>
      </c>
      <c r="AB144" s="139">
        <v>3</v>
      </c>
      <c r="AC144" s="139">
        <v>2.5</v>
      </c>
      <c r="AD144" s="139">
        <v>4</v>
      </c>
      <c r="AE144" s="139">
        <v>3</v>
      </c>
      <c r="AF144" s="139">
        <v>3</v>
      </c>
      <c r="AG144" s="139">
        <v>3</v>
      </c>
      <c r="AH144" s="139">
        <v>3.1</v>
      </c>
      <c r="AI144" s="139">
        <v>3.5</v>
      </c>
      <c r="AJ144" s="106">
        <f t="shared" si="36"/>
        <v>2.6749999999999998</v>
      </c>
      <c r="AK144" s="140">
        <v>8.7060636056124086</v>
      </c>
      <c r="AL144" s="139">
        <f t="shared" si="53"/>
        <v>4.9999999999999822E-2</v>
      </c>
    </row>
    <row r="145" spans="1:38" x14ac:dyDescent="0.3">
      <c r="A145" s="112">
        <v>2009</v>
      </c>
      <c r="B145" s="114" t="s">
        <v>84</v>
      </c>
      <c r="C145" s="107" t="s">
        <v>67</v>
      </c>
      <c r="D145" s="107" t="s">
        <v>67</v>
      </c>
      <c r="E145" s="107" t="s">
        <v>67</v>
      </c>
      <c r="F145" s="107" t="s">
        <v>67</v>
      </c>
      <c r="G145" s="107" t="s">
        <v>67</v>
      </c>
      <c r="H145" s="107" t="s">
        <v>67</v>
      </c>
      <c r="I145" s="107" t="s">
        <v>67</v>
      </c>
      <c r="J145" s="107" t="s">
        <v>67</v>
      </c>
      <c r="K145" s="107" t="s">
        <v>67</v>
      </c>
      <c r="L145" s="107" t="s">
        <v>67</v>
      </c>
      <c r="M145" s="113" t="s">
        <v>67</v>
      </c>
      <c r="N145" s="141" t="s">
        <v>14</v>
      </c>
      <c r="O145" s="139">
        <v>4.5</v>
      </c>
      <c r="P145" s="139">
        <v>4.5</v>
      </c>
      <c r="Q145" s="139">
        <v>4</v>
      </c>
      <c r="R145" s="139">
        <v>4.3</v>
      </c>
      <c r="S145" s="139">
        <v>4.5</v>
      </c>
      <c r="T145" s="139">
        <v>4</v>
      </c>
      <c r="U145" s="139">
        <v>3.5</v>
      </c>
      <c r="V145" s="139">
        <v>4</v>
      </c>
      <c r="W145" s="139">
        <v>4</v>
      </c>
      <c r="X145" s="139">
        <v>4</v>
      </c>
      <c r="Y145" s="139">
        <v>4</v>
      </c>
      <c r="Z145" s="139">
        <v>3.5</v>
      </c>
      <c r="AA145" s="139">
        <v>4.5</v>
      </c>
      <c r="AB145" s="139">
        <v>4</v>
      </c>
      <c r="AC145" s="139">
        <v>3.5</v>
      </c>
      <c r="AD145" s="139">
        <v>4</v>
      </c>
      <c r="AE145" s="139">
        <v>4.5</v>
      </c>
      <c r="AF145" s="139">
        <v>3.5</v>
      </c>
      <c r="AG145" s="139">
        <v>3.5</v>
      </c>
      <c r="AH145" s="139">
        <v>3.8</v>
      </c>
      <c r="AI145" s="139">
        <v>3.5</v>
      </c>
      <c r="AJ145" s="106">
        <f t="shared" si="36"/>
        <v>4.0250000000000004</v>
      </c>
      <c r="AK145" s="140">
        <v>14.885912441681322</v>
      </c>
      <c r="AL145" s="139">
        <f t="shared" si="53"/>
        <v>0.27500000000000036</v>
      </c>
    </row>
    <row r="146" spans="1:38" x14ac:dyDescent="0.3">
      <c r="A146" s="112">
        <v>2009</v>
      </c>
      <c r="B146" s="114" t="s">
        <v>85</v>
      </c>
      <c r="C146" s="107" t="s">
        <v>59</v>
      </c>
      <c r="D146" s="107" t="s">
        <v>59</v>
      </c>
      <c r="E146" s="107" t="s">
        <v>59</v>
      </c>
      <c r="F146" s="107" t="s">
        <v>59</v>
      </c>
      <c r="G146" s="107" t="s">
        <v>60</v>
      </c>
      <c r="H146" s="107" t="s">
        <v>60</v>
      </c>
      <c r="I146" s="107" t="s">
        <v>60</v>
      </c>
      <c r="J146" s="107" t="s">
        <v>60</v>
      </c>
      <c r="K146" s="107" t="s">
        <v>60</v>
      </c>
      <c r="L146" s="107" t="s">
        <v>60</v>
      </c>
      <c r="M146" s="113" t="s">
        <v>60</v>
      </c>
      <c r="N146" s="107" t="s">
        <v>11</v>
      </c>
      <c r="O146" s="139">
        <v>4.5</v>
      </c>
      <c r="P146" s="139">
        <v>3.5</v>
      </c>
      <c r="Q146" s="139">
        <v>4.5</v>
      </c>
      <c r="R146" s="139">
        <v>4.2</v>
      </c>
      <c r="S146" s="139">
        <v>4</v>
      </c>
      <c r="T146" s="139">
        <v>4</v>
      </c>
      <c r="U146" s="139">
        <v>4</v>
      </c>
      <c r="V146" s="139">
        <v>4</v>
      </c>
      <c r="W146" s="139">
        <v>3</v>
      </c>
      <c r="X146" s="139">
        <v>4</v>
      </c>
      <c r="Y146" s="139">
        <v>3</v>
      </c>
      <c r="Z146" s="139">
        <v>3</v>
      </c>
      <c r="AA146" s="139">
        <v>4</v>
      </c>
      <c r="AB146" s="139">
        <v>3.4</v>
      </c>
      <c r="AC146" s="139">
        <v>3</v>
      </c>
      <c r="AD146" s="139">
        <v>4</v>
      </c>
      <c r="AE146" s="139">
        <v>3.5</v>
      </c>
      <c r="AF146" s="139">
        <v>3.5</v>
      </c>
      <c r="AG146" s="139">
        <v>3</v>
      </c>
      <c r="AH146" s="139">
        <v>3.4</v>
      </c>
      <c r="AI146" s="139">
        <v>3</v>
      </c>
      <c r="AJ146" s="106">
        <f t="shared" si="36"/>
        <v>3.75</v>
      </c>
      <c r="AK146" s="140">
        <v>12.15839277816521</v>
      </c>
      <c r="AL146" s="139">
        <f t="shared" si="53"/>
        <v>-2.4999999999999911E-2</v>
      </c>
    </row>
    <row r="147" spans="1:38" x14ac:dyDescent="0.3">
      <c r="A147" s="112">
        <v>2009</v>
      </c>
      <c r="B147" s="114" t="s">
        <v>86</v>
      </c>
      <c r="C147" s="107" t="s">
        <v>58</v>
      </c>
      <c r="D147" s="107" t="s">
        <v>71</v>
      </c>
      <c r="E147" s="107" t="s">
        <v>71</v>
      </c>
      <c r="F147" s="107" t="s">
        <v>71</v>
      </c>
      <c r="G147" s="107" t="s">
        <v>60</v>
      </c>
      <c r="H147" s="107" t="s">
        <v>60</v>
      </c>
      <c r="I147" s="107" t="s">
        <v>60</v>
      </c>
      <c r="J147" s="107" t="s">
        <v>60</v>
      </c>
      <c r="K147" s="107" t="s">
        <v>60</v>
      </c>
      <c r="L147" s="107" t="s">
        <v>60</v>
      </c>
      <c r="M147" s="113" t="s">
        <v>60</v>
      </c>
      <c r="N147" s="113" t="s">
        <v>13</v>
      </c>
      <c r="O147" s="139">
        <v>3</v>
      </c>
      <c r="P147" s="139">
        <v>2</v>
      </c>
      <c r="Q147" s="139">
        <v>3.5</v>
      </c>
      <c r="R147" s="139">
        <v>2.8</v>
      </c>
      <c r="S147" s="139">
        <v>4</v>
      </c>
      <c r="T147" s="139">
        <v>2.5</v>
      </c>
      <c r="U147" s="139">
        <v>2.5</v>
      </c>
      <c r="V147" s="139">
        <v>3</v>
      </c>
      <c r="W147" s="139">
        <v>3</v>
      </c>
      <c r="X147" s="139">
        <v>3</v>
      </c>
      <c r="Y147" s="139">
        <v>4</v>
      </c>
      <c r="Z147" s="139">
        <v>3.5</v>
      </c>
      <c r="AA147" s="139">
        <v>3</v>
      </c>
      <c r="AB147" s="139">
        <v>3.3</v>
      </c>
      <c r="AC147" s="139">
        <v>3.5</v>
      </c>
      <c r="AD147" s="139">
        <v>4</v>
      </c>
      <c r="AE147" s="139">
        <v>2.5</v>
      </c>
      <c r="AF147" s="139">
        <v>3</v>
      </c>
      <c r="AG147" s="139">
        <v>3</v>
      </c>
      <c r="AH147" s="139">
        <v>3.2</v>
      </c>
      <c r="AI147" s="139">
        <v>3.5</v>
      </c>
      <c r="AJ147" s="106">
        <f t="shared" si="36"/>
        <v>3.0750000000000002</v>
      </c>
      <c r="AK147" s="140">
        <v>10.15841682395685</v>
      </c>
      <c r="AL147" s="139">
        <f t="shared" si="53"/>
        <v>-9.9999999999999645E-2</v>
      </c>
    </row>
    <row r="148" spans="1:38" x14ac:dyDescent="0.3">
      <c r="A148" s="112">
        <v>2009</v>
      </c>
      <c r="B148" s="114" t="s">
        <v>87</v>
      </c>
      <c r="C148" s="107" t="s">
        <v>71</v>
      </c>
      <c r="D148" s="107" t="s">
        <v>71</v>
      </c>
      <c r="E148" s="107" t="s">
        <v>71</v>
      </c>
      <c r="F148" s="107" t="s">
        <v>71</v>
      </c>
      <c r="G148" s="107" t="s">
        <v>60</v>
      </c>
      <c r="H148" s="107" t="s">
        <v>60</v>
      </c>
      <c r="I148" s="107" t="s">
        <v>60</v>
      </c>
      <c r="J148" s="107" t="s">
        <v>60</v>
      </c>
      <c r="K148" s="107" t="s">
        <v>60</v>
      </c>
      <c r="L148" s="107" t="s">
        <v>60</v>
      </c>
      <c r="M148" s="113" t="s">
        <v>60</v>
      </c>
      <c r="N148" s="113" t="s">
        <v>13</v>
      </c>
      <c r="O148" s="139">
        <v>4</v>
      </c>
      <c r="P148" s="139">
        <v>3.5</v>
      </c>
      <c r="Q148" s="139">
        <v>4</v>
      </c>
      <c r="R148" s="139">
        <v>3.8</v>
      </c>
      <c r="S148" s="139">
        <v>4</v>
      </c>
      <c r="T148" s="139">
        <v>3</v>
      </c>
      <c r="U148" s="139">
        <v>3</v>
      </c>
      <c r="V148" s="139">
        <v>3.3</v>
      </c>
      <c r="W148" s="139">
        <v>2.5</v>
      </c>
      <c r="X148" s="139">
        <v>3.5</v>
      </c>
      <c r="Y148" s="139">
        <v>2.5</v>
      </c>
      <c r="Z148" s="139">
        <v>3</v>
      </c>
      <c r="AA148" s="139">
        <v>2</v>
      </c>
      <c r="AB148" s="139">
        <v>2.7</v>
      </c>
      <c r="AC148" s="139">
        <v>3</v>
      </c>
      <c r="AD148" s="139">
        <v>3.5</v>
      </c>
      <c r="AE148" s="139">
        <v>4</v>
      </c>
      <c r="AF148" s="139">
        <v>2.5</v>
      </c>
      <c r="AG148" s="139">
        <v>3</v>
      </c>
      <c r="AH148" s="139">
        <v>3.2</v>
      </c>
      <c r="AI148" s="139">
        <v>4</v>
      </c>
      <c r="AJ148" s="106">
        <f t="shared" si="36"/>
        <v>3.25</v>
      </c>
      <c r="AK148" s="140">
        <v>11.160982234645594</v>
      </c>
      <c r="AL148" s="139">
        <f t="shared" si="53"/>
        <v>0.15000000000000036</v>
      </c>
    </row>
    <row r="149" spans="1:38" x14ac:dyDescent="0.3">
      <c r="A149" s="112">
        <v>2009</v>
      </c>
      <c r="B149" s="114" t="s">
        <v>88</v>
      </c>
      <c r="C149" s="107" t="s">
        <v>67</v>
      </c>
      <c r="D149" s="107" t="s">
        <v>67</v>
      </c>
      <c r="E149" s="107" t="s">
        <v>67</v>
      </c>
      <c r="F149" s="107" t="s">
        <v>67</v>
      </c>
      <c r="G149" s="107" t="s">
        <v>67</v>
      </c>
      <c r="H149" s="107" t="s">
        <v>67</v>
      </c>
      <c r="I149" s="107" t="s">
        <v>67</v>
      </c>
      <c r="J149" s="107" t="s">
        <v>67</v>
      </c>
      <c r="K149" s="107" t="s">
        <v>67</v>
      </c>
      <c r="L149" s="107" t="s">
        <v>67</v>
      </c>
      <c r="M149" s="113" t="s">
        <v>67</v>
      </c>
      <c r="N149" s="113" t="s">
        <v>13</v>
      </c>
      <c r="O149" s="139">
        <v>3</v>
      </c>
      <c r="P149" s="139">
        <v>3</v>
      </c>
      <c r="Q149" s="139">
        <v>3.5</v>
      </c>
      <c r="R149" s="139">
        <v>3.2</v>
      </c>
      <c r="S149" s="139">
        <v>4.5</v>
      </c>
      <c r="T149" s="139">
        <v>4</v>
      </c>
      <c r="U149" s="139">
        <v>3.5</v>
      </c>
      <c r="V149" s="139">
        <v>4</v>
      </c>
      <c r="W149" s="139">
        <v>3.5</v>
      </c>
      <c r="X149" s="139">
        <v>4</v>
      </c>
      <c r="Y149" s="139">
        <v>4</v>
      </c>
      <c r="Z149" s="139">
        <v>3</v>
      </c>
      <c r="AA149" s="139">
        <v>3</v>
      </c>
      <c r="AB149" s="139">
        <v>3.5</v>
      </c>
      <c r="AC149" s="139">
        <v>4</v>
      </c>
      <c r="AD149" s="139">
        <v>3.5</v>
      </c>
      <c r="AE149" s="139">
        <v>4.5</v>
      </c>
      <c r="AF149" s="139">
        <v>4</v>
      </c>
      <c r="AG149" s="139">
        <v>4</v>
      </c>
      <c r="AH149" s="139">
        <v>4</v>
      </c>
      <c r="AI149" s="139">
        <v>3.5</v>
      </c>
      <c r="AJ149" s="106">
        <f t="shared" si="36"/>
        <v>3.6749999999999998</v>
      </c>
      <c r="AK149" s="140">
        <v>14.155187709695911</v>
      </c>
      <c r="AL149" s="139">
        <f t="shared" si="53"/>
        <v>-0.52500000000000036</v>
      </c>
    </row>
    <row r="150" spans="1:38" x14ac:dyDescent="0.3">
      <c r="A150" s="112">
        <v>2009</v>
      </c>
      <c r="B150" s="114" t="s">
        <v>89</v>
      </c>
      <c r="C150" s="107" t="s">
        <v>67</v>
      </c>
      <c r="D150" s="107" t="s">
        <v>67</v>
      </c>
      <c r="E150" s="107" t="s">
        <v>67</v>
      </c>
      <c r="F150" s="107" t="s">
        <v>67</v>
      </c>
      <c r="G150" s="107" t="s">
        <v>67</v>
      </c>
      <c r="H150" s="107" t="s">
        <v>67</v>
      </c>
      <c r="I150" s="107" t="s">
        <v>67</v>
      </c>
      <c r="J150" s="107" t="s">
        <v>67</v>
      </c>
      <c r="K150" s="107" t="s">
        <v>67</v>
      </c>
      <c r="L150" s="107" t="s">
        <v>67</v>
      </c>
      <c r="M150" s="113" t="s">
        <v>67</v>
      </c>
      <c r="N150" s="113" t="s">
        <v>13</v>
      </c>
      <c r="O150" s="139">
        <v>3.5</v>
      </c>
      <c r="P150" s="139">
        <v>3</v>
      </c>
      <c r="Q150" s="139">
        <v>4</v>
      </c>
      <c r="R150" s="139">
        <v>3.5</v>
      </c>
      <c r="S150" s="139">
        <v>4</v>
      </c>
      <c r="T150" s="139">
        <v>3.5</v>
      </c>
      <c r="U150" s="139">
        <v>2.5</v>
      </c>
      <c r="V150" s="139">
        <v>3.3</v>
      </c>
      <c r="W150" s="139">
        <v>3</v>
      </c>
      <c r="X150" s="139">
        <v>3.5</v>
      </c>
      <c r="Y150" s="139">
        <v>2.5</v>
      </c>
      <c r="Z150" s="139">
        <v>2.5</v>
      </c>
      <c r="AA150" s="139">
        <v>3</v>
      </c>
      <c r="AB150" s="139">
        <v>2.9</v>
      </c>
      <c r="AC150" s="139">
        <v>3</v>
      </c>
      <c r="AD150" s="139">
        <v>3.5</v>
      </c>
      <c r="AE150" s="139">
        <v>3</v>
      </c>
      <c r="AF150" s="139">
        <v>2.5</v>
      </c>
      <c r="AG150" s="139">
        <v>3</v>
      </c>
      <c r="AH150" s="139">
        <v>3</v>
      </c>
      <c r="AI150" s="139">
        <v>3.5</v>
      </c>
      <c r="AJ150" s="106">
        <f t="shared" si="36"/>
        <v>3.1749999999999998</v>
      </c>
      <c r="AK150" s="140">
        <v>9.9572613763472173</v>
      </c>
      <c r="AL150" s="139">
        <f t="shared" si="53"/>
        <v>0.125</v>
      </c>
    </row>
    <row r="151" spans="1:38" x14ac:dyDescent="0.3">
      <c r="A151" s="112">
        <v>2009</v>
      </c>
      <c r="B151" s="114" t="s">
        <v>90</v>
      </c>
      <c r="C151" s="107" t="s">
        <v>59</v>
      </c>
      <c r="D151" s="107" t="s">
        <v>59</v>
      </c>
      <c r="E151" s="107" t="s">
        <v>59</v>
      </c>
      <c r="F151" s="107" t="s">
        <v>59</v>
      </c>
      <c r="G151" s="107" t="s">
        <v>60</v>
      </c>
      <c r="H151" s="107" t="s">
        <v>60</v>
      </c>
      <c r="I151" s="107" t="s">
        <v>60</v>
      </c>
      <c r="J151" s="107" t="s">
        <v>60</v>
      </c>
      <c r="K151" s="107" t="s">
        <v>63</v>
      </c>
      <c r="L151" s="107" t="s">
        <v>62</v>
      </c>
      <c r="M151" s="113" t="s">
        <v>60</v>
      </c>
      <c r="N151" s="141" t="s">
        <v>14</v>
      </c>
      <c r="O151" s="139">
        <v>3</v>
      </c>
      <c r="P151" s="139">
        <v>2.5</v>
      </c>
      <c r="Q151" s="139">
        <v>3</v>
      </c>
      <c r="R151" s="139">
        <v>2.8</v>
      </c>
      <c r="S151" s="139">
        <v>3.5</v>
      </c>
      <c r="T151" s="139">
        <v>4</v>
      </c>
      <c r="U151" s="139">
        <v>3.5</v>
      </c>
      <c r="V151" s="139">
        <v>3.7</v>
      </c>
      <c r="W151" s="139">
        <v>4</v>
      </c>
      <c r="X151" s="139">
        <v>4</v>
      </c>
      <c r="Y151" s="139">
        <v>4</v>
      </c>
      <c r="Z151" s="139">
        <v>3.5</v>
      </c>
      <c r="AA151" s="139">
        <v>3.5</v>
      </c>
      <c r="AB151" s="139">
        <v>3.8</v>
      </c>
      <c r="AC151" s="139">
        <v>3</v>
      </c>
      <c r="AD151" s="139">
        <v>4</v>
      </c>
      <c r="AE151" s="139">
        <v>3.5</v>
      </c>
      <c r="AF151" s="139">
        <v>3</v>
      </c>
      <c r="AG151" s="139">
        <v>3</v>
      </c>
      <c r="AH151" s="139">
        <v>3.3</v>
      </c>
      <c r="AI151" s="139">
        <v>3.5</v>
      </c>
      <c r="AJ151" s="106">
        <f t="shared" si="36"/>
        <v>3.4000000000000004</v>
      </c>
      <c r="AK151" s="140">
        <v>11.395556327970731</v>
      </c>
      <c r="AL151" s="139">
        <f t="shared" si="53"/>
        <v>-4.9999999999999822E-2</v>
      </c>
    </row>
    <row r="152" spans="1:38" x14ac:dyDescent="0.3">
      <c r="A152" s="112">
        <v>2009</v>
      </c>
      <c r="B152" s="114" t="s">
        <v>91</v>
      </c>
      <c r="C152" s="107" t="s">
        <v>67</v>
      </c>
      <c r="D152" s="107" t="s">
        <v>67</v>
      </c>
      <c r="E152" s="107" t="s">
        <v>67</v>
      </c>
      <c r="F152" s="107" t="s">
        <v>67</v>
      </c>
      <c r="G152" s="107" t="s">
        <v>67</v>
      </c>
      <c r="H152" s="107" t="s">
        <v>67</v>
      </c>
      <c r="I152" s="107" t="s">
        <v>67</v>
      </c>
      <c r="J152" s="107" t="s">
        <v>67</v>
      </c>
      <c r="K152" s="107" t="s">
        <v>67</v>
      </c>
      <c r="L152" s="107" t="s">
        <v>67</v>
      </c>
      <c r="M152" s="113" t="s">
        <v>67</v>
      </c>
      <c r="N152" s="107" t="s">
        <v>11</v>
      </c>
      <c r="O152" s="139">
        <v>4</v>
      </c>
      <c r="P152" s="139">
        <v>4</v>
      </c>
      <c r="Q152" s="139">
        <v>3.5</v>
      </c>
      <c r="R152" s="139">
        <v>3.8</v>
      </c>
      <c r="S152" s="139">
        <v>4</v>
      </c>
      <c r="T152" s="139">
        <v>3.5</v>
      </c>
      <c r="U152" s="139">
        <v>3</v>
      </c>
      <c r="V152" s="139">
        <v>3.5</v>
      </c>
      <c r="W152" s="139">
        <v>3.5</v>
      </c>
      <c r="X152" s="139">
        <v>3.5</v>
      </c>
      <c r="Y152" s="139">
        <v>3.5</v>
      </c>
      <c r="Z152" s="139">
        <v>3.5</v>
      </c>
      <c r="AA152" s="139">
        <v>2.5</v>
      </c>
      <c r="AB152" s="139">
        <v>3.3</v>
      </c>
      <c r="AC152" s="139">
        <v>3</v>
      </c>
      <c r="AD152" s="139">
        <v>4</v>
      </c>
      <c r="AE152" s="139">
        <v>3</v>
      </c>
      <c r="AF152" s="139">
        <v>3</v>
      </c>
      <c r="AG152" s="139">
        <v>2.5</v>
      </c>
      <c r="AH152" s="139">
        <v>3.1</v>
      </c>
      <c r="AI152" s="139">
        <v>3.5</v>
      </c>
      <c r="AJ152" s="106">
        <f t="shared" si="36"/>
        <v>3.4249999999999998</v>
      </c>
      <c r="AK152" s="140">
        <v>10.946261744277546</v>
      </c>
      <c r="AL152" s="139">
        <f t="shared" si="53"/>
        <v>-2.4999999999999911E-2</v>
      </c>
    </row>
    <row r="153" spans="1:38" x14ac:dyDescent="0.3">
      <c r="A153" s="112">
        <v>2009</v>
      </c>
      <c r="B153" s="114" t="s">
        <v>92</v>
      </c>
      <c r="C153" s="107" t="s">
        <v>67</v>
      </c>
      <c r="D153" s="107" t="s">
        <v>67</v>
      </c>
      <c r="E153" s="107" t="s">
        <v>67</v>
      </c>
      <c r="F153" s="107" t="s">
        <v>67</v>
      </c>
      <c r="G153" s="107" t="s">
        <v>67</v>
      </c>
      <c r="H153" s="107" t="s">
        <v>60</v>
      </c>
      <c r="I153" s="107" t="s">
        <v>60</v>
      </c>
      <c r="J153" s="107" t="s">
        <v>60</v>
      </c>
      <c r="K153" s="107" t="s">
        <v>60</v>
      </c>
      <c r="L153" s="107" t="s">
        <v>60</v>
      </c>
      <c r="M153" s="113" t="s">
        <v>60</v>
      </c>
      <c r="N153" s="113" t="s">
        <v>13</v>
      </c>
      <c r="O153" s="139">
        <v>3.5</v>
      </c>
      <c r="P153" s="139">
        <v>3</v>
      </c>
      <c r="Q153" s="139">
        <v>4</v>
      </c>
      <c r="R153" s="139">
        <v>3.5</v>
      </c>
      <c r="S153" s="139">
        <v>4.5</v>
      </c>
      <c r="T153" s="139">
        <v>2.5</v>
      </c>
      <c r="U153" s="139">
        <v>1.5</v>
      </c>
      <c r="V153" s="139">
        <v>2.8</v>
      </c>
      <c r="W153" s="139">
        <v>3</v>
      </c>
      <c r="X153" s="139">
        <v>4</v>
      </c>
      <c r="Y153" s="139">
        <v>3</v>
      </c>
      <c r="Z153" s="139">
        <v>2.5</v>
      </c>
      <c r="AA153" s="139">
        <v>2.5</v>
      </c>
      <c r="AB153" s="139">
        <v>3</v>
      </c>
      <c r="AC153" s="139">
        <v>1.5</v>
      </c>
      <c r="AD153" s="139">
        <v>3</v>
      </c>
      <c r="AE153" s="139">
        <v>3</v>
      </c>
      <c r="AF153" s="139">
        <v>2.5</v>
      </c>
      <c r="AG153" s="139">
        <v>2.5</v>
      </c>
      <c r="AH153" s="139">
        <v>2.5</v>
      </c>
      <c r="AI153" s="139">
        <v>3.5</v>
      </c>
      <c r="AJ153" s="106">
        <f t="shared" si="36"/>
        <v>2.95</v>
      </c>
      <c r="AK153" s="140">
        <v>8.0575180544814149</v>
      </c>
      <c r="AL153" s="139">
        <f t="shared" si="53"/>
        <v>0.22500000000000009</v>
      </c>
    </row>
    <row r="154" spans="1:38" x14ac:dyDescent="0.3">
      <c r="A154" s="112">
        <v>2009</v>
      </c>
      <c r="B154" s="114" t="s">
        <v>93</v>
      </c>
      <c r="C154" s="107" t="s">
        <v>59</v>
      </c>
      <c r="D154" s="107" t="s">
        <v>59</v>
      </c>
      <c r="E154" s="107" t="s">
        <v>59</v>
      </c>
      <c r="F154" s="107" t="s">
        <v>59</v>
      </c>
      <c r="G154" s="107" t="s">
        <v>67</v>
      </c>
      <c r="H154" s="107" t="s">
        <v>67</v>
      </c>
      <c r="I154" s="107" t="s">
        <v>67</v>
      </c>
      <c r="J154" s="107" t="s">
        <v>67</v>
      </c>
      <c r="K154" s="107" t="s">
        <v>67</v>
      </c>
      <c r="L154" s="107" t="s">
        <v>67</v>
      </c>
      <c r="M154" s="113" t="s">
        <v>67</v>
      </c>
      <c r="N154" s="113" t="s">
        <v>13</v>
      </c>
      <c r="O154" s="139">
        <v>3</v>
      </c>
      <c r="P154" s="139">
        <v>3.5</v>
      </c>
      <c r="Q154" s="139">
        <v>3</v>
      </c>
      <c r="R154" s="139">
        <v>3.2</v>
      </c>
      <c r="S154" s="139">
        <v>4</v>
      </c>
      <c r="T154" s="139">
        <v>4</v>
      </c>
      <c r="U154" s="139">
        <v>3.5</v>
      </c>
      <c r="V154" s="139">
        <v>3.8</v>
      </c>
      <c r="W154" s="139">
        <v>3</v>
      </c>
      <c r="X154" s="139">
        <v>3.5</v>
      </c>
      <c r="Y154" s="139">
        <v>3.5</v>
      </c>
      <c r="Z154" s="139">
        <v>2.5</v>
      </c>
      <c r="AA154" s="139">
        <v>3</v>
      </c>
      <c r="AB154" s="139">
        <v>3.1</v>
      </c>
      <c r="AC154" s="139">
        <v>4</v>
      </c>
      <c r="AD154" s="139">
        <v>3.5</v>
      </c>
      <c r="AE154" s="139">
        <v>4.5</v>
      </c>
      <c r="AF154" s="139">
        <v>4</v>
      </c>
      <c r="AG154" s="139">
        <v>3.5</v>
      </c>
      <c r="AH154" s="139">
        <v>3.9</v>
      </c>
      <c r="AI154" s="139">
        <v>3.5</v>
      </c>
      <c r="AJ154" s="106">
        <f t="shared" si="36"/>
        <v>3.5</v>
      </c>
      <c r="AK154" s="140">
        <v>13.283884891916609</v>
      </c>
      <c r="AL154" s="139">
        <f t="shared" si="53"/>
        <v>0.22500000000000009</v>
      </c>
    </row>
    <row r="155" spans="1:38" x14ac:dyDescent="0.3">
      <c r="A155" s="112">
        <v>2009</v>
      </c>
      <c r="B155" s="114" t="s">
        <v>94</v>
      </c>
      <c r="C155" s="107" t="s">
        <v>67</v>
      </c>
      <c r="D155" s="107" t="s">
        <v>67</v>
      </c>
      <c r="E155" s="107" t="s">
        <v>67</v>
      </c>
      <c r="F155" s="107" t="s">
        <v>67</v>
      </c>
      <c r="G155" s="107" t="s">
        <v>67</v>
      </c>
      <c r="H155" s="107" t="s">
        <v>67</v>
      </c>
      <c r="I155" s="107" t="s">
        <v>67</v>
      </c>
      <c r="J155" s="107" t="s">
        <v>67</v>
      </c>
      <c r="K155" s="107" t="s">
        <v>67</v>
      </c>
      <c r="L155" s="107" t="s">
        <v>67</v>
      </c>
      <c r="M155" s="113" t="s">
        <v>67</v>
      </c>
      <c r="N155" s="113" t="s">
        <v>13</v>
      </c>
      <c r="O155" s="139">
        <v>3.5</v>
      </c>
      <c r="P155" s="139">
        <v>3</v>
      </c>
      <c r="Q155" s="139">
        <v>3</v>
      </c>
      <c r="R155" s="139">
        <v>3.2</v>
      </c>
      <c r="S155" s="139">
        <v>3.5</v>
      </c>
      <c r="T155" s="139">
        <v>2.5</v>
      </c>
      <c r="U155" s="139">
        <v>2.5</v>
      </c>
      <c r="V155" s="139">
        <v>2.8</v>
      </c>
      <c r="W155" s="139">
        <v>3</v>
      </c>
      <c r="X155" s="139">
        <v>3.5</v>
      </c>
      <c r="Y155" s="139">
        <v>3.5</v>
      </c>
      <c r="Z155" s="139">
        <v>3</v>
      </c>
      <c r="AA155" s="139">
        <v>3</v>
      </c>
      <c r="AB155" s="139">
        <v>3.2</v>
      </c>
      <c r="AC155" s="139">
        <v>4</v>
      </c>
      <c r="AD155" s="139">
        <v>3</v>
      </c>
      <c r="AE155" s="139">
        <v>3</v>
      </c>
      <c r="AF155" s="139">
        <v>3</v>
      </c>
      <c r="AG155" s="139">
        <v>3</v>
      </c>
      <c r="AH155" s="139">
        <v>3.2</v>
      </c>
      <c r="AI155" s="139">
        <v>4.5</v>
      </c>
      <c r="AJ155" s="106">
        <f t="shared" si="36"/>
        <v>3.0999999999999996</v>
      </c>
      <c r="AK155" s="140">
        <v>11.009822904195788</v>
      </c>
      <c r="AL155" s="139">
        <f t="shared" si="53"/>
        <v>2.4999999999999911E-2</v>
      </c>
    </row>
    <row r="156" spans="1:38" x14ac:dyDescent="0.3">
      <c r="A156" s="112">
        <v>2009</v>
      </c>
      <c r="B156" s="114" t="s">
        <v>95</v>
      </c>
      <c r="C156" s="107" t="s">
        <v>71</v>
      </c>
      <c r="D156" s="107" t="s">
        <v>71</v>
      </c>
      <c r="E156" s="107" t="s">
        <v>71</v>
      </c>
      <c r="F156" s="107" t="s">
        <v>71</v>
      </c>
      <c r="G156" s="107" t="s">
        <v>60</v>
      </c>
      <c r="H156" s="107" t="s">
        <v>60</v>
      </c>
      <c r="I156" s="107" t="s">
        <v>60</v>
      </c>
      <c r="J156" s="107" t="s">
        <v>60</v>
      </c>
      <c r="K156" s="107" t="s">
        <v>60</v>
      </c>
      <c r="L156" s="107" t="s">
        <v>60</v>
      </c>
      <c r="M156" s="113" t="s">
        <v>60</v>
      </c>
      <c r="N156" s="107" t="s">
        <v>11</v>
      </c>
      <c r="O156" s="139">
        <v>4.5</v>
      </c>
      <c r="P156" s="139">
        <v>4.5</v>
      </c>
      <c r="Q156" s="139">
        <v>4.5</v>
      </c>
      <c r="R156" s="139">
        <v>4.5</v>
      </c>
      <c r="S156" s="139">
        <v>3.5</v>
      </c>
      <c r="T156" s="139">
        <v>3</v>
      </c>
      <c r="U156" s="139">
        <v>3.5</v>
      </c>
      <c r="V156" s="139">
        <v>3.3</v>
      </c>
      <c r="W156" s="139">
        <v>4</v>
      </c>
      <c r="X156" s="139">
        <v>4</v>
      </c>
      <c r="Y156" s="139">
        <v>4</v>
      </c>
      <c r="Z156" s="139">
        <v>4</v>
      </c>
      <c r="AA156" s="139">
        <v>4</v>
      </c>
      <c r="AB156" s="139">
        <v>4</v>
      </c>
      <c r="AC156" s="139">
        <v>3.5</v>
      </c>
      <c r="AD156" s="139">
        <v>4</v>
      </c>
      <c r="AE156" s="139">
        <v>4</v>
      </c>
      <c r="AF156" s="139">
        <v>2.5</v>
      </c>
      <c r="AG156" s="139">
        <v>2.5</v>
      </c>
      <c r="AH156" s="139">
        <v>3.3</v>
      </c>
      <c r="AI156" s="139">
        <v>3</v>
      </c>
      <c r="AJ156" s="106">
        <f t="shared" si="36"/>
        <v>3.7750000000000004</v>
      </c>
      <c r="AK156" s="140">
        <v>11.990585958843871</v>
      </c>
      <c r="AL156" s="139">
        <f t="shared" si="53"/>
        <v>-2.4999999999999467E-2</v>
      </c>
    </row>
    <row r="157" spans="1:38" x14ac:dyDescent="0.3">
      <c r="A157" s="112">
        <v>2009</v>
      </c>
      <c r="B157" s="114" t="s">
        <v>96</v>
      </c>
      <c r="C157" s="107" t="s">
        <v>67</v>
      </c>
      <c r="D157" s="107" t="s">
        <v>67</v>
      </c>
      <c r="E157" s="107" t="s">
        <v>67</v>
      </c>
      <c r="F157" s="107" t="s">
        <v>67</v>
      </c>
      <c r="G157" s="107" t="s">
        <v>67</v>
      </c>
      <c r="H157" s="107" t="s">
        <v>67</v>
      </c>
      <c r="I157" s="107" t="s">
        <v>67</v>
      </c>
      <c r="J157" s="107" t="s">
        <v>67</v>
      </c>
      <c r="K157" s="107" t="s">
        <v>67</v>
      </c>
      <c r="L157" s="107" t="s">
        <v>67</v>
      </c>
      <c r="M157" s="113" t="s">
        <v>67</v>
      </c>
      <c r="N157" s="113" t="s">
        <v>13</v>
      </c>
      <c r="O157" s="139">
        <v>4</v>
      </c>
      <c r="P157" s="139">
        <v>3.5</v>
      </c>
      <c r="Q157" s="139">
        <v>4</v>
      </c>
      <c r="R157" s="139">
        <v>3.8</v>
      </c>
      <c r="S157" s="139">
        <v>3</v>
      </c>
      <c r="T157" s="139">
        <v>4</v>
      </c>
      <c r="U157" s="139">
        <v>3</v>
      </c>
      <c r="V157" s="139">
        <v>3.3</v>
      </c>
      <c r="W157" s="139">
        <v>3</v>
      </c>
      <c r="X157" s="139">
        <v>3</v>
      </c>
      <c r="Y157" s="139">
        <v>2.5</v>
      </c>
      <c r="Z157" s="139">
        <v>3</v>
      </c>
      <c r="AA157" s="139">
        <v>2.5</v>
      </c>
      <c r="AB157" s="139">
        <v>2.8</v>
      </c>
      <c r="AC157" s="139">
        <v>3.5</v>
      </c>
      <c r="AD157" s="139">
        <v>3</v>
      </c>
      <c r="AE157" s="139">
        <v>3</v>
      </c>
      <c r="AF157" s="139">
        <v>3</v>
      </c>
      <c r="AG157" s="139">
        <v>3</v>
      </c>
      <c r="AH157" s="139">
        <v>3.1</v>
      </c>
      <c r="AI157" s="139">
        <v>3.5</v>
      </c>
      <c r="AJ157" s="106">
        <f t="shared" si="36"/>
        <v>3.2499999999999996</v>
      </c>
      <c r="AK157" s="140">
        <v>10.461216312915449</v>
      </c>
      <c r="AL157" s="139">
        <f t="shared" si="53"/>
        <v>4.9999999999999378E-2</v>
      </c>
    </row>
    <row r="158" spans="1:38" x14ac:dyDescent="0.3">
      <c r="A158" s="112">
        <v>2009</v>
      </c>
      <c r="B158" s="114" t="s">
        <v>97</v>
      </c>
      <c r="C158" s="107" t="s">
        <v>59</v>
      </c>
      <c r="D158" s="107" t="s">
        <v>59</v>
      </c>
      <c r="E158" s="107" t="s">
        <v>59</v>
      </c>
      <c r="F158" s="107" t="s">
        <v>59</v>
      </c>
      <c r="G158" s="107" t="s">
        <v>60</v>
      </c>
      <c r="H158" s="107" t="s">
        <v>60</v>
      </c>
      <c r="I158" s="107" t="s">
        <v>60</v>
      </c>
      <c r="J158" s="107" t="s">
        <v>60</v>
      </c>
      <c r="K158" s="107" t="s">
        <v>62</v>
      </c>
      <c r="L158" s="107" t="s">
        <v>62</v>
      </c>
      <c r="M158" s="113" t="s">
        <v>62</v>
      </c>
      <c r="N158" s="107" t="s">
        <v>15</v>
      </c>
      <c r="O158" s="139">
        <v>4.5</v>
      </c>
      <c r="P158" s="139">
        <v>4.5</v>
      </c>
      <c r="Q158" s="139">
        <v>4.5</v>
      </c>
      <c r="R158" s="139">
        <v>4.5</v>
      </c>
      <c r="S158" s="139">
        <v>3.5</v>
      </c>
      <c r="T158" s="139">
        <v>4.5</v>
      </c>
      <c r="U158" s="139">
        <v>3.5</v>
      </c>
      <c r="V158" s="139">
        <v>3.8</v>
      </c>
      <c r="W158" s="139">
        <v>4.5</v>
      </c>
      <c r="X158" s="139">
        <v>5</v>
      </c>
      <c r="Y158" s="139">
        <v>4.5</v>
      </c>
      <c r="Z158" s="139">
        <v>4.5</v>
      </c>
      <c r="AA158" s="139">
        <v>4.5</v>
      </c>
      <c r="AB158" s="139">
        <v>4.5999999999999996</v>
      </c>
      <c r="AC158" s="139">
        <v>4.5</v>
      </c>
      <c r="AD158" s="139">
        <v>4</v>
      </c>
      <c r="AE158" s="139">
        <v>4</v>
      </c>
      <c r="AF158" s="139">
        <v>4</v>
      </c>
      <c r="AG158" s="139">
        <v>4</v>
      </c>
      <c r="AH158" s="139">
        <v>4.0999999999999996</v>
      </c>
      <c r="AI158" s="139">
        <v>3.5</v>
      </c>
      <c r="AJ158" s="106">
        <f t="shared" si="36"/>
        <v>4.25</v>
      </c>
      <c r="AK158" s="140">
        <v>16.604152800228253</v>
      </c>
      <c r="AL158" s="139">
        <f t="shared" si="53"/>
        <v>9.9999999999999645E-2</v>
      </c>
    </row>
    <row r="159" spans="1:38" ht="13.95" customHeight="1" x14ac:dyDescent="0.3">
      <c r="A159" s="142">
        <v>2009</v>
      </c>
      <c r="B159" s="143" t="s">
        <v>98</v>
      </c>
      <c r="C159" s="144" t="s">
        <v>99</v>
      </c>
      <c r="D159" s="144" t="s">
        <v>99</v>
      </c>
      <c r="E159" s="144" t="s">
        <v>99</v>
      </c>
      <c r="F159" s="144" t="s">
        <v>99</v>
      </c>
      <c r="G159" s="144" t="s">
        <v>99</v>
      </c>
      <c r="H159" s="144" t="s">
        <v>99</v>
      </c>
      <c r="I159" s="144" t="s">
        <v>99</v>
      </c>
      <c r="J159" s="144" t="s">
        <v>99</v>
      </c>
      <c r="K159" s="144" t="s">
        <v>99</v>
      </c>
      <c r="L159" s="144" t="s">
        <v>99</v>
      </c>
      <c r="M159" s="144" t="s">
        <v>99</v>
      </c>
      <c r="N159" s="144" t="s">
        <v>100</v>
      </c>
      <c r="O159" s="145">
        <f>AVERAGE(O131,O134,O135,O137,O138,O139,O140,O143,O145,O149,O150,O152,O153,O155,O157)</f>
        <v>3.7</v>
      </c>
      <c r="P159" s="145">
        <f>MROUND(AVERAGE(P131,P134,P135,P137,P138,P139,P140,P143,P145,P149,P150,P152,P153,P155,P157),0.1)</f>
        <v>3.4000000000000004</v>
      </c>
      <c r="Q159" s="145">
        <f t="shared" ref="Q159:AH159" si="54">MROUND(AVERAGE(Q131,Q134,Q135,Q137,Q138,Q139,Q140,Q143,Q145,Q149,Q150,Q152,Q153,Q155,Q157),0.1)</f>
        <v>3.8000000000000003</v>
      </c>
      <c r="R159" s="145">
        <f t="shared" si="54"/>
        <v>3.6</v>
      </c>
      <c r="S159" s="145">
        <f t="shared" si="54"/>
        <v>3.8000000000000003</v>
      </c>
      <c r="T159" s="145">
        <f t="shared" si="54"/>
        <v>3.3000000000000003</v>
      </c>
      <c r="U159" s="145">
        <f t="shared" si="54"/>
        <v>3.1</v>
      </c>
      <c r="V159" s="145">
        <f t="shared" si="54"/>
        <v>3.4000000000000004</v>
      </c>
      <c r="W159" s="145">
        <f t="shared" si="54"/>
        <v>3.5</v>
      </c>
      <c r="X159" s="145">
        <f t="shared" si="54"/>
        <v>3.7</v>
      </c>
      <c r="Y159" s="145">
        <f t="shared" si="54"/>
        <v>3.6</v>
      </c>
      <c r="Z159" s="145">
        <f t="shared" si="54"/>
        <v>3.3000000000000003</v>
      </c>
      <c r="AA159" s="145">
        <f t="shared" si="54"/>
        <v>3.3000000000000003</v>
      </c>
      <c r="AB159" s="145">
        <f t="shared" si="54"/>
        <v>3.5</v>
      </c>
      <c r="AC159" s="145">
        <f t="shared" si="54"/>
        <v>3.2</v>
      </c>
      <c r="AD159" s="145">
        <f t="shared" si="54"/>
        <v>3.5</v>
      </c>
      <c r="AE159" s="145">
        <f t="shared" si="54"/>
        <v>3.5</v>
      </c>
      <c r="AF159" s="145">
        <f t="shared" si="54"/>
        <v>3.2</v>
      </c>
      <c r="AG159" s="145">
        <f t="shared" si="54"/>
        <v>3.1</v>
      </c>
      <c r="AH159" s="145">
        <f t="shared" si="54"/>
        <v>3.3000000000000003</v>
      </c>
      <c r="AI159" s="145">
        <f t="shared" ref="AI159:AJ159" si="55">AVERAGE(AI131,AI134,AI135,AI137,AI138,AI139,AI140,AI143,AI145,AI149,AI150,AI152,AI153,AI155,AI157)</f>
        <v>3.5</v>
      </c>
      <c r="AJ159" s="146">
        <f t="shared" si="55"/>
        <v>3.46</v>
      </c>
      <c r="AK159" s="147">
        <f t="shared" ref="AK159" si="56">MROUND(AVERAGE(AK131,AK134,AK135,AK137,AK138,AK139,AK140,AK143,AK145,AK149,AK150,AK152,AK153,AK155,AK157),0.1)</f>
        <v>11.700000000000001</v>
      </c>
      <c r="AL159" s="145">
        <f t="shared" si="53"/>
        <v>3.9999999999999591E-2</v>
      </c>
    </row>
    <row r="160" spans="1:38" x14ac:dyDescent="0.3">
      <c r="A160" s="142">
        <v>2009</v>
      </c>
      <c r="B160" s="143" t="s">
        <v>101</v>
      </c>
      <c r="C160" s="144" t="s">
        <v>99</v>
      </c>
      <c r="D160" s="144" t="s">
        <v>99</v>
      </c>
      <c r="E160" s="144" t="s">
        <v>99</v>
      </c>
      <c r="F160" s="144" t="s">
        <v>99</v>
      </c>
      <c r="G160" s="144" t="s">
        <v>99</v>
      </c>
      <c r="H160" s="144" t="s">
        <v>99</v>
      </c>
      <c r="I160" s="144" t="s">
        <v>99</v>
      </c>
      <c r="J160" s="144" t="s">
        <v>99</v>
      </c>
      <c r="K160" s="144" t="s">
        <v>99</v>
      </c>
      <c r="L160" s="144" t="s">
        <v>99</v>
      </c>
      <c r="M160" s="144" t="s">
        <v>99</v>
      </c>
      <c r="N160" s="144" t="s">
        <v>102</v>
      </c>
      <c r="O160" s="145">
        <f>AVERAGE(O132,O133,O136,O141,O142,O144,O154,O146,O147,O148,O151,O156,O158)</f>
        <v>3.6538461538461537</v>
      </c>
      <c r="P160" s="145">
        <f>MROUND(AVERAGE(P132,P133,P136,P141,P142,P144,P154,P146,P147,P148,P151,P156,P158),0.1)</f>
        <v>3.4000000000000004</v>
      </c>
      <c r="Q160" s="145">
        <f t="shared" ref="Q160:AH160" si="57">MROUND(AVERAGE(Q132,Q133,Q136,Q141,Q142,Q144,Q154,Q146,Q147,Q148,Q151,Q156,Q158),0.1)</f>
        <v>3.7</v>
      </c>
      <c r="R160" s="145">
        <f t="shared" si="57"/>
        <v>3.6</v>
      </c>
      <c r="S160" s="145">
        <f t="shared" si="57"/>
        <v>3.9000000000000004</v>
      </c>
      <c r="T160" s="145">
        <f t="shared" si="57"/>
        <v>3.3000000000000003</v>
      </c>
      <c r="U160" s="145">
        <f t="shared" si="57"/>
        <v>3.3000000000000003</v>
      </c>
      <c r="V160" s="145">
        <f t="shared" si="57"/>
        <v>3.5</v>
      </c>
      <c r="W160" s="145">
        <f t="shared" si="57"/>
        <v>3.5</v>
      </c>
      <c r="X160" s="145">
        <f t="shared" si="57"/>
        <v>3.8000000000000003</v>
      </c>
      <c r="Y160" s="145">
        <f t="shared" si="57"/>
        <v>3.6</v>
      </c>
      <c r="Z160" s="145">
        <f t="shared" si="57"/>
        <v>3.5</v>
      </c>
      <c r="AA160" s="145">
        <f t="shared" si="57"/>
        <v>3.3000000000000003</v>
      </c>
      <c r="AB160" s="145">
        <f t="shared" si="57"/>
        <v>3.5</v>
      </c>
      <c r="AC160" s="145">
        <f t="shared" si="57"/>
        <v>3.5</v>
      </c>
      <c r="AD160" s="145">
        <f t="shared" si="57"/>
        <v>3.8000000000000003</v>
      </c>
      <c r="AE160" s="145">
        <f t="shared" si="57"/>
        <v>3.7</v>
      </c>
      <c r="AF160" s="145">
        <f t="shared" si="57"/>
        <v>3.2</v>
      </c>
      <c r="AG160" s="145">
        <f t="shared" si="57"/>
        <v>3.2</v>
      </c>
      <c r="AH160" s="145">
        <f t="shared" si="57"/>
        <v>3.4000000000000004</v>
      </c>
      <c r="AI160" s="145">
        <f t="shared" ref="AI160:AJ160" si="58">AVERAGE(AI132,AI133,AI136,AI141,AI142,AI144,AI154,AI146,AI147,AI148,AI151,AI156,AI158)</f>
        <v>3.4615384615384617</v>
      </c>
      <c r="AJ160" s="146">
        <f t="shared" si="58"/>
        <v>3.5019230769230765</v>
      </c>
      <c r="AK160" s="147">
        <f t="shared" ref="AK160" si="59">MROUND(AVERAGE(AK132,AK133,AK136,AK141,AK142,AK144,AK154,AK146,AK147,AK148,AK151,AK156,AK158),0.1)</f>
        <v>12.200000000000001</v>
      </c>
      <c r="AL160" s="145">
        <f t="shared" si="53"/>
        <v>2.8846153846154188E-2</v>
      </c>
    </row>
    <row r="161" spans="1:38" x14ac:dyDescent="0.3">
      <c r="A161" s="142">
        <v>2009</v>
      </c>
      <c r="B161" s="143" t="s">
        <v>103</v>
      </c>
      <c r="C161" s="148" t="s">
        <v>99</v>
      </c>
      <c r="D161" s="148" t="s">
        <v>99</v>
      </c>
      <c r="E161" s="148" t="s">
        <v>99</v>
      </c>
      <c r="F161" s="148" t="s">
        <v>99</v>
      </c>
      <c r="G161" s="148" t="s">
        <v>99</v>
      </c>
      <c r="H161" s="148" t="s">
        <v>99</v>
      </c>
      <c r="I161" s="148" t="s">
        <v>99</v>
      </c>
      <c r="J161" s="148" t="s">
        <v>99</v>
      </c>
      <c r="K161" s="144" t="s">
        <v>99</v>
      </c>
      <c r="L161" s="144" t="s">
        <v>99</v>
      </c>
      <c r="M161" s="144" t="s">
        <v>99</v>
      </c>
      <c r="N161" s="144" t="s">
        <v>104</v>
      </c>
      <c r="O161" s="159">
        <f t="shared" ref="O161:AK161" si="60">AVERAGE(O131:O158)</f>
        <v>3.6785714285714284</v>
      </c>
      <c r="P161" s="159">
        <f t="shared" si="60"/>
        <v>3.4107142857142856</v>
      </c>
      <c r="Q161" s="159">
        <f t="shared" si="60"/>
        <v>3.7321428571428572</v>
      </c>
      <c r="R161" s="159">
        <f t="shared" si="60"/>
        <v>3.6035714285714282</v>
      </c>
      <c r="S161" s="159">
        <f t="shared" si="60"/>
        <v>3.8571428571428572</v>
      </c>
      <c r="T161" s="159">
        <f t="shared" si="60"/>
        <v>3.3214285714285716</v>
      </c>
      <c r="U161" s="159">
        <f t="shared" si="60"/>
        <v>3.2142857142857144</v>
      </c>
      <c r="V161" s="159">
        <f t="shared" si="60"/>
        <v>3.4499999999999988</v>
      </c>
      <c r="W161" s="159">
        <f t="shared" si="60"/>
        <v>3.5</v>
      </c>
      <c r="X161" s="159">
        <f t="shared" si="60"/>
        <v>3.75</v>
      </c>
      <c r="Y161" s="159">
        <f t="shared" si="60"/>
        <v>3.5892857142857144</v>
      </c>
      <c r="Z161" s="159">
        <f t="shared" si="60"/>
        <v>3.3571428571428572</v>
      </c>
      <c r="AA161" s="159">
        <f t="shared" si="60"/>
        <v>3.3035714285714284</v>
      </c>
      <c r="AB161" s="159">
        <f t="shared" si="60"/>
        <v>3.5</v>
      </c>
      <c r="AC161" s="159">
        <f t="shared" si="60"/>
        <v>3.3035714285714284</v>
      </c>
      <c r="AD161" s="159">
        <f t="shared" si="60"/>
        <v>3.6071428571428572</v>
      </c>
      <c r="AE161" s="159">
        <f t="shared" si="60"/>
        <v>3.5892857142857144</v>
      </c>
      <c r="AF161" s="159">
        <f t="shared" si="60"/>
        <v>3.1964285714285716</v>
      </c>
      <c r="AG161" s="159">
        <f t="shared" si="60"/>
        <v>3.125</v>
      </c>
      <c r="AH161" s="159">
        <f t="shared" si="60"/>
        <v>3.3642857142857134</v>
      </c>
      <c r="AI161" s="159">
        <f t="shared" si="60"/>
        <v>3.4821428571428572</v>
      </c>
      <c r="AJ161" s="160">
        <f t="shared" si="60"/>
        <v>3.4794642857142861</v>
      </c>
      <c r="AK161" s="159">
        <f t="shared" si="60"/>
        <v>11.918510167738033</v>
      </c>
      <c r="AL161" s="159">
        <f t="shared" si="53"/>
        <v>3.4821428571429003E-2</v>
      </c>
    </row>
    <row r="162" spans="1:38" x14ac:dyDescent="0.3">
      <c r="A162" s="151">
        <v>2009</v>
      </c>
      <c r="B162" s="152" t="s">
        <v>105</v>
      </c>
      <c r="C162" s="153" t="s">
        <v>99</v>
      </c>
      <c r="D162" s="153" t="s">
        <v>99</v>
      </c>
      <c r="E162" s="153" t="s">
        <v>99</v>
      </c>
      <c r="F162" s="153" t="s">
        <v>99</v>
      </c>
      <c r="G162" s="153" t="s">
        <v>99</v>
      </c>
      <c r="H162" s="153" t="s">
        <v>99</v>
      </c>
      <c r="I162" s="153" t="s">
        <v>99</v>
      </c>
      <c r="J162" s="153" t="s">
        <v>99</v>
      </c>
      <c r="K162" s="154" t="s">
        <v>99</v>
      </c>
      <c r="L162" s="154" t="s">
        <v>99</v>
      </c>
      <c r="M162" s="154" t="s">
        <v>99</v>
      </c>
      <c r="N162" s="154" t="s">
        <v>13</v>
      </c>
      <c r="O162" s="161">
        <f>AVERAGE(O137,O141,O142,O144,O147,O148,O149,O150,O153,O154,O155,O157)</f>
        <v>3.0833333333333335</v>
      </c>
      <c r="P162" s="161">
        <f t="shared" ref="P162:AK162" si="61">AVERAGE(P137,P141,P142,P144,P147,P148,P149,P150,P153,P154,P155,P157)</f>
        <v>2.75</v>
      </c>
      <c r="Q162" s="161">
        <f t="shared" si="61"/>
        <v>3.2083333333333335</v>
      </c>
      <c r="R162" s="161">
        <f t="shared" si="61"/>
        <v>3.0083333333333329</v>
      </c>
      <c r="S162" s="161">
        <f t="shared" si="61"/>
        <v>3.75</v>
      </c>
      <c r="T162" s="161">
        <f t="shared" si="61"/>
        <v>3.0416666666666665</v>
      </c>
      <c r="U162" s="161">
        <f t="shared" si="61"/>
        <v>2.625</v>
      </c>
      <c r="V162" s="161">
        <f t="shared" si="61"/>
        <v>3.1166666666666667</v>
      </c>
      <c r="W162" s="161">
        <f t="shared" si="61"/>
        <v>3</v>
      </c>
      <c r="X162" s="161">
        <f t="shared" si="61"/>
        <v>3.25</v>
      </c>
      <c r="Y162" s="161">
        <f t="shared" si="61"/>
        <v>3.0416666666666665</v>
      </c>
      <c r="Z162" s="161">
        <f t="shared" si="61"/>
        <v>2.875</v>
      </c>
      <c r="AA162" s="161">
        <f t="shared" si="61"/>
        <v>2.7916666666666665</v>
      </c>
      <c r="AB162" s="161">
        <f t="shared" si="61"/>
        <v>2.9916666666666667</v>
      </c>
      <c r="AC162" s="161">
        <f t="shared" si="61"/>
        <v>3.25</v>
      </c>
      <c r="AD162" s="161">
        <f t="shared" si="61"/>
        <v>3.2083333333333335</v>
      </c>
      <c r="AE162" s="161">
        <f t="shared" si="61"/>
        <v>3.2916666666666665</v>
      </c>
      <c r="AF162" s="161">
        <f t="shared" si="61"/>
        <v>2.875</v>
      </c>
      <c r="AG162" s="161">
        <f t="shared" si="61"/>
        <v>3.0416666666666665</v>
      </c>
      <c r="AH162" s="161">
        <f t="shared" si="61"/>
        <v>3.1333333333333333</v>
      </c>
      <c r="AI162" s="161">
        <f t="shared" si="61"/>
        <v>3.625</v>
      </c>
      <c r="AJ162" s="162">
        <f t="shared" si="61"/>
        <v>3.0625</v>
      </c>
      <c r="AK162" s="161">
        <f t="shared" si="61"/>
        <v>10.109242970880638</v>
      </c>
      <c r="AL162" s="161">
        <f t="shared" si="53"/>
        <v>2.4999999999999911E-2</v>
      </c>
    </row>
    <row r="163" spans="1:38" x14ac:dyDescent="0.3">
      <c r="A163" s="151">
        <v>2009</v>
      </c>
      <c r="B163" s="152" t="s">
        <v>106</v>
      </c>
      <c r="C163" s="153" t="s">
        <v>99</v>
      </c>
      <c r="D163" s="153" t="s">
        <v>99</v>
      </c>
      <c r="E163" s="153" t="s">
        <v>99</v>
      </c>
      <c r="F163" s="153" t="s">
        <v>99</v>
      </c>
      <c r="G163" s="153" t="s">
        <v>99</v>
      </c>
      <c r="H163" s="153" t="s">
        <v>99</v>
      </c>
      <c r="I163" s="153" t="s">
        <v>99</v>
      </c>
      <c r="J163" s="153" t="s">
        <v>99</v>
      </c>
      <c r="K163" s="154" t="s">
        <v>99</v>
      </c>
      <c r="L163" s="154" t="s">
        <v>99</v>
      </c>
      <c r="M163" s="154" t="s">
        <v>99</v>
      </c>
      <c r="N163" s="154" t="s">
        <v>107</v>
      </c>
      <c r="O163" s="161">
        <f>AVERAGE(O131,O134,O135,O138,O139,O143,O140,O145,O152)</f>
        <v>4</v>
      </c>
      <c r="P163" s="161">
        <f t="shared" ref="P163:AK163" si="62">AVERAGE(P131,P134,P135,P138,P139,P143,P140,P145,P152)</f>
        <v>3.7777777777777777</v>
      </c>
      <c r="Q163" s="161">
        <f t="shared" si="62"/>
        <v>3.8888888888888888</v>
      </c>
      <c r="R163" s="161">
        <f t="shared" si="62"/>
        <v>3.8888888888888888</v>
      </c>
      <c r="S163" s="161">
        <f t="shared" si="62"/>
        <v>3.9444444444444446</v>
      </c>
      <c r="T163" s="161">
        <f t="shared" si="62"/>
        <v>3.3888888888888888</v>
      </c>
      <c r="U163" s="161">
        <f t="shared" si="62"/>
        <v>3.5</v>
      </c>
      <c r="V163" s="161">
        <f t="shared" si="62"/>
        <v>3.6000000000000005</v>
      </c>
      <c r="W163" s="161">
        <f t="shared" si="62"/>
        <v>3.7222222222222223</v>
      </c>
      <c r="X163" s="161">
        <f t="shared" si="62"/>
        <v>3.8888888888888888</v>
      </c>
      <c r="Y163" s="161">
        <f t="shared" si="62"/>
        <v>3.9444444444444446</v>
      </c>
      <c r="Z163" s="161">
        <f t="shared" si="62"/>
        <v>3.5555555555555554</v>
      </c>
      <c r="AA163" s="161">
        <f t="shared" si="62"/>
        <v>3.6111111111111112</v>
      </c>
      <c r="AB163" s="161">
        <f t="shared" si="62"/>
        <v>3.744444444444444</v>
      </c>
      <c r="AC163" s="161">
        <f t="shared" si="62"/>
        <v>3.1666666666666665</v>
      </c>
      <c r="AD163" s="161">
        <f t="shared" si="62"/>
        <v>3.7222222222222223</v>
      </c>
      <c r="AE163" s="161">
        <f t="shared" si="62"/>
        <v>3.7222222222222223</v>
      </c>
      <c r="AF163" s="161">
        <f t="shared" si="62"/>
        <v>3.3888888888888888</v>
      </c>
      <c r="AG163" s="161">
        <f t="shared" si="62"/>
        <v>3.1111111111111112</v>
      </c>
      <c r="AH163" s="161">
        <f t="shared" si="62"/>
        <v>3.4222222222222225</v>
      </c>
      <c r="AI163" s="161">
        <f t="shared" si="62"/>
        <v>3.3888888888888888</v>
      </c>
      <c r="AJ163" s="162">
        <f t="shared" si="62"/>
        <v>3.6638888888888892</v>
      </c>
      <c r="AK163" s="161">
        <f t="shared" si="62"/>
        <v>12.587008001612809</v>
      </c>
      <c r="AL163" s="161">
        <f t="shared" si="53"/>
        <v>6.6666666666666874E-2</v>
      </c>
    </row>
    <row r="164" spans="1:38" x14ac:dyDescent="0.3">
      <c r="A164" s="151">
        <v>2009</v>
      </c>
      <c r="B164" s="152" t="s">
        <v>108</v>
      </c>
      <c r="C164" s="153" t="s">
        <v>99</v>
      </c>
      <c r="D164" s="153" t="s">
        <v>99</v>
      </c>
      <c r="E164" s="153" t="s">
        <v>99</v>
      </c>
      <c r="F164" s="153" t="s">
        <v>99</v>
      </c>
      <c r="G164" s="153" t="s">
        <v>99</v>
      </c>
      <c r="H164" s="153" t="s">
        <v>99</v>
      </c>
      <c r="I164" s="153" t="s">
        <v>99</v>
      </c>
      <c r="J164" s="153" t="s">
        <v>99</v>
      </c>
      <c r="K164" s="154" t="s">
        <v>99</v>
      </c>
      <c r="L164" s="154" t="s">
        <v>99</v>
      </c>
      <c r="M164" s="154" t="s">
        <v>99</v>
      </c>
      <c r="N164" s="154" t="s">
        <v>107</v>
      </c>
      <c r="O164" s="161">
        <f>AVERAGE(O132,O133,O136,O146,O151,O156,O158)</f>
        <v>4.2857142857142856</v>
      </c>
      <c r="P164" s="161">
        <f t="shared" ref="P164:AK164" si="63">AVERAGE(P132,P133,P136,P146,P151,P156,P158)</f>
        <v>4.0714285714285712</v>
      </c>
      <c r="Q164" s="161">
        <f t="shared" si="63"/>
        <v>4.4285714285714288</v>
      </c>
      <c r="R164" s="161">
        <f t="shared" si="63"/>
        <v>4.2571428571428571</v>
      </c>
      <c r="S164" s="161">
        <f t="shared" si="63"/>
        <v>3.9285714285714284</v>
      </c>
      <c r="T164" s="161">
        <f t="shared" si="63"/>
        <v>3.7142857142857144</v>
      </c>
      <c r="U164" s="161">
        <f t="shared" si="63"/>
        <v>3.8571428571428572</v>
      </c>
      <c r="V164" s="161">
        <f t="shared" si="63"/>
        <v>3.8285714285714287</v>
      </c>
      <c r="W164" s="161">
        <f t="shared" si="63"/>
        <v>4.0714285714285712</v>
      </c>
      <c r="X164" s="161">
        <f t="shared" si="63"/>
        <v>4.4285714285714288</v>
      </c>
      <c r="Y164" s="161">
        <f t="shared" si="63"/>
        <v>4.0714285714285712</v>
      </c>
      <c r="Z164" s="161">
        <f t="shared" si="63"/>
        <v>3.9285714285714284</v>
      </c>
      <c r="AA164" s="161">
        <f t="shared" si="63"/>
        <v>3.7857142857142856</v>
      </c>
      <c r="AB164" s="161">
        <f t="shared" si="63"/>
        <v>4.0571428571428569</v>
      </c>
      <c r="AC164" s="161">
        <f t="shared" si="63"/>
        <v>3.5714285714285716</v>
      </c>
      <c r="AD164" s="161">
        <f t="shared" si="63"/>
        <v>4.1428571428571432</v>
      </c>
      <c r="AE164" s="161">
        <f t="shared" si="63"/>
        <v>3.9285714285714284</v>
      </c>
      <c r="AF164" s="161">
        <f t="shared" si="63"/>
        <v>3.5</v>
      </c>
      <c r="AG164" s="161">
        <f t="shared" si="63"/>
        <v>3.2857142857142856</v>
      </c>
      <c r="AH164" s="161">
        <f t="shared" si="63"/>
        <v>3.6857142857142855</v>
      </c>
      <c r="AI164" s="161">
        <f t="shared" si="63"/>
        <v>3.3571428571428572</v>
      </c>
      <c r="AJ164" s="162">
        <f t="shared" si="63"/>
        <v>3.9571428571428564</v>
      </c>
      <c r="AK164" s="161">
        <f t="shared" si="63"/>
        <v>14.160613861654557</v>
      </c>
      <c r="AL164" s="161">
        <f t="shared" si="53"/>
        <v>1.0714285714284788E-2</v>
      </c>
    </row>
    <row r="165" spans="1:38" x14ac:dyDescent="0.3">
      <c r="A165" s="151">
        <v>2009</v>
      </c>
      <c r="B165" s="152" t="s">
        <v>109</v>
      </c>
      <c r="C165" s="153" t="s">
        <v>99</v>
      </c>
      <c r="D165" s="153" t="s">
        <v>99</v>
      </c>
      <c r="E165" s="153" t="s">
        <v>99</v>
      </c>
      <c r="F165" s="153" t="s">
        <v>99</v>
      </c>
      <c r="G165" s="153" t="s">
        <v>99</v>
      </c>
      <c r="H165" s="153" t="s">
        <v>99</v>
      </c>
      <c r="I165" s="153" t="s">
        <v>99</v>
      </c>
      <c r="J165" s="153" t="s">
        <v>99</v>
      </c>
      <c r="K165" s="154" t="s">
        <v>99</v>
      </c>
      <c r="L165" s="154" t="s">
        <v>99</v>
      </c>
      <c r="M165" s="154" t="s">
        <v>99</v>
      </c>
      <c r="N165" s="154" t="s">
        <v>107</v>
      </c>
      <c r="O165" s="161">
        <f>AVERAGE(O131,O132,O133,O134,O135,O138,O136,O139,O140,O143,O145,O146,O151,O152,O156,O158)</f>
        <v>4.125</v>
      </c>
      <c r="P165" s="161">
        <f t="shared" ref="P165:AK165" si="64">AVERAGE(P131,P132,P133,P134,P135,P138,P136,P139,P140,P143,P145,P146,P151,P152,P156,P158)</f>
        <v>3.90625</v>
      </c>
      <c r="Q165" s="161">
        <f t="shared" si="64"/>
        <v>4.125</v>
      </c>
      <c r="R165" s="161">
        <f t="shared" si="64"/>
        <v>4.05</v>
      </c>
      <c r="S165" s="161">
        <f t="shared" si="64"/>
        <v>3.9375</v>
      </c>
      <c r="T165" s="161">
        <f t="shared" si="64"/>
        <v>3.53125</v>
      </c>
      <c r="U165" s="161">
        <f t="shared" si="64"/>
        <v>3.65625</v>
      </c>
      <c r="V165" s="161">
        <f t="shared" si="64"/>
        <v>3.6999999999999997</v>
      </c>
      <c r="W165" s="161">
        <f t="shared" si="64"/>
        <v>3.875</v>
      </c>
      <c r="X165" s="161">
        <f t="shared" si="64"/>
        <v>4.125</v>
      </c>
      <c r="Y165" s="161">
        <f t="shared" si="64"/>
        <v>4</v>
      </c>
      <c r="Z165" s="161">
        <f t="shared" si="64"/>
        <v>3.71875</v>
      </c>
      <c r="AA165" s="161">
        <f t="shared" si="64"/>
        <v>3.6875</v>
      </c>
      <c r="AB165" s="161">
        <f t="shared" si="64"/>
        <v>3.8812500000000001</v>
      </c>
      <c r="AC165" s="161">
        <f t="shared" si="64"/>
        <v>3.34375</v>
      </c>
      <c r="AD165" s="161">
        <f t="shared" si="64"/>
        <v>3.90625</v>
      </c>
      <c r="AE165" s="161">
        <f t="shared" si="64"/>
        <v>3.8125</v>
      </c>
      <c r="AF165" s="161">
        <f t="shared" si="64"/>
        <v>3.4375</v>
      </c>
      <c r="AG165" s="161">
        <f t="shared" si="64"/>
        <v>3.1875</v>
      </c>
      <c r="AH165" s="161">
        <f t="shared" si="64"/>
        <v>3.5374999999999992</v>
      </c>
      <c r="AI165" s="161">
        <f t="shared" si="64"/>
        <v>3.375</v>
      </c>
      <c r="AJ165" s="162">
        <f t="shared" si="64"/>
        <v>3.7921874999999998</v>
      </c>
      <c r="AK165" s="161">
        <f t="shared" si="64"/>
        <v>13.275460565381074</v>
      </c>
      <c r="AL165" s="161">
        <f t="shared" si="53"/>
        <v>4.2187499999999822E-2</v>
      </c>
    </row>
    <row r="166" spans="1:38" x14ac:dyDescent="0.3">
      <c r="A166" s="175">
        <v>2009</v>
      </c>
      <c r="B166" s="176" t="s">
        <v>11</v>
      </c>
      <c r="C166" s="177" t="s">
        <v>99</v>
      </c>
      <c r="D166" s="177" t="s">
        <v>99</v>
      </c>
      <c r="E166" s="177" t="s">
        <v>99</v>
      </c>
      <c r="F166" s="177" t="s">
        <v>99</v>
      </c>
      <c r="G166" s="177" t="s">
        <v>99</v>
      </c>
      <c r="H166" s="177" t="s">
        <v>99</v>
      </c>
      <c r="I166" s="177" t="s">
        <v>99</v>
      </c>
      <c r="J166" s="177" t="s">
        <v>99</v>
      </c>
      <c r="K166" s="177" t="s">
        <v>99</v>
      </c>
      <c r="L166" s="177" t="s">
        <v>99</v>
      </c>
      <c r="M166" s="177" t="s">
        <v>99</v>
      </c>
      <c r="N166" s="177" t="s">
        <v>228</v>
      </c>
      <c r="O166" s="158">
        <f>AVERAGE(O132,O131,O136,O138,O146,O152,O156)</f>
        <v>4.2857142857142856</v>
      </c>
      <c r="P166" s="158">
        <f t="shared" ref="P166:AL166" si="65">AVERAGE(P132,P131,P136,P138,P146,P152,P156)</f>
        <v>4.1428571428571432</v>
      </c>
      <c r="Q166" s="158">
        <f t="shared" si="65"/>
        <v>4.3571428571428568</v>
      </c>
      <c r="R166" s="158">
        <f t="shared" si="65"/>
        <v>4.2571428571428571</v>
      </c>
      <c r="S166" s="158">
        <f t="shared" si="65"/>
        <v>4.1428571428571432</v>
      </c>
      <c r="T166" s="158">
        <f t="shared" si="65"/>
        <v>3.4285714285714284</v>
      </c>
      <c r="U166" s="158">
        <f t="shared" si="65"/>
        <v>3.7857142857142856</v>
      </c>
      <c r="V166" s="158">
        <f t="shared" si="65"/>
        <v>3.7714285714285718</v>
      </c>
      <c r="W166" s="158">
        <f t="shared" si="65"/>
        <v>3.7142857142857144</v>
      </c>
      <c r="X166" s="158">
        <f t="shared" si="65"/>
        <v>3.9285714285714284</v>
      </c>
      <c r="Y166" s="158">
        <f t="shared" si="65"/>
        <v>3.7857142857142856</v>
      </c>
      <c r="Z166" s="158">
        <f t="shared" si="65"/>
        <v>3.6428571428571428</v>
      </c>
      <c r="AA166" s="158">
        <f t="shared" si="65"/>
        <v>3.4285714285714284</v>
      </c>
      <c r="AB166" s="158">
        <f t="shared" si="65"/>
        <v>3.7</v>
      </c>
      <c r="AC166" s="158">
        <f t="shared" si="65"/>
        <v>3</v>
      </c>
      <c r="AD166" s="158">
        <f t="shared" si="65"/>
        <v>3.9285714285714284</v>
      </c>
      <c r="AE166" s="158">
        <f t="shared" si="65"/>
        <v>3.6428571428571428</v>
      </c>
      <c r="AF166" s="158">
        <f t="shared" si="65"/>
        <v>3.2142857142857144</v>
      </c>
      <c r="AG166" s="158">
        <f t="shared" si="65"/>
        <v>2.7857142857142856</v>
      </c>
      <c r="AH166" s="158">
        <f t="shared" si="65"/>
        <v>3.3142857142857141</v>
      </c>
      <c r="AI166" s="158">
        <f t="shared" si="65"/>
        <v>3.2142857142857144</v>
      </c>
      <c r="AJ166" s="158">
        <f t="shared" si="65"/>
        <v>3.7607142857142861</v>
      </c>
      <c r="AK166" s="158">
        <f t="shared" si="65"/>
        <v>12.396084581022466</v>
      </c>
      <c r="AL166" s="158">
        <f t="shared" si="65"/>
        <v>1.4285714285714362E-2</v>
      </c>
    </row>
    <row r="167" spans="1:38" x14ac:dyDescent="0.3">
      <c r="A167" s="175">
        <v>2009</v>
      </c>
      <c r="B167" s="176" t="s">
        <v>12</v>
      </c>
      <c r="C167" s="177" t="s">
        <v>99</v>
      </c>
      <c r="D167" s="177" t="s">
        <v>99</v>
      </c>
      <c r="E167" s="177" t="s">
        <v>99</v>
      </c>
      <c r="F167" s="177" t="s">
        <v>99</v>
      </c>
      <c r="G167" s="177" t="s">
        <v>99</v>
      </c>
      <c r="H167" s="177" t="s">
        <v>99</v>
      </c>
      <c r="I167" s="177" t="s">
        <v>99</v>
      </c>
      <c r="J167" s="177" t="s">
        <v>99</v>
      </c>
      <c r="K167" s="177" t="s">
        <v>99</v>
      </c>
      <c r="L167" s="177" t="s">
        <v>99</v>
      </c>
      <c r="M167" s="177" t="s">
        <v>99</v>
      </c>
      <c r="N167" s="177" t="s">
        <v>229</v>
      </c>
      <c r="O167" s="158">
        <f>O143</f>
        <v>3.5</v>
      </c>
      <c r="P167" s="158">
        <f t="shared" ref="P167:AL167" si="66">P143</f>
        <v>3.5</v>
      </c>
      <c r="Q167" s="158">
        <f t="shared" si="66"/>
        <v>4</v>
      </c>
      <c r="R167" s="158">
        <f t="shared" si="66"/>
        <v>3.7</v>
      </c>
      <c r="S167" s="158">
        <f t="shared" si="66"/>
        <v>4.5</v>
      </c>
      <c r="T167" s="158">
        <f t="shared" si="66"/>
        <v>3</v>
      </c>
      <c r="U167" s="158">
        <f t="shared" si="66"/>
        <v>4</v>
      </c>
      <c r="V167" s="158">
        <f t="shared" si="66"/>
        <v>3.8</v>
      </c>
      <c r="W167" s="158">
        <f t="shared" si="66"/>
        <v>3.5</v>
      </c>
      <c r="X167" s="158">
        <f t="shared" si="66"/>
        <v>4</v>
      </c>
      <c r="Y167" s="158">
        <f t="shared" si="66"/>
        <v>4</v>
      </c>
      <c r="Z167" s="158">
        <f t="shared" si="66"/>
        <v>4</v>
      </c>
      <c r="AA167" s="158">
        <f t="shared" si="66"/>
        <v>3</v>
      </c>
      <c r="AB167" s="158">
        <f t="shared" si="66"/>
        <v>3.7</v>
      </c>
      <c r="AC167" s="158">
        <f t="shared" si="66"/>
        <v>3.5</v>
      </c>
      <c r="AD167" s="158">
        <f t="shared" si="66"/>
        <v>4</v>
      </c>
      <c r="AE167" s="158">
        <f t="shared" si="66"/>
        <v>4.5</v>
      </c>
      <c r="AF167" s="158">
        <f t="shared" si="66"/>
        <v>3.5</v>
      </c>
      <c r="AG167" s="158">
        <f t="shared" si="66"/>
        <v>3.5</v>
      </c>
      <c r="AH167" s="158">
        <f t="shared" si="66"/>
        <v>3.8</v>
      </c>
      <c r="AI167" s="158">
        <f t="shared" si="66"/>
        <v>4.5</v>
      </c>
      <c r="AJ167" s="158">
        <f t="shared" si="66"/>
        <v>3.75</v>
      </c>
      <c r="AK167" s="158">
        <f t="shared" si="66"/>
        <v>15.004277520881278</v>
      </c>
      <c r="AL167" s="158">
        <f t="shared" si="66"/>
        <v>-0.20000000000000018</v>
      </c>
    </row>
    <row r="168" spans="1:38" x14ac:dyDescent="0.3">
      <c r="A168" s="175">
        <v>2009</v>
      </c>
      <c r="B168" s="176" t="s">
        <v>13</v>
      </c>
      <c r="C168" s="177" t="s">
        <v>99</v>
      </c>
      <c r="D168" s="177" t="s">
        <v>99</v>
      </c>
      <c r="E168" s="177" t="s">
        <v>99</v>
      </c>
      <c r="F168" s="177" t="s">
        <v>99</v>
      </c>
      <c r="G168" s="177" t="s">
        <v>99</v>
      </c>
      <c r="H168" s="177" t="s">
        <v>99</v>
      </c>
      <c r="I168" s="177" t="s">
        <v>99</v>
      </c>
      <c r="J168" s="177" t="s">
        <v>99</v>
      </c>
      <c r="K168" s="177" t="s">
        <v>99</v>
      </c>
      <c r="L168" s="177" t="s">
        <v>99</v>
      </c>
      <c r="M168" s="177" t="s">
        <v>99</v>
      </c>
      <c r="N168" s="177" t="s">
        <v>230</v>
      </c>
      <c r="O168" s="158">
        <f>AVERAGE(O137,O141,O142,O144,O147,O148,O149,O150,O153,O154,O155,O157)</f>
        <v>3.0833333333333335</v>
      </c>
      <c r="P168" s="158">
        <f t="shared" ref="P168:AL168" si="67">AVERAGE(P137,P141,P142,P144,P147,P148,P149,P150,P153,P154,P155,P157)</f>
        <v>2.75</v>
      </c>
      <c r="Q168" s="158">
        <f t="shared" si="67"/>
        <v>3.2083333333333335</v>
      </c>
      <c r="R168" s="158">
        <f t="shared" si="67"/>
        <v>3.0083333333333329</v>
      </c>
      <c r="S168" s="158">
        <f t="shared" si="67"/>
        <v>3.75</v>
      </c>
      <c r="T168" s="158">
        <f t="shared" si="67"/>
        <v>3.0416666666666665</v>
      </c>
      <c r="U168" s="158">
        <f t="shared" si="67"/>
        <v>2.625</v>
      </c>
      <c r="V168" s="158">
        <f t="shared" si="67"/>
        <v>3.1166666666666667</v>
      </c>
      <c r="W168" s="158">
        <f t="shared" si="67"/>
        <v>3</v>
      </c>
      <c r="X168" s="158">
        <f t="shared" si="67"/>
        <v>3.25</v>
      </c>
      <c r="Y168" s="158">
        <f t="shared" si="67"/>
        <v>3.0416666666666665</v>
      </c>
      <c r="Z168" s="158">
        <f t="shared" si="67"/>
        <v>2.875</v>
      </c>
      <c r="AA168" s="158">
        <f t="shared" si="67"/>
        <v>2.7916666666666665</v>
      </c>
      <c r="AB168" s="158">
        <f t="shared" si="67"/>
        <v>2.9916666666666667</v>
      </c>
      <c r="AC168" s="158">
        <f t="shared" si="67"/>
        <v>3.25</v>
      </c>
      <c r="AD168" s="158">
        <f t="shared" si="67"/>
        <v>3.2083333333333335</v>
      </c>
      <c r="AE168" s="158">
        <f t="shared" si="67"/>
        <v>3.2916666666666665</v>
      </c>
      <c r="AF168" s="158">
        <f t="shared" si="67"/>
        <v>2.875</v>
      </c>
      <c r="AG168" s="158">
        <f t="shared" si="67"/>
        <v>3.0416666666666665</v>
      </c>
      <c r="AH168" s="158">
        <f t="shared" si="67"/>
        <v>3.1333333333333333</v>
      </c>
      <c r="AI168" s="158">
        <f t="shared" si="67"/>
        <v>3.625</v>
      </c>
      <c r="AJ168" s="158">
        <f t="shared" si="67"/>
        <v>3.0625</v>
      </c>
      <c r="AK168" s="158">
        <f t="shared" si="67"/>
        <v>10.109242970880638</v>
      </c>
      <c r="AL168" s="158">
        <f t="shared" si="67"/>
        <v>2.4999999999999949E-2</v>
      </c>
    </row>
    <row r="169" spans="1:38" x14ac:dyDescent="0.3">
      <c r="A169" s="175">
        <v>2009</v>
      </c>
      <c r="B169" s="176" t="s">
        <v>14</v>
      </c>
      <c r="C169" s="177" t="s">
        <v>99</v>
      </c>
      <c r="D169" s="177" t="s">
        <v>99</v>
      </c>
      <c r="E169" s="177" t="s">
        <v>99</v>
      </c>
      <c r="F169" s="177" t="s">
        <v>99</v>
      </c>
      <c r="G169" s="177" t="s">
        <v>99</v>
      </c>
      <c r="H169" s="177" t="s">
        <v>99</v>
      </c>
      <c r="I169" s="177" t="s">
        <v>99</v>
      </c>
      <c r="J169" s="177" t="s">
        <v>99</v>
      </c>
      <c r="K169" s="177" t="s">
        <v>99</v>
      </c>
      <c r="L169" s="177" t="s">
        <v>99</v>
      </c>
      <c r="M169" s="177" t="s">
        <v>99</v>
      </c>
      <c r="N169" s="177" t="s">
        <v>231</v>
      </c>
      <c r="O169" s="158">
        <f>AVERAGE(O133,O134,O140,O145,O151)</f>
        <v>3.8</v>
      </c>
      <c r="P169" s="158">
        <f t="shared" ref="P169:AL169" si="68">AVERAGE(P133,P134,P140,P145,P151)</f>
        <v>3.5</v>
      </c>
      <c r="Q169" s="158">
        <f t="shared" si="68"/>
        <v>3.8</v>
      </c>
      <c r="R169" s="158">
        <f t="shared" si="68"/>
        <v>3.6800000000000006</v>
      </c>
      <c r="S169" s="158">
        <f t="shared" si="68"/>
        <v>3.6</v>
      </c>
      <c r="T169" s="158">
        <f t="shared" si="68"/>
        <v>3.5</v>
      </c>
      <c r="U169" s="158">
        <f t="shared" si="68"/>
        <v>3.5</v>
      </c>
      <c r="V169" s="158">
        <f t="shared" si="68"/>
        <v>3.54</v>
      </c>
      <c r="W169" s="158">
        <f t="shared" si="68"/>
        <v>4</v>
      </c>
      <c r="X169" s="158">
        <f t="shared" si="68"/>
        <v>4.0999999999999996</v>
      </c>
      <c r="Y169" s="158">
        <f t="shared" si="68"/>
        <v>4.0999999999999996</v>
      </c>
      <c r="Z169" s="158">
        <f t="shared" si="68"/>
        <v>3.7</v>
      </c>
      <c r="AA169" s="158">
        <f t="shared" si="68"/>
        <v>4</v>
      </c>
      <c r="AB169" s="158">
        <f t="shared" si="68"/>
        <v>3.9800000000000004</v>
      </c>
      <c r="AC169" s="158">
        <f t="shared" si="68"/>
        <v>3.6</v>
      </c>
      <c r="AD169" s="158">
        <f t="shared" si="68"/>
        <v>3.9</v>
      </c>
      <c r="AE169" s="158">
        <f t="shared" si="68"/>
        <v>3.9</v>
      </c>
      <c r="AF169" s="158">
        <f t="shared" si="68"/>
        <v>3.6</v>
      </c>
      <c r="AG169" s="158">
        <f t="shared" si="68"/>
        <v>3.5</v>
      </c>
      <c r="AH169" s="158">
        <f t="shared" si="68"/>
        <v>3.7</v>
      </c>
      <c r="AI169" s="158">
        <f t="shared" si="68"/>
        <v>3.3</v>
      </c>
      <c r="AJ169" s="158">
        <f t="shared" si="68"/>
        <v>3.7250000000000001</v>
      </c>
      <c r="AK169" s="158">
        <f t="shared" si="68"/>
        <v>13.451376241670141</v>
      </c>
      <c r="AL169" s="158">
        <f t="shared" si="68"/>
        <v>6.0000000000000317E-2</v>
      </c>
    </row>
    <row r="170" spans="1:38" x14ac:dyDescent="0.3">
      <c r="A170" s="175">
        <v>2009</v>
      </c>
      <c r="B170" s="176" t="s">
        <v>15</v>
      </c>
      <c r="C170" s="177" t="s">
        <v>99</v>
      </c>
      <c r="D170" s="177" t="s">
        <v>99</v>
      </c>
      <c r="E170" s="177" t="s">
        <v>99</v>
      </c>
      <c r="F170" s="177" t="s">
        <v>99</v>
      </c>
      <c r="G170" s="177" t="s">
        <v>99</v>
      </c>
      <c r="H170" s="177" t="s">
        <v>99</v>
      </c>
      <c r="I170" s="177" t="s">
        <v>99</v>
      </c>
      <c r="J170" s="177" t="s">
        <v>99</v>
      </c>
      <c r="K170" s="177" t="s">
        <v>99</v>
      </c>
      <c r="L170" s="177" t="s">
        <v>99</v>
      </c>
      <c r="M170" s="177" t="s">
        <v>99</v>
      </c>
      <c r="N170" s="177" t="s">
        <v>232</v>
      </c>
      <c r="O170" s="158">
        <f>AVERAGE(O135,O139,O158)</f>
        <v>4.5</v>
      </c>
      <c r="P170" s="158">
        <f t="shared" ref="P170:AL170" si="69">AVERAGE(P135,P139,P158)</f>
        <v>4.166666666666667</v>
      </c>
      <c r="Q170" s="158">
        <f t="shared" si="69"/>
        <v>4.166666666666667</v>
      </c>
      <c r="R170" s="158">
        <f t="shared" si="69"/>
        <v>4.3</v>
      </c>
      <c r="S170" s="158">
        <f t="shared" si="69"/>
        <v>3.8333333333333335</v>
      </c>
      <c r="T170" s="158">
        <f t="shared" si="69"/>
        <v>4</v>
      </c>
      <c r="U170" s="158">
        <f t="shared" si="69"/>
        <v>3.5</v>
      </c>
      <c r="V170" s="158">
        <f t="shared" si="69"/>
        <v>3.7666666666666671</v>
      </c>
      <c r="W170" s="158">
        <f t="shared" si="69"/>
        <v>4.166666666666667</v>
      </c>
      <c r="X170" s="158">
        <f t="shared" si="69"/>
        <v>4.666666666666667</v>
      </c>
      <c r="Y170" s="158">
        <f t="shared" si="69"/>
        <v>4.333333333333333</v>
      </c>
      <c r="Z170" s="158">
        <f t="shared" si="69"/>
        <v>3.8333333333333335</v>
      </c>
      <c r="AA170" s="158">
        <f t="shared" si="69"/>
        <v>4</v>
      </c>
      <c r="AB170" s="158">
        <f t="shared" si="69"/>
        <v>4.2</v>
      </c>
      <c r="AC170" s="158">
        <f t="shared" si="69"/>
        <v>3.6666666666666665</v>
      </c>
      <c r="AD170" s="158">
        <f t="shared" si="69"/>
        <v>3.8333333333333335</v>
      </c>
      <c r="AE170" s="158">
        <f t="shared" si="69"/>
        <v>3.8333333333333335</v>
      </c>
      <c r="AF170" s="158">
        <f t="shared" si="69"/>
        <v>3.6666666666666665</v>
      </c>
      <c r="AG170" s="158">
        <f t="shared" si="69"/>
        <v>3.5</v>
      </c>
      <c r="AH170" s="158">
        <f t="shared" si="69"/>
        <v>3.6999999999999997</v>
      </c>
      <c r="AI170" s="158">
        <f t="shared" si="69"/>
        <v>3.5</v>
      </c>
      <c r="AJ170" s="158">
        <f t="shared" si="69"/>
        <v>3.9916666666666667</v>
      </c>
      <c r="AK170" s="158">
        <f t="shared" si="69"/>
        <v>14.457872749902643</v>
      </c>
      <c r="AL170" s="158">
        <f t="shared" si="69"/>
        <v>0.15833333333333335</v>
      </c>
    </row>
    <row r="171" spans="1:38" x14ac:dyDescent="0.3">
      <c r="A171" s="112">
        <v>2010</v>
      </c>
      <c r="B171" s="114" t="s">
        <v>111</v>
      </c>
      <c r="C171" s="107" t="s">
        <v>67</v>
      </c>
      <c r="D171" s="107" t="s">
        <v>67</v>
      </c>
      <c r="E171" s="107" t="s">
        <v>67</v>
      </c>
      <c r="F171" s="107" t="s">
        <v>67</v>
      </c>
      <c r="G171" s="107" t="s">
        <v>67</v>
      </c>
      <c r="H171" s="107" t="s">
        <v>67</v>
      </c>
      <c r="I171" s="107" t="s">
        <v>67</v>
      </c>
      <c r="J171" s="107" t="s">
        <v>67</v>
      </c>
      <c r="K171" s="107" t="s">
        <v>67</v>
      </c>
      <c r="L171" s="107" t="s">
        <v>67</v>
      </c>
      <c r="M171" s="113" t="s">
        <v>67</v>
      </c>
      <c r="N171" s="107" t="s">
        <v>11</v>
      </c>
      <c r="O171" s="139">
        <v>3.5</v>
      </c>
      <c r="P171" s="139">
        <v>3.5</v>
      </c>
      <c r="Q171" s="139">
        <v>3.5</v>
      </c>
      <c r="R171" s="139">
        <v>3.5</v>
      </c>
      <c r="S171" s="139">
        <v>3</v>
      </c>
      <c r="T171" s="139">
        <v>2.5</v>
      </c>
      <c r="U171" s="139">
        <v>2.5</v>
      </c>
      <c r="V171" s="139">
        <v>2.7</v>
      </c>
      <c r="W171" s="139">
        <v>2</v>
      </c>
      <c r="X171" s="139">
        <v>3</v>
      </c>
      <c r="Y171" s="139">
        <v>3</v>
      </c>
      <c r="Z171" s="139">
        <v>2.5</v>
      </c>
      <c r="AA171" s="139">
        <v>2.5</v>
      </c>
      <c r="AB171" s="139">
        <v>2.6</v>
      </c>
      <c r="AC171" s="139">
        <v>1.5</v>
      </c>
      <c r="AD171" s="139">
        <v>3.5</v>
      </c>
      <c r="AE171" s="139">
        <v>3</v>
      </c>
      <c r="AF171" s="139">
        <v>2.5</v>
      </c>
      <c r="AG171" s="139">
        <v>2.5</v>
      </c>
      <c r="AH171" s="139">
        <v>2.6</v>
      </c>
      <c r="AI171" s="139">
        <v>3</v>
      </c>
      <c r="AJ171" s="106">
        <f t="shared" si="36"/>
        <v>2.85</v>
      </c>
      <c r="AK171" s="140">
        <v>7.6578876722537723</v>
      </c>
      <c r="AL171" s="139">
        <f t="shared" ref="AL171:AL205" si="70">$AJ171-(_xlfn.XLOOKUP($B171,$B$124:$B$165,$AJ$124:$AJ$165,"",0))</f>
        <v>0.12500000000000044</v>
      </c>
    </row>
    <row r="172" spans="1:38" x14ac:dyDescent="0.3">
      <c r="A172" s="112">
        <v>2010</v>
      </c>
      <c r="B172" s="114" t="s">
        <v>57</v>
      </c>
      <c r="C172" s="107" t="s">
        <v>58</v>
      </c>
      <c r="D172" s="107" t="s">
        <v>58</v>
      </c>
      <c r="E172" s="107" t="s">
        <v>59</v>
      </c>
      <c r="F172" s="107" t="s">
        <v>59</v>
      </c>
      <c r="G172" s="107" t="s">
        <v>60</v>
      </c>
      <c r="H172" s="107" t="s">
        <v>60</v>
      </c>
      <c r="I172" s="107" t="s">
        <v>60</v>
      </c>
      <c r="J172" s="107" t="s">
        <v>61</v>
      </c>
      <c r="K172" s="107" t="s">
        <v>62</v>
      </c>
      <c r="L172" s="107" t="s">
        <v>63</v>
      </c>
      <c r="M172" s="113" t="s">
        <v>63</v>
      </c>
      <c r="N172" s="107" t="s">
        <v>11</v>
      </c>
      <c r="O172" s="139">
        <v>4.5</v>
      </c>
      <c r="P172" s="139">
        <v>5</v>
      </c>
      <c r="Q172" s="139">
        <v>5</v>
      </c>
      <c r="R172" s="139">
        <v>4.8</v>
      </c>
      <c r="S172" s="139">
        <v>5</v>
      </c>
      <c r="T172" s="139">
        <v>4.5</v>
      </c>
      <c r="U172" s="139">
        <v>4.5</v>
      </c>
      <c r="V172" s="139">
        <v>4.7</v>
      </c>
      <c r="W172" s="139">
        <v>4.5</v>
      </c>
      <c r="X172" s="139">
        <v>5</v>
      </c>
      <c r="Y172" s="139">
        <v>4.5</v>
      </c>
      <c r="Z172" s="139">
        <v>5</v>
      </c>
      <c r="AA172" s="139">
        <v>4</v>
      </c>
      <c r="AB172" s="139">
        <v>4.5999999999999996</v>
      </c>
      <c r="AC172" s="139">
        <v>3.5</v>
      </c>
      <c r="AD172" s="139">
        <v>4.5</v>
      </c>
      <c r="AE172" s="139">
        <v>4.5</v>
      </c>
      <c r="AF172" s="139">
        <v>4.5</v>
      </c>
      <c r="AG172" s="139">
        <v>3</v>
      </c>
      <c r="AH172" s="139">
        <v>4</v>
      </c>
      <c r="AI172" s="139">
        <v>3.5</v>
      </c>
      <c r="AJ172" s="106">
        <f t="shared" si="36"/>
        <v>4.5250000000000004</v>
      </c>
      <c r="AK172" s="140">
        <v>17.2</v>
      </c>
      <c r="AL172" s="139">
        <f t="shared" si="70"/>
        <v>0.27500000000000036</v>
      </c>
    </row>
    <row r="173" spans="1:38" x14ac:dyDescent="0.3">
      <c r="A173" s="112">
        <v>2010</v>
      </c>
      <c r="B173" s="114" t="s">
        <v>65</v>
      </c>
      <c r="C173" s="107" t="s">
        <v>59</v>
      </c>
      <c r="D173" s="107" t="s">
        <v>59</v>
      </c>
      <c r="E173" s="107" t="s">
        <v>59</v>
      </c>
      <c r="F173" s="107" t="s">
        <v>59</v>
      </c>
      <c r="G173" s="107" t="s">
        <v>60</v>
      </c>
      <c r="H173" s="107" t="s">
        <v>60</v>
      </c>
      <c r="I173" s="107" t="s">
        <v>60</v>
      </c>
      <c r="J173" s="107" t="s">
        <v>60</v>
      </c>
      <c r="K173" s="107" t="s">
        <v>60</v>
      </c>
      <c r="L173" s="107" t="s">
        <v>60</v>
      </c>
      <c r="M173" s="113" t="s">
        <v>60</v>
      </c>
      <c r="N173" s="141" t="s">
        <v>14</v>
      </c>
      <c r="O173" s="139">
        <v>4.5</v>
      </c>
      <c r="P173" s="139">
        <v>4</v>
      </c>
      <c r="Q173" s="139">
        <v>4.5</v>
      </c>
      <c r="R173" s="139">
        <v>4.3</v>
      </c>
      <c r="S173" s="139">
        <v>3</v>
      </c>
      <c r="T173" s="139">
        <v>4</v>
      </c>
      <c r="U173" s="139">
        <v>3</v>
      </c>
      <c r="V173" s="139">
        <v>3.3</v>
      </c>
      <c r="W173" s="139">
        <v>4</v>
      </c>
      <c r="X173" s="139">
        <v>4.5</v>
      </c>
      <c r="Y173" s="139">
        <v>4</v>
      </c>
      <c r="Z173" s="139">
        <v>4</v>
      </c>
      <c r="AA173" s="139">
        <v>4</v>
      </c>
      <c r="AB173" s="139">
        <v>4.0999999999999996</v>
      </c>
      <c r="AC173" s="139">
        <v>4</v>
      </c>
      <c r="AD173" s="139">
        <v>4</v>
      </c>
      <c r="AE173" s="139">
        <v>3.5</v>
      </c>
      <c r="AF173" s="139">
        <v>3.5</v>
      </c>
      <c r="AG173" s="139">
        <v>4</v>
      </c>
      <c r="AH173" s="139">
        <v>3.8</v>
      </c>
      <c r="AI173" s="139">
        <v>4.5</v>
      </c>
      <c r="AJ173" s="106">
        <f t="shared" si="36"/>
        <v>3.875</v>
      </c>
      <c r="AK173" s="140">
        <v>15.5</v>
      </c>
      <c r="AL173" s="139">
        <f t="shared" si="70"/>
        <v>4.9999999999999822E-2</v>
      </c>
    </row>
    <row r="174" spans="1:38" x14ac:dyDescent="0.3">
      <c r="A174" s="112">
        <v>2010</v>
      </c>
      <c r="B174" s="114" t="s">
        <v>66</v>
      </c>
      <c r="C174" s="107" t="s">
        <v>67</v>
      </c>
      <c r="D174" s="107" t="s">
        <v>67</v>
      </c>
      <c r="E174" s="107" t="s">
        <v>67</v>
      </c>
      <c r="F174" s="107" t="s">
        <v>67</v>
      </c>
      <c r="G174" s="107" t="s">
        <v>67</v>
      </c>
      <c r="H174" s="107" t="s">
        <v>67</v>
      </c>
      <c r="I174" s="107" t="s">
        <v>67</v>
      </c>
      <c r="J174" s="107" t="s">
        <v>67</v>
      </c>
      <c r="K174" s="107" t="s">
        <v>67</v>
      </c>
      <c r="L174" s="107" t="s">
        <v>67</v>
      </c>
      <c r="M174" s="113" t="s">
        <v>67</v>
      </c>
      <c r="N174" s="141" t="s">
        <v>14</v>
      </c>
      <c r="O174" s="139">
        <v>4.5</v>
      </c>
      <c r="P174" s="139">
        <v>4.5</v>
      </c>
      <c r="Q174" s="139">
        <v>4.5</v>
      </c>
      <c r="R174" s="139">
        <v>4.5</v>
      </c>
      <c r="S174" s="139">
        <v>4</v>
      </c>
      <c r="T174" s="139">
        <v>3</v>
      </c>
      <c r="U174" s="139">
        <v>3.5</v>
      </c>
      <c r="V174" s="139">
        <v>3.5</v>
      </c>
      <c r="W174" s="139">
        <v>4.5</v>
      </c>
      <c r="X174" s="139">
        <v>4</v>
      </c>
      <c r="Y174" s="139">
        <v>4.5</v>
      </c>
      <c r="Z174" s="139">
        <v>4</v>
      </c>
      <c r="AA174" s="139">
        <v>5</v>
      </c>
      <c r="AB174" s="139">
        <v>4.4000000000000004</v>
      </c>
      <c r="AC174" s="139">
        <v>4.5</v>
      </c>
      <c r="AD174" s="139">
        <v>4.5</v>
      </c>
      <c r="AE174" s="139">
        <v>5</v>
      </c>
      <c r="AF174" s="139">
        <v>5</v>
      </c>
      <c r="AG174" s="139">
        <v>4.5</v>
      </c>
      <c r="AH174" s="139">
        <v>4.7</v>
      </c>
      <c r="AI174" s="139">
        <v>3</v>
      </c>
      <c r="AJ174" s="106">
        <f t="shared" si="36"/>
        <v>4.2750000000000004</v>
      </c>
      <c r="AK174" s="140">
        <v>17.6459293327915</v>
      </c>
      <c r="AL174" s="139">
        <f t="shared" si="70"/>
        <v>0</v>
      </c>
    </row>
    <row r="175" spans="1:38" x14ac:dyDescent="0.3">
      <c r="A175" s="112">
        <v>2010</v>
      </c>
      <c r="B175" s="114" t="s">
        <v>68</v>
      </c>
      <c r="C175" s="107" t="s">
        <v>67</v>
      </c>
      <c r="D175" s="107" t="s">
        <v>67</v>
      </c>
      <c r="E175" s="107" t="s">
        <v>67</v>
      </c>
      <c r="F175" s="107" t="s">
        <v>67</v>
      </c>
      <c r="G175" s="107" t="s">
        <v>67</v>
      </c>
      <c r="H175" s="107" t="s">
        <v>67</v>
      </c>
      <c r="I175" s="107" t="s">
        <v>67</v>
      </c>
      <c r="J175" s="107" t="s">
        <v>67</v>
      </c>
      <c r="K175" s="107" t="s">
        <v>67</v>
      </c>
      <c r="L175" s="107" t="s">
        <v>67</v>
      </c>
      <c r="M175" s="113" t="s">
        <v>67</v>
      </c>
      <c r="N175" s="107" t="s">
        <v>15</v>
      </c>
      <c r="O175" s="139">
        <v>4.5</v>
      </c>
      <c r="P175" s="139">
        <v>4</v>
      </c>
      <c r="Q175" s="139">
        <v>4</v>
      </c>
      <c r="R175" s="139">
        <v>4.2</v>
      </c>
      <c r="S175" s="139">
        <v>4</v>
      </c>
      <c r="T175" s="139">
        <v>4.5</v>
      </c>
      <c r="U175" s="139">
        <v>3.5</v>
      </c>
      <c r="V175" s="139">
        <v>4</v>
      </c>
      <c r="W175" s="139">
        <v>4</v>
      </c>
      <c r="X175" s="139">
        <v>4.5</v>
      </c>
      <c r="Y175" s="139">
        <v>4.5</v>
      </c>
      <c r="Z175" s="139">
        <v>3.5</v>
      </c>
      <c r="AA175" s="139">
        <v>3.5</v>
      </c>
      <c r="AB175" s="139">
        <v>4</v>
      </c>
      <c r="AC175" s="139">
        <v>3.5</v>
      </c>
      <c r="AD175" s="139">
        <v>4</v>
      </c>
      <c r="AE175" s="139">
        <v>4</v>
      </c>
      <c r="AF175" s="139">
        <v>3.5</v>
      </c>
      <c r="AG175" s="139">
        <v>3.5</v>
      </c>
      <c r="AH175" s="139">
        <v>3.7</v>
      </c>
      <c r="AI175" s="139">
        <v>3.5</v>
      </c>
      <c r="AJ175" s="106">
        <f t="shared" si="36"/>
        <v>3.9749999999999996</v>
      </c>
      <c r="AK175" s="140">
        <v>14.356791255472352</v>
      </c>
      <c r="AL175" s="139">
        <f t="shared" si="70"/>
        <v>9.9999999999999645E-2</v>
      </c>
    </row>
    <row r="176" spans="1:38" x14ac:dyDescent="0.3">
      <c r="A176" s="112">
        <v>2010</v>
      </c>
      <c r="B176" s="114" t="s">
        <v>110</v>
      </c>
      <c r="C176" s="107" t="s">
        <v>58</v>
      </c>
      <c r="D176" s="107" t="s">
        <v>58</v>
      </c>
      <c r="E176" s="107" t="s">
        <v>58</v>
      </c>
      <c r="F176" s="107" t="s">
        <v>59</v>
      </c>
      <c r="G176" s="107" t="s">
        <v>60</v>
      </c>
      <c r="H176" s="107" t="s">
        <v>60</v>
      </c>
      <c r="I176" s="107" t="s">
        <v>60</v>
      </c>
      <c r="J176" s="107" t="s">
        <v>61</v>
      </c>
      <c r="K176" s="107" t="s">
        <v>62</v>
      </c>
      <c r="L176" s="107" t="s">
        <v>63</v>
      </c>
      <c r="M176" s="113" t="s">
        <v>63</v>
      </c>
      <c r="N176" s="107" t="s">
        <v>11</v>
      </c>
      <c r="O176" s="139">
        <v>4.5</v>
      </c>
      <c r="P176" s="139">
        <v>4.5</v>
      </c>
      <c r="Q176" s="139">
        <v>4.5</v>
      </c>
      <c r="R176" s="139">
        <v>4.5</v>
      </c>
      <c r="S176" s="139">
        <v>5.5</v>
      </c>
      <c r="T176" s="139">
        <v>3.5</v>
      </c>
      <c r="U176" s="139">
        <v>5.5</v>
      </c>
      <c r="V176" s="139">
        <v>4.8</v>
      </c>
      <c r="W176" s="139">
        <v>4.5</v>
      </c>
      <c r="X176" s="139">
        <v>5</v>
      </c>
      <c r="Y176" s="139">
        <v>5</v>
      </c>
      <c r="Z176" s="139">
        <v>4.5</v>
      </c>
      <c r="AA176" s="139">
        <v>3.5</v>
      </c>
      <c r="AB176" s="139">
        <v>4.5</v>
      </c>
      <c r="AC176" s="139">
        <v>4</v>
      </c>
      <c r="AD176" s="139">
        <v>4.5</v>
      </c>
      <c r="AE176" s="139">
        <v>5</v>
      </c>
      <c r="AF176" s="139">
        <v>4</v>
      </c>
      <c r="AG176" s="139">
        <v>4</v>
      </c>
      <c r="AH176" s="139">
        <v>4.3</v>
      </c>
      <c r="AI176" s="139">
        <v>3</v>
      </c>
      <c r="AJ176" s="106">
        <f t="shared" si="36"/>
        <v>4.5250000000000004</v>
      </c>
      <c r="AK176" s="140">
        <v>17.399999999999999</v>
      </c>
      <c r="AL176" s="139">
        <f t="shared" si="70"/>
        <v>7.5000000000000178E-2</v>
      </c>
    </row>
    <row r="177" spans="1:38" x14ac:dyDescent="0.3">
      <c r="A177" s="112">
        <v>2010</v>
      </c>
      <c r="B177" s="114" t="s">
        <v>76</v>
      </c>
      <c r="C177" s="107" t="s">
        <v>67</v>
      </c>
      <c r="D177" s="107" t="s">
        <v>67</v>
      </c>
      <c r="E177" s="107" t="s">
        <v>67</v>
      </c>
      <c r="F177" s="107" t="s">
        <v>67</v>
      </c>
      <c r="G177" s="107" t="s">
        <v>67</v>
      </c>
      <c r="H177" s="107" t="s">
        <v>67</v>
      </c>
      <c r="I177" s="107" t="s">
        <v>67</v>
      </c>
      <c r="J177" s="107" t="s">
        <v>67</v>
      </c>
      <c r="K177" s="107" t="s">
        <v>67</v>
      </c>
      <c r="L177" s="107" t="s">
        <v>67</v>
      </c>
      <c r="M177" s="113" t="s">
        <v>67</v>
      </c>
      <c r="N177" s="113" t="s">
        <v>13</v>
      </c>
      <c r="O177" s="139">
        <v>2</v>
      </c>
      <c r="P177" s="139">
        <v>2</v>
      </c>
      <c r="Q177" s="139">
        <v>3.5</v>
      </c>
      <c r="R177" s="139">
        <v>2.5</v>
      </c>
      <c r="S177" s="139">
        <v>2.5</v>
      </c>
      <c r="T177" s="139">
        <v>3</v>
      </c>
      <c r="U177" s="139">
        <v>2.5</v>
      </c>
      <c r="V177" s="139">
        <v>2.7</v>
      </c>
      <c r="W177" s="139">
        <v>3</v>
      </c>
      <c r="X177" s="139">
        <v>3</v>
      </c>
      <c r="Y177" s="139">
        <v>3</v>
      </c>
      <c r="Z177" s="139">
        <v>3</v>
      </c>
      <c r="AA177" s="139">
        <v>3</v>
      </c>
      <c r="AB177" s="139">
        <v>3</v>
      </c>
      <c r="AC177" s="139">
        <v>3</v>
      </c>
      <c r="AD177" s="139">
        <v>2.5</v>
      </c>
      <c r="AE177" s="139">
        <v>3</v>
      </c>
      <c r="AF177" s="139">
        <v>2.5</v>
      </c>
      <c r="AG177" s="139">
        <v>3</v>
      </c>
      <c r="AH177" s="139">
        <v>2.8</v>
      </c>
      <c r="AI177" s="139">
        <v>3.5</v>
      </c>
      <c r="AJ177" s="106">
        <f t="shared" si="36"/>
        <v>2.75</v>
      </c>
      <c r="AK177" s="140">
        <v>8.1999999999999993</v>
      </c>
      <c r="AL177" s="139">
        <f t="shared" si="70"/>
        <v>-2.4999999999999911E-2</v>
      </c>
    </row>
    <row r="178" spans="1:38" x14ac:dyDescent="0.3">
      <c r="A178" s="112">
        <v>2010</v>
      </c>
      <c r="B178" s="114" t="s">
        <v>77</v>
      </c>
      <c r="C178" s="107" t="s">
        <v>67</v>
      </c>
      <c r="D178" s="107" t="s">
        <v>67</v>
      </c>
      <c r="E178" s="107" t="s">
        <v>67</v>
      </c>
      <c r="F178" s="107" t="s">
        <v>67</v>
      </c>
      <c r="G178" s="107" t="s">
        <v>67</v>
      </c>
      <c r="H178" s="107" t="s">
        <v>67</v>
      </c>
      <c r="I178" s="107" t="s">
        <v>67</v>
      </c>
      <c r="J178" s="107" t="s">
        <v>67</v>
      </c>
      <c r="K178" s="107" t="s">
        <v>67</v>
      </c>
      <c r="L178" s="107" t="s">
        <v>67</v>
      </c>
      <c r="M178" s="113" t="s">
        <v>67</v>
      </c>
      <c r="N178" s="107" t="s">
        <v>11</v>
      </c>
      <c r="O178" s="139">
        <v>4.5</v>
      </c>
      <c r="P178" s="139">
        <v>3.5</v>
      </c>
      <c r="Q178" s="139">
        <v>4.5</v>
      </c>
      <c r="R178" s="139">
        <v>4.2</v>
      </c>
      <c r="S178" s="139">
        <v>5</v>
      </c>
      <c r="T178" s="139">
        <v>3.5</v>
      </c>
      <c r="U178" s="139">
        <v>4</v>
      </c>
      <c r="V178" s="139">
        <v>4.2</v>
      </c>
      <c r="W178" s="139">
        <v>4.5</v>
      </c>
      <c r="X178" s="139">
        <v>3.5</v>
      </c>
      <c r="Y178" s="139">
        <v>4</v>
      </c>
      <c r="Z178" s="139">
        <v>4</v>
      </c>
      <c r="AA178" s="139">
        <v>4</v>
      </c>
      <c r="AB178" s="139">
        <v>4</v>
      </c>
      <c r="AC178" s="139">
        <v>2.5</v>
      </c>
      <c r="AD178" s="139">
        <v>3.5</v>
      </c>
      <c r="AE178" s="139">
        <v>3.5</v>
      </c>
      <c r="AF178" s="139">
        <v>3</v>
      </c>
      <c r="AG178" s="139">
        <v>3</v>
      </c>
      <c r="AH178" s="139">
        <v>3.1</v>
      </c>
      <c r="AI178" s="139">
        <v>3.5</v>
      </c>
      <c r="AJ178" s="106">
        <f t="shared" si="36"/>
        <v>3.875</v>
      </c>
      <c r="AK178" s="140">
        <v>12.143770676108451</v>
      </c>
      <c r="AL178" s="139">
        <f t="shared" si="70"/>
        <v>-7.5000000000000178E-2</v>
      </c>
    </row>
    <row r="179" spans="1:38" x14ac:dyDescent="0.3">
      <c r="A179" s="112">
        <v>2010</v>
      </c>
      <c r="B179" s="114" t="s">
        <v>223</v>
      </c>
      <c r="C179" s="107" t="s">
        <v>67</v>
      </c>
      <c r="D179" s="107" t="s">
        <v>67</v>
      </c>
      <c r="E179" s="107" t="s">
        <v>67</v>
      </c>
      <c r="F179" s="107" t="s">
        <v>67</v>
      </c>
      <c r="G179" s="107" t="s">
        <v>67</v>
      </c>
      <c r="H179" s="107" t="s">
        <v>67</v>
      </c>
      <c r="I179" s="107" t="s">
        <v>67</v>
      </c>
      <c r="J179" s="107" t="s">
        <v>67</v>
      </c>
      <c r="K179" s="107" t="s">
        <v>67</v>
      </c>
      <c r="L179" s="107" t="s">
        <v>67</v>
      </c>
      <c r="M179" s="113" t="s">
        <v>67</v>
      </c>
      <c r="N179" s="107" t="s">
        <v>15</v>
      </c>
      <c r="O179" s="139">
        <v>4.5</v>
      </c>
      <c r="P179" s="139">
        <v>4</v>
      </c>
      <c r="Q179" s="139">
        <v>4</v>
      </c>
      <c r="R179" s="139">
        <v>4.2</v>
      </c>
      <c r="S179" s="139">
        <v>4</v>
      </c>
      <c r="T179" s="139">
        <v>3.5</v>
      </c>
      <c r="U179" s="139">
        <v>3.5</v>
      </c>
      <c r="V179" s="139">
        <v>3.7</v>
      </c>
      <c r="W179" s="139">
        <v>4</v>
      </c>
      <c r="X179" s="139">
        <v>4.5</v>
      </c>
      <c r="Y179" s="139">
        <v>4.5</v>
      </c>
      <c r="Z179" s="139">
        <v>3.5</v>
      </c>
      <c r="AA179" s="139">
        <v>4</v>
      </c>
      <c r="AB179" s="139">
        <v>4.0999999999999996</v>
      </c>
      <c r="AC179" s="139">
        <v>4</v>
      </c>
      <c r="AD179" s="139">
        <v>4</v>
      </c>
      <c r="AE179" s="139">
        <v>3.5</v>
      </c>
      <c r="AF179" s="139">
        <v>4</v>
      </c>
      <c r="AG179" s="139">
        <v>3.5</v>
      </c>
      <c r="AH179" s="139">
        <v>3.8</v>
      </c>
      <c r="AI179" s="139">
        <v>4</v>
      </c>
      <c r="AJ179" s="106">
        <f t="shared" si="36"/>
        <v>3.95</v>
      </c>
      <c r="AK179" s="140">
        <v>15.140839510662307</v>
      </c>
      <c r="AL179" s="139">
        <f t="shared" si="70"/>
        <v>0.10000000000000009</v>
      </c>
    </row>
    <row r="180" spans="1:38" x14ac:dyDescent="0.3">
      <c r="A180" s="112">
        <v>2010</v>
      </c>
      <c r="B180" s="114" t="s">
        <v>79</v>
      </c>
      <c r="C180" s="107" t="s">
        <v>67</v>
      </c>
      <c r="D180" s="107" t="s">
        <v>67</v>
      </c>
      <c r="E180" s="107" t="s">
        <v>67</v>
      </c>
      <c r="F180" s="107" t="s">
        <v>67</v>
      </c>
      <c r="G180" s="107" t="s">
        <v>67</v>
      </c>
      <c r="H180" s="107" t="s">
        <v>67</v>
      </c>
      <c r="I180" s="107" t="s">
        <v>67</v>
      </c>
      <c r="J180" s="107" t="s">
        <v>67</v>
      </c>
      <c r="K180" s="107" t="s">
        <v>67</v>
      </c>
      <c r="L180" s="107" t="s">
        <v>67</v>
      </c>
      <c r="M180" s="113" t="s">
        <v>67</v>
      </c>
      <c r="N180" s="141" t="s">
        <v>14</v>
      </c>
      <c r="O180" s="139">
        <v>4</v>
      </c>
      <c r="P180" s="139">
        <v>3.5</v>
      </c>
      <c r="Q180" s="139">
        <v>3</v>
      </c>
      <c r="R180" s="139">
        <v>3.5</v>
      </c>
      <c r="S180" s="139">
        <v>3.5</v>
      </c>
      <c r="T180" s="139">
        <v>3</v>
      </c>
      <c r="U180" s="139">
        <v>4</v>
      </c>
      <c r="V180" s="139">
        <v>3.5</v>
      </c>
      <c r="W180" s="139">
        <v>3.5</v>
      </c>
      <c r="X180" s="139">
        <v>4</v>
      </c>
      <c r="Y180" s="139">
        <v>4</v>
      </c>
      <c r="Z180" s="139">
        <v>3.5</v>
      </c>
      <c r="AA180" s="139">
        <v>3.5</v>
      </c>
      <c r="AB180" s="139">
        <v>3.7</v>
      </c>
      <c r="AC180" s="139">
        <v>4</v>
      </c>
      <c r="AD180" s="139">
        <v>3</v>
      </c>
      <c r="AE180" s="139">
        <v>4</v>
      </c>
      <c r="AF180" s="139">
        <v>4</v>
      </c>
      <c r="AG180" s="139">
        <v>3</v>
      </c>
      <c r="AH180" s="139">
        <v>3.6</v>
      </c>
      <c r="AI180" s="139">
        <v>2.5</v>
      </c>
      <c r="AJ180" s="106">
        <f t="shared" ref="AJ180:AJ257" si="71">AVERAGE(R180,V180,AB180,AH180)</f>
        <v>3.5749999999999997</v>
      </c>
      <c r="AK180" s="140">
        <v>11.541659812589284</v>
      </c>
      <c r="AL180" s="139">
        <f t="shared" si="70"/>
        <v>0.47499999999999964</v>
      </c>
    </row>
    <row r="181" spans="1:38" x14ac:dyDescent="0.3">
      <c r="A181" s="112">
        <v>2010</v>
      </c>
      <c r="B181" s="114" t="s">
        <v>80</v>
      </c>
      <c r="C181" s="107" t="s">
        <v>59</v>
      </c>
      <c r="D181" s="107" t="s">
        <v>59</v>
      </c>
      <c r="E181" s="107" t="s">
        <v>59</v>
      </c>
      <c r="F181" s="107" t="s">
        <v>59</v>
      </c>
      <c r="G181" s="107" t="s">
        <v>60</v>
      </c>
      <c r="H181" s="107" t="s">
        <v>60</v>
      </c>
      <c r="I181" s="107" t="s">
        <v>67</v>
      </c>
      <c r="J181" s="107" t="s">
        <v>67</v>
      </c>
      <c r="K181" s="107" t="s">
        <v>67</v>
      </c>
      <c r="L181" s="107" t="s">
        <v>67</v>
      </c>
      <c r="M181" s="113" t="s">
        <v>67</v>
      </c>
      <c r="N181" s="113" t="s">
        <v>13</v>
      </c>
      <c r="O181" s="139">
        <v>2.5</v>
      </c>
      <c r="P181" s="139">
        <v>2.5</v>
      </c>
      <c r="Q181" s="139">
        <v>3</v>
      </c>
      <c r="R181" s="139">
        <v>2.7</v>
      </c>
      <c r="S181" s="139">
        <v>3</v>
      </c>
      <c r="T181" s="139">
        <v>3</v>
      </c>
      <c r="U181" s="139">
        <v>2.5</v>
      </c>
      <c r="V181" s="139">
        <v>2.8</v>
      </c>
      <c r="W181" s="139">
        <v>3</v>
      </c>
      <c r="X181" s="139">
        <v>2</v>
      </c>
      <c r="Y181" s="139">
        <v>3</v>
      </c>
      <c r="Z181" s="139">
        <v>3</v>
      </c>
      <c r="AA181" s="139">
        <v>2.5</v>
      </c>
      <c r="AB181" s="139">
        <v>2.7</v>
      </c>
      <c r="AC181" s="139">
        <v>3.5</v>
      </c>
      <c r="AD181" s="139">
        <v>2.5</v>
      </c>
      <c r="AE181" s="139">
        <v>3</v>
      </c>
      <c r="AF181" s="139">
        <v>2</v>
      </c>
      <c r="AG181" s="139">
        <v>2.5</v>
      </c>
      <c r="AH181" s="139">
        <v>2.7</v>
      </c>
      <c r="AI181" s="139">
        <v>3.5</v>
      </c>
      <c r="AJ181" s="106">
        <f t="shared" si="71"/>
        <v>2.7249999999999996</v>
      </c>
      <c r="AK181" s="140">
        <v>7.9</v>
      </c>
      <c r="AL181" s="139">
        <f t="shared" si="70"/>
        <v>0.125</v>
      </c>
    </row>
    <row r="182" spans="1:38" x14ac:dyDescent="0.3">
      <c r="A182" s="112">
        <v>2010</v>
      </c>
      <c r="B182" s="114" t="s">
        <v>224</v>
      </c>
      <c r="C182" s="107" t="s">
        <v>59</v>
      </c>
      <c r="D182" s="107" t="s">
        <v>59</v>
      </c>
      <c r="E182" s="107" t="s">
        <v>59</v>
      </c>
      <c r="F182" s="107" t="s">
        <v>59</v>
      </c>
      <c r="G182" s="107" t="s">
        <v>60</v>
      </c>
      <c r="H182" s="107" t="s">
        <v>60</v>
      </c>
      <c r="I182" s="107" t="s">
        <v>60</v>
      </c>
      <c r="J182" s="107" t="s">
        <v>67</v>
      </c>
      <c r="K182" s="107" t="s">
        <v>67</v>
      </c>
      <c r="L182" s="107" t="s">
        <v>67</v>
      </c>
      <c r="M182" s="113" t="s">
        <v>67</v>
      </c>
      <c r="N182" s="113" t="s">
        <v>13</v>
      </c>
      <c r="O182" s="139">
        <v>2.5</v>
      </c>
      <c r="P182" s="139">
        <v>2</v>
      </c>
      <c r="Q182" s="139">
        <v>2.5</v>
      </c>
      <c r="R182" s="139">
        <v>2.2999999999999998</v>
      </c>
      <c r="S182" s="139">
        <v>4</v>
      </c>
      <c r="T182" s="139">
        <v>3.5</v>
      </c>
      <c r="U182" s="139">
        <v>2.5</v>
      </c>
      <c r="V182" s="139">
        <v>3.3</v>
      </c>
      <c r="W182" s="139">
        <v>3</v>
      </c>
      <c r="X182" s="139">
        <v>2</v>
      </c>
      <c r="Y182" s="139">
        <v>2.5</v>
      </c>
      <c r="Z182" s="139">
        <v>2</v>
      </c>
      <c r="AA182" s="139">
        <v>3</v>
      </c>
      <c r="AB182" s="139">
        <v>2.5</v>
      </c>
      <c r="AC182" s="139">
        <v>3</v>
      </c>
      <c r="AD182" s="139">
        <v>3</v>
      </c>
      <c r="AE182" s="139">
        <v>3</v>
      </c>
      <c r="AF182" s="139">
        <v>2</v>
      </c>
      <c r="AG182" s="139">
        <v>3</v>
      </c>
      <c r="AH182" s="139">
        <v>2.8</v>
      </c>
      <c r="AI182" s="139">
        <v>3.5</v>
      </c>
      <c r="AJ182" s="106">
        <f t="shared" si="71"/>
        <v>2.7249999999999996</v>
      </c>
      <c r="AK182" s="140">
        <v>8.1999999999999993</v>
      </c>
      <c r="AL182" s="139">
        <f t="shared" si="70"/>
        <v>0</v>
      </c>
    </row>
    <row r="183" spans="1:38" x14ac:dyDescent="0.3">
      <c r="A183" s="112">
        <v>2010</v>
      </c>
      <c r="B183" s="114" t="s">
        <v>82</v>
      </c>
      <c r="C183" s="107" t="s">
        <v>67</v>
      </c>
      <c r="D183" s="107" t="s">
        <v>67</v>
      </c>
      <c r="E183" s="107" t="s">
        <v>67</v>
      </c>
      <c r="F183" s="107" t="s">
        <v>67</v>
      </c>
      <c r="G183" s="107" t="s">
        <v>67</v>
      </c>
      <c r="H183" s="107" t="s">
        <v>60</v>
      </c>
      <c r="I183" s="107" t="s">
        <v>60</v>
      </c>
      <c r="J183" s="107" t="s">
        <v>60</v>
      </c>
      <c r="K183" s="107" t="s">
        <v>60</v>
      </c>
      <c r="L183" s="107" t="s">
        <v>60</v>
      </c>
      <c r="M183" s="113" t="s">
        <v>60</v>
      </c>
      <c r="N183" s="107" t="s">
        <v>12</v>
      </c>
      <c r="O183" s="139">
        <v>4</v>
      </c>
      <c r="P183" s="139">
        <v>3.5</v>
      </c>
      <c r="Q183" s="139">
        <v>4</v>
      </c>
      <c r="R183" s="139">
        <v>3.8</v>
      </c>
      <c r="S183" s="139">
        <v>4.5</v>
      </c>
      <c r="T183" s="139">
        <v>3.5</v>
      </c>
      <c r="U183" s="139">
        <v>4.5</v>
      </c>
      <c r="V183" s="139">
        <v>4.2</v>
      </c>
      <c r="W183" s="139">
        <v>4</v>
      </c>
      <c r="X183" s="139">
        <v>4</v>
      </c>
      <c r="Y183" s="139">
        <v>4</v>
      </c>
      <c r="Z183" s="139">
        <v>4</v>
      </c>
      <c r="AA183" s="139">
        <v>3</v>
      </c>
      <c r="AB183" s="139">
        <v>3.8</v>
      </c>
      <c r="AC183" s="139">
        <v>4</v>
      </c>
      <c r="AD183" s="139">
        <v>4</v>
      </c>
      <c r="AE183" s="139">
        <v>4.5</v>
      </c>
      <c r="AF183" s="139">
        <v>3.5</v>
      </c>
      <c r="AG183" s="139">
        <v>3.5</v>
      </c>
      <c r="AH183" s="139">
        <v>3.9</v>
      </c>
      <c r="AI183" s="139">
        <v>3</v>
      </c>
      <c r="AJ183" s="106">
        <f t="shared" si="71"/>
        <v>3.9250000000000003</v>
      </c>
      <c r="AK183" s="140">
        <v>14.142738465255382</v>
      </c>
      <c r="AL183" s="139">
        <f t="shared" si="70"/>
        <v>0.17500000000000027</v>
      </c>
    </row>
    <row r="184" spans="1:38" x14ac:dyDescent="0.3">
      <c r="A184" s="112">
        <v>2010</v>
      </c>
      <c r="B184" s="114" t="s">
        <v>83</v>
      </c>
      <c r="C184" s="107" t="s">
        <v>71</v>
      </c>
      <c r="D184" s="107" t="s">
        <v>71</v>
      </c>
      <c r="E184" s="107" t="s">
        <v>71</v>
      </c>
      <c r="F184" s="107" t="s">
        <v>71</v>
      </c>
      <c r="G184" s="107" t="s">
        <v>67</v>
      </c>
      <c r="H184" s="107" t="s">
        <v>67</v>
      </c>
      <c r="I184" s="107" t="s">
        <v>67</v>
      </c>
      <c r="J184" s="107" t="s">
        <v>67</v>
      </c>
      <c r="K184" s="107" t="s">
        <v>67</v>
      </c>
      <c r="L184" s="107" t="s">
        <v>67</v>
      </c>
      <c r="M184" s="113" t="s">
        <v>67</v>
      </c>
      <c r="N184" s="113" t="s">
        <v>13</v>
      </c>
      <c r="O184" s="139">
        <v>3</v>
      </c>
      <c r="P184" s="139">
        <v>2.5</v>
      </c>
      <c r="Q184" s="139">
        <v>1.5</v>
      </c>
      <c r="R184" s="139">
        <v>2.2999999999999998</v>
      </c>
      <c r="S184" s="139">
        <v>4</v>
      </c>
      <c r="T184" s="139">
        <v>1</v>
      </c>
      <c r="U184" s="139">
        <v>2</v>
      </c>
      <c r="V184" s="139">
        <v>2.2999999999999998</v>
      </c>
      <c r="W184" s="139">
        <v>3</v>
      </c>
      <c r="X184" s="139">
        <v>3.5</v>
      </c>
      <c r="Y184" s="139">
        <v>3</v>
      </c>
      <c r="Z184" s="139">
        <v>3.5</v>
      </c>
      <c r="AA184" s="139">
        <v>2.5</v>
      </c>
      <c r="AB184" s="139">
        <v>3.1</v>
      </c>
      <c r="AC184" s="139">
        <v>2.5</v>
      </c>
      <c r="AD184" s="139">
        <v>4</v>
      </c>
      <c r="AE184" s="139">
        <v>3</v>
      </c>
      <c r="AF184" s="139">
        <v>3</v>
      </c>
      <c r="AG184" s="139">
        <v>3.5</v>
      </c>
      <c r="AH184" s="139">
        <v>3.2</v>
      </c>
      <c r="AI184" s="139">
        <v>3.5</v>
      </c>
      <c r="AJ184" s="106">
        <f t="shared" si="71"/>
        <v>2.7249999999999996</v>
      </c>
      <c r="AK184" s="140">
        <v>9.1</v>
      </c>
      <c r="AL184" s="139">
        <f t="shared" si="70"/>
        <v>4.9999999999999822E-2</v>
      </c>
    </row>
    <row r="185" spans="1:38" x14ac:dyDescent="0.3">
      <c r="A185" s="112">
        <v>2010</v>
      </c>
      <c r="B185" s="114" t="s">
        <v>84</v>
      </c>
      <c r="C185" s="107" t="s">
        <v>67</v>
      </c>
      <c r="D185" s="107" t="s">
        <v>67</v>
      </c>
      <c r="E185" s="107" t="s">
        <v>67</v>
      </c>
      <c r="F185" s="107" t="s">
        <v>67</v>
      </c>
      <c r="G185" s="107" t="s">
        <v>67</v>
      </c>
      <c r="H185" s="107" t="s">
        <v>67</v>
      </c>
      <c r="I185" s="107" t="s">
        <v>67</v>
      </c>
      <c r="J185" s="107" t="s">
        <v>67</v>
      </c>
      <c r="K185" s="107" t="s">
        <v>67</v>
      </c>
      <c r="L185" s="107" t="s">
        <v>67</v>
      </c>
      <c r="M185" s="113" t="s">
        <v>67</v>
      </c>
      <c r="N185" s="141" t="s">
        <v>14</v>
      </c>
      <c r="O185" s="139">
        <v>4</v>
      </c>
      <c r="P185" s="139">
        <v>4</v>
      </c>
      <c r="Q185" s="139">
        <v>4</v>
      </c>
      <c r="R185" s="139">
        <v>4</v>
      </c>
      <c r="S185" s="139">
        <v>4.5</v>
      </c>
      <c r="T185" s="139">
        <v>4</v>
      </c>
      <c r="U185" s="139">
        <v>3.5</v>
      </c>
      <c r="V185" s="139">
        <v>4</v>
      </c>
      <c r="W185" s="139">
        <v>4</v>
      </c>
      <c r="X185" s="139">
        <v>4.5</v>
      </c>
      <c r="Y185" s="139">
        <v>4</v>
      </c>
      <c r="Z185" s="139">
        <v>4</v>
      </c>
      <c r="AA185" s="139">
        <v>4.5</v>
      </c>
      <c r="AB185" s="139">
        <v>4.2</v>
      </c>
      <c r="AC185" s="139">
        <v>3</v>
      </c>
      <c r="AD185" s="139">
        <v>4</v>
      </c>
      <c r="AE185" s="139">
        <v>5</v>
      </c>
      <c r="AF185" s="139">
        <v>3.5</v>
      </c>
      <c r="AG185" s="139">
        <v>3.5</v>
      </c>
      <c r="AH185" s="139">
        <v>3.8</v>
      </c>
      <c r="AI185" s="139">
        <v>3.5</v>
      </c>
      <c r="AJ185" s="106">
        <f t="shared" si="71"/>
        <v>4</v>
      </c>
      <c r="AK185" s="140">
        <v>14.773078756420963</v>
      </c>
      <c r="AL185" s="139">
        <f t="shared" si="70"/>
        <v>-2.5000000000000355E-2</v>
      </c>
    </row>
    <row r="186" spans="1:38" x14ac:dyDescent="0.3">
      <c r="A186" s="112">
        <v>2010</v>
      </c>
      <c r="B186" s="114" t="s">
        <v>85</v>
      </c>
      <c r="C186" s="107" t="s">
        <v>59</v>
      </c>
      <c r="D186" s="107" t="s">
        <v>59</v>
      </c>
      <c r="E186" s="107" t="s">
        <v>59</v>
      </c>
      <c r="F186" s="107" t="s">
        <v>59</v>
      </c>
      <c r="G186" s="107" t="s">
        <v>60</v>
      </c>
      <c r="H186" s="107" t="s">
        <v>60</v>
      </c>
      <c r="I186" s="107" t="s">
        <v>60</v>
      </c>
      <c r="J186" s="107" t="s">
        <v>60</v>
      </c>
      <c r="K186" s="107" t="s">
        <v>60</v>
      </c>
      <c r="L186" s="107" t="s">
        <v>60</v>
      </c>
      <c r="M186" s="113" t="s">
        <v>60</v>
      </c>
      <c r="N186" s="107" t="s">
        <v>11</v>
      </c>
      <c r="O186" s="139">
        <v>4.5</v>
      </c>
      <c r="P186" s="139">
        <v>3.5</v>
      </c>
      <c r="Q186" s="139">
        <v>4.5</v>
      </c>
      <c r="R186" s="139">
        <v>4.2</v>
      </c>
      <c r="S186" s="139">
        <v>3.5</v>
      </c>
      <c r="T186" s="139">
        <v>4.5</v>
      </c>
      <c r="U186" s="139">
        <v>4</v>
      </c>
      <c r="V186" s="139">
        <v>4</v>
      </c>
      <c r="W186" s="139">
        <v>2.5</v>
      </c>
      <c r="X186" s="139">
        <v>4</v>
      </c>
      <c r="Y186" s="139">
        <v>3</v>
      </c>
      <c r="Z186" s="139">
        <v>3</v>
      </c>
      <c r="AA186" s="139">
        <v>4</v>
      </c>
      <c r="AB186" s="139">
        <v>3.3</v>
      </c>
      <c r="AC186" s="139">
        <v>3</v>
      </c>
      <c r="AD186" s="139">
        <v>4.5</v>
      </c>
      <c r="AE186" s="139">
        <v>3.5</v>
      </c>
      <c r="AF186" s="139">
        <v>3.5</v>
      </c>
      <c r="AG186" s="139">
        <v>3.5</v>
      </c>
      <c r="AH186" s="139">
        <v>3.6</v>
      </c>
      <c r="AI186" s="139">
        <v>3</v>
      </c>
      <c r="AJ186" s="106">
        <f t="shared" si="71"/>
        <v>3.7749999999999999</v>
      </c>
      <c r="AK186" s="140">
        <v>12.8</v>
      </c>
      <c r="AL186" s="139">
        <f t="shared" si="70"/>
        <v>2.4999999999999911E-2</v>
      </c>
    </row>
    <row r="187" spans="1:38" x14ac:dyDescent="0.3">
      <c r="A187" s="112">
        <v>2010</v>
      </c>
      <c r="B187" s="114" t="s">
        <v>86</v>
      </c>
      <c r="C187" s="107" t="s">
        <v>58</v>
      </c>
      <c r="D187" s="107" t="s">
        <v>71</v>
      </c>
      <c r="E187" s="107" t="s">
        <v>71</v>
      </c>
      <c r="F187" s="107" t="s">
        <v>71</v>
      </c>
      <c r="G187" s="107" t="s">
        <v>60</v>
      </c>
      <c r="H187" s="107" t="s">
        <v>60</v>
      </c>
      <c r="I187" s="107" t="s">
        <v>60</v>
      </c>
      <c r="J187" s="107" t="s">
        <v>60</v>
      </c>
      <c r="K187" s="107" t="s">
        <v>60</v>
      </c>
      <c r="L187" s="107" t="s">
        <v>60</v>
      </c>
      <c r="M187" s="113" t="s">
        <v>60</v>
      </c>
      <c r="N187" s="113" t="s">
        <v>13</v>
      </c>
      <c r="O187" s="139">
        <v>3</v>
      </c>
      <c r="P187" s="139">
        <v>2</v>
      </c>
      <c r="Q187" s="139">
        <v>3.5</v>
      </c>
      <c r="R187" s="139">
        <v>2.8</v>
      </c>
      <c r="S187" s="139">
        <v>4</v>
      </c>
      <c r="T187" s="139">
        <v>2.5</v>
      </c>
      <c r="U187" s="139">
        <v>2.5</v>
      </c>
      <c r="V187" s="139">
        <v>3</v>
      </c>
      <c r="W187" s="139">
        <v>3</v>
      </c>
      <c r="X187" s="139">
        <v>3</v>
      </c>
      <c r="Y187" s="139">
        <v>4</v>
      </c>
      <c r="Z187" s="139">
        <v>3.5</v>
      </c>
      <c r="AA187" s="139">
        <v>3</v>
      </c>
      <c r="AB187" s="139">
        <v>3.3</v>
      </c>
      <c r="AC187" s="139">
        <v>3.5</v>
      </c>
      <c r="AD187" s="139">
        <v>3.5</v>
      </c>
      <c r="AE187" s="139">
        <v>2.5</v>
      </c>
      <c r="AF187" s="139">
        <v>3</v>
      </c>
      <c r="AG187" s="139">
        <v>3</v>
      </c>
      <c r="AH187" s="139">
        <v>3.1</v>
      </c>
      <c r="AI187" s="139">
        <v>3.5</v>
      </c>
      <c r="AJ187" s="106">
        <f t="shared" si="71"/>
        <v>3.05</v>
      </c>
      <c r="AK187" s="140">
        <v>9.8000000000000007</v>
      </c>
      <c r="AL187" s="139">
        <f t="shared" si="70"/>
        <v>-2.5000000000000355E-2</v>
      </c>
    </row>
    <row r="188" spans="1:38" x14ac:dyDescent="0.3">
      <c r="A188" s="112">
        <v>2010</v>
      </c>
      <c r="B188" s="114" t="s">
        <v>87</v>
      </c>
      <c r="C188" s="107" t="s">
        <v>71</v>
      </c>
      <c r="D188" s="107" t="s">
        <v>71</v>
      </c>
      <c r="E188" s="107" t="s">
        <v>71</v>
      </c>
      <c r="F188" s="107" t="s">
        <v>71</v>
      </c>
      <c r="G188" s="107" t="s">
        <v>60</v>
      </c>
      <c r="H188" s="107" t="s">
        <v>60</v>
      </c>
      <c r="I188" s="107" t="s">
        <v>60</v>
      </c>
      <c r="J188" s="107" t="s">
        <v>60</v>
      </c>
      <c r="K188" s="107" t="s">
        <v>60</v>
      </c>
      <c r="L188" s="107" t="s">
        <v>60</v>
      </c>
      <c r="M188" s="113" t="s">
        <v>60</v>
      </c>
      <c r="N188" s="113" t="s">
        <v>13</v>
      </c>
      <c r="O188" s="139">
        <v>4</v>
      </c>
      <c r="P188" s="139">
        <v>3</v>
      </c>
      <c r="Q188" s="139">
        <v>4</v>
      </c>
      <c r="R188" s="139">
        <v>3.7</v>
      </c>
      <c r="S188" s="139">
        <v>4</v>
      </c>
      <c r="T188" s="139">
        <v>3</v>
      </c>
      <c r="U188" s="139">
        <v>3</v>
      </c>
      <c r="V188" s="139">
        <v>3.3</v>
      </c>
      <c r="W188" s="139">
        <v>2.5</v>
      </c>
      <c r="X188" s="139">
        <v>3.5</v>
      </c>
      <c r="Y188" s="139">
        <v>2.5</v>
      </c>
      <c r="Z188" s="139">
        <v>3</v>
      </c>
      <c r="AA188" s="139">
        <v>2</v>
      </c>
      <c r="AB188" s="139">
        <v>2.7</v>
      </c>
      <c r="AC188" s="139">
        <v>3</v>
      </c>
      <c r="AD188" s="139">
        <v>3.5</v>
      </c>
      <c r="AE188" s="139">
        <v>4</v>
      </c>
      <c r="AF188" s="139">
        <v>2.5</v>
      </c>
      <c r="AG188" s="139">
        <v>3</v>
      </c>
      <c r="AH188" s="139">
        <v>3.2</v>
      </c>
      <c r="AI188" s="139">
        <v>4</v>
      </c>
      <c r="AJ188" s="106">
        <f t="shared" si="71"/>
        <v>3.2249999999999996</v>
      </c>
      <c r="AK188" s="140">
        <v>11</v>
      </c>
      <c r="AL188" s="139">
        <f t="shared" si="70"/>
        <v>-2.5000000000000355E-2</v>
      </c>
    </row>
    <row r="189" spans="1:38" x14ac:dyDescent="0.3">
      <c r="A189" s="112">
        <v>2010</v>
      </c>
      <c r="B189" s="114" t="s">
        <v>88</v>
      </c>
      <c r="C189" s="107" t="s">
        <v>67</v>
      </c>
      <c r="D189" s="107" t="s">
        <v>67</v>
      </c>
      <c r="E189" s="107" t="s">
        <v>67</v>
      </c>
      <c r="F189" s="107" t="s">
        <v>67</v>
      </c>
      <c r="G189" s="107" t="s">
        <v>67</v>
      </c>
      <c r="H189" s="107" t="s">
        <v>67</v>
      </c>
      <c r="I189" s="107" t="s">
        <v>67</v>
      </c>
      <c r="J189" s="107" t="s">
        <v>67</v>
      </c>
      <c r="K189" s="107" t="s">
        <v>67</v>
      </c>
      <c r="L189" s="107" t="s">
        <v>67</v>
      </c>
      <c r="M189" s="113" t="s">
        <v>67</v>
      </c>
      <c r="N189" s="113" t="s">
        <v>13</v>
      </c>
      <c r="O189" s="139">
        <v>3.5</v>
      </c>
      <c r="P189" s="139">
        <v>3</v>
      </c>
      <c r="Q189" s="139">
        <v>3.5</v>
      </c>
      <c r="R189" s="139">
        <v>3.3</v>
      </c>
      <c r="S189" s="139">
        <v>5</v>
      </c>
      <c r="T189" s="139">
        <v>4</v>
      </c>
      <c r="U189" s="139">
        <v>3.5</v>
      </c>
      <c r="V189" s="139">
        <v>4.2</v>
      </c>
      <c r="W189" s="139">
        <v>3.5</v>
      </c>
      <c r="X189" s="139">
        <v>4</v>
      </c>
      <c r="Y189" s="139">
        <v>4</v>
      </c>
      <c r="Z189" s="139">
        <v>3.5</v>
      </c>
      <c r="AA189" s="139">
        <v>4</v>
      </c>
      <c r="AB189" s="139">
        <v>3.8</v>
      </c>
      <c r="AC189" s="139">
        <v>4</v>
      </c>
      <c r="AD189" s="139">
        <v>3.5</v>
      </c>
      <c r="AE189" s="139">
        <v>4.5</v>
      </c>
      <c r="AF189" s="139">
        <v>4</v>
      </c>
      <c r="AG189" s="139">
        <v>4</v>
      </c>
      <c r="AH189" s="139">
        <v>4</v>
      </c>
      <c r="AI189" s="139">
        <v>3.5</v>
      </c>
      <c r="AJ189" s="106">
        <f t="shared" si="71"/>
        <v>3.8250000000000002</v>
      </c>
      <c r="AK189" s="140">
        <v>14.7</v>
      </c>
      <c r="AL189" s="139">
        <f t="shared" si="70"/>
        <v>0.15000000000000036</v>
      </c>
    </row>
    <row r="190" spans="1:38" x14ac:dyDescent="0.3">
      <c r="A190" s="112">
        <v>2010</v>
      </c>
      <c r="B190" s="114" t="s">
        <v>89</v>
      </c>
      <c r="C190" s="107" t="s">
        <v>67</v>
      </c>
      <c r="D190" s="107" t="s">
        <v>67</v>
      </c>
      <c r="E190" s="107" t="s">
        <v>67</v>
      </c>
      <c r="F190" s="107" t="s">
        <v>67</v>
      </c>
      <c r="G190" s="107" t="s">
        <v>67</v>
      </c>
      <c r="H190" s="107" t="s">
        <v>67</v>
      </c>
      <c r="I190" s="107" t="s">
        <v>67</v>
      </c>
      <c r="J190" s="107" t="s">
        <v>67</v>
      </c>
      <c r="K190" s="107" t="s">
        <v>67</v>
      </c>
      <c r="L190" s="107" t="s">
        <v>67</v>
      </c>
      <c r="M190" s="113" t="s">
        <v>67</v>
      </c>
      <c r="N190" s="113" t="s">
        <v>13</v>
      </c>
      <c r="O190" s="139">
        <v>3.5</v>
      </c>
      <c r="P190" s="139">
        <v>3</v>
      </c>
      <c r="Q190" s="139">
        <v>4</v>
      </c>
      <c r="R190" s="139">
        <v>3.5</v>
      </c>
      <c r="S190" s="139">
        <v>4</v>
      </c>
      <c r="T190" s="139">
        <v>3.5</v>
      </c>
      <c r="U190" s="139">
        <v>3</v>
      </c>
      <c r="V190" s="139">
        <v>3.5</v>
      </c>
      <c r="W190" s="139">
        <v>3</v>
      </c>
      <c r="X190" s="139">
        <v>3.5</v>
      </c>
      <c r="Y190" s="139">
        <v>3</v>
      </c>
      <c r="Z190" s="139">
        <v>2.5</v>
      </c>
      <c r="AA190" s="139">
        <v>2.5</v>
      </c>
      <c r="AB190" s="139">
        <v>2.9</v>
      </c>
      <c r="AC190" s="139">
        <v>3.5</v>
      </c>
      <c r="AD190" s="139">
        <v>3.5</v>
      </c>
      <c r="AE190" s="139">
        <v>3</v>
      </c>
      <c r="AF190" s="139">
        <v>2.5</v>
      </c>
      <c r="AG190" s="139">
        <v>3</v>
      </c>
      <c r="AH190" s="139">
        <v>3.1</v>
      </c>
      <c r="AI190" s="139">
        <v>3</v>
      </c>
      <c r="AJ190" s="106">
        <f t="shared" si="71"/>
        <v>3.25</v>
      </c>
      <c r="AK190" s="140">
        <v>9.9</v>
      </c>
      <c r="AL190" s="139">
        <f t="shared" si="70"/>
        <v>7.5000000000000178E-2</v>
      </c>
    </row>
    <row r="191" spans="1:38" x14ac:dyDescent="0.3">
      <c r="A191" s="112">
        <v>2010</v>
      </c>
      <c r="B191" s="114" t="s">
        <v>90</v>
      </c>
      <c r="C191" s="107" t="s">
        <v>59</v>
      </c>
      <c r="D191" s="107" t="s">
        <v>59</v>
      </c>
      <c r="E191" s="107" t="s">
        <v>59</v>
      </c>
      <c r="F191" s="107" t="s">
        <v>59</v>
      </c>
      <c r="G191" s="107" t="s">
        <v>60</v>
      </c>
      <c r="H191" s="107" t="s">
        <v>60</v>
      </c>
      <c r="I191" s="107" t="s">
        <v>60</v>
      </c>
      <c r="J191" s="107" t="s">
        <v>60</v>
      </c>
      <c r="K191" s="107" t="s">
        <v>63</v>
      </c>
      <c r="L191" s="107" t="s">
        <v>62</v>
      </c>
      <c r="M191" s="113" t="s">
        <v>60</v>
      </c>
      <c r="N191" s="141" t="s">
        <v>14</v>
      </c>
      <c r="O191" s="139">
        <v>4</v>
      </c>
      <c r="P191" s="139">
        <v>3</v>
      </c>
      <c r="Q191" s="139">
        <v>3</v>
      </c>
      <c r="R191" s="139">
        <v>3.3</v>
      </c>
      <c r="S191" s="139">
        <v>3.5</v>
      </c>
      <c r="T191" s="139">
        <v>4</v>
      </c>
      <c r="U191" s="139">
        <v>3.5</v>
      </c>
      <c r="V191" s="139">
        <v>3.7</v>
      </c>
      <c r="W191" s="139">
        <v>4</v>
      </c>
      <c r="X191" s="139">
        <v>4</v>
      </c>
      <c r="Y191" s="139">
        <v>4</v>
      </c>
      <c r="Z191" s="139">
        <v>3.5</v>
      </c>
      <c r="AA191" s="139">
        <v>3.5</v>
      </c>
      <c r="AB191" s="139">
        <v>3.8</v>
      </c>
      <c r="AC191" s="139">
        <v>3.5</v>
      </c>
      <c r="AD191" s="139">
        <v>4</v>
      </c>
      <c r="AE191" s="139">
        <v>3.5</v>
      </c>
      <c r="AF191" s="139">
        <v>3.5</v>
      </c>
      <c r="AG191" s="139">
        <v>3</v>
      </c>
      <c r="AH191" s="139">
        <v>3.5</v>
      </c>
      <c r="AI191" s="139">
        <v>3.5</v>
      </c>
      <c r="AJ191" s="106">
        <f t="shared" si="71"/>
        <v>3.5750000000000002</v>
      </c>
      <c r="AK191" s="140">
        <v>12.5</v>
      </c>
      <c r="AL191" s="139">
        <f t="shared" si="70"/>
        <v>0.17499999999999982</v>
      </c>
    </row>
    <row r="192" spans="1:38" x14ac:dyDescent="0.3">
      <c r="A192" s="112">
        <v>2010</v>
      </c>
      <c r="B192" s="114" t="s">
        <v>91</v>
      </c>
      <c r="C192" s="107" t="s">
        <v>67</v>
      </c>
      <c r="D192" s="107" t="s">
        <v>67</v>
      </c>
      <c r="E192" s="107" t="s">
        <v>67</v>
      </c>
      <c r="F192" s="107" t="s">
        <v>67</v>
      </c>
      <c r="G192" s="107" t="s">
        <v>67</v>
      </c>
      <c r="H192" s="107" t="s">
        <v>67</v>
      </c>
      <c r="I192" s="107" t="s">
        <v>67</v>
      </c>
      <c r="J192" s="107" t="s">
        <v>67</v>
      </c>
      <c r="K192" s="107" t="s">
        <v>67</v>
      </c>
      <c r="L192" s="107" t="s">
        <v>67</v>
      </c>
      <c r="M192" s="113" t="s">
        <v>67</v>
      </c>
      <c r="N192" s="107" t="s">
        <v>11</v>
      </c>
      <c r="O192" s="139">
        <v>4</v>
      </c>
      <c r="P192" s="139">
        <v>4</v>
      </c>
      <c r="Q192" s="139">
        <v>4</v>
      </c>
      <c r="R192" s="139">
        <v>4</v>
      </c>
      <c r="S192" s="139">
        <v>4</v>
      </c>
      <c r="T192" s="139">
        <v>3.5</v>
      </c>
      <c r="U192" s="139">
        <v>3.5</v>
      </c>
      <c r="V192" s="139">
        <v>3.7</v>
      </c>
      <c r="W192" s="139">
        <v>3.5</v>
      </c>
      <c r="X192" s="139">
        <v>3.5</v>
      </c>
      <c r="Y192" s="139">
        <v>3.5</v>
      </c>
      <c r="Z192" s="139">
        <v>3.5</v>
      </c>
      <c r="AA192" s="139">
        <v>3</v>
      </c>
      <c r="AB192" s="139">
        <v>3.4</v>
      </c>
      <c r="AC192" s="139">
        <v>3.5</v>
      </c>
      <c r="AD192" s="139">
        <v>4</v>
      </c>
      <c r="AE192" s="139">
        <v>3.5</v>
      </c>
      <c r="AF192" s="139">
        <v>3.5</v>
      </c>
      <c r="AG192" s="139">
        <v>3</v>
      </c>
      <c r="AH192" s="139">
        <v>3.5</v>
      </c>
      <c r="AI192" s="139">
        <v>4.5</v>
      </c>
      <c r="AJ192" s="106">
        <f t="shared" si="71"/>
        <v>3.65</v>
      </c>
      <c r="AK192" s="140">
        <v>13.704358165802464</v>
      </c>
      <c r="AL192" s="139">
        <f t="shared" si="70"/>
        <v>0.22500000000000009</v>
      </c>
    </row>
    <row r="193" spans="1:38" x14ac:dyDescent="0.3">
      <c r="A193" s="112">
        <v>2010</v>
      </c>
      <c r="B193" s="114" t="s">
        <v>92</v>
      </c>
      <c r="C193" s="107" t="s">
        <v>67</v>
      </c>
      <c r="D193" s="107" t="s">
        <v>67</v>
      </c>
      <c r="E193" s="107" t="s">
        <v>67</v>
      </c>
      <c r="F193" s="107" t="s">
        <v>67</v>
      </c>
      <c r="G193" s="107" t="s">
        <v>67</v>
      </c>
      <c r="H193" s="107" t="s">
        <v>60</v>
      </c>
      <c r="I193" s="107" t="s">
        <v>60</v>
      </c>
      <c r="J193" s="107" t="s">
        <v>60</v>
      </c>
      <c r="K193" s="107" t="s">
        <v>60</v>
      </c>
      <c r="L193" s="107" t="s">
        <v>60</v>
      </c>
      <c r="M193" s="113" t="s">
        <v>60</v>
      </c>
      <c r="N193" s="113" t="s">
        <v>13</v>
      </c>
      <c r="O193" s="139">
        <v>3</v>
      </c>
      <c r="P193" s="139">
        <v>3.5</v>
      </c>
      <c r="Q193" s="139">
        <v>3.5</v>
      </c>
      <c r="R193" s="139">
        <v>3.3</v>
      </c>
      <c r="S193" s="139">
        <v>4.5</v>
      </c>
      <c r="T193" s="139">
        <v>2.5</v>
      </c>
      <c r="U193" s="139">
        <v>2</v>
      </c>
      <c r="V193" s="139">
        <v>3</v>
      </c>
      <c r="W193" s="139">
        <v>3</v>
      </c>
      <c r="X193" s="139">
        <v>3</v>
      </c>
      <c r="Y193" s="139">
        <v>2.5</v>
      </c>
      <c r="Z193" s="139">
        <v>3</v>
      </c>
      <c r="AA193" s="139">
        <v>2.5</v>
      </c>
      <c r="AB193" s="139">
        <v>2.8</v>
      </c>
      <c r="AC193" s="139">
        <v>2</v>
      </c>
      <c r="AD193" s="139">
        <v>3</v>
      </c>
      <c r="AE193" s="139">
        <v>3</v>
      </c>
      <c r="AF193" s="139">
        <v>2.5</v>
      </c>
      <c r="AG193" s="139">
        <v>2.5</v>
      </c>
      <c r="AH193" s="139">
        <v>2.6</v>
      </c>
      <c r="AI193" s="139">
        <v>3.5</v>
      </c>
      <c r="AJ193" s="106">
        <f t="shared" si="71"/>
        <v>2.9249999999999998</v>
      </c>
      <c r="AK193" s="140">
        <v>8.3000000000000007</v>
      </c>
      <c r="AL193" s="139">
        <f t="shared" si="70"/>
        <v>-2.5000000000000355E-2</v>
      </c>
    </row>
    <row r="194" spans="1:38" x14ac:dyDescent="0.3">
      <c r="A194" s="112">
        <v>2010</v>
      </c>
      <c r="B194" s="114" t="s">
        <v>93</v>
      </c>
      <c r="C194" s="107" t="s">
        <v>59</v>
      </c>
      <c r="D194" s="107" t="s">
        <v>59</v>
      </c>
      <c r="E194" s="107" t="s">
        <v>59</v>
      </c>
      <c r="F194" s="107" t="s">
        <v>59</v>
      </c>
      <c r="G194" s="107" t="s">
        <v>67</v>
      </c>
      <c r="H194" s="107" t="s">
        <v>67</v>
      </c>
      <c r="I194" s="107" t="s">
        <v>67</v>
      </c>
      <c r="J194" s="107" t="s">
        <v>67</v>
      </c>
      <c r="K194" s="107" t="s">
        <v>67</v>
      </c>
      <c r="L194" s="107" t="s">
        <v>67</v>
      </c>
      <c r="M194" s="113" t="s">
        <v>67</v>
      </c>
      <c r="N194" s="113" t="s">
        <v>13</v>
      </c>
      <c r="O194" s="139">
        <v>3</v>
      </c>
      <c r="P194" s="139">
        <v>3</v>
      </c>
      <c r="Q194" s="139">
        <v>3</v>
      </c>
      <c r="R194" s="139">
        <v>3</v>
      </c>
      <c r="S194" s="139">
        <v>4</v>
      </c>
      <c r="T194" s="139">
        <v>3</v>
      </c>
      <c r="U194" s="139">
        <v>3.5</v>
      </c>
      <c r="V194" s="139">
        <v>3.5</v>
      </c>
      <c r="W194" s="139">
        <v>3.5</v>
      </c>
      <c r="X194" s="139">
        <v>4</v>
      </c>
      <c r="Y194" s="139">
        <v>3.5</v>
      </c>
      <c r="Z194" s="139">
        <v>2.5</v>
      </c>
      <c r="AA194" s="139">
        <v>3</v>
      </c>
      <c r="AB194" s="139">
        <v>3.3</v>
      </c>
      <c r="AC194" s="139">
        <v>3.5</v>
      </c>
      <c r="AD194" s="139">
        <v>4</v>
      </c>
      <c r="AE194" s="139">
        <v>4.5</v>
      </c>
      <c r="AF194" s="139">
        <v>4</v>
      </c>
      <c r="AG194" s="139">
        <v>3.5</v>
      </c>
      <c r="AH194" s="139">
        <v>3.9</v>
      </c>
      <c r="AI194" s="139">
        <v>3</v>
      </c>
      <c r="AJ194" s="106">
        <f t="shared" si="71"/>
        <v>3.4250000000000003</v>
      </c>
      <c r="AK194" s="140">
        <v>12.4</v>
      </c>
      <c r="AL194" s="139">
        <f t="shared" si="70"/>
        <v>-7.4999999999999734E-2</v>
      </c>
    </row>
    <row r="195" spans="1:38" x14ac:dyDescent="0.3">
      <c r="A195" s="112">
        <v>2010</v>
      </c>
      <c r="B195" s="114" t="s">
        <v>94</v>
      </c>
      <c r="C195" s="107" t="s">
        <v>67</v>
      </c>
      <c r="D195" s="107" t="s">
        <v>67</v>
      </c>
      <c r="E195" s="107" t="s">
        <v>67</v>
      </c>
      <c r="F195" s="107" t="s">
        <v>67</v>
      </c>
      <c r="G195" s="107" t="s">
        <v>67</v>
      </c>
      <c r="H195" s="107" t="s">
        <v>67</v>
      </c>
      <c r="I195" s="107" t="s">
        <v>67</v>
      </c>
      <c r="J195" s="107" t="s">
        <v>67</v>
      </c>
      <c r="K195" s="107" t="s">
        <v>67</v>
      </c>
      <c r="L195" s="107" t="s">
        <v>67</v>
      </c>
      <c r="M195" s="113" t="s">
        <v>67</v>
      </c>
      <c r="N195" s="113" t="s">
        <v>13</v>
      </c>
      <c r="O195" s="139">
        <v>3.5</v>
      </c>
      <c r="P195" s="139">
        <v>3</v>
      </c>
      <c r="Q195" s="139">
        <v>1.5</v>
      </c>
      <c r="R195" s="139">
        <v>2.7</v>
      </c>
      <c r="S195" s="139">
        <v>3</v>
      </c>
      <c r="T195" s="139">
        <v>2</v>
      </c>
      <c r="U195" s="139">
        <v>2.5</v>
      </c>
      <c r="V195" s="139">
        <v>2.5</v>
      </c>
      <c r="W195" s="139">
        <v>3</v>
      </c>
      <c r="X195" s="139">
        <v>3.5</v>
      </c>
      <c r="Y195" s="139">
        <v>4</v>
      </c>
      <c r="Z195" s="139">
        <v>3</v>
      </c>
      <c r="AA195" s="139">
        <v>3</v>
      </c>
      <c r="AB195" s="139">
        <v>3.3</v>
      </c>
      <c r="AC195" s="139">
        <v>4</v>
      </c>
      <c r="AD195" s="139">
        <v>3</v>
      </c>
      <c r="AE195" s="139">
        <v>3</v>
      </c>
      <c r="AF195" s="139">
        <v>3.5</v>
      </c>
      <c r="AG195" s="139">
        <v>3</v>
      </c>
      <c r="AH195" s="139">
        <v>3.3</v>
      </c>
      <c r="AI195" s="139">
        <v>2.5</v>
      </c>
      <c r="AJ195" s="106">
        <f t="shared" si="71"/>
        <v>2.95</v>
      </c>
      <c r="AK195" s="140">
        <v>9</v>
      </c>
      <c r="AL195" s="139">
        <f t="shared" si="70"/>
        <v>-0.14999999999999947</v>
      </c>
    </row>
    <row r="196" spans="1:38" x14ac:dyDescent="0.3">
      <c r="A196" s="112">
        <v>2010</v>
      </c>
      <c r="B196" s="114" t="s">
        <v>95</v>
      </c>
      <c r="C196" s="107" t="s">
        <v>71</v>
      </c>
      <c r="D196" s="107" t="s">
        <v>71</v>
      </c>
      <c r="E196" s="107" t="s">
        <v>71</v>
      </c>
      <c r="F196" s="107" t="s">
        <v>71</v>
      </c>
      <c r="G196" s="107" t="s">
        <v>60</v>
      </c>
      <c r="H196" s="107" t="s">
        <v>60</v>
      </c>
      <c r="I196" s="107" t="s">
        <v>60</v>
      </c>
      <c r="J196" s="107" t="s">
        <v>60</v>
      </c>
      <c r="K196" s="107" t="s">
        <v>60</v>
      </c>
      <c r="L196" s="107" t="s">
        <v>60</v>
      </c>
      <c r="M196" s="113" t="s">
        <v>60</v>
      </c>
      <c r="N196" s="107" t="s">
        <v>11</v>
      </c>
      <c r="O196" s="139">
        <v>4.5</v>
      </c>
      <c r="P196" s="139">
        <v>4.5</v>
      </c>
      <c r="Q196" s="139">
        <v>4.5</v>
      </c>
      <c r="R196" s="139">
        <v>4.5</v>
      </c>
      <c r="S196" s="139">
        <v>3.5</v>
      </c>
      <c r="T196" s="139">
        <v>3.5</v>
      </c>
      <c r="U196" s="139">
        <v>3.5</v>
      </c>
      <c r="V196" s="139">
        <v>3.5</v>
      </c>
      <c r="W196" s="139">
        <v>4</v>
      </c>
      <c r="X196" s="139">
        <v>4</v>
      </c>
      <c r="Y196" s="139">
        <v>4</v>
      </c>
      <c r="Z196" s="139">
        <v>4</v>
      </c>
      <c r="AA196" s="139">
        <v>4</v>
      </c>
      <c r="AB196" s="139">
        <v>4</v>
      </c>
      <c r="AC196" s="139">
        <v>3.5</v>
      </c>
      <c r="AD196" s="139">
        <v>4</v>
      </c>
      <c r="AE196" s="139">
        <v>4</v>
      </c>
      <c r="AF196" s="139">
        <v>3</v>
      </c>
      <c r="AG196" s="139">
        <v>2.5</v>
      </c>
      <c r="AH196" s="139">
        <v>3.4</v>
      </c>
      <c r="AI196" s="139">
        <v>3.5</v>
      </c>
      <c r="AJ196" s="106">
        <f t="shared" si="71"/>
        <v>3.85</v>
      </c>
      <c r="AK196" s="140">
        <v>13.1</v>
      </c>
      <c r="AL196" s="139">
        <f t="shared" si="70"/>
        <v>7.4999999999999734E-2</v>
      </c>
    </row>
    <row r="197" spans="1:38" x14ac:dyDescent="0.3">
      <c r="A197" s="112">
        <v>2010</v>
      </c>
      <c r="B197" s="114" t="s">
        <v>96</v>
      </c>
      <c r="C197" s="107" t="s">
        <v>67</v>
      </c>
      <c r="D197" s="107" t="s">
        <v>67</v>
      </c>
      <c r="E197" s="107" t="s">
        <v>67</v>
      </c>
      <c r="F197" s="107" t="s">
        <v>67</v>
      </c>
      <c r="G197" s="107" t="s">
        <v>67</v>
      </c>
      <c r="H197" s="107" t="s">
        <v>67</v>
      </c>
      <c r="I197" s="107" t="s">
        <v>67</v>
      </c>
      <c r="J197" s="107" t="s">
        <v>67</v>
      </c>
      <c r="K197" s="107" t="s">
        <v>67</v>
      </c>
      <c r="L197" s="107" t="s">
        <v>67</v>
      </c>
      <c r="M197" s="113" t="s">
        <v>67</v>
      </c>
      <c r="N197" s="113" t="s">
        <v>13</v>
      </c>
      <c r="O197" s="139">
        <v>4</v>
      </c>
      <c r="P197" s="139">
        <v>3.5</v>
      </c>
      <c r="Q197" s="139">
        <v>4</v>
      </c>
      <c r="R197" s="139">
        <v>3.8</v>
      </c>
      <c r="S197" s="139">
        <v>3</v>
      </c>
      <c r="T197" s="139">
        <v>4</v>
      </c>
      <c r="U197" s="139">
        <v>3</v>
      </c>
      <c r="V197" s="139">
        <v>3.3</v>
      </c>
      <c r="W197" s="139">
        <v>3</v>
      </c>
      <c r="X197" s="139">
        <v>3</v>
      </c>
      <c r="Y197" s="139">
        <v>2.5</v>
      </c>
      <c r="Z197" s="139">
        <v>3</v>
      </c>
      <c r="AA197" s="139">
        <v>2.5</v>
      </c>
      <c r="AB197" s="139">
        <v>2.8</v>
      </c>
      <c r="AC197" s="139">
        <v>3.5</v>
      </c>
      <c r="AD197" s="139">
        <v>3.5</v>
      </c>
      <c r="AE197" s="139">
        <v>3</v>
      </c>
      <c r="AF197" s="139">
        <v>3.5</v>
      </c>
      <c r="AG197" s="139">
        <v>3</v>
      </c>
      <c r="AH197" s="139">
        <v>3.3</v>
      </c>
      <c r="AI197" s="139">
        <v>3.5</v>
      </c>
      <c r="AJ197" s="106">
        <f t="shared" si="71"/>
        <v>3.3</v>
      </c>
      <c r="AK197" s="140">
        <v>11.1</v>
      </c>
      <c r="AL197" s="139">
        <f t="shared" si="70"/>
        <v>5.0000000000000266E-2</v>
      </c>
    </row>
    <row r="198" spans="1:38" x14ac:dyDescent="0.3">
      <c r="A198" s="112">
        <v>2010</v>
      </c>
      <c r="B198" s="114" t="s">
        <v>97</v>
      </c>
      <c r="C198" s="107" t="s">
        <v>59</v>
      </c>
      <c r="D198" s="107" t="s">
        <v>59</v>
      </c>
      <c r="E198" s="107" t="s">
        <v>59</v>
      </c>
      <c r="F198" s="107" t="s">
        <v>59</v>
      </c>
      <c r="G198" s="107" t="s">
        <v>60</v>
      </c>
      <c r="H198" s="107" t="s">
        <v>60</v>
      </c>
      <c r="I198" s="107" t="s">
        <v>60</v>
      </c>
      <c r="J198" s="107" t="s">
        <v>60</v>
      </c>
      <c r="K198" s="107" t="s">
        <v>62</v>
      </c>
      <c r="L198" s="107" t="s">
        <v>62</v>
      </c>
      <c r="M198" s="113" t="s">
        <v>62</v>
      </c>
      <c r="N198" s="107" t="s">
        <v>15</v>
      </c>
      <c r="O198" s="139">
        <v>4.5</v>
      </c>
      <c r="P198" s="139">
        <v>4.5</v>
      </c>
      <c r="Q198" s="139">
        <v>4.5</v>
      </c>
      <c r="R198" s="139">
        <v>4.5</v>
      </c>
      <c r="S198" s="139">
        <v>4</v>
      </c>
      <c r="T198" s="139">
        <v>4.5</v>
      </c>
      <c r="U198" s="139">
        <v>4</v>
      </c>
      <c r="V198" s="139">
        <v>4.2</v>
      </c>
      <c r="W198" s="139">
        <v>4.5</v>
      </c>
      <c r="X198" s="139">
        <v>5</v>
      </c>
      <c r="Y198" s="139">
        <v>4.5</v>
      </c>
      <c r="Z198" s="139">
        <v>4.5</v>
      </c>
      <c r="AA198" s="139">
        <v>4.5</v>
      </c>
      <c r="AB198" s="139">
        <v>4.5999999999999996</v>
      </c>
      <c r="AC198" s="139">
        <v>4.5</v>
      </c>
      <c r="AD198" s="139">
        <v>4.5</v>
      </c>
      <c r="AE198" s="139">
        <v>4</v>
      </c>
      <c r="AF198" s="139">
        <v>4</v>
      </c>
      <c r="AG198" s="139">
        <v>4</v>
      </c>
      <c r="AH198" s="139">
        <v>4.2</v>
      </c>
      <c r="AI198" s="139">
        <v>3.5</v>
      </c>
      <c r="AJ198" s="106">
        <f t="shared" si="71"/>
        <v>4.375</v>
      </c>
      <c r="AK198" s="140">
        <v>17.3</v>
      </c>
      <c r="AL198" s="139">
        <f t="shared" si="70"/>
        <v>0.125</v>
      </c>
    </row>
    <row r="199" spans="1:38" ht="13.95" customHeight="1" x14ac:dyDescent="0.3">
      <c r="A199" s="142">
        <v>2010</v>
      </c>
      <c r="B199" s="143" t="s">
        <v>98</v>
      </c>
      <c r="C199" s="144" t="s">
        <v>99</v>
      </c>
      <c r="D199" s="144" t="s">
        <v>99</v>
      </c>
      <c r="E199" s="144" t="s">
        <v>99</v>
      </c>
      <c r="F199" s="144" t="s">
        <v>99</v>
      </c>
      <c r="G199" s="144" t="s">
        <v>99</v>
      </c>
      <c r="H199" s="144" t="s">
        <v>99</v>
      </c>
      <c r="I199" s="144" t="s">
        <v>99</v>
      </c>
      <c r="J199" s="144" t="s">
        <v>99</v>
      </c>
      <c r="K199" s="144" t="s">
        <v>99</v>
      </c>
      <c r="L199" s="144" t="s">
        <v>99</v>
      </c>
      <c r="M199" s="144" t="s">
        <v>99</v>
      </c>
      <c r="N199" s="144" t="s">
        <v>100</v>
      </c>
      <c r="O199" s="145">
        <f>AVERAGE(O171,O174,O175,O177,O178,O179,O180,O183,O184,O185,O189,O190,O192,O193,O194,O195,O197)</f>
        <v>3.7058823529411766</v>
      </c>
      <c r="P199" s="145">
        <f>MROUND(AVERAGE(P171,P174,P175,P177,P178,P179,P180,P183,P184,P185,P189,P190,P192,P193,P194,P195,P197),0.1)</f>
        <v>3.4000000000000004</v>
      </c>
      <c r="Q199" s="145">
        <f t="shared" ref="Q199:AH199" si="72">MROUND(AVERAGE(Q171,Q174,Q175,Q177,Q178,Q179,Q180,Q183,Q184,Q185,Q189,Q190,Q192,Q193,Q194,Q195,Q197),0.1)</f>
        <v>3.5</v>
      </c>
      <c r="R199" s="145">
        <f t="shared" si="72"/>
        <v>3.5</v>
      </c>
      <c r="S199" s="145">
        <f t="shared" si="72"/>
        <v>3.9000000000000004</v>
      </c>
      <c r="T199" s="145">
        <f t="shared" si="72"/>
        <v>3.2</v>
      </c>
      <c r="U199" s="145">
        <f t="shared" si="72"/>
        <v>3.2</v>
      </c>
      <c r="V199" s="145">
        <f t="shared" si="72"/>
        <v>3.4000000000000004</v>
      </c>
      <c r="W199" s="145">
        <f t="shared" si="72"/>
        <v>3.5</v>
      </c>
      <c r="X199" s="145">
        <f t="shared" si="72"/>
        <v>3.7</v>
      </c>
      <c r="Y199" s="145">
        <f t="shared" si="72"/>
        <v>3.6</v>
      </c>
      <c r="Z199" s="145">
        <f t="shared" si="72"/>
        <v>3.3000000000000003</v>
      </c>
      <c r="AA199" s="145">
        <f t="shared" si="72"/>
        <v>3.3000000000000003</v>
      </c>
      <c r="AB199" s="145">
        <f t="shared" si="72"/>
        <v>3.5</v>
      </c>
      <c r="AC199" s="145">
        <f t="shared" si="72"/>
        <v>3.3000000000000003</v>
      </c>
      <c r="AD199" s="145">
        <f t="shared" si="72"/>
        <v>3.6</v>
      </c>
      <c r="AE199" s="145">
        <f t="shared" si="72"/>
        <v>3.7</v>
      </c>
      <c r="AF199" s="145">
        <f t="shared" si="72"/>
        <v>3.4000000000000004</v>
      </c>
      <c r="AG199" s="145">
        <f t="shared" si="72"/>
        <v>3.3000000000000003</v>
      </c>
      <c r="AH199" s="145">
        <f t="shared" si="72"/>
        <v>3.5</v>
      </c>
      <c r="AI199" s="145">
        <f t="shared" ref="AI199:AJ199" si="73">AVERAGE(AI171,AI174,AI175,AI177,AI178,AI179,AI180,AI183,AI184,AI185,AI189,AI190,AI192,AI193,AI194,AI195,AI197)</f>
        <v>3.3235294117647061</v>
      </c>
      <c r="AJ199" s="146">
        <f t="shared" si="73"/>
        <v>3.4838235294117643</v>
      </c>
      <c r="AK199" s="147">
        <f t="shared" ref="AK199" si="74">MROUND(AVERAGE(AK171,AK174,AK175,AK177,AK178,AK179,AK180,AK183,AK184,AK185,AK189,AK190,AK192,AK193,AK194,AK195,AK197),0.1)</f>
        <v>12</v>
      </c>
      <c r="AL199" s="145">
        <f t="shared" si="70"/>
        <v>2.3823529411764355E-2</v>
      </c>
    </row>
    <row r="200" spans="1:38" x14ac:dyDescent="0.3">
      <c r="A200" s="142">
        <v>2010</v>
      </c>
      <c r="B200" s="143" t="s">
        <v>101</v>
      </c>
      <c r="C200" s="144" t="s">
        <v>99</v>
      </c>
      <c r="D200" s="144" t="s">
        <v>99</v>
      </c>
      <c r="E200" s="144" t="s">
        <v>99</v>
      </c>
      <c r="F200" s="144" t="s">
        <v>99</v>
      </c>
      <c r="G200" s="144" t="s">
        <v>99</v>
      </c>
      <c r="H200" s="144" t="s">
        <v>99</v>
      </c>
      <c r="I200" s="144" t="s">
        <v>99</v>
      </c>
      <c r="J200" s="144" t="s">
        <v>99</v>
      </c>
      <c r="K200" s="144" t="s">
        <v>99</v>
      </c>
      <c r="L200" s="144" t="s">
        <v>99</v>
      </c>
      <c r="M200" s="144" t="s">
        <v>99</v>
      </c>
      <c r="N200" s="144" t="s">
        <v>102</v>
      </c>
      <c r="O200" s="145">
        <f>AVERAGE(O172,O173,O176,O181,O182,O186,O187,O188,O191,O196,O198)</f>
        <v>3.9090909090909092</v>
      </c>
      <c r="P200" s="145">
        <f>MROUND(AVERAGE(P172,P173,P176,P181,P182,P186,P187,P188,P191,P196,P198),0.1)</f>
        <v>3.5</v>
      </c>
      <c r="Q200" s="145">
        <f t="shared" ref="Q200:AH200" si="75">MROUND(AVERAGE(Q172,Q173,Q176,Q181,Q182,Q186,Q187,Q188,Q191,Q196,Q198),0.1)</f>
        <v>4</v>
      </c>
      <c r="R200" s="145">
        <f t="shared" si="75"/>
        <v>3.8000000000000003</v>
      </c>
      <c r="S200" s="145">
        <f t="shared" si="75"/>
        <v>3.9000000000000004</v>
      </c>
      <c r="T200" s="145">
        <f t="shared" si="75"/>
        <v>3.7</v>
      </c>
      <c r="U200" s="145">
        <f t="shared" si="75"/>
        <v>3.5</v>
      </c>
      <c r="V200" s="145">
        <f t="shared" si="75"/>
        <v>3.7</v>
      </c>
      <c r="W200" s="145">
        <f t="shared" si="75"/>
        <v>3.6</v>
      </c>
      <c r="X200" s="145">
        <f t="shared" si="75"/>
        <v>3.8000000000000003</v>
      </c>
      <c r="Y200" s="145">
        <f t="shared" si="75"/>
        <v>3.7</v>
      </c>
      <c r="Z200" s="145">
        <f t="shared" si="75"/>
        <v>3.6</v>
      </c>
      <c r="AA200" s="145">
        <f t="shared" si="75"/>
        <v>3.5</v>
      </c>
      <c r="AB200" s="145">
        <f t="shared" si="75"/>
        <v>3.6</v>
      </c>
      <c r="AC200" s="145">
        <f t="shared" si="75"/>
        <v>3.5</v>
      </c>
      <c r="AD200" s="145">
        <f t="shared" si="75"/>
        <v>3.9000000000000004</v>
      </c>
      <c r="AE200" s="145">
        <f t="shared" si="75"/>
        <v>3.7</v>
      </c>
      <c r="AF200" s="145">
        <f t="shared" si="75"/>
        <v>3.2</v>
      </c>
      <c r="AG200" s="145">
        <f t="shared" si="75"/>
        <v>3.2</v>
      </c>
      <c r="AH200" s="145">
        <f t="shared" si="75"/>
        <v>3.5</v>
      </c>
      <c r="AI200" s="145">
        <f t="shared" ref="AI200:AJ200" si="76">AVERAGE(AI172,AI173,AI176,AI181,AI182,AI186,AI187,AI188,AI191,AI196,AI198)</f>
        <v>3.5454545454545454</v>
      </c>
      <c r="AJ200" s="146">
        <f t="shared" si="76"/>
        <v>3.6568181818181813</v>
      </c>
      <c r="AK200" s="147">
        <f t="shared" ref="AK200" si="77">MROUND(AVERAGE(AK172,AK173,AK176,AK181,AK182,AK186,AK187,AK188,AK191,AK196,AK198),0.1)</f>
        <v>13</v>
      </c>
      <c r="AL200" s="145">
        <f t="shared" si="70"/>
        <v>0.15489510489510483</v>
      </c>
    </row>
    <row r="201" spans="1:38" x14ac:dyDescent="0.3">
      <c r="A201" s="142">
        <v>2010</v>
      </c>
      <c r="B201" s="143" t="s">
        <v>103</v>
      </c>
      <c r="C201" s="144" t="s">
        <v>99</v>
      </c>
      <c r="D201" s="144" t="s">
        <v>99</v>
      </c>
      <c r="E201" s="144" t="s">
        <v>99</v>
      </c>
      <c r="F201" s="144" t="s">
        <v>99</v>
      </c>
      <c r="G201" s="144" t="s">
        <v>99</v>
      </c>
      <c r="H201" s="144" t="s">
        <v>99</v>
      </c>
      <c r="I201" s="144" t="s">
        <v>99</v>
      </c>
      <c r="J201" s="144" t="s">
        <v>99</v>
      </c>
      <c r="K201" s="144" t="s">
        <v>99</v>
      </c>
      <c r="L201" s="144" t="s">
        <v>99</v>
      </c>
      <c r="M201" s="144" t="s">
        <v>99</v>
      </c>
      <c r="N201" s="144" t="s">
        <v>104</v>
      </c>
      <c r="O201" s="163">
        <f t="shared" ref="O201:AK201" si="78">AVERAGE(O171:O198)</f>
        <v>3.7857142857142856</v>
      </c>
      <c r="P201" s="163">
        <f t="shared" si="78"/>
        <v>3.4464285714285716</v>
      </c>
      <c r="Q201" s="163">
        <f t="shared" si="78"/>
        <v>3.6964285714285716</v>
      </c>
      <c r="R201" s="163">
        <f t="shared" si="78"/>
        <v>3.6392857142857138</v>
      </c>
      <c r="S201" s="163">
        <f t="shared" si="78"/>
        <v>3.9107142857142856</v>
      </c>
      <c r="T201" s="163">
        <f t="shared" si="78"/>
        <v>3.375</v>
      </c>
      <c r="U201" s="163">
        <f t="shared" si="78"/>
        <v>3.3214285714285716</v>
      </c>
      <c r="V201" s="163">
        <f t="shared" si="78"/>
        <v>3.5392857142857141</v>
      </c>
      <c r="W201" s="163">
        <f t="shared" si="78"/>
        <v>3.5178571428571428</v>
      </c>
      <c r="X201" s="163">
        <f t="shared" si="78"/>
        <v>3.75</v>
      </c>
      <c r="Y201" s="163">
        <f t="shared" si="78"/>
        <v>3.6607142857142856</v>
      </c>
      <c r="Z201" s="163">
        <f t="shared" si="78"/>
        <v>3.4464285714285716</v>
      </c>
      <c r="AA201" s="163">
        <f t="shared" si="78"/>
        <v>3.3571428571428572</v>
      </c>
      <c r="AB201" s="163">
        <f t="shared" si="78"/>
        <v>3.5464285714285708</v>
      </c>
      <c r="AC201" s="163">
        <f t="shared" si="78"/>
        <v>3.4107142857142856</v>
      </c>
      <c r="AD201" s="163">
        <f t="shared" si="78"/>
        <v>3.7142857142857144</v>
      </c>
      <c r="AE201" s="163">
        <f t="shared" si="78"/>
        <v>3.6964285714285716</v>
      </c>
      <c r="AF201" s="163">
        <f t="shared" si="78"/>
        <v>3.3392857142857144</v>
      </c>
      <c r="AG201" s="163">
        <f t="shared" si="78"/>
        <v>3.25</v>
      </c>
      <c r="AH201" s="163">
        <f t="shared" si="78"/>
        <v>3.4821428571428572</v>
      </c>
      <c r="AI201" s="163">
        <f t="shared" si="78"/>
        <v>3.4107142857142856</v>
      </c>
      <c r="AJ201" s="164">
        <f t="shared" si="78"/>
        <v>3.5517857142857143</v>
      </c>
      <c r="AK201" s="163">
        <f t="shared" si="78"/>
        <v>12.375251915977019</v>
      </c>
      <c r="AL201" s="163">
        <f t="shared" si="70"/>
        <v>7.2321428571428203E-2</v>
      </c>
    </row>
    <row r="202" spans="1:38" x14ac:dyDescent="0.3">
      <c r="A202" s="151">
        <v>2010</v>
      </c>
      <c r="B202" s="152" t="s">
        <v>105</v>
      </c>
      <c r="C202" s="154" t="s">
        <v>99</v>
      </c>
      <c r="D202" s="154" t="s">
        <v>99</v>
      </c>
      <c r="E202" s="154" t="s">
        <v>99</v>
      </c>
      <c r="F202" s="154" t="s">
        <v>99</v>
      </c>
      <c r="G202" s="154" t="s">
        <v>99</v>
      </c>
      <c r="H202" s="154" t="s">
        <v>99</v>
      </c>
      <c r="I202" s="154" t="s">
        <v>99</v>
      </c>
      <c r="J202" s="154" t="s">
        <v>99</v>
      </c>
      <c r="K202" s="154" t="s">
        <v>99</v>
      </c>
      <c r="L202" s="154" t="s">
        <v>99</v>
      </c>
      <c r="M202" s="154" t="s">
        <v>99</v>
      </c>
      <c r="N202" s="154" t="s">
        <v>13</v>
      </c>
      <c r="O202" s="165">
        <f t="shared" ref="O202:AK202" si="79">AVERAGE(O177,O181,O182,O184,O187,O188,O189,O190,O193,O194,O195,O197)</f>
        <v>3.125</v>
      </c>
      <c r="P202" s="165">
        <f t="shared" si="79"/>
        <v>2.75</v>
      </c>
      <c r="Q202" s="165">
        <f t="shared" si="79"/>
        <v>3.125</v>
      </c>
      <c r="R202" s="165">
        <f t="shared" si="79"/>
        <v>2.9916666666666667</v>
      </c>
      <c r="S202" s="165">
        <f t="shared" si="79"/>
        <v>3.75</v>
      </c>
      <c r="T202" s="165">
        <f t="shared" si="79"/>
        <v>2.9166666666666665</v>
      </c>
      <c r="U202" s="165">
        <f t="shared" si="79"/>
        <v>2.7083333333333335</v>
      </c>
      <c r="V202" s="165">
        <f t="shared" si="79"/>
        <v>3.1166666666666667</v>
      </c>
      <c r="W202" s="165">
        <f t="shared" si="79"/>
        <v>3.0416666666666665</v>
      </c>
      <c r="X202" s="165">
        <f t="shared" si="79"/>
        <v>3.1666666666666665</v>
      </c>
      <c r="Y202" s="165">
        <f t="shared" si="79"/>
        <v>3.125</v>
      </c>
      <c r="Z202" s="165">
        <f t="shared" si="79"/>
        <v>2.9583333333333335</v>
      </c>
      <c r="AA202" s="165">
        <f t="shared" si="79"/>
        <v>2.7916666666666665</v>
      </c>
      <c r="AB202" s="165">
        <f t="shared" si="79"/>
        <v>3.0166666666666662</v>
      </c>
      <c r="AC202" s="165">
        <f t="shared" si="79"/>
        <v>3.25</v>
      </c>
      <c r="AD202" s="165">
        <f t="shared" si="79"/>
        <v>3.2916666666666665</v>
      </c>
      <c r="AE202" s="165">
        <f t="shared" si="79"/>
        <v>3.2916666666666665</v>
      </c>
      <c r="AF202" s="165">
        <f t="shared" si="79"/>
        <v>2.9166666666666665</v>
      </c>
      <c r="AG202" s="165">
        <f t="shared" si="79"/>
        <v>3.0833333333333335</v>
      </c>
      <c r="AH202" s="165">
        <f t="shared" si="79"/>
        <v>3.1666666666666665</v>
      </c>
      <c r="AI202" s="165">
        <f t="shared" si="79"/>
        <v>3.375</v>
      </c>
      <c r="AJ202" s="166">
        <f t="shared" si="79"/>
        <v>3.0729166666666661</v>
      </c>
      <c r="AK202" s="165">
        <f t="shared" si="79"/>
        <v>9.9666666666666668</v>
      </c>
      <c r="AL202" s="165">
        <f t="shared" si="70"/>
        <v>1.0416666666666075E-2</v>
      </c>
    </row>
    <row r="203" spans="1:38" x14ac:dyDescent="0.3">
      <c r="A203" s="151">
        <v>2010</v>
      </c>
      <c r="B203" s="152" t="s">
        <v>106</v>
      </c>
      <c r="C203" s="154" t="s">
        <v>99</v>
      </c>
      <c r="D203" s="154" t="s">
        <v>99</v>
      </c>
      <c r="E203" s="154" t="s">
        <v>99</v>
      </c>
      <c r="F203" s="154" t="s">
        <v>99</v>
      </c>
      <c r="G203" s="154" t="s">
        <v>99</v>
      </c>
      <c r="H203" s="154" t="s">
        <v>99</v>
      </c>
      <c r="I203" s="154" t="s">
        <v>99</v>
      </c>
      <c r="J203" s="154" t="s">
        <v>99</v>
      </c>
      <c r="K203" s="154" t="s">
        <v>99</v>
      </c>
      <c r="L203" s="154" t="s">
        <v>99</v>
      </c>
      <c r="M203" s="154" t="s">
        <v>99</v>
      </c>
      <c r="N203" s="154" t="s">
        <v>107</v>
      </c>
      <c r="O203" s="165">
        <f t="shared" ref="O203:AK203" si="80">AVERAGE(O171,O174,O175,O178,O179,O180,O183,O185,O192)</f>
        <v>4.166666666666667</v>
      </c>
      <c r="P203" s="165">
        <f t="shared" si="80"/>
        <v>3.8333333333333335</v>
      </c>
      <c r="Q203" s="165">
        <f t="shared" si="80"/>
        <v>3.9444444444444446</v>
      </c>
      <c r="R203" s="165">
        <f t="shared" si="80"/>
        <v>3.9888888888888889</v>
      </c>
      <c r="S203" s="165">
        <f t="shared" si="80"/>
        <v>4.0555555555555554</v>
      </c>
      <c r="T203" s="165">
        <f t="shared" si="80"/>
        <v>3.4444444444444446</v>
      </c>
      <c r="U203" s="165">
        <f t="shared" si="80"/>
        <v>3.6111111111111112</v>
      </c>
      <c r="V203" s="165">
        <f t="shared" si="80"/>
        <v>3.7222222222222223</v>
      </c>
      <c r="W203" s="165">
        <f t="shared" si="80"/>
        <v>3.7777777777777777</v>
      </c>
      <c r="X203" s="165">
        <f t="shared" si="80"/>
        <v>3.9444444444444446</v>
      </c>
      <c r="Y203" s="165">
        <f t="shared" si="80"/>
        <v>4</v>
      </c>
      <c r="Z203" s="165">
        <f t="shared" si="80"/>
        <v>3.6111111111111112</v>
      </c>
      <c r="AA203" s="165">
        <f t="shared" si="80"/>
        <v>3.6666666666666665</v>
      </c>
      <c r="AB203" s="165">
        <f t="shared" si="80"/>
        <v>3.8000000000000003</v>
      </c>
      <c r="AC203" s="165">
        <f t="shared" si="80"/>
        <v>3.3888888888888888</v>
      </c>
      <c r="AD203" s="165">
        <f t="shared" si="80"/>
        <v>3.8333333333333335</v>
      </c>
      <c r="AE203" s="165">
        <f t="shared" si="80"/>
        <v>4</v>
      </c>
      <c r="AF203" s="165">
        <f t="shared" si="80"/>
        <v>3.6111111111111112</v>
      </c>
      <c r="AG203" s="165">
        <f t="shared" si="80"/>
        <v>3.3333333333333335</v>
      </c>
      <c r="AH203" s="165">
        <f t="shared" si="80"/>
        <v>3.6333333333333337</v>
      </c>
      <c r="AI203" s="165">
        <f t="shared" si="80"/>
        <v>3.3888888888888888</v>
      </c>
      <c r="AJ203" s="166">
        <f t="shared" si="80"/>
        <v>3.7861111111111114</v>
      </c>
      <c r="AK203" s="165">
        <f t="shared" si="80"/>
        <v>13.456339294150718</v>
      </c>
      <c r="AL203" s="165">
        <f t="shared" si="70"/>
        <v>0.12222222222222223</v>
      </c>
    </row>
    <row r="204" spans="1:38" x14ac:dyDescent="0.3">
      <c r="A204" s="151">
        <v>2010</v>
      </c>
      <c r="B204" s="152" t="s">
        <v>108</v>
      </c>
      <c r="C204" s="154" t="s">
        <v>99</v>
      </c>
      <c r="D204" s="154" t="s">
        <v>99</v>
      </c>
      <c r="E204" s="154" t="s">
        <v>99</v>
      </c>
      <c r="F204" s="154" t="s">
        <v>99</v>
      </c>
      <c r="G204" s="154" t="s">
        <v>99</v>
      </c>
      <c r="H204" s="154" t="s">
        <v>99</v>
      </c>
      <c r="I204" s="154" t="s">
        <v>99</v>
      </c>
      <c r="J204" s="154" t="s">
        <v>99</v>
      </c>
      <c r="K204" s="154" t="s">
        <v>99</v>
      </c>
      <c r="L204" s="154" t="s">
        <v>99</v>
      </c>
      <c r="M204" s="154" t="s">
        <v>99</v>
      </c>
      <c r="N204" s="154" t="s">
        <v>107</v>
      </c>
      <c r="O204" s="165">
        <f t="shared" ref="O204:AK204" si="81">AVERAGE(O172,O173,O176,O186,O191,O196,O198)</f>
        <v>4.4285714285714288</v>
      </c>
      <c r="P204" s="165">
        <f t="shared" si="81"/>
        <v>4.1428571428571432</v>
      </c>
      <c r="Q204" s="165">
        <f t="shared" si="81"/>
        <v>4.3571428571428568</v>
      </c>
      <c r="R204" s="165">
        <f t="shared" si="81"/>
        <v>4.3</v>
      </c>
      <c r="S204" s="165">
        <f t="shared" si="81"/>
        <v>4</v>
      </c>
      <c r="T204" s="165">
        <f t="shared" si="81"/>
        <v>4.0714285714285712</v>
      </c>
      <c r="U204" s="165">
        <f t="shared" si="81"/>
        <v>4</v>
      </c>
      <c r="V204" s="165">
        <f t="shared" si="81"/>
        <v>4.0285714285714285</v>
      </c>
      <c r="W204" s="165">
        <f t="shared" si="81"/>
        <v>4</v>
      </c>
      <c r="X204" s="165">
        <f t="shared" si="81"/>
        <v>4.5</v>
      </c>
      <c r="Y204" s="165">
        <f t="shared" si="81"/>
        <v>4.1428571428571432</v>
      </c>
      <c r="Z204" s="165">
        <f t="shared" si="81"/>
        <v>4.0714285714285712</v>
      </c>
      <c r="AA204" s="165">
        <f t="shared" si="81"/>
        <v>3.9285714285714284</v>
      </c>
      <c r="AB204" s="165">
        <f t="shared" si="81"/>
        <v>4.1285714285714281</v>
      </c>
      <c r="AC204" s="165">
        <f t="shared" si="81"/>
        <v>3.7142857142857144</v>
      </c>
      <c r="AD204" s="165">
        <f t="shared" si="81"/>
        <v>4.2857142857142856</v>
      </c>
      <c r="AE204" s="165">
        <f t="shared" si="81"/>
        <v>4</v>
      </c>
      <c r="AF204" s="165">
        <f t="shared" si="81"/>
        <v>3.7142857142857144</v>
      </c>
      <c r="AG204" s="165">
        <f t="shared" si="81"/>
        <v>3.4285714285714284</v>
      </c>
      <c r="AH204" s="165">
        <f t="shared" si="81"/>
        <v>3.8285714285714283</v>
      </c>
      <c r="AI204" s="165">
        <f t="shared" si="81"/>
        <v>3.5</v>
      </c>
      <c r="AJ204" s="166">
        <f t="shared" si="81"/>
        <v>4.0714285714285712</v>
      </c>
      <c r="AK204" s="165">
        <f t="shared" si="81"/>
        <v>15.114285714285714</v>
      </c>
      <c r="AL204" s="165">
        <f t="shared" si="70"/>
        <v>0.12499999999999956</v>
      </c>
    </row>
    <row r="205" spans="1:38" x14ac:dyDescent="0.3">
      <c r="A205" s="151">
        <v>2010</v>
      </c>
      <c r="B205" s="152" t="s">
        <v>109</v>
      </c>
      <c r="C205" s="154" t="s">
        <v>99</v>
      </c>
      <c r="D205" s="154" t="s">
        <v>99</v>
      </c>
      <c r="E205" s="154" t="s">
        <v>99</v>
      </c>
      <c r="F205" s="154" t="s">
        <v>99</v>
      </c>
      <c r="G205" s="154" t="s">
        <v>99</v>
      </c>
      <c r="H205" s="154" t="s">
        <v>99</v>
      </c>
      <c r="I205" s="154" t="s">
        <v>99</v>
      </c>
      <c r="J205" s="154" t="s">
        <v>99</v>
      </c>
      <c r="K205" s="154" t="s">
        <v>99</v>
      </c>
      <c r="L205" s="154" t="s">
        <v>99</v>
      </c>
      <c r="M205" s="154" t="s">
        <v>99</v>
      </c>
      <c r="N205" s="154" t="s">
        <v>107</v>
      </c>
      <c r="O205" s="165">
        <f t="shared" ref="O205:AK205" si="82">AVERAGE(O171,O172,O173,O174,O175,O176,O178,O179,O180,O183,O185,O186,O191,O192,O196,O198)</f>
        <v>4.28125</v>
      </c>
      <c r="P205" s="165">
        <f t="shared" si="82"/>
        <v>3.96875</v>
      </c>
      <c r="Q205" s="165">
        <f t="shared" si="82"/>
        <v>4.125</v>
      </c>
      <c r="R205" s="165">
        <f t="shared" si="82"/>
        <v>4.125</v>
      </c>
      <c r="S205" s="165">
        <f t="shared" si="82"/>
        <v>4.03125</v>
      </c>
      <c r="T205" s="165">
        <f t="shared" si="82"/>
        <v>3.71875</v>
      </c>
      <c r="U205" s="165">
        <f t="shared" si="82"/>
        <v>3.78125</v>
      </c>
      <c r="V205" s="165">
        <f t="shared" si="82"/>
        <v>3.8562500000000006</v>
      </c>
      <c r="W205" s="165">
        <f t="shared" si="82"/>
        <v>3.875</v>
      </c>
      <c r="X205" s="165">
        <f t="shared" si="82"/>
        <v>4.1875</v>
      </c>
      <c r="Y205" s="165">
        <f t="shared" si="82"/>
        <v>4.0625</v>
      </c>
      <c r="Z205" s="165">
        <f t="shared" si="82"/>
        <v>3.8125</v>
      </c>
      <c r="AA205" s="165">
        <f t="shared" si="82"/>
        <v>3.78125</v>
      </c>
      <c r="AB205" s="165">
        <f t="shared" si="82"/>
        <v>3.9437499999999996</v>
      </c>
      <c r="AC205" s="165">
        <f t="shared" si="82"/>
        <v>3.53125</v>
      </c>
      <c r="AD205" s="165">
        <f t="shared" si="82"/>
        <v>4.03125</v>
      </c>
      <c r="AE205" s="165">
        <f t="shared" si="82"/>
        <v>4</v>
      </c>
      <c r="AF205" s="165">
        <f t="shared" si="82"/>
        <v>3.65625</v>
      </c>
      <c r="AG205" s="165">
        <f t="shared" si="82"/>
        <v>3.375</v>
      </c>
      <c r="AH205" s="165">
        <f t="shared" si="82"/>
        <v>3.71875</v>
      </c>
      <c r="AI205" s="165">
        <f t="shared" si="82"/>
        <v>3.4375</v>
      </c>
      <c r="AJ205" s="166">
        <f t="shared" si="82"/>
        <v>3.9109374999999997</v>
      </c>
      <c r="AK205" s="165">
        <f t="shared" si="82"/>
        <v>14.181690852959779</v>
      </c>
      <c r="AL205" s="165">
        <f t="shared" si="70"/>
        <v>0.16093749999999973</v>
      </c>
    </row>
    <row r="206" spans="1:38" x14ac:dyDescent="0.3">
      <c r="A206" s="175">
        <v>2010</v>
      </c>
      <c r="B206" s="176" t="s">
        <v>11</v>
      </c>
      <c r="C206" s="177" t="s">
        <v>99</v>
      </c>
      <c r="D206" s="177" t="s">
        <v>99</v>
      </c>
      <c r="E206" s="177" t="s">
        <v>99</v>
      </c>
      <c r="F206" s="177" t="s">
        <v>99</v>
      </c>
      <c r="G206" s="177" t="s">
        <v>99</v>
      </c>
      <c r="H206" s="177" t="s">
        <v>99</v>
      </c>
      <c r="I206" s="177" t="s">
        <v>99</v>
      </c>
      <c r="J206" s="177" t="s">
        <v>99</v>
      </c>
      <c r="K206" s="177" t="s">
        <v>99</v>
      </c>
      <c r="L206" s="177" t="s">
        <v>99</v>
      </c>
      <c r="M206" s="177" t="s">
        <v>99</v>
      </c>
      <c r="N206" s="177" t="s">
        <v>228</v>
      </c>
      <c r="O206" s="158">
        <f>AVERAGE(O172,O171,O176,O178,O186,O192,O196)</f>
        <v>4.2857142857142856</v>
      </c>
      <c r="P206" s="158">
        <f t="shared" ref="P206:AL206" si="83">AVERAGE(P172,P171,P176,P178,P186,P192,P196)</f>
        <v>4.0714285714285712</v>
      </c>
      <c r="Q206" s="158">
        <f t="shared" si="83"/>
        <v>4.3571428571428568</v>
      </c>
      <c r="R206" s="158">
        <f t="shared" si="83"/>
        <v>4.2428571428571429</v>
      </c>
      <c r="S206" s="158">
        <f t="shared" si="83"/>
        <v>4.2142857142857144</v>
      </c>
      <c r="T206" s="158">
        <f t="shared" si="83"/>
        <v>3.6428571428571428</v>
      </c>
      <c r="U206" s="158">
        <f t="shared" si="83"/>
        <v>3.9285714285714284</v>
      </c>
      <c r="V206" s="158">
        <f t="shared" si="83"/>
        <v>3.9428571428571426</v>
      </c>
      <c r="W206" s="158">
        <f t="shared" si="83"/>
        <v>3.6428571428571428</v>
      </c>
      <c r="X206" s="158">
        <f t="shared" si="83"/>
        <v>4</v>
      </c>
      <c r="Y206" s="158">
        <f t="shared" si="83"/>
        <v>3.8571428571428572</v>
      </c>
      <c r="Z206" s="158">
        <f t="shared" si="83"/>
        <v>3.7857142857142856</v>
      </c>
      <c r="AA206" s="158">
        <f t="shared" si="83"/>
        <v>3.5714285714285716</v>
      </c>
      <c r="AB206" s="158">
        <f t="shared" si="83"/>
        <v>3.7714285714285714</v>
      </c>
      <c r="AC206" s="158">
        <f t="shared" si="83"/>
        <v>3.0714285714285716</v>
      </c>
      <c r="AD206" s="158">
        <f t="shared" si="83"/>
        <v>4.0714285714285712</v>
      </c>
      <c r="AE206" s="158">
        <f t="shared" si="83"/>
        <v>3.8571428571428572</v>
      </c>
      <c r="AF206" s="158">
        <f t="shared" si="83"/>
        <v>3.4285714285714284</v>
      </c>
      <c r="AG206" s="158">
        <f t="shared" si="83"/>
        <v>3.0714285714285716</v>
      </c>
      <c r="AH206" s="158">
        <f t="shared" si="83"/>
        <v>3.4999999999999996</v>
      </c>
      <c r="AI206" s="158">
        <f t="shared" si="83"/>
        <v>3.4285714285714284</v>
      </c>
      <c r="AJ206" s="158">
        <f t="shared" si="83"/>
        <v>3.8642857142857143</v>
      </c>
      <c r="AK206" s="158">
        <f t="shared" si="83"/>
        <v>13.429430930594956</v>
      </c>
      <c r="AL206" s="158">
        <f t="shared" si="83"/>
        <v>0.10357142857142865</v>
      </c>
    </row>
    <row r="207" spans="1:38" x14ac:dyDescent="0.3">
      <c r="A207" s="175">
        <v>2010</v>
      </c>
      <c r="B207" s="176" t="s">
        <v>12</v>
      </c>
      <c r="C207" s="177" t="s">
        <v>99</v>
      </c>
      <c r="D207" s="177" t="s">
        <v>99</v>
      </c>
      <c r="E207" s="177" t="s">
        <v>99</v>
      </c>
      <c r="F207" s="177" t="s">
        <v>99</v>
      </c>
      <c r="G207" s="177" t="s">
        <v>99</v>
      </c>
      <c r="H207" s="177" t="s">
        <v>99</v>
      </c>
      <c r="I207" s="177" t="s">
        <v>99</v>
      </c>
      <c r="J207" s="177" t="s">
        <v>99</v>
      </c>
      <c r="K207" s="177" t="s">
        <v>99</v>
      </c>
      <c r="L207" s="177" t="s">
        <v>99</v>
      </c>
      <c r="M207" s="177" t="s">
        <v>99</v>
      </c>
      <c r="N207" s="177" t="s">
        <v>229</v>
      </c>
      <c r="O207" s="158">
        <f>O183</f>
        <v>4</v>
      </c>
      <c r="P207" s="158">
        <f t="shared" ref="P207:AL207" si="84">P183</f>
        <v>3.5</v>
      </c>
      <c r="Q207" s="158">
        <f t="shared" si="84"/>
        <v>4</v>
      </c>
      <c r="R207" s="158">
        <f t="shared" si="84"/>
        <v>3.8</v>
      </c>
      <c r="S207" s="158">
        <f t="shared" si="84"/>
        <v>4.5</v>
      </c>
      <c r="T207" s="158">
        <f t="shared" si="84"/>
        <v>3.5</v>
      </c>
      <c r="U207" s="158">
        <f t="shared" si="84"/>
        <v>4.5</v>
      </c>
      <c r="V207" s="158">
        <f t="shared" si="84"/>
        <v>4.2</v>
      </c>
      <c r="W207" s="158">
        <f t="shared" si="84"/>
        <v>4</v>
      </c>
      <c r="X207" s="158">
        <f t="shared" si="84"/>
        <v>4</v>
      </c>
      <c r="Y207" s="158">
        <f t="shared" si="84"/>
        <v>4</v>
      </c>
      <c r="Z207" s="158">
        <f t="shared" si="84"/>
        <v>4</v>
      </c>
      <c r="AA207" s="158">
        <f t="shared" si="84"/>
        <v>3</v>
      </c>
      <c r="AB207" s="158">
        <f t="shared" si="84"/>
        <v>3.8</v>
      </c>
      <c r="AC207" s="158">
        <f t="shared" si="84"/>
        <v>4</v>
      </c>
      <c r="AD207" s="158">
        <f t="shared" si="84"/>
        <v>4</v>
      </c>
      <c r="AE207" s="158">
        <f t="shared" si="84"/>
        <v>4.5</v>
      </c>
      <c r="AF207" s="158">
        <f t="shared" si="84"/>
        <v>3.5</v>
      </c>
      <c r="AG207" s="158">
        <f t="shared" si="84"/>
        <v>3.5</v>
      </c>
      <c r="AH207" s="158">
        <f t="shared" si="84"/>
        <v>3.9</v>
      </c>
      <c r="AI207" s="158">
        <f t="shared" si="84"/>
        <v>3</v>
      </c>
      <c r="AJ207" s="158">
        <f t="shared" si="84"/>
        <v>3.9250000000000003</v>
      </c>
      <c r="AK207" s="158">
        <f t="shared" si="84"/>
        <v>14.142738465255382</v>
      </c>
      <c r="AL207" s="158">
        <f t="shared" si="84"/>
        <v>0.17500000000000027</v>
      </c>
    </row>
    <row r="208" spans="1:38" x14ac:dyDescent="0.3">
      <c r="A208" s="175">
        <v>2010</v>
      </c>
      <c r="B208" s="176" t="s">
        <v>13</v>
      </c>
      <c r="C208" s="177" t="s">
        <v>99</v>
      </c>
      <c r="D208" s="177" t="s">
        <v>99</v>
      </c>
      <c r="E208" s="177" t="s">
        <v>99</v>
      </c>
      <c r="F208" s="177" t="s">
        <v>99</v>
      </c>
      <c r="G208" s="177" t="s">
        <v>99</v>
      </c>
      <c r="H208" s="177" t="s">
        <v>99</v>
      </c>
      <c r="I208" s="177" t="s">
        <v>99</v>
      </c>
      <c r="J208" s="177" t="s">
        <v>99</v>
      </c>
      <c r="K208" s="177" t="s">
        <v>99</v>
      </c>
      <c r="L208" s="177" t="s">
        <v>99</v>
      </c>
      <c r="M208" s="177" t="s">
        <v>99</v>
      </c>
      <c r="N208" s="177" t="s">
        <v>230</v>
      </c>
      <c r="O208" s="158">
        <f>AVERAGE(O177,O181,O182,O184,O187,O188,O189,O190,O193,O194,O195,O197)</f>
        <v>3.125</v>
      </c>
      <c r="P208" s="158">
        <f t="shared" ref="P208:AL208" si="85">AVERAGE(P177,P181,P182,P184,P187,P188,P189,P190,P193,P194,P195,P197)</f>
        <v>2.75</v>
      </c>
      <c r="Q208" s="158">
        <f t="shared" si="85"/>
        <v>3.125</v>
      </c>
      <c r="R208" s="158">
        <f t="shared" si="85"/>
        <v>2.9916666666666667</v>
      </c>
      <c r="S208" s="158">
        <f t="shared" si="85"/>
        <v>3.75</v>
      </c>
      <c r="T208" s="158">
        <f t="shared" si="85"/>
        <v>2.9166666666666665</v>
      </c>
      <c r="U208" s="158">
        <f t="shared" si="85"/>
        <v>2.7083333333333335</v>
      </c>
      <c r="V208" s="158">
        <f t="shared" si="85"/>
        <v>3.1166666666666667</v>
      </c>
      <c r="W208" s="158">
        <f t="shared" si="85"/>
        <v>3.0416666666666665</v>
      </c>
      <c r="X208" s="158">
        <f t="shared" si="85"/>
        <v>3.1666666666666665</v>
      </c>
      <c r="Y208" s="158">
        <f t="shared" si="85"/>
        <v>3.125</v>
      </c>
      <c r="Z208" s="158">
        <f t="shared" si="85"/>
        <v>2.9583333333333335</v>
      </c>
      <c r="AA208" s="158">
        <f t="shared" si="85"/>
        <v>2.7916666666666665</v>
      </c>
      <c r="AB208" s="158">
        <f t="shared" si="85"/>
        <v>3.0166666666666662</v>
      </c>
      <c r="AC208" s="158">
        <f t="shared" si="85"/>
        <v>3.25</v>
      </c>
      <c r="AD208" s="158">
        <f t="shared" si="85"/>
        <v>3.2916666666666665</v>
      </c>
      <c r="AE208" s="158">
        <f t="shared" si="85"/>
        <v>3.2916666666666665</v>
      </c>
      <c r="AF208" s="158">
        <f t="shared" si="85"/>
        <v>2.9166666666666665</v>
      </c>
      <c r="AG208" s="158">
        <f t="shared" si="85"/>
        <v>3.0833333333333335</v>
      </c>
      <c r="AH208" s="158">
        <f t="shared" si="85"/>
        <v>3.1666666666666665</v>
      </c>
      <c r="AI208" s="158">
        <f t="shared" si="85"/>
        <v>3.375</v>
      </c>
      <c r="AJ208" s="158">
        <f t="shared" si="85"/>
        <v>3.0729166666666661</v>
      </c>
      <c r="AK208" s="158">
        <f t="shared" si="85"/>
        <v>9.9666666666666668</v>
      </c>
      <c r="AL208" s="158">
        <f t="shared" si="85"/>
        <v>1.0416666666666704E-2</v>
      </c>
    </row>
    <row r="209" spans="1:38" x14ac:dyDescent="0.3">
      <c r="A209" s="175">
        <v>2010</v>
      </c>
      <c r="B209" s="176" t="s">
        <v>14</v>
      </c>
      <c r="C209" s="177" t="s">
        <v>99</v>
      </c>
      <c r="D209" s="177" t="s">
        <v>99</v>
      </c>
      <c r="E209" s="177" t="s">
        <v>99</v>
      </c>
      <c r="F209" s="177" t="s">
        <v>99</v>
      </c>
      <c r="G209" s="177" t="s">
        <v>99</v>
      </c>
      <c r="H209" s="177" t="s">
        <v>99</v>
      </c>
      <c r="I209" s="177" t="s">
        <v>99</v>
      </c>
      <c r="J209" s="177" t="s">
        <v>99</v>
      </c>
      <c r="K209" s="177" t="s">
        <v>99</v>
      </c>
      <c r="L209" s="177" t="s">
        <v>99</v>
      </c>
      <c r="M209" s="177" t="s">
        <v>99</v>
      </c>
      <c r="N209" s="177" t="s">
        <v>231</v>
      </c>
      <c r="O209" s="158">
        <f>AVERAGE(O173,O174,O180,O185,O191)</f>
        <v>4.2</v>
      </c>
      <c r="P209" s="158">
        <f t="shared" ref="P209:AL209" si="86">AVERAGE(P173,P174,P180,P185,P191)</f>
        <v>3.8</v>
      </c>
      <c r="Q209" s="158">
        <f t="shared" si="86"/>
        <v>3.8</v>
      </c>
      <c r="R209" s="158">
        <f t="shared" si="86"/>
        <v>3.9200000000000004</v>
      </c>
      <c r="S209" s="158">
        <f t="shared" si="86"/>
        <v>3.7</v>
      </c>
      <c r="T209" s="158">
        <f t="shared" si="86"/>
        <v>3.6</v>
      </c>
      <c r="U209" s="158">
        <f t="shared" si="86"/>
        <v>3.5</v>
      </c>
      <c r="V209" s="158">
        <f t="shared" si="86"/>
        <v>3.6</v>
      </c>
      <c r="W209" s="158">
        <f t="shared" si="86"/>
        <v>4</v>
      </c>
      <c r="X209" s="158">
        <f t="shared" si="86"/>
        <v>4.2</v>
      </c>
      <c r="Y209" s="158">
        <f t="shared" si="86"/>
        <v>4.0999999999999996</v>
      </c>
      <c r="Z209" s="158">
        <f t="shared" si="86"/>
        <v>3.8</v>
      </c>
      <c r="AA209" s="158">
        <f t="shared" si="86"/>
        <v>4.0999999999999996</v>
      </c>
      <c r="AB209" s="158">
        <f t="shared" si="86"/>
        <v>4.04</v>
      </c>
      <c r="AC209" s="158">
        <f t="shared" si="86"/>
        <v>3.8</v>
      </c>
      <c r="AD209" s="158">
        <f t="shared" si="86"/>
        <v>3.9</v>
      </c>
      <c r="AE209" s="158">
        <f t="shared" si="86"/>
        <v>4.2</v>
      </c>
      <c r="AF209" s="158">
        <f t="shared" si="86"/>
        <v>3.9</v>
      </c>
      <c r="AG209" s="158">
        <f t="shared" si="86"/>
        <v>3.6</v>
      </c>
      <c r="AH209" s="158">
        <f t="shared" si="86"/>
        <v>3.88</v>
      </c>
      <c r="AI209" s="158">
        <f t="shared" si="86"/>
        <v>3.4</v>
      </c>
      <c r="AJ209" s="158">
        <f t="shared" si="86"/>
        <v>3.8600000000000003</v>
      </c>
      <c r="AK209" s="158">
        <f t="shared" si="86"/>
        <v>14.392133580360348</v>
      </c>
      <c r="AL209" s="158">
        <f t="shared" si="86"/>
        <v>0.13499999999999979</v>
      </c>
    </row>
    <row r="210" spans="1:38" x14ac:dyDescent="0.3">
      <c r="A210" s="175">
        <v>2010</v>
      </c>
      <c r="B210" s="176" t="s">
        <v>15</v>
      </c>
      <c r="C210" s="177" t="s">
        <v>99</v>
      </c>
      <c r="D210" s="177" t="s">
        <v>99</v>
      </c>
      <c r="E210" s="177" t="s">
        <v>99</v>
      </c>
      <c r="F210" s="177" t="s">
        <v>99</v>
      </c>
      <c r="G210" s="177" t="s">
        <v>99</v>
      </c>
      <c r="H210" s="177" t="s">
        <v>99</v>
      </c>
      <c r="I210" s="177" t="s">
        <v>99</v>
      </c>
      <c r="J210" s="177" t="s">
        <v>99</v>
      </c>
      <c r="K210" s="177" t="s">
        <v>99</v>
      </c>
      <c r="L210" s="177" t="s">
        <v>99</v>
      </c>
      <c r="M210" s="177" t="s">
        <v>99</v>
      </c>
      <c r="N210" s="177" t="s">
        <v>232</v>
      </c>
      <c r="O210" s="158">
        <f>AVERAGE(O175,O179,O198)</f>
        <v>4.5</v>
      </c>
      <c r="P210" s="158">
        <f t="shared" ref="P210:AL210" si="87">AVERAGE(P175,P179,P198)</f>
        <v>4.166666666666667</v>
      </c>
      <c r="Q210" s="158">
        <f t="shared" si="87"/>
        <v>4.166666666666667</v>
      </c>
      <c r="R210" s="158">
        <f t="shared" si="87"/>
        <v>4.3</v>
      </c>
      <c r="S210" s="158">
        <f t="shared" si="87"/>
        <v>4</v>
      </c>
      <c r="T210" s="158">
        <f t="shared" si="87"/>
        <v>4.166666666666667</v>
      </c>
      <c r="U210" s="158">
        <f t="shared" si="87"/>
        <v>3.6666666666666665</v>
      </c>
      <c r="V210" s="158">
        <f t="shared" si="87"/>
        <v>3.9666666666666668</v>
      </c>
      <c r="W210" s="158">
        <f t="shared" si="87"/>
        <v>4.166666666666667</v>
      </c>
      <c r="X210" s="158">
        <f t="shared" si="87"/>
        <v>4.666666666666667</v>
      </c>
      <c r="Y210" s="158">
        <f t="shared" si="87"/>
        <v>4.5</v>
      </c>
      <c r="Z210" s="158">
        <f t="shared" si="87"/>
        <v>3.8333333333333335</v>
      </c>
      <c r="AA210" s="158">
        <f t="shared" si="87"/>
        <v>4</v>
      </c>
      <c r="AB210" s="158">
        <f t="shared" si="87"/>
        <v>4.2333333333333334</v>
      </c>
      <c r="AC210" s="158">
        <f t="shared" si="87"/>
        <v>4</v>
      </c>
      <c r="AD210" s="158">
        <f t="shared" si="87"/>
        <v>4.166666666666667</v>
      </c>
      <c r="AE210" s="158">
        <f t="shared" si="87"/>
        <v>3.8333333333333335</v>
      </c>
      <c r="AF210" s="158">
        <f t="shared" si="87"/>
        <v>3.8333333333333335</v>
      </c>
      <c r="AG210" s="158">
        <f t="shared" si="87"/>
        <v>3.6666666666666665</v>
      </c>
      <c r="AH210" s="158">
        <f t="shared" si="87"/>
        <v>3.9</v>
      </c>
      <c r="AI210" s="158">
        <f t="shared" si="87"/>
        <v>3.6666666666666665</v>
      </c>
      <c r="AJ210" s="158">
        <f t="shared" si="87"/>
        <v>4.1000000000000005</v>
      </c>
      <c r="AK210" s="158">
        <f t="shared" si="87"/>
        <v>15.599210255378219</v>
      </c>
      <c r="AL210" s="158">
        <f t="shared" si="87"/>
        <v>0.10833333333333324</v>
      </c>
    </row>
    <row r="211" spans="1:38" x14ac:dyDescent="0.3">
      <c r="A211" s="112">
        <v>2011</v>
      </c>
      <c r="B211" s="114" t="s">
        <v>111</v>
      </c>
      <c r="C211" s="107" t="s">
        <v>67</v>
      </c>
      <c r="D211" s="107" t="s">
        <v>67</v>
      </c>
      <c r="E211" s="107" t="s">
        <v>67</v>
      </c>
      <c r="F211" s="107" t="s">
        <v>67</v>
      </c>
      <c r="G211" s="107" t="s">
        <v>67</v>
      </c>
      <c r="H211" s="107" t="s">
        <v>67</v>
      </c>
      <c r="I211" s="107" t="s">
        <v>67</v>
      </c>
      <c r="J211" s="107" t="s">
        <v>67</v>
      </c>
      <c r="K211" s="107" t="s">
        <v>67</v>
      </c>
      <c r="L211" s="107" t="s">
        <v>67</v>
      </c>
      <c r="M211" s="113" t="s">
        <v>67</v>
      </c>
      <c r="N211" s="107" t="s">
        <v>11</v>
      </c>
      <c r="O211" s="139">
        <v>3.5</v>
      </c>
      <c r="P211" s="139">
        <v>3.5</v>
      </c>
      <c r="Q211" s="139">
        <v>3.5</v>
      </c>
      <c r="R211" s="139">
        <v>3.5</v>
      </c>
      <c r="S211" s="139">
        <v>3</v>
      </c>
      <c r="T211" s="139">
        <v>2</v>
      </c>
      <c r="U211" s="139">
        <v>2.5</v>
      </c>
      <c r="V211" s="139">
        <v>2.5</v>
      </c>
      <c r="W211" s="139">
        <v>2</v>
      </c>
      <c r="X211" s="139">
        <v>3</v>
      </c>
      <c r="Y211" s="139">
        <v>3</v>
      </c>
      <c r="Z211" s="139">
        <v>2.5</v>
      </c>
      <c r="AA211" s="139">
        <v>2</v>
      </c>
      <c r="AB211" s="139">
        <v>2.5</v>
      </c>
      <c r="AC211" s="139">
        <v>1.5</v>
      </c>
      <c r="AD211" s="139">
        <v>3.5</v>
      </c>
      <c r="AE211" s="139">
        <v>3.5</v>
      </c>
      <c r="AF211" s="139">
        <v>2.5</v>
      </c>
      <c r="AG211" s="139">
        <v>2.5</v>
      </c>
      <c r="AH211" s="139">
        <v>2.7</v>
      </c>
      <c r="AI211" s="139">
        <v>3</v>
      </c>
      <c r="AJ211" s="106">
        <f t="shared" si="71"/>
        <v>2.8</v>
      </c>
      <c r="AK211" s="140">
        <f>INDEX([23]CPA2011!$X:$X,MATCH(B211,[23]CPA2011!$A:$A,0),1)</f>
        <v>7.7823097097480058</v>
      </c>
      <c r="AL211" s="139">
        <f>$AJ211-(_xlfn.XLOOKUP($B211,$B$171:$B$205,$AJ$171:$AJ$205,"",0))</f>
        <v>-5.0000000000000266E-2</v>
      </c>
    </row>
    <row r="212" spans="1:38" x14ac:dyDescent="0.3">
      <c r="A212" s="112">
        <v>2011</v>
      </c>
      <c r="B212" s="114" t="s">
        <v>57</v>
      </c>
      <c r="C212" s="107" t="s">
        <v>58</v>
      </c>
      <c r="D212" s="107" t="s">
        <v>58</v>
      </c>
      <c r="E212" s="107" t="s">
        <v>59</v>
      </c>
      <c r="F212" s="107" t="s">
        <v>59</v>
      </c>
      <c r="G212" s="107" t="s">
        <v>60</v>
      </c>
      <c r="H212" s="107" t="s">
        <v>60</v>
      </c>
      <c r="I212" s="107" t="s">
        <v>60</v>
      </c>
      <c r="J212" s="107" t="s">
        <v>61</v>
      </c>
      <c r="K212" s="107" t="s">
        <v>62</v>
      </c>
      <c r="L212" s="107" t="s">
        <v>63</v>
      </c>
      <c r="M212" s="113" t="s">
        <v>63</v>
      </c>
      <c r="N212" s="107" t="s">
        <v>11</v>
      </c>
      <c r="O212" s="139">
        <v>4</v>
      </c>
      <c r="P212" s="139">
        <v>5</v>
      </c>
      <c r="Q212" s="139">
        <v>5</v>
      </c>
      <c r="R212" s="139">
        <v>4.666666666666667</v>
      </c>
      <c r="S212" s="139">
        <v>5</v>
      </c>
      <c r="T212" s="139">
        <v>4.5</v>
      </c>
      <c r="U212" s="139">
        <v>4.5</v>
      </c>
      <c r="V212" s="139">
        <v>4.666666666666667</v>
      </c>
      <c r="W212" s="139">
        <v>4.5</v>
      </c>
      <c r="X212" s="139">
        <v>5</v>
      </c>
      <c r="Y212" s="139">
        <v>4.5</v>
      </c>
      <c r="Z212" s="139">
        <v>5</v>
      </c>
      <c r="AA212" s="139">
        <v>3.5</v>
      </c>
      <c r="AB212" s="139">
        <v>4.5</v>
      </c>
      <c r="AC212" s="139">
        <v>3.5</v>
      </c>
      <c r="AD212" s="139">
        <v>4.5</v>
      </c>
      <c r="AE212" s="139">
        <v>4.5</v>
      </c>
      <c r="AF212" s="139">
        <v>4.5</v>
      </c>
      <c r="AG212" s="139">
        <v>3</v>
      </c>
      <c r="AH212" s="139">
        <v>4</v>
      </c>
      <c r="AI212" s="139">
        <v>3.5</v>
      </c>
      <c r="AJ212" s="106">
        <f t="shared" si="71"/>
        <v>4.4583333333333339</v>
      </c>
      <c r="AK212" s="140">
        <f>INDEX([23]CPA2011!$X:$X,MATCH(B212,[23]CPA2011!$A:$A,0),1)</f>
        <v>16.980259213829477</v>
      </c>
      <c r="AL212" s="139">
        <f t="shared" ref="AL212:AL245" si="88">$AJ212-(_xlfn.XLOOKUP($B212,$B$171:$B$205,$AJ$171:$AJ$205,"",0))</f>
        <v>-6.666666666666643E-2</v>
      </c>
    </row>
    <row r="213" spans="1:38" x14ac:dyDescent="0.3">
      <c r="A213" s="112">
        <v>2011</v>
      </c>
      <c r="B213" s="114" t="s">
        <v>65</v>
      </c>
      <c r="C213" s="107" t="s">
        <v>59</v>
      </c>
      <c r="D213" s="107" t="s">
        <v>59</v>
      </c>
      <c r="E213" s="107" t="s">
        <v>59</v>
      </c>
      <c r="F213" s="107" t="s">
        <v>59</v>
      </c>
      <c r="G213" s="107" t="s">
        <v>60</v>
      </c>
      <c r="H213" s="107" t="s">
        <v>60</v>
      </c>
      <c r="I213" s="107" t="s">
        <v>60</v>
      </c>
      <c r="J213" s="107" t="s">
        <v>60</v>
      </c>
      <c r="K213" s="107" t="s">
        <v>60</v>
      </c>
      <c r="L213" s="107" t="s">
        <v>60</v>
      </c>
      <c r="M213" s="113" t="s">
        <v>60</v>
      </c>
      <c r="N213" s="141" t="s">
        <v>14</v>
      </c>
      <c r="O213" s="139">
        <v>4.5</v>
      </c>
      <c r="P213" s="139">
        <v>4</v>
      </c>
      <c r="Q213" s="139">
        <v>4.5</v>
      </c>
      <c r="R213" s="139">
        <v>4.333333333333333</v>
      </c>
      <c r="S213" s="139">
        <v>3</v>
      </c>
      <c r="T213" s="139">
        <v>4</v>
      </c>
      <c r="U213" s="139">
        <v>3</v>
      </c>
      <c r="V213" s="139">
        <v>3.3333333333333335</v>
      </c>
      <c r="W213" s="139">
        <v>4</v>
      </c>
      <c r="X213" s="139">
        <v>4.5</v>
      </c>
      <c r="Y213" s="139">
        <v>4</v>
      </c>
      <c r="Z213" s="139">
        <v>4</v>
      </c>
      <c r="AA213" s="139">
        <v>4</v>
      </c>
      <c r="AB213" s="139">
        <v>4.0999999999999996</v>
      </c>
      <c r="AC213" s="139">
        <v>4</v>
      </c>
      <c r="AD213" s="139">
        <v>4</v>
      </c>
      <c r="AE213" s="139">
        <v>4</v>
      </c>
      <c r="AF213" s="139">
        <v>3.5</v>
      </c>
      <c r="AG213" s="139">
        <v>4</v>
      </c>
      <c r="AH213" s="139">
        <v>3.9</v>
      </c>
      <c r="AI213" s="139">
        <v>4.5</v>
      </c>
      <c r="AJ213" s="106">
        <f t="shared" si="71"/>
        <v>3.9166666666666665</v>
      </c>
      <c r="AK213" s="140">
        <f>INDEX([23]CPA2011!$X:$X,MATCH(B213,[23]CPA2011!$A:$A,0),1)</f>
        <v>15.940461779379577</v>
      </c>
      <c r="AL213" s="139">
        <f t="shared" si="88"/>
        <v>4.1666666666666519E-2</v>
      </c>
    </row>
    <row r="214" spans="1:38" x14ac:dyDescent="0.3">
      <c r="A214" s="112">
        <v>2011</v>
      </c>
      <c r="B214" s="114" t="s">
        <v>66</v>
      </c>
      <c r="C214" s="107" t="s">
        <v>67</v>
      </c>
      <c r="D214" s="107" t="s">
        <v>67</v>
      </c>
      <c r="E214" s="107" t="s">
        <v>67</v>
      </c>
      <c r="F214" s="107" t="s">
        <v>67</v>
      </c>
      <c r="G214" s="107" t="s">
        <v>67</v>
      </c>
      <c r="H214" s="107" t="s">
        <v>67</v>
      </c>
      <c r="I214" s="107" t="s">
        <v>67</v>
      </c>
      <c r="J214" s="107" t="s">
        <v>67</v>
      </c>
      <c r="K214" s="107" t="s">
        <v>67</v>
      </c>
      <c r="L214" s="107" t="s">
        <v>67</v>
      </c>
      <c r="M214" s="113" t="s">
        <v>67</v>
      </c>
      <c r="N214" s="141" t="s">
        <v>14</v>
      </c>
      <c r="O214" s="139">
        <v>4.5</v>
      </c>
      <c r="P214" s="139">
        <v>4.5</v>
      </c>
      <c r="Q214" s="139">
        <v>4.5</v>
      </c>
      <c r="R214" s="139">
        <v>4.5</v>
      </c>
      <c r="S214" s="139">
        <v>4</v>
      </c>
      <c r="T214" s="139">
        <v>3</v>
      </c>
      <c r="U214" s="139">
        <v>3.5</v>
      </c>
      <c r="V214" s="139">
        <v>3.5</v>
      </c>
      <c r="W214" s="139">
        <v>4.5</v>
      </c>
      <c r="X214" s="139">
        <v>4</v>
      </c>
      <c r="Y214" s="139">
        <v>4.5</v>
      </c>
      <c r="Z214" s="139">
        <v>4</v>
      </c>
      <c r="AA214" s="139">
        <v>5</v>
      </c>
      <c r="AB214" s="139">
        <v>4.4000000000000004</v>
      </c>
      <c r="AC214" s="139">
        <v>4.5</v>
      </c>
      <c r="AD214" s="139">
        <v>4.5</v>
      </c>
      <c r="AE214" s="139">
        <v>5</v>
      </c>
      <c r="AF214" s="139">
        <v>5</v>
      </c>
      <c r="AG214" s="139">
        <v>4.5</v>
      </c>
      <c r="AH214" s="139">
        <v>4.7</v>
      </c>
      <c r="AI214" s="139">
        <v>3.5</v>
      </c>
      <c r="AJ214" s="106">
        <f t="shared" si="71"/>
        <v>4.2750000000000004</v>
      </c>
      <c r="AK214" s="140">
        <f>INDEX([23]CPA2011!$X:$X,MATCH(B214,[23]CPA2011!$A:$A,0),1)</f>
        <v>18.481132152947687</v>
      </c>
      <c r="AL214" s="139">
        <f t="shared" si="88"/>
        <v>0</v>
      </c>
    </row>
    <row r="215" spans="1:38" x14ac:dyDescent="0.3">
      <c r="A215" s="112">
        <v>2011</v>
      </c>
      <c r="B215" s="114" t="s">
        <v>68</v>
      </c>
      <c r="C215" s="107" t="s">
        <v>67</v>
      </c>
      <c r="D215" s="107" t="s">
        <v>67</v>
      </c>
      <c r="E215" s="107" t="s">
        <v>67</v>
      </c>
      <c r="F215" s="107" t="s">
        <v>67</v>
      </c>
      <c r="G215" s="107" t="s">
        <v>67</v>
      </c>
      <c r="H215" s="107" t="s">
        <v>67</v>
      </c>
      <c r="I215" s="107" t="s">
        <v>67</v>
      </c>
      <c r="J215" s="107" t="s">
        <v>67</v>
      </c>
      <c r="K215" s="107" t="s">
        <v>67</v>
      </c>
      <c r="L215" s="107" t="s">
        <v>67</v>
      </c>
      <c r="M215" s="113" t="s">
        <v>67</v>
      </c>
      <c r="N215" s="107" t="s">
        <v>15</v>
      </c>
      <c r="O215" s="139">
        <v>4.5</v>
      </c>
      <c r="P215" s="139">
        <v>4</v>
      </c>
      <c r="Q215" s="139">
        <v>4.5</v>
      </c>
      <c r="R215" s="139">
        <v>4.333333333333333</v>
      </c>
      <c r="S215" s="139">
        <v>4</v>
      </c>
      <c r="T215" s="139">
        <v>4</v>
      </c>
      <c r="U215" s="139">
        <v>3.5</v>
      </c>
      <c r="V215" s="139">
        <v>3.8333333333333335</v>
      </c>
      <c r="W215" s="139">
        <v>4</v>
      </c>
      <c r="X215" s="139">
        <v>4.5</v>
      </c>
      <c r="Y215" s="139">
        <v>4.5</v>
      </c>
      <c r="Z215" s="139">
        <v>3.5</v>
      </c>
      <c r="AA215" s="139">
        <v>3.5</v>
      </c>
      <c r="AB215" s="139">
        <v>4</v>
      </c>
      <c r="AC215" s="139">
        <v>3.5</v>
      </c>
      <c r="AD215" s="139">
        <v>4</v>
      </c>
      <c r="AE215" s="139">
        <v>4</v>
      </c>
      <c r="AF215" s="139">
        <v>3.5</v>
      </c>
      <c r="AG215" s="139">
        <v>4</v>
      </c>
      <c r="AH215" s="139">
        <v>3.8</v>
      </c>
      <c r="AI215" s="139">
        <v>3.5</v>
      </c>
      <c r="AJ215" s="106">
        <f t="shared" si="71"/>
        <v>3.9916666666666663</v>
      </c>
      <c r="AK215" s="140">
        <f>INDEX([23]CPA2011!$X:$X,MATCH(B215,[23]CPA2011!$A:$A,0),1)</f>
        <v>14.744812640755386</v>
      </c>
      <c r="AL215" s="139">
        <f t="shared" si="88"/>
        <v>1.6666666666666607E-2</v>
      </c>
    </row>
    <row r="216" spans="1:38" x14ac:dyDescent="0.3">
      <c r="A216" s="112">
        <v>2011</v>
      </c>
      <c r="B216" s="114" t="s">
        <v>110</v>
      </c>
      <c r="C216" s="107" t="s">
        <v>58</v>
      </c>
      <c r="D216" s="107" t="s">
        <v>58</v>
      </c>
      <c r="E216" s="107" t="s">
        <v>58</v>
      </c>
      <c r="F216" s="107" t="s">
        <v>59</v>
      </c>
      <c r="G216" s="107" t="s">
        <v>60</v>
      </c>
      <c r="H216" s="107" t="s">
        <v>60</v>
      </c>
      <c r="I216" s="107" t="s">
        <v>60</v>
      </c>
      <c r="J216" s="107" t="s">
        <v>61</v>
      </c>
      <c r="K216" s="107" t="s">
        <v>62</v>
      </c>
      <c r="L216" s="107" t="s">
        <v>63</v>
      </c>
      <c r="M216" s="113" t="s">
        <v>63</v>
      </c>
      <c r="N216" s="107" t="s">
        <v>11</v>
      </c>
      <c r="O216" s="139">
        <v>4.5</v>
      </c>
      <c r="P216" s="139">
        <v>4.5</v>
      </c>
      <c r="Q216" s="139">
        <v>4.5</v>
      </c>
      <c r="R216" s="139">
        <v>4.5</v>
      </c>
      <c r="S216" s="139">
        <v>5.5</v>
      </c>
      <c r="T216" s="139">
        <v>4</v>
      </c>
      <c r="U216" s="139">
        <v>5.5</v>
      </c>
      <c r="V216" s="139">
        <v>5</v>
      </c>
      <c r="W216" s="139">
        <v>4.5</v>
      </c>
      <c r="X216" s="139">
        <v>5</v>
      </c>
      <c r="Y216" s="139">
        <v>5</v>
      </c>
      <c r="Z216" s="139">
        <v>4.5</v>
      </c>
      <c r="AA216" s="139">
        <v>3</v>
      </c>
      <c r="AB216" s="139">
        <v>4.4000000000000004</v>
      </c>
      <c r="AC216" s="139">
        <v>4</v>
      </c>
      <c r="AD216" s="139">
        <v>5</v>
      </c>
      <c r="AE216" s="139">
        <v>5.5</v>
      </c>
      <c r="AF216" s="139">
        <v>4.5</v>
      </c>
      <c r="AG216" s="139">
        <v>4</v>
      </c>
      <c r="AH216" s="139">
        <v>4.5999999999999996</v>
      </c>
      <c r="AI216" s="139">
        <v>3.5</v>
      </c>
      <c r="AJ216" s="106">
        <f t="shared" si="71"/>
        <v>4.625</v>
      </c>
      <c r="AK216" s="140">
        <f>INDEX([23]CPA2011!$X:$X,MATCH(B216,[23]CPA2011!$A:$A,0),1)</f>
        <v>19.593125796927364</v>
      </c>
      <c r="AL216" s="139">
        <f t="shared" si="88"/>
        <v>9.9999999999999645E-2</v>
      </c>
    </row>
    <row r="217" spans="1:38" x14ac:dyDescent="0.3">
      <c r="A217" s="112">
        <v>2011</v>
      </c>
      <c r="B217" s="114" t="s">
        <v>76</v>
      </c>
      <c r="C217" s="107" t="s">
        <v>67</v>
      </c>
      <c r="D217" s="107" t="s">
        <v>67</v>
      </c>
      <c r="E217" s="107" t="s">
        <v>67</v>
      </c>
      <c r="F217" s="107" t="s">
        <v>67</v>
      </c>
      <c r="G217" s="107" t="s">
        <v>67</v>
      </c>
      <c r="H217" s="107" t="s">
        <v>67</v>
      </c>
      <c r="I217" s="107" t="s">
        <v>67</v>
      </c>
      <c r="J217" s="107" t="s">
        <v>67</v>
      </c>
      <c r="K217" s="107" t="s">
        <v>67</v>
      </c>
      <c r="L217" s="107" t="s">
        <v>67</v>
      </c>
      <c r="M217" s="113" t="s">
        <v>67</v>
      </c>
      <c r="N217" s="113" t="s">
        <v>13</v>
      </c>
      <c r="O217" s="139">
        <v>2</v>
      </c>
      <c r="P217" s="139">
        <v>2</v>
      </c>
      <c r="Q217" s="139">
        <v>3.5</v>
      </c>
      <c r="R217" s="139">
        <v>2.5</v>
      </c>
      <c r="S217" s="139">
        <v>2.5</v>
      </c>
      <c r="T217" s="139">
        <v>3</v>
      </c>
      <c r="U217" s="139">
        <v>2.5</v>
      </c>
      <c r="V217" s="139">
        <v>2.6666666666666665</v>
      </c>
      <c r="W217" s="139">
        <v>3</v>
      </c>
      <c r="X217" s="139">
        <v>2.5</v>
      </c>
      <c r="Y217" s="139">
        <v>3</v>
      </c>
      <c r="Z217" s="139">
        <v>3</v>
      </c>
      <c r="AA217" s="139">
        <v>3</v>
      </c>
      <c r="AB217" s="139">
        <v>2.9</v>
      </c>
      <c r="AC217" s="139">
        <v>3</v>
      </c>
      <c r="AD217" s="139">
        <v>2</v>
      </c>
      <c r="AE217" s="139">
        <v>3</v>
      </c>
      <c r="AF217" s="139">
        <v>2.5</v>
      </c>
      <c r="AG217" s="139">
        <v>3</v>
      </c>
      <c r="AH217" s="139">
        <v>2.7</v>
      </c>
      <c r="AI217" s="139">
        <v>3.5</v>
      </c>
      <c r="AJ217" s="106">
        <f t="shared" si="71"/>
        <v>2.6916666666666664</v>
      </c>
      <c r="AK217" s="140">
        <v>7.8575142452502753</v>
      </c>
      <c r="AL217" s="139">
        <f t="shared" si="88"/>
        <v>-5.833333333333357E-2</v>
      </c>
    </row>
    <row r="218" spans="1:38" x14ac:dyDescent="0.3">
      <c r="A218" s="112">
        <v>2011</v>
      </c>
      <c r="B218" s="114" t="s">
        <v>77</v>
      </c>
      <c r="C218" s="107" t="s">
        <v>67</v>
      </c>
      <c r="D218" s="107" t="s">
        <v>67</v>
      </c>
      <c r="E218" s="107" t="s">
        <v>67</v>
      </c>
      <c r="F218" s="107" t="s">
        <v>67</v>
      </c>
      <c r="G218" s="107" t="s">
        <v>67</v>
      </c>
      <c r="H218" s="107" t="s">
        <v>67</v>
      </c>
      <c r="I218" s="107" t="s">
        <v>67</v>
      </c>
      <c r="J218" s="107" t="s">
        <v>67</v>
      </c>
      <c r="K218" s="107" t="s">
        <v>67</v>
      </c>
      <c r="L218" s="107" t="s">
        <v>67</v>
      </c>
      <c r="M218" s="113" t="s">
        <v>67</v>
      </c>
      <c r="N218" s="107" t="s">
        <v>11</v>
      </c>
      <c r="O218" s="139">
        <v>4.5</v>
      </c>
      <c r="P218" s="139">
        <v>3.5</v>
      </c>
      <c r="Q218" s="139">
        <v>4.5</v>
      </c>
      <c r="R218" s="139">
        <v>4.166666666666667</v>
      </c>
      <c r="S218" s="139">
        <v>5</v>
      </c>
      <c r="T218" s="139">
        <v>3.5</v>
      </c>
      <c r="U218" s="139">
        <v>4</v>
      </c>
      <c r="V218" s="139">
        <v>4.166666666666667</v>
      </c>
      <c r="W218" s="139">
        <v>5</v>
      </c>
      <c r="X218" s="139">
        <v>4</v>
      </c>
      <c r="Y218" s="139">
        <v>4.5</v>
      </c>
      <c r="Z218" s="139">
        <v>4.5</v>
      </c>
      <c r="AA218" s="139">
        <v>4</v>
      </c>
      <c r="AB218" s="139">
        <v>4.4000000000000004</v>
      </c>
      <c r="AC218" s="139">
        <v>3</v>
      </c>
      <c r="AD218" s="139">
        <v>3.5</v>
      </c>
      <c r="AE218" s="139">
        <v>3.5</v>
      </c>
      <c r="AF218" s="139">
        <v>3.5</v>
      </c>
      <c r="AG218" s="139">
        <v>3.5</v>
      </c>
      <c r="AH218" s="139">
        <v>3.4</v>
      </c>
      <c r="AI218" s="139">
        <v>3.5</v>
      </c>
      <c r="AJ218" s="106">
        <f t="shared" si="71"/>
        <v>4.0333333333333332</v>
      </c>
      <c r="AK218" s="140">
        <v>13.619900278031691</v>
      </c>
      <c r="AL218" s="139">
        <f t="shared" si="88"/>
        <v>0.15833333333333321</v>
      </c>
    </row>
    <row r="219" spans="1:38" x14ac:dyDescent="0.3">
      <c r="A219" s="112">
        <v>2011</v>
      </c>
      <c r="B219" s="114" t="s">
        <v>223</v>
      </c>
      <c r="C219" s="107" t="s">
        <v>67</v>
      </c>
      <c r="D219" s="107" t="s">
        <v>67</v>
      </c>
      <c r="E219" s="107" t="s">
        <v>67</v>
      </c>
      <c r="F219" s="107" t="s">
        <v>67</v>
      </c>
      <c r="G219" s="107" t="s">
        <v>67</v>
      </c>
      <c r="H219" s="107" t="s">
        <v>67</v>
      </c>
      <c r="I219" s="107" t="s">
        <v>67</v>
      </c>
      <c r="J219" s="107" t="s">
        <v>67</v>
      </c>
      <c r="K219" s="107" t="s">
        <v>67</v>
      </c>
      <c r="L219" s="107" t="s">
        <v>67</v>
      </c>
      <c r="M219" s="113" t="s">
        <v>67</v>
      </c>
      <c r="N219" s="107" t="s">
        <v>15</v>
      </c>
      <c r="O219" s="139">
        <v>4.5</v>
      </c>
      <c r="P219" s="139">
        <v>4</v>
      </c>
      <c r="Q219" s="139">
        <v>4</v>
      </c>
      <c r="R219" s="139">
        <v>4.166666666666667</v>
      </c>
      <c r="S219" s="139">
        <v>4</v>
      </c>
      <c r="T219" s="139">
        <v>3.5</v>
      </c>
      <c r="U219" s="139">
        <v>3.5</v>
      </c>
      <c r="V219" s="139">
        <v>3.6666666666666665</v>
      </c>
      <c r="W219" s="139">
        <v>4</v>
      </c>
      <c r="X219" s="139">
        <v>4.5</v>
      </c>
      <c r="Y219" s="139">
        <v>4.5</v>
      </c>
      <c r="Z219" s="139">
        <v>3.5</v>
      </c>
      <c r="AA219" s="139">
        <v>4</v>
      </c>
      <c r="AB219" s="139">
        <v>4.0999999999999996</v>
      </c>
      <c r="AC219" s="139">
        <v>4</v>
      </c>
      <c r="AD219" s="139">
        <v>4</v>
      </c>
      <c r="AE219" s="139">
        <v>3.5</v>
      </c>
      <c r="AF219" s="139">
        <v>4</v>
      </c>
      <c r="AG219" s="139">
        <v>3.5</v>
      </c>
      <c r="AH219" s="139">
        <v>3.8</v>
      </c>
      <c r="AI219" s="139">
        <v>4</v>
      </c>
      <c r="AJ219" s="106">
        <f t="shared" si="71"/>
        <v>3.9333333333333336</v>
      </c>
      <c r="AK219" s="140">
        <v>15.140839510662307</v>
      </c>
      <c r="AL219" s="139">
        <f t="shared" si="88"/>
        <v>-1.6666666666666607E-2</v>
      </c>
    </row>
    <row r="220" spans="1:38" x14ac:dyDescent="0.3">
      <c r="A220" s="112">
        <v>2011</v>
      </c>
      <c r="B220" s="114" t="s">
        <v>79</v>
      </c>
      <c r="C220" s="107" t="s">
        <v>67</v>
      </c>
      <c r="D220" s="107" t="s">
        <v>67</v>
      </c>
      <c r="E220" s="107" t="s">
        <v>67</v>
      </c>
      <c r="F220" s="107" t="s">
        <v>67</v>
      </c>
      <c r="G220" s="107" t="s">
        <v>67</v>
      </c>
      <c r="H220" s="107" t="s">
        <v>67</v>
      </c>
      <c r="I220" s="107" t="s">
        <v>67</v>
      </c>
      <c r="J220" s="107" t="s">
        <v>67</v>
      </c>
      <c r="K220" s="107" t="s">
        <v>67</v>
      </c>
      <c r="L220" s="107" t="s">
        <v>67</v>
      </c>
      <c r="M220" s="113" t="s">
        <v>67</v>
      </c>
      <c r="N220" s="141" t="s">
        <v>14</v>
      </c>
      <c r="O220" s="139">
        <v>4</v>
      </c>
      <c r="P220" s="139">
        <v>3.5</v>
      </c>
      <c r="Q220" s="139">
        <v>3</v>
      </c>
      <c r="R220" s="139">
        <v>3.5</v>
      </c>
      <c r="S220" s="139">
        <v>3.5</v>
      </c>
      <c r="T220" s="139">
        <v>3</v>
      </c>
      <c r="U220" s="139">
        <v>4</v>
      </c>
      <c r="V220" s="139">
        <v>3.5</v>
      </c>
      <c r="W220" s="139">
        <v>3.5</v>
      </c>
      <c r="X220" s="139">
        <v>4</v>
      </c>
      <c r="Y220" s="139">
        <v>4</v>
      </c>
      <c r="Z220" s="139">
        <v>3.5</v>
      </c>
      <c r="AA220" s="139">
        <v>3.5</v>
      </c>
      <c r="AB220" s="139">
        <v>3.7</v>
      </c>
      <c r="AC220" s="139">
        <v>4</v>
      </c>
      <c r="AD220" s="139">
        <v>3</v>
      </c>
      <c r="AE220" s="139">
        <v>4</v>
      </c>
      <c r="AF220" s="139">
        <v>4</v>
      </c>
      <c r="AG220" s="139">
        <v>3</v>
      </c>
      <c r="AH220" s="139">
        <v>3.6</v>
      </c>
      <c r="AI220" s="139">
        <v>4.5</v>
      </c>
      <c r="AJ220" s="106">
        <f t="shared" si="71"/>
        <v>3.5749999999999997</v>
      </c>
      <c r="AK220" s="140">
        <v>13.767339462252496</v>
      </c>
      <c r="AL220" s="139">
        <f t="shared" si="88"/>
        <v>0</v>
      </c>
    </row>
    <row r="221" spans="1:38" x14ac:dyDescent="0.3">
      <c r="A221" s="112">
        <v>2011</v>
      </c>
      <c r="B221" s="114" t="s">
        <v>80</v>
      </c>
      <c r="C221" s="107" t="s">
        <v>59</v>
      </c>
      <c r="D221" s="107" t="s">
        <v>59</v>
      </c>
      <c r="E221" s="107" t="s">
        <v>59</v>
      </c>
      <c r="F221" s="107" t="s">
        <v>59</v>
      </c>
      <c r="G221" s="107" t="s">
        <v>60</v>
      </c>
      <c r="H221" s="107" t="s">
        <v>60</v>
      </c>
      <c r="I221" s="107" t="s">
        <v>67</v>
      </c>
      <c r="J221" s="107" t="s">
        <v>67</v>
      </c>
      <c r="K221" s="107" t="s">
        <v>67</v>
      </c>
      <c r="L221" s="107" t="s">
        <v>67</v>
      </c>
      <c r="M221" s="113" t="s">
        <v>67</v>
      </c>
      <c r="N221" s="113" t="s">
        <v>13</v>
      </c>
      <c r="O221" s="139">
        <v>2.5</v>
      </c>
      <c r="P221" s="139">
        <v>2.5</v>
      </c>
      <c r="Q221" s="139">
        <v>3</v>
      </c>
      <c r="R221" s="139">
        <v>2.6666666666666665</v>
      </c>
      <c r="S221" s="139">
        <v>3.5</v>
      </c>
      <c r="T221" s="139">
        <v>3</v>
      </c>
      <c r="U221" s="139">
        <v>2.5</v>
      </c>
      <c r="V221" s="139">
        <v>3</v>
      </c>
      <c r="W221" s="139">
        <v>3</v>
      </c>
      <c r="X221" s="139">
        <v>2</v>
      </c>
      <c r="Y221" s="139">
        <v>3</v>
      </c>
      <c r="Z221" s="139">
        <v>3</v>
      </c>
      <c r="AA221" s="139">
        <v>2.5</v>
      </c>
      <c r="AB221" s="139">
        <v>2.7</v>
      </c>
      <c r="AC221" s="139">
        <v>3.5</v>
      </c>
      <c r="AD221" s="139">
        <v>3</v>
      </c>
      <c r="AE221" s="139">
        <v>3</v>
      </c>
      <c r="AF221" s="139">
        <v>2</v>
      </c>
      <c r="AG221" s="139">
        <v>2.5</v>
      </c>
      <c r="AH221" s="139">
        <v>2.8</v>
      </c>
      <c r="AI221" s="139">
        <v>3.5</v>
      </c>
      <c r="AJ221" s="106">
        <f t="shared" si="71"/>
        <v>2.791666666666667</v>
      </c>
      <c r="AK221" s="140">
        <v>8.3594998260828444</v>
      </c>
      <c r="AL221" s="139">
        <f t="shared" si="88"/>
        <v>6.6666666666667318E-2</v>
      </c>
    </row>
    <row r="222" spans="1:38" x14ac:dyDescent="0.3">
      <c r="A222" s="112">
        <v>2011</v>
      </c>
      <c r="B222" s="114" t="s">
        <v>224</v>
      </c>
      <c r="C222" s="107" t="s">
        <v>59</v>
      </c>
      <c r="D222" s="107" t="s">
        <v>59</v>
      </c>
      <c r="E222" s="107" t="s">
        <v>59</v>
      </c>
      <c r="F222" s="107" t="s">
        <v>59</v>
      </c>
      <c r="G222" s="107" t="s">
        <v>60</v>
      </c>
      <c r="H222" s="107" t="s">
        <v>60</v>
      </c>
      <c r="I222" s="107" t="s">
        <v>60</v>
      </c>
      <c r="J222" s="107" t="s">
        <v>67</v>
      </c>
      <c r="K222" s="107" t="s">
        <v>67</v>
      </c>
      <c r="L222" s="107" t="s">
        <v>67</v>
      </c>
      <c r="M222" s="113" t="s">
        <v>67</v>
      </c>
      <c r="N222" s="113" t="s">
        <v>13</v>
      </c>
      <c r="O222" s="139">
        <v>2.5</v>
      </c>
      <c r="P222" s="139">
        <v>2</v>
      </c>
      <c r="Q222" s="139">
        <v>2.5</v>
      </c>
      <c r="R222" s="139">
        <v>2.3333333333333335</v>
      </c>
      <c r="S222" s="139">
        <v>4</v>
      </c>
      <c r="T222" s="139">
        <v>3.5</v>
      </c>
      <c r="U222" s="139">
        <v>2.5</v>
      </c>
      <c r="V222" s="139">
        <v>3.3333333333333335</v>
      </c>
      <c r="W222" s="139">
        <v>3</v>
      </c>
      <c r="X222" s="139">
        <v>2</v>
      </c>
      <c r="Y222" s="139">
        <v>2.5</v>
      </c>
      <c r="Z222" s="139">
        <v>2</v>
      </c>
      <c r="AA222" s="139">
        <v>3</v>
      </c>
      <c r="AB222" s="139">
        <v>2.5</v>
      </c>
      <c r="AC222" s="139">
        <v>3</v>
      </c>
      <c r="AD222" s="139">
        <v>3</v>
      </c>
      <c r="AE222" s="139">
        <v>3</v>
      </c>
      <c r="AF222" s="139">
        <v>2</v>
      </c>
      <c r="AG222" s="139">
        <v>3</v>
      </c>
      <c r="AH222" s="139">
        <v>2.8</v>
      </c>
      <c r="AI222" s="139">
        <v>3.5</v>
      </c>
      <c r="AJ222" s="106">
        <f t="shared" si="71"/>
        <v>2.7416666666666671</v>
      </c>
      <c r="AK222" s="140">
        <v>8.2191129192621766</v>
      </c>
      <c r="AL222" s="139">
        <f t="shared" si="88"/>
        <v>1.6666666666667496E-2</v>
      </c>
    </row>
    <row r="223" spans="1:38" x14ac:dyDescent="0.3">
      <c r="A223" s="112">
        <v>2011</v>
      </c>
      <c r="B223" s="114" t="s">
        <v>82</v>
      </c>
      <c r="C223" s="107" t="s">
        <v>67</v>
      </c>
      <c r="D223" s="107" t="s">
        <v>67</v>
      </c>
      <c r="E223" s="107" t="s">
        <v>67</v>
      </c>
      <c r="F223" s="107" t="s">
        <v>67</v>
      </c>
      <c r="G223" s="107" t="s">
        <v>67</v>
      </c>
      <c r="H223" s="107" t="s">
        <v>60</v>
      </c>
      <c r="I223" s="107" t="s">
        <v>60</v>
      </c>
      <c r="J223" s="107" t="s">
        <v>60</v>
      </c>
      <c r="K223" s="107" t="s">
        <v>60</v>
      </c>
      <c r="L223" s="107" t="s">
        <v>60</v>
      </c>
      <c r="M223" s="113" t="s">
        <v>60</v>
      </c>
      <c r="N223" s="107" t="s">
        <v>12</v>
      </c>
      <c r="O223" s="139">
        <v>4</v>
      </c>
      <c r="P223" s="139">
        <v>3.5</v>
      </c>
      <c r="Q223" s="139">
        <v>4</v>
      </c>
      <c r="R223" s="139">
        <v>3.8333333333333335</v>
      </c>
      <c r="S223" s="139">
        <v>4.5</v>
      </c>
      <c r="T223" s="139">
        <v>3.5</v>
      </c>
      <c r="U223" s="139">
        <v>4.5</v>
      </c>
      <c r="V223" s="139">
        <v>4.166666666666667</v>
      </c>
      <c r="W223" s="139">
        <v>4</v>
      </c>
      <c r="X223" s="139">
        <v>4</v>
      </c>
      <c r="Y223" s="139">
        <v>4</v>
      </c>
      <c r="Z223" s="139">
        <v>4</v>
      </c>
      <c r="AA223" s="139">
        <v>3</v>
      </c>
      <c r="AB223" s="139">
        <v>3.8</v>
      </c>
      <c r="AC223" s="139">
        <v>4</v>
      </c>
      <c r="AD223" s="139">
        <v>4</v>
      </c>
      <c r="AE223" s="139">
        <v>4.5</v>
      </c>
      <c r="AF223" s="139">
        <v>3.5</v>
      </c>
      <c r="AG223" s="139">
        <v>3.5</v>
      </c>
      <c r="AH223" s="139">
        <v>3.9</v>
      </c>
      <c r="AI223" s="139">
        <v>3</v>
      </c>
      <c r="AJ223" s="106">
        <f t="shared" si="71"/>
        <v>3.9250000000000003</v>
      </c>
      <c r="AK223" s="140">
        <v>14.142738465255382</v>
      </c>
      <c r="AL223" s="139">
        <f t="shared" si="88"/>
        <v>0</v>
      </c>
    </row>
    <row r="224" spans="1:38" x14ac:dyDescent="0.3">
      <c r="A224" s="112">
        <v>2011</v>
      </c>
      <c r="B224" s="114" t="s">
        <v>83</v>
      </c>
      <c r="C224" s="107" t="s">
        <v>71</v>
      </c>
      <c r="D224" s="107" t="s">
        <v>71</v>
      </c>
      <c r="E224" s="107" t="s">
        <v>71</v>
      </c>
      <c r="F224" s="107" t="s">
        <v>71</v>
      </c>
      <c r="G224" s="107" t="s">
        <v>67</v>
      </c>
      <c r="H224" s="107" t="s">
        <v>67</v>
      </c>
      <c r="I224" s="107" t="s">
        <v>67</v>
      </c>
      <c r="J224" s="107" t="s">
        <v>67</v>
      </c>
      <c r="K224" s="107" t="s">
        <v>67</v>
      </c>
      <c r="L224" s="107" t="s">
        <v>67</v>
      </c>
      <c r="M224" s="113" t="s">
        <v>67</v>
      </c>
      <c r="N224" s="113" t="s">
        <v>13</v>
      </c>
      <c r="O224" s="139">
        <v>3</v>
      </c>
      <c r="P224" s="139">
        <v>2.5</v>
      </c>
      <c r="Q224" s="139">
        <v>1.5</v>
      </c>
      <c r="R224" s="139">
        <v>2.3333333333333335</v>
      </c>
      <c r="S224" s="139">
        <v>4</v>
      </c>
      <c r="T224" s="139">
        <v>1</v>
      </c>
      <c r="U224" s="139">
        <v>2</v>
      </c>
      <c r="V224" s="139">
        <v>2.3333333333333335</v>
      </c>
      <c r="W224" s="139">
        <v>3</v>
      </c>
      <c r="X224" s="139">
        <v>3.5</v>
      </c>
      <c r="Y224" s="139">
        <v>3</v>
      </c>
      <c r="Z224" s="139">
        <v>3.5</v>
      </c>
      <c r="AA224" s="139">
        <v>2.5</v>
      </c>
      <c r="AB224" s="139">
        <v>3.1</v>
      </c>
      <c r="AC224" s="139">
        <v>2.5</v>
      </c>
      <c r="AD224" s="139">
        <v>4</v>
      </c>
      <c r="AE224" s="139">
        <v>3</v>
      </c>
      <c r="AF224" s="139">
        <v>3</v>
      </c>
      <c r="AG224" s="139">
        <v>3.5</v>
      </c>
      <c r="AH224" s="139">
        <v>3.2</v>
      </c>
      <c r="AI224" s="139">
        <v>3.5</v>
      </c>
      <c r="AJ224" s="106">
        <f t="shared" si="71"/>
        <v>2.7416666666666671</v>
      </c>
      <c r="AK224" s="140">
        <v>9.0687990708554782</v>
      </c>
      <c r="AL224" s="139">
        <f t="shared" si="88"/>
        <v>1.6666666666667496E-2</v>
      </c>
    </row>
    <row r="225" spans="1:38" x14ac:dyDescent="0.3">
      <c r="A225" s="112">
        <v>2011</v>
      </c>
      <c r="B225" s="114" t="s">
        <v>84</v>
      </c>
      <c r="C225" s="107" t="s">
        <v>67</v>
      </c>
      <c r="D225" s="107" t="s">
        <v>67</v>
      </c>
      <c r="E225" s="107" t="s">
        <v>67</v>
      </c>
      <c r="F225" s="107" t="s">
        <v>67</v>
      </c>
      <c r="G225" s="107" t="s">
        <v>67</v>
      </c>
      <c r="H225" s="107" t="s">
        <v>67</v>
      </c>
      <c r="I225" s="107" t="s">
        <v>67</v>
      </c>
      <c r="J225" s="107" t="s">
        <v>67</v>
      </c>
      <c r="K225" s="107" t="s">
        <v>67</v>
      </c>
      <c r="L225" s="107" t="s">
        <v>67</v>
      </c>
      <c r="M225" s="113" t="s">
        <v>67</v>
      </c>
      <c r="N225" s="141" t="s">
        <v>14</v>
      </c>
      <c r="O225" s="139">
        <v>4.5</v>
      </c>
      <c r="P225" s="139">
        <v>4</v>
      </c>
      <c r="Q225" s="139">
        <v>4</v>
      </c>
      <c r="R225" s="139">
        <v>4.166666666666667</v>
      </c>
      <c r="S225" s="139">
        <v>4.5</v>
      </c>
      <c r="T225" s="139">
        <v>4</v>
      </c>
      <c r="U225" s="139">
        <v>3.5</v>
      </c>
      <c r="V225" s="139">
        <v>4</v>
      </c>
      <c r="W225" s="139">
        <v>4</v>
      </c>
      <c r="X225" s="139">
        <v>5</v>
      </c>
      <c r="Y225" s="139">
        <v>4</v>
      </c>
      <c r="Z225" s="139">
        <v>4</v>
      </c>
      <c r="AA225" s="139">
        <v>4.5</v>
      </c>
      <c r="AB225" s="139">
        <v>4.3</v>
      </c>
      <c r="AC225" s="139">
        <v>3</v>
      </c>
      <c r="AD225" s="139">
        <v>4.5</v>
      </c>
      <c r="AE225" s="139">
        <v>5</v>
      </c>
      <c r="AF225" s="139">
        <v>3.5</v>
      </c>
      <c r="AG225" s="139">
        <v>3.5</v>
      </c>
      <c r="AH225" s="139">
        <v>3.9</v>
      </c>
      <c r="AI225" s="139">
        <v>4</v>
      </c>
      <c r="AJ225" s="106">
        <f t="shared" si="71"/>
        <v>4.0916666666666668</v>
      </c>
      <c r="AK225" s="140">
        <v>16.022230280054966</v>
      </c>
      <c r="AL225" s="139">
        <f t="shared" si="88"/>
        <v>9.1666666666666785E-2</v>
      </c>
    </row>
    <row r="226" spans="1:38" x14ac:dyDescent="0.3">
      <c r="A226" s="112">
        <v>2011</v>
      </c>
      <c r="B226" s="114" t="s">
        <v>85</v>
      </c>
      <c r="C226" s="107" t="s">
        <v>59</v>
      </c>
      <c r="D226" s="107" t="s">
        <v>59</v>
      </c>
      <c r="E226" s="107" t="s">
        <v>59</v>
      </c>
      <c r="F226" s="107" t="s">
        <v>59</v>
      </c>
      <c r="G226" s="107" t="s">
        <v>60</v>
      </c>
      <c r="H226" s="107" t="s">
        <v>60</v>
      </c>
      <c r="I226" s="107" t="s">
        <v>60</v>
      </c>
      <c r="J226" s="107" t="s">
        <v>60</v>
      </c>
      <c r="K226" s="107" t="s">
        <v>60</v>
      </c>
      <c r="L226" s="107" t="s">
        <v>60</v>
      </c>
      <c r="M226" s="113" t="s">
        <v>60</v>
      </c>
      <c r="N226" s="107" t="s">
        <v>11</v>
      </c>
      <c r="O226" s="139">
        <v>4.5</v>
      </c>
      <c r="P226" s="139">
        <v>3.5</v>
      </c>
      <c r="Q226" s="139">
        <v>4.5</v>
      </c>
      <c r="R226" s="139">
        <v>4.166666666666667</v>
      </c>
      <c r="S226" s="139">
        <v>3.5</v>
      </c>
      <c r="T226" s="139">
        <v>4.5</v>
      </c>
      <c r="U226" s="139">
        <v>4</v>
      </c>
      <c r="V226" s="139">
        <v>4</v>
      </c>
      <c r="W226" s="139">
        <v>2.5</v>
      </c>
      <c r="X226" s="139">
        <v>4</v>
      </c>
      <c r="Y226" s="139">
        <v>3</v>
      </c>
      <c r="Z226" s="139">
        <v>3.5</v>
      </c>
      <c r="AA226" s="139">
        <v>4</v>
      </c>
      <c r="AB226" s="139">
        <v>3.4</v>
      </c>
      <c r="AC226" s="139">
        <v>3</v>
      </c>
      <c r="AD226" s="139">
        <v>4.5</v>
      </c>
      <c r="AE226" s="139">
        <v>3.5</v>
      </c>
      <c r="AF226" s="139">
        <v>3.5</v>
      </c>
      <c r="AG226" s="139">
        <v>3.5</v>
      </c>
      <c r="AH226" s="139">
        <v>3.6</v>
      </c>
      <c r="AI226" s="139">
        <v>3.5</v>
      </c>
      <c r="AJ226" s="106">
        <f t="shared" si="71"/>
        <v>3.791666666666667</v>
      </c>
      <c r="AK226" s="140">
        <v>13.482914788927493</v>
      </c>
      <c r="AL226" s="139">
        <f t="shared" si="88"/>
        <v>1.6666666666667052E-2</v>
      </c>
    </row>
    <row r="227" spans="1:38" x14ac:dyDescent="0.3">
      <c r="A227" s="112">
        <v>2011</v>
      </c>
      <c r="B227" s="114" t="s">
        <v>86</v>
      </c>
      <c r="C227" s="107" t="s">
        <v>58</v>
      </c>
      <c r="D227" s="107" t="s">
        <v>71</v>
      </c>
      <c r="E227" s="107" t="s">
        <v>71</v>
      </c>
      <c r="F227" s="107" t="s">
        <v>71</v>
      </c>
      <c r="G227" s="107" t="s">
        <v>60</v>
      </c>
      <c r="H227" s="107" t="s">
        <v>60</v>
      </c>
      <c r="I227" s="107" t="s">
        <v>60</v>
      </c>
      <c r="J227" s="107" t="s">
        <v>60</v>
      </c>
      <c r="K227" s="107" t="s">
        <v>60</v>
      </c>
      <c r="L227" s="107" t="s">
        <v>60</v>
      </c>
      <c r="M227" s="113" t="s">
        <v>60</v>
      </c>
      <c r="N227" s="113" t="s">
        <v>13</v>
      </c>
      <c r="O227" s="139">
        <v>3.5</v>
      </c>
      <c r="P227" s="139">
        <v>2.5</v>
      </c>
      <c r="Q227" s="139">
        <v>4</v>
      </c>
      <c r="R227" s="139">
        <v>3.3333333333333335</v>
      </c>
      <c r="S227" s="139">
        <v>4</v>
      </c>
      <c r="T227" s="139">
        <v>3.5</v>
      </c>
      <c r="U227" s="139">
        <v>2.5</v>
      </c>
      <c r="V227" s="139">
        <v>3.3333333333333335</v>
      </c>
      <c r="W227" s="139">
        <v>3</v>
      </c>
      <c r="X227" s="139">
        <v>3.5</v>
      </c>
      <c r="Y227" s="139">
        <v>4</v>
      </c>
      <c r="Z227" s="139">
        <v>4</v>
      </c>
      <c r="AA227" s="139">
        <v>4</v>
      </c>
      <c r="AB227" s="139">
        <v>3.7</v>
      </c>
      <c r="AC227" s="139">
        <v>4</v>
      </c>
      <c r="AD227" s="139">
        <v>3.5</v>
      </c>
      <c r="AE227" s="139">
        <v>3.5</v>
      </c>
      <c r="AF227" s="139">
        <v>3</v>
      </c>
      <c r="AG227" s="139">
        <v>3</v>
      </c>
      <c r="AH227" s="139">
        <v>3.4</v>
      </c>
      <c r="AI227" s="139">
        <v>3.5</v>
      </c>
      <c r="AJ227" s="106">
        <f t="shared" si="71"/>
        <v>3.4416666666666669</v>
      </c>
      <c r="AK227" s="140">
        <v>11.794019623895972</v>
      </c>
      <c r="AL227" s="139">
        <f t="shared" si="88"/>
        <v>0.39166666666666705</v>
      </c>
    </row>
    <row r="228" spans="1:38" x14ac:dyDescent="0.3">
      <c r="A228" s="112">
        <v>2011</v>
      </c>
      <c r="B228" s="114" t="s">
        <v>87</v>
      </c>
      <c r="C228" s="107" t="s">
        <v>71</v>
      </c>
      <c r="D228" s="107" t="s">
        <v>71</v>
      </c>
      <c r="E228" s="107" t="s">
        <v>71</v>
      </c>
      <c r="F228" s="107" t="s">
        <v>71</v>
      </c>
      <c r="G228" s="107" t="s">
        <v>60</v>
      </c>
      <c r="H228" s="107" t="s">
        <v>60</v>
      </c>
      <c r="I228" s="107" t="s">
        <v>60</v>
      </c>
      <c r="J228" s="107" t="s">
        <v>60</v>
      </c>
      <c r="K228" s="107" t="s">
        <v>60</v>
      </c>
      <c r="L228" s="107" t="s">
        <v>60</v>
      </c>
      <c r="M228" s="113" t="s">
        <v>60</v>
      </c>
      <c r="N228" s="113" t="s">
        <v>13</v>
      </c>
      <c r="O228" s="139">
        <v>4</v>
      </c>
      <c r="P228" s="139">
        <v>3.5</v>
      </c>
      <c r="Q228" s="139">
        <v>4.5</v>
      </c>
      <c r="R228" s="139">
        <v>4</v>
      </c>
      <c r="S228" s="139">
        <v>4.5</v>
      </c>
      <c r="T228" s="139">
        <v>2.5</v>
      </c>
      <c r="U228" s="139">
        <v>3</v>
      </c>
      <c r="V228" s="139">
        <v>3.3333333333333335</v>
      </c>
      <c r="W228" s="139">
        <v>2.5</v>
      </c>
      <c r="X228" s="139">
        <v>3.5</v>
      </c>
      <c r="Y228" s="139">
        <v>2.5</v>
      </c>
      <c r="Z228" s="139">
        <v>3</v>
      </c>
      <c r="AA228" s="139">
        <v>2.5</v>
      </c>
      <c r="AB228" s="139">
        <v>2.8</v>
      </c>
      <c r="AC228" s="139">
        <v>3</v>
      </c>
      <c r="AD228" s="139">
        <v>3.5</v>
      </c>
      <c r="AE228" s="139">
        <v>4</v>
      </c>
      <c r="AF228" s="139">
        <v>2.5</v>
      </c>
      <c r="AG228" s="139">
        <v>3</v>
      </c>
      <c r="AH228" s="139">
        <v>3.2</v>
      </c>
      <c r="AI228" s="139">
        <v>4</v>
      </c>
      <c r="AJ228" s="106">
        <f t="shared" si="71"/>
        <v>3.333333333333333</v>
      </c>
      <c r="AK228" s="140">
        <v>11.371289796495882</v>
      </c>
      <c r="AL228" s="139">
        <f t="shared" si="88"/>
        <v>0.10833333333333339</v>
      </c>
    </row>
    <row r="229" spans="1:38" x14ac:dyDescent="0.3">
      <c r="A229" s="112">
        <v>2011</v>
      </c>
      <c r="B229" s="114" t="s">
        <v>88</v>
      </c>
      <c r="C229" s="107" t="s">
        <v>67</v>
      </c>
      <c r="D229" s="107" t="s">
        <v>67</v>
      </c>
      <c r="E229" s="107" t="s">
        <v>67</v>
      </c>
      <c r="F229" s="107" t="s">
        <v>67</v>
      </c>
      <c r="G229" s="107" t="s">
        <v>67</v>
      </c>
      <c r="H229" s="107" t="s">
        <v>67</v>
      </c>
      <c r="I229" s="107" t="s">
        <v>67</v>
      </c>
      <c r="J229" s="107" t="s">
        <v>67</v>
      </c>
      <c r="K229" s="107" t="s">
        <v>67</v>
      </c>
      <c r="L229" s="107" t="s">
        <v>67</v>
      </c>
      <c r="M229" s="113" t="s">
        <v>67</v>
      </c>
      <c r="N229" s="113" t="s">
        <v>13</v>
      </c>
      <c r="O229" s="139">
        <v>3.5</v>
      </c>
      <c r="P229" s="139">
        <v>3</v>
      </c>
      <c r="Q229" s="139">
        <v>3.5</v>
      </c>
      <c r="R229" s="139">
        <v>3.3333333333333335</v>
      </c>
      <c r="S229" s="139">
        <v>5</v>
      </c>
      <c r="T229" s="139">
        <v>4</v>
      </c>
      <c r="U229" s="139">
        <v>3.5</v>
      </c>
      <c r="V229" s="139">
        <v>4.166666666666667</v>
      </c>
      <c r="W229" s="139">
        <v>3.5</v>
      </c>
      <c r="X229" s="139">
        <v>4</v>
      </c>
      <c r="Y229" s="139">
        <v>4</v>
      </c>
      <c r="Z229" s="139">
        <v>3.5</v>
      </c>
      <c r="AA229" s="139">
        <v>4</v>
      </c>
      <c r="AB229" s="139">
        <v>3.8</v>
      </c>
      <c r="AC229" s="139">
        <v>4</v>
      </c>
      <c r="AD229" s="139">
        <v>3.5</v>
      </c>
      <c r="AE229" s="139">
        <v>4.5</v>
      </c>
      <c r="AF229" s="139">
        <v>4</v>
      </c>
      <c r="AG229" s="139">
        <v>4</v>
      </c>
      <c r="AH229" s="139">
        <v>4</v>
      </c>
      <c r="AI229" s="139">
        <v>4.5</v>
      </c>
      <c r="AJ229" s="106">
        <f t="shared" si="71"/>
        <v>3.8250000000000002</v>
      </c>
      <c r="AK229" s="140">
        <v>15.892556994730917</v>
      </c>
      <c r="AL229" s="139">
        <f t="shared" si="88"/>
        <v>0</v>
      </c>
    </row>
    <row r="230" spans="1:38" x14ac:dyDescent="0.3">
      <c r="A230" s="112">
        <v>2011</v>
      </c>
      <c r="B230" s="114" t="s">
        <v>89</v>
      </c>
      <c r="C230" s="107" t="s">
        <v>67</v>
      </c>
      <c r="D230" s="107" t="s">
        <v>67</v>
      </c>
      <c r="E230" s="107" t="s">
        <v>67</v>
      </c>
      <c r="F230" s="107" t="s">
        <v>67</v>
      </c>
      <c r="G230" s="107" t="s">
        <v>67</v>
      </c>
      <c r="H230" s="107" t="s">
        <v>67</v>
      </c>
      <c r="I230" s="107" t="s">
        <v>67</v>
      </c>
      <c r="J230" s="107" t="s">
        <v>67</v>
      </c>
      <c r="K230" s="107" t="s">
        <v>67</v>
      </c>
      <c r="L230" s="107" t="s">
        <v>67</v>
      </c>
      <c r="M230" s="113" t="s">
        <v>67</v>
      </c>
      <c r="N230" s="113" t="s">
        <v>13</v>
      </c>
      <c r="O230" s="139">
        <v>3.5</v>
      </c>
      <c r="P230" s="139">
        <v>3.5</v>
      </c>
      <c r="Q230" s="139">
        <v>4</v>
      </c>
      <c r="R230" s="139">
        <v>3.6666666666666665</v>
      </c>
      <c r="S230" s="139">
        <v>4</v>
      </c>
      <c r="T230" s="139">
        <v>3.5</v>
      </c>
      <c r="U230" s="139">
        <v>3</v>
      </c>
      <c r="V230" s="139">
        <v>3.5</v>
      </c>
      <c r="W230" s="139">
        <v>3</v>
      </c>
      <c r="X230" s="139">
        <v>3.5</v>
      </c>
      <c r="Y230" s="139">
        <v>3</v>
      </c>
      <c r="Z230" s="139">
        <v>2.5</v>
      </c>
      <c r="AA230" s="139">
        <v>2.5</v>
      </c>
      <c r="AB230" s="139">
        <v>2.9</v>
      </c>
      <c r="AC230" s="139">
        <v>3.5</v>
      </c>
      <c r="AD230" s="139">
        <v>3.5</v>
      </c>
      <c r="AE230" s="139">
        <v>3</v>
      </c>
      <c r="AF230" s="139">
        <v>2.5</v>
      </c>
      <c r="AG230" s="139">
        <v>3</v>
      </c>
      <c r="AH230" s="139">
        <v>3.1</v>
      </c>
      <c r="AI230" s="139">
        <v>3.5</v>
      </c>
      <c r="AJ230" s="106">
        <f t="shared" si="71"/>
        <v>3.2916666666666665</v>
      </c>
      <c r="AK230" s="140">
        <v>10.534579637811989</v>
      </c>
      <c r="AL230" s="139">
        <f t="shared" si="88"/>
        <v>4.1666666666666519E-2</v>
      </c>
    </row>
    <row r="231" spans="1:38" x14ac:dyDescent="0.3">
      <c r="A231" s="112">
        <v>2011</v>
      </c>
      <c r="B231" s="114" t="s">
        <v>90</v>
      </c>
      <c r="C231" s="107" t="s">
        <v>59</v>
      </c>
      <c r="D231" s="107" t="s">
        <v>59</v>
      </c>
      <c r="E231" s="107" t="s">
        <v>59</v>
      </c>
      <c r="F231" s="107" t="s">
        <v>59</v>
      </c>
      <c r="G231" s="107" t="s">
        <v>60</v>
      </c>
      <c r="H231" s="107" t="s">
        <v>60</v>
      </c>
      <c r="I231" s="107" t="s">
        <v>60</v>
      </c>
      <c r="J231" s="107" t="s">
        <v>60</v>
      </c>
      <c r="K231" s="107" t="s">
        <v>63</v>
      </c>
      <c r="L231" s="107" t="s">
        <v>62</v>
      </c>
      <c r="M231" s="113" t="s">
        <v>60</v>
      </c>
      <c r="N231" s="141" t="s">
        <v>14</v>
      </c>
      <c r="O231" s="139">
        <v>4</v>
      </c>
      <c r="P231" s="139">
        <v>3.5</v>
      </c>
      <c r="Q231" s="139">
        <v>3.5</v>
      </c>
      <c r="R231" s="139">
        <v>3.6666666666666665</v>
      </c>
      <c r="S231" s="139">
        <v>4</v>
      </c>
      <c r="T231" s="139">
        <v>4</v>
      </c>
      <c r="U231" s="139">
        <v>3.5</v>
      </c>
      <c r="V231" s="139">
        <v>3.8333333333333335</v>
      </c>
      <c r="W231" s="139">
        <v>4</v>
      </c>
      <c r="X231" s="139">
        <v>4.5</v>
      </c>
      <c r="Y231" s="139">
        <v>4.5</v>
      </c>
      <c r="Z231" s="139">
        <v>3.5</v>
      </c>
      <c r="AA231" s="139">
        <v>3.5</v>
      </c>
      <c r="AB231" s="139">
        <v>4</v>
      </c>
      <c r="AC231" s="139">
        <v>4</v>
      </c>
      <c r="AD231" s="139">
        <v>4</v>
      </c>
      <c r="AE231" s="139">
        <v>4</v>
      </c>
      <c r="AF231" s="139">
        <v>3.5</v>
      </c>
      <c r="AG231" s="139">
        <v>3.5</v>
      </c>
      <c r="AH231" s="139">
        <v>3.8</v>
      </c>
      <c r="AI231" s="139">
        <v>3.5</v>
      </c>
      <c r="AJ231" s="106">
        <f t="shared" si="71"/>
        <v>3.8250000000000002</v>
      </c>
      <c r="AK231" s="140">
        <v>14.17449580929024</v>
      </c>
      <c r="AL231" s="139">
        <f t="shared" si="88"/>
        <v>0.25</v>
      </c>
    </row>
    <row r="232" spans="1:38" x14ac:dyDescent="0.3">
      <c r="A232" s="112">
        <v>2011</v>
      </c>
      <c r="B232" s="114" t="s">
        <v>91</v>
      </c>
      <c r="C232" s="107" t="s">
        <v>67</v>
      </c>
      <c r="D232" s="107" t="s">
        <v>67</v>
      </c>
      <c r="E232" s="107" t="s">
        <v>67</v>
      </c>
      <c r="F232" s="107" t="s">
        <v>67</v>
      </c>
      <c r="G232" s="107" t="s">
        <v>67</v>
      </c>
      <c r="H232" s="107" t="s">
        <v>67</v>
      </c>
      <c r="I232" s="107" t="s">
        <v>67</v>
      </c>
      <c r="J232" s="107" t="s">
        <v>67</v>
      </c>
      <c r="K232" s="107" t="s">
        <v>67</v>
      </c>
      <c r="L232" s="107" t="s">
        <v>67</v>
      </c>
      <c r="M232" s="113" t="s">
        <v>67</v>
      </c>
      <c r="N232" s="107" t="s">
        <v>11</v>
      </c>
      <c r="O232" s="139">
        <v>4</v>
      </c>
      <c r="P232" s="139">
        <v>4</v>
      </c>
      <c r="Q232" s="139">
        <v>4</v>
      </c>
      <c r="R232" s="139">
        <v>4</v>
      </c>
      <c r="S232" s="139">
        <v>4</v>
      </c>
      <c r="T232" s="139">
        <v>3.5</v>
      </c>
      <c r="U232" s="139">
        <v>4</v>
      </c>
      <c r="V232" s="139">
        <v>3.8333333333333335</v>
      </c>
      <c r="W232" s="139">
        <v>3.5</v>
      </c>
      <c r="X232" s="139">
        <v>3.5</v>
      </c>
      <c r="Y232" s="139">
        <v>3.5</v>
      </c>
      <c r="Z232" s="139">
        <v>3.5</v>
      </c>
      <c r="AA232" s="139">
        <v>3</v>
      </c>
      <c r="AB232" s="139">
        <v>3.4</v>
      </c>
      <c r="AC232" s="139">
        <v>3.5</v>
      </c>
      <c r="AD232" s="139">
        <v>4</v>
      </c>
      <c r="AE232" s="139">
        <v>3.5</v>
      </c>
      <c r="AF232" s="139">
        <v>3.5</v>
      </c>
      <c r="AG232" s="139">
        <v>3</v>
      </c>
      <c r="AH232" s="139">
        <v>3.5</v>
      </c>
      <c r="AI232" s="139">
        <v>4.5</v>
      </c>
      <c r="AJ232" s="106">
        <f t="shared" si="71"/>
        <v>3.6833333333333336</v>
      </c>
      <c r="AK232" s="140">
        <v>13.84850756162496</v>
      </c>
      <c r="AL232" s="139">
        <f t="shared" si="88"/>
        <v>3.3333333333333659E-2</v>
      </c>
    </row>
    <row r="233" spans="1:38" x14ac:dyDescent="0.3">
      <c r="A233" s="112">
        <v>2011</v>
      </c>
      <c r="B233" s="114" t="s">
        <v>92</v>
      </c>
      <c r="C233" s="107" t="s">
        <v>67</v>
      </c>
      <c r="D233" s="107" t="s">
        <v>67</v>
      </c>
      <c r="E233" s="107" t="s">
        <v>67</v>
      </c>
      <c r="F233" s="107" t="s">
        <v>67</v>
      </c>
      <c r="G233" s="107" t="s">
        <v>67</v>
      </c>
      <c r="H233" s="107" t="s">
        <v>60</v>
      </c>
      <c r="I233" s="107" t="s">
        <v>60</v>
      </c>
      <c r="J233" s="107" t="s">
        <v>60</v>
      </c>
      <c r="K233" s="107" t="s">
        <v>60</v>
      </c>
      <c r="L233" s="107" t="s">
        <v>60</v>
      </c>
      <c r="M233" s="113" t="s">
        <v>60</v>
      </c>
      <c r="N233" s="113" t="s">
        <v>13</v>
      </c>
      <c r="O233" s="139">
        <v>3.5</v>
      </c>
      <c r="P233" s="139">
        <v>4</v>
      </c>
      <c r="Q233" s="139">
        <v>4</v>
      </c>
      <c r="R233" s="139">
        <v>3.8333333333333335</v>
      </c>
      <c r="S233" s="139">
        <v>4.5</v>
      </c>
      <c r="T233" s="139">
        <v>2.5</v>
      </c>
      <c r="U233" s="139">
        <v>2.5</v>
      </c>
      <c r="V233" s="139">
        <v>3.1666666666666665</v>
      </c>
      <c r="W233" s="139">
        <v>3.5</v>
      </c>
      <c r="X233" s="139">
        <v>3</v>
      </c>
      <c r="Y233" s="139">
        <v>3</v>
      </c>
      <c r="Z233" s="139">
        <v>3</v>
      </c>
      <c r="AA233" s="139">
        <v>2.5</v>
      </c>
      <c r="AB233" s="139">
        <v>3</v>
      </c>
      <c r="AC233" s="139">
        <v>3</v>
      </c>
      <c r="AD233" s="139">
        <v>3</v>
      </c>
      <c r="AE233" s="139">
        <v>4</v>
      </c>
      <c r="AF233" s="139">
        <v>3</v>
      </c>
      <c r="AG233" s="139">
        <v>3</v>
      </c>
      <c r="AH233" s="139">
        <v>3.2</v>
      </c>
      <c r="AI233" s="139">
        <v>3.5</v>
      </c>
      <c r="AJ233" s="106">
        <f t="shared" si="71"/>
        <v>3.3</v>
      </c>
      <c r="AK233" s="140">
        <v>10.82394341783899</v>
      </c>
      <c r="AL233" s="139">
        <f t="shared" si="88"/>
        <v>0.375</v>
      </c>
    </row>
    <row r="234" spans="1:38" x14ac:dyDescent="0.3">
      <c r="A234" s="112">
        <v>2011</v>
      </c>
      <c r="B234" s="114" t="s">
        <v>93</v>
      </c>
      <c r="C234" s="107" t="s">
        <v>59</v>
      </c>
      <c r="D234" s="107" t="s">
        <v>59</v>
      </c>
      <c r="E234" s="107" t="s">
        <v>59</v>
      </c>
      <c r="F234" s="107" t="s">
        <v>59</v>
      </c>
      <c r="G234" s="107" t="s">
        <v>67</v>
      </c>
      <c r="H234" s="107" t="s">
        <v>67</v>
      </c>
      <c r="I234" s="107" t="s">
        <v>67</v>
      </c>
      <c r="J234" s="107" t="s">
        <v>67</v>
      </c>
      <c r="K234" s="107" t="s">
        <v>67</v>
      </c>
      <c r="L234" s="107" t="s">
        <v>67</v>
      </c>
      <c r="M234" s="113" t="s">
        <v>67</v>
      </c>
      <c r="N234" s="113" t="s">
        <v>13</v>
      </c>
      <c r="O234" s="139">
        <v>3</v>
      </c>
      <c r="P234" s="139">
        <v>3</v>
      </c>
      <c r="Q234" s="139">
        <v>3</v>
      </c>
      <c r="R234" s="139">
        <v>3</v>
      </c>
      <c r="S234" s="139">
        <v>4</v>
      </c>
      <c r="T234" s="139">
        <v>3</v>
      </c>
      <c r="U234" s="139">
        <v>3.5</v>
      </c>
      <c r="V234" s="139">
        <v>3.5</v>
      </c>
      <c r="W234" s="139">
        <v>3.5</v>
      </c>
      <c r="X234" s="139">
        <v>4</v>
      </c>
      <c r="Y234" s="139">
        <v>3.5</v>
      </c>
      <c r="Z234" s="139">
        <v>2.5</v>
      </c>
      <c r="AA234" s="139">
        <v>3</v>
      </c>
      <c r="AB234" s="139">
        <v>3.3</v>
      </c>
      <c r="AC234" s="139">
        <v>3.5</v>
      </c>
      <c r="AD234" s="139">
        <v>4</v>
      </c>
      <c r="AE234" s="139">
        <v>4.5</v>
      </c>
      <c r="AF234" s="139">
        <v>4</v>
      </c>
      <c r="AG234" s="139">
        <v>3.5</v>
      </c>
      <c r="AH234" s="139">
        <v>3.9</v>
      </c>
      <c r="AI234" s="139">
        <v>3.5</v>
      </c>
      <c r="AJ234" s="106">
        <f t="shared" si="71"/>
        <v>3.4250000000000003</v>
      </c>
      <c r="AK234" s="140">
        <v>13.006438597588897</v>
      </c>
      <c r="AL234" s="139">
        <f t="shared" si="88"/>
        <v>0</v>
      </c>
    </row>
    <row r="235" spans="1:38" x14ac:dyDescent="0.3">
      <c r="A235" s="112">
        <v>2011</v>
      </c>
      <c r="B235" s="114" t="s">
        <v>94</v>
      </c>
      <c r="C235" s="107" t="s">
        <v>67</v>
      </c>
      <c r="D235" s="107" t="s">
        <v>67</v>
      </c>
      <c r="E235" s="107" t="s">
        <v>67</v>
      </c>
      <c r="F235" s="107" t="s">
        <v>67</v>
      </c>
      <c r="G235" s="107" t="s">
        <v>67</v>
      </c>
      <c r="H235" s="107" t="s">
        <v>67</v>
      </c>
      <c r="I235" s="107" t="s">
        <v>67</v>
      </c>
      <c r="J235" s="107" t="s">
        <v>67</v>
      </c>
      <c r="K235" s="107" t="s">
        <v>67</v>
      </c>
      <c r="L235" s="107" t="s">
        <v>67</v>
      </c>
      <c r="M235" s="113" t="s">
        <v>67</v>
      </c>
      <c r="N235" s="113" t="s">
        <v>13</v>
      </c>
      <c r="O235" s="139">
        <v>3.5</v>
      </c>
      <c r="P235" s="139">
        <v>3</v>
      </c>
      <c r="Q235" s="139">
        <v>1.5</v>
      </c>
      <c r="R235" s="139">
        <v>2.6666666666666665</v>
      </c>
      <c r="S235" s="139">
        <v>3</v>
      </c>
      <c r="T235" s="139">
        <v>2</v>
      </c>
      <c r="U235" s="139">
        <v>2.5</v>
      </c>
      <c r="V235" s="139">
        <v>2.5</v>
      </c>
      <c r="W235" s="139">
        <v>3</v>
      </c>
      <c r="X235" s="139">
        <v>3.5</v>
      </c>
      <c r="Y235" s="139">
        <v>4</v>
      </c>
      <c r="Z235" s="139">
        <v>2.5</v>
      </c>
      <c r="AA235" s="139">
        <v>3</v>
      </c>
      <c r="AB235" s="139">
        <v>3.2</v>
      </c>
      <c r="AC235" s="139">
        <v>4</v>
      </c>
      <c r="AD235" s="139">
        <v>3</v>
      </c>
      <c r="AE235" s="139">
        <v>3</v>
      </c>
      <c r="AF235" s="139">
        <v>3.5</v>
      </c>
      <c r="AG235" s="139">
        <v>3</v>
      </c>
      <c r="AH235" s="139">
        <v>3.3</v>
      </c>
      <c r="AI235" s="139">
        <v>2.5</v>
      </c>
      <c r="AJ235" s="106">
        <f t="shared" si="71"/>
        <v>2.916666666666667</v>
      </c>
      <c r="AK235" s="140">
        <v>8.9063096607355678</v>
      </c>
      <c r="AL235" s="139">
        <f t="shared" si="88"/>
        <v>-3.3333333333333215E-2</v>
      </c>
    </row>
    <row r="236" spans="1:38" x14ac:dyDescent="0.3">
      <c r="A236" s="112">
        <v>2011</v>
      </c>
      <c r="B236" s="114" t="s">
        <v>95</v>
      </c>
      <c r="C236" s="107" t="s">
        <v>71</v>
      </c>
      <c r="D236" s="107" t="s">
        <v>71</v>
      </c>
      <c r="E236" s="107" t="s">
        <v>71</v>
      </c>
      <c r="F236" s="107" t="s">
        <v>71</v>
      </c>
      <c r="G236" s="107" t="s">
        <v>60</v>
      </c>
      <c r="H236" s="107" t="s">
        <v>60</v>
      </c>
      <c r="I236" s="107" t="s">
        <v>60</v>
      </c>
      <c r="J236" s="107" t="s">
        <v>60</v>
      </c>
      <c r="K236" s="107" t="s">
        <v>60</v>
      </c>
      <c r="L236" s="107" t="s">
        <v>60</v>
      </c>
      <c r="M236" s="113" t="s">
        <v>60</v>
      </c>
      <c r="N236" s="107" t="s">
        <v>11</v>
      </c>
      <c r="O236" s="139">
        <v>4.5</v>
      </c>
      <c r="P236" s="139">
        <v>5</v>
      </c>
      <c r="Q236" s="139">
        <v>5</v>
      </c>
      <c r="R236" s="139">
        <v>4.833333333333333</v>
      </c>
      <c r="S236" s="139">
        <v>3.5</v>
      </c>
      <c r="T236" s="139">
        <v>3.5</v>
      </c>
      <c r="U236" s="139">
        <v>3.5</v>
      </c>
      <c r="V236" s="139">
        <v>3.5</v>
      </c>
      <c r="W236" s="139">
        <v>4</v>
      </c>
      <c r="X236" s="139">
        <v>4</v>
      </c>
      <c r="Y236" s="139">
        <v>4</v>
      </c>
      <c r="Z236" s="139">
        <v>4</v>
      </c>
      <c r="AA236" s="139">
        <v>4</v>
      </c>
      <c r="AB236" s="139">
        <v>4</v>
      </c>
      <c r="AC236" s="139">
        <v>3.5</v>
      </c>
      <c r="AD236" s="139">
        <v>4.5</v>
      </c>
      <c r="AE236" s="139">
        <v>4</v>
      </c>
      <c r="AF236" s="139">
        <v>3</v>
      </c>
      <c r="AG236" s="139">
        <v>2.5</v>
      </c>
      <c r="AH236" s="139">
        <v>3.5</v>
      </c>
      <c r="AI236" s="139">
        <v>3.5</v>
      </c>
      <c r="AJ236" s="106">
        <f t="shared" si="71"/>
        <v>3.958333333333333</v>
      </c>
      <c r="AK236" s="140">
        <v>13.710708827864377</v>
      </c>
      <c r="AL236" s="139">
        <f t="shared" si="88"/>
        <v>0.10833333333333295</v>
      </c>
    </row>
    <row r="237" spans="1:38" x14ac:dyDescent="0.3">
      <c r="A237" s="112">
        <v>2011</v>
      </c>
      <c r="B237" s="114" t="s">
        <v>96</v>
      </c>
      <c r="C237" s="107" t="s">
        <v>67</v>
      </c>
      <c r="D237" s="107" t="s">
        <v>67</v>
      </c>
      <c r="E237" s="107" t="s">
        <v>67</v>
      </c>
      <c r="F237" s="107" t="s">
        <v>67</v>
      </c>
      <c r="G237" s="107" t="s">
        <v>67</v>
      </c>
      <c r="H237" s="107" t="s">
        <v>67</v>
      </c>
      <c r="I237" s="107" t="s">
        <v>67</v>
      </c>
      <c r="J237" s="107" t="s">
        <v>67</v>
      </c>
      <c r="K237" s="107" t="s">
        <v>67</v>
      </c>
      <c r="L237" s="107" t="s">
        <v>67</v>
      </c>
      <c r="M237" s="113" t="s">
        <v>67</v>
      </c>
      <c r="N237" s="113" t="s">
        <v>13</v>
      </c>
      <c r="O237" s="139">
        <v>4</v>
      </c>
      <c r="P237" s="139">
        <v>3.5</v>
      </c>
      <c r="Q237" s="139">
        <v>4</v>
      </c>
      <c r="R237" s="139">
        <v>3.8333333333333335</v>
      </c>
      <c r="S237" s="139">
        <v>3</v>
      </c>
      <c r="T237" s="139">
        <v>4</v>
      </c>
      <c r="U237" s="139">
        <v>3</v>
      </c>
      <c r="V237" s="139">
        <v>3.3333333333333335</v>
      </c>
      <c r="W237" s="139">
        <v>3</v>
      </c>
      <c r="X237" s="139">
        <v>3</v>
      </c>
      <c r="Y237" s="139">
        <v>2.5</v>
      </c>
      <c r="Z237" s="139">
        <v>3</v>
      </c>
      <c r="AA237" s="139">
        <v>2.5</v>
      </c>
      <c r="AB237" s="139">
        <v>2.8</v>
      </c>
      <c r="AC237" s="139">
        <v>3.5</v>
      </c>
      <c r="AD237" s="139">
        <v>3.5</v>
      </c>
      <c r="AE237" s="139">
        <v>3</v>
      </c>
      <c r="AF237" s="139">
        <v>3.5</v>
      </c>
      <c r="AG237" s="139">
        <v>3</v>
      </c>
      <c r="AH237" s="139">
        <v>3.3</v>
      </c>
      <c r="AI237" s="139">
        <v>3.5</v>
      </c>
      <c r="AJ237" s="106">
        <f t="shared" si="71"/>
        <v>3.3166666666666664</v>
      </c>
      <c r="AK237" s="140">
        <v>11.136133494393864</v>
      </c>
      <c r="AL237" s="139">
        <f t="shared" si="88"/>
        <v>1.6666666666666607E-2</v>
      </c>
    </row>
    <row r="238" spans="1:38" x14ac:dyDescent="0.3">
      <c r="A238" s="112">
        <v>2011</v>
      </c>
      <c r="B238" s="114" t="s">
        <v>97</v>
      </c>
      <c r="C238" s="107" t="s">
        <v>59</v>
      </c>
      <c r="D238" s="107" t="s">
        <v>59</v>
      </c>
      <c r="E238" s="107" t="s">
        <v>59</v>
      </c>
      <c r="F238" s="107" t="s">
        <v>59</v>
      </c>
      <c r="G238" s="107" t="s">
        <v>60</v>
      </c>
      <c r="H238" s="107" t="s">
        <v>60</v>
      </c>
      <c r="I238" s="107" t="s">
        <v>60</v>
      </c>
      <c r="J238" s="107" t="s">
        <v>60</v>
      </c>
      <c r="K238" s="107" t="s">
        <v>62</v>
      </c>
      <c r="L238" s="107" t="s">
        <v>62</v>
      </c>
      <c r="M238" s="113" t="s">
        <v>62</v>
      </c>
      <c r="N238" s="107" t="s">
        <v>15</v>
      </c>
      <c r="O238" s="139">
        <v>4</v>
      </c>
      <c r="P238" s="139">
        <v>4.5</v>
      </c>
      <c r="Q238" s="139">
        <v>4.5</v>
      </c>
      <c r="R238" s="139">
        <v>4.333333333333333</v>
      </c>
      <c r="S238" s="139">
        <v>4</v>
      </c>
      <c r="T238" s="139">
        <v>4.5</v>
      </c>
      <c r="U238" s="139">
        <v>4</v>
      </c>
      <c r="V238" s="139">
        <v>4.166666666666667</v>
      </c>
      <c r="W238" s="139">
        <v>5</v>
      </c>
      <c r="X238" s="139">
        <v>5.5</v>
      </c>
      <c r="Y238" s="139">
        <v>4.5</v>
      </c>
      <c r="Z238" s="139">
        <v>4.5</v>
      </c>
      <c r="AA238" s="139">
        <v>4.5</v>
      </c>
      <c r="AB238" s="139">
        <v>4.8</v>
      </c>
      <c r="AC238" s="139">
        <v>4.5</v>
      </c>
      <c r="AD238" s="139">
        <v>4.5</v>
      </c>
      <c r="AE238" s="139">
        <v>4.5</v>
      </c>
      <c r="AF238" s="139">
        <v>4</v>
      </c>
      <c r="AG238" s="139">
        <v>4</v>
      </c>
      <c r="AH238" s="139">
        <v>4.3</v>
      </c>
      <c r="AI238" s="139">
        <v>3.5</v>
      </c>
      <c r="AJ238" s="106">
        <f t="shared" si="71"/>
        <v>4.4000000000000004</v>
      </c>
      <c r="AK238" s="140">
        <v>17.758248919709782</v>
      </c>
      <c r="AL238" s="139">
        <f t="shared" si="88"/>
        <v>2.5000000000000355E-2</v>
      </c>
    </row>
    <row r="239" spans="1:38" ht="13.95" customHeight="1" x14ac:dyDescent="0.3">
      <c r="A239" s="142">
        <v>2011</v>
      </c>
      <c r="B239" s="143" t="s">
        <v>98</v>
      </c>
      <c r="C239" s="144" t="s">
        <v>99</v>
      </c>
      <c r="D239" s="144" t="s">
        <v>99</v>
      </c>
      <c r="E239" s="144" t="s">
        <v>99</v>
      </c>
      <c r="F239" s="144" t="s">
        <v>99</v>
      </c>
      <c r="G239" s="144" t="s">
        <v>99</v>
      </c>
      <c r="H239" s="144" t="s">
        <v>99</v>
      </c>
      <c r="I239" s="144" t="s">
        <v>99</v>
      </c>
      <c r="J239" s="144" t="s">
        <v>99</v>
      </c>
      <c r="K239" s="144" t="s">
        <v>99</v>
      </c>
      <c r="L239" s="144" t="s">
        <v>99</v>
      </c>
      <c r="M239" s="144" t="s">
        <v>99</v>
      </c>
      <c r="N239" s="144" t="s">
        <v>100</v>
      </c>
      <c r="O239" s="145">
        <f>AVERAGE(O211,O214,O215,O217,O218,O219,O220,O224,O225,O229,O230,O232,O234,O235,O237)</f>
        <v>3.7666666666666666</v>
      </c>
      <c r="P239" s="145">
        <f>MROUND(AVERAGE(P211,P214,P215,P217,P218,P219,P220,P224,P225,P229,P230,P232,P234,P235,P237),1)</f>
        <v>3</v>
      </c>
      <c r="Q239" s="145">
        <f t="shared" ref="Q239:AH239" si="89">MROUND(AVERAGE(Q211,Q214,Q215,Q217,Q218,Q219,Q220,Q224,Q225,Q229,Q230,Q232,Q234,Q235,Q237),1)</f>
        <v>4</v>
      </c>
      <c r="R239" s="145">
        <f t="shared" si="89"/>
        <v>4</v>
      </c>
      <c r="S239" s="145">
        <f t="shared" si="89"/>
        <v>4</v>
      </c>
      <c r="T239" s="145">
        <f t="shared" si="89"/>
        <v>3</v>
      </c>
      <c r="U239" s="145">
        <f t="shared" si="89"/>
        <v>3</v>
      </c>
      <c r="V239" s="145">
        <f t="shared" si="89"/>
        <v>3</v>
      </c>
      <c r="W239" s="145">
        <f t="shared" si="89"/>
        <v>4</v>
      </c>
      <c r="X239" s="145">
        <f t="shared" si="89"/>
        <v>4</v>
      </c>
      <c r="Y239" s="145">
        <f t="shared" si="89"/>
        <v>4</v>
      </c>
      <c r="Z239" s="145">
        <f t="shared" si="89"/>
        <v>3</v>
      </c>
      <c r="AA239" s="145">
        <f t="shared" si="89"/>
        <v>3</v>
      </c>
      <c r="AB239" s="145">
        <f t="shared" si="89"/>
        <v>4</v>
      </c>
      <c r="AC239" s="145">
        <f t="shared" si="89"/>
        <v>3</v>
      </c>
      <c r="AD239" s="145">
        <f t="shared" si="89"/>
        <v>4</v>
      </c>
      <c r="AE239" s="145">
        <f t="shared" si="89"/>
        <v>4</v>
      </c>
      <c r="AF239" s="145">
        <f t="shared" si="89"/>
        <v>4</v>
      </c>
      <c r="AG239" s="145">
        <f t="shared" si="89"/>
        <v>3</v>
      </c>
      <c r="AH239" s="145">
        <f t="shared" si="89"/>
        <v>4</v>
      </c>
      <c r="AI239" s="145">
        <f t="shared" ref="AI239:AJ239" si="90">AVERAGE(AI211,AI214,AI215,AI217,AI218,AI219,AI220,AI224,AI225,AI229,AI230,AI232,AI234,AI235,AI237)</f>
        <v>3.6666666666666665</v>
      </c>
      <c r="AJ239" s="146">
        <f t="shared" si="90"/>
        <v>3.5061111111111112</v>
      </c>
      <c r="AK239" s="147">
        <f t="shared" ref="AK239" si="91">MROUND(AVERAGE(AK211,AK214,AK215,AK217,AK218,AK219,AK220,AK224,AK225,AK229,AK230,AK232,AK234,AK235,AK237),1)</f>
        <v>13</v>
      </c>
      <c r="AL239" s="145">
        <f t="shared" si="88"/>
        <v>2.2287581699346859E-2</v>
      </c>
    </row>
    <row r="240" spans="1:38" x14ac:dyDescent="0.3">
      <c r="A240" s="142">
        <v>2011</v>
      </c>
      <c r="B240" s="143" t="s">
        <v>101</v>
      </c>
      <c r="C240" s="144" t="s">
        <v>99</v>
      </c>
      <c r="D240" s="144" t="s">
        <v>99</v>
      </c>
      <c r="E240" s="144" t="s">
        <v>99</v>
      </c>
      <c r="F240" s="144" t="s">
        <v>99</v>
      </c>
      <c r="G240" s="144" t="s">
        <v>99</v>
      </c>
      <c r="H240" s="144" t="s">
        <v>99</v>
      </c>
      <c r="I240" s="144" t="s">
        <v>99</v>
      </c>
      <c r="J240" s="144" t="s">
        <v>99</v>
      </c>
      <c r="K240" s="144" t="s">
        <v>99</v>
      </c>
      <c r="L240" s="144" t="s">
        <v>99</v>
      </c>
      <c r="M240" s="144" t="s">
        <v>99</v>
      </c>
      <c r="N240" s="144" t="s">
        <v>102</v>
      </c>
      <c r="O240" s="145">
        <f>AVERAGE(O212,O213,O216,O221,O222,O223,O226,O227,O228,O231,O233,O236,O238)</f>
        <v>3.8461538461538463</v>
      </c>
      <c r="P240" s="145">
        <f>MROUND(AVERAGE(P212,P213,P216,P221,P222,P223,P226,P227,P228,P231,P233,P236,P238),0.1)</f>
        <v>3.7</v>
      </c>
      <c r="Q240" s="145">
        <f t="shared" ref="Q240:AH240" si="92">MROUND(AVERAGE(Q212,Q213,Q216,Q221,Q222,Q223,Q226,Q227,Q228,Q231,Q233,Q236,Q238),0.1)</f>
        <v>4.1000000000000005</v>
      </c>
      <c r="R240" s="145">
        <f t="shared" si="92"/>
        <v>3.9000000000000004</v>
      </c>
      <c r="S240" s="145">
        <f t="shared" si="92"/>
        <v>4.1000000000000005</v>
      </c>
      <c r="T240" s="145">
        <f t="shared" si="92"/>
        <v>3.7</v>
      </c>
      <c r="U240" s="145">
        <f t="shared" si="92"/>
        <v>3.5</v>
      </c>
      <c r="V240" s="145">
        <f t="shared" si="92"/>
        <v>3.8000000000000003</v>
      </c>
      <c r="W240" s="145">
        <f t="shared" si="92"/>
        <v>3.7</v>
      </c>
      <c r="X240" s="145">
        <f t="shared" si="92"/>
        <v>3.9000000000000004</v>
      </c>
      <c r="Y240" s="145">
        <f t="shared" si="92"/>
        <v>3.7</v>
      </c>
      <c r="Z240" s="145">
        <f t="shared" si="92"/>
        <v>3.7</v>
      </c>
      <c r="AA240" s="145">
        <f t="shared" si="92"/>
        <v>3.4000000000000004</v>
      </c>
      <c r="AB240" s="145">
        <f t="shared" si="92"/>
        <v>3.7</v>
      </c>
      <c r="AC240" s="145">
        <f t="shared" si="92"/>
        <v>3.6</v>
      </c>
      <c r="AD240" s="145">
        <f t="shared" si="92"/>
        <v>3.9000000000000004</v>
      </c>
      <c r="AE240" s="145">
        <f t="shared" si="92"/>
        <v>4</v>
      </c>
      <c r="AF240" s="145">
        <f t="shared" si="92"/>
        <v>3.3000000000000003</v>
      </c>
      <c r="AG240" s="145">
        <f t="shared" si="92"/>
        <v>3.3000000000000003</v>
      </c>
      <c r="AH240" s="145">
        <f t="shared" si="92"/>
        <v>3.6</v>
      </c>
      <c r="AI240" s="145">
        <f t="shared" ref="AI240:AJ240" si="93">AVERAGE(AI212,AI213,AI216,AI221,AI222,AI223,AI226,AI227,AI228,AI231,AI233,AI236,AI238)</f>
        <v>3.5769230769230771</v>
      </c>
      <c r="AJ240" s="146">
        <f t="shared" si="93"/>
        <v>3.7314102564102569</v>
      </c>
      <c r="AK240" s="147">
        <f t="shared" ref="AK240" si="94">MROUND(AVERAGE(AK212,AK213,AK216,AK221,AK222,AK223,AK226,AK227,AK228,AK231,AK233,AK236,AK238),0.1)</f>
        <v>13.600000000000001</v>
      </c>
      <c r="AL240" s="145">
        <f t="shared" si="88"/>
        <v>7.4592074592075619E-2</v>
      </c>
    </row>
    <row r="241" spans="1:38" x14ac:dyDescent="0.3">
      <c r="A241" s="142">
        <v>2011</v>
      </c>
      <c r="B241" s="143" t="s">
        <v>103</v>
      </c>
      <c r="C241" s="144" t="s">
        <v>99</v>
      </c>
      <c r="D241" s="144" t="s">
        <v>99</v>
      </c>
      <c r="E241" s="144" t="s">
        <v>99</v>
      </c>
      <c r="F241" s="144" t="s">
        <v>99</v>
      </c>
      <c r="G241" s="144" t="s">
        <v>99</v>
      </c>
      <c r="H241" s="144" t="s">
        <v>99</v>
      </c>
      <c r="I241" s="144" t="s">
        <v>99</v>
      </c>
      <c r="J241" s="144" t="s">
        <v>99</v>
      </c>
      <c r="K241" s="144" t="s">
        <v>99</v>
      </c>
      <c r="L241" s="144" t="s">
        <v>99</v>
      </c>
      <c r="M241" s="144" t="s">
        <v>99</v>
      </c>
      <c r="N241" s="144" t="s">
        <v>104</v>
      </c>
      <c r="O241" s="159">
        <f>AVERAGE(O211:O238)</f>
        <v>3.8035714285714284</v>
      </c>
      <c r="P241" s="159">
        <f>AVERAGE(P211:P238)</f>
        <v>3.5535714285714284</v>
      </c>
      <c r="Q241" s="159">
        <v>3.9166666666666665</v>
      </c>
      <c r="R241" s="159">
        <v>3.833553791887125</v>
      </c>
      <c r="S241" s="159">
        <v>3.986772486772487</v>
      </c>
      <c r="T241" s="159">
        <v>3.4781746031746033</v>
      </c>
      <c r="U241" s="159">
        <v>3.4722222222222219</v>
      </c>
      <c r="V241" s="159">
        <v>3.645723104056438</v>
      </c>
      <c r="W241" s="159">
        <v>3.6626984126984126</v>
      </c>
      <c r="X241" s="159">
        <v>3.9550264550264544</v>
      </c>
      <c r="Y241" s="159">
        <v>3.8121693121693121</v>
      </c>
      <c r="Z241" s="159">
        <v>3.589285714285714</v>
      </c>
      <c r="AA241" s="159">
        <v>3.4378306878306879</v>
      </c>
      <c r="AB241" s="159">
        <v>3.6914021164021165</v>
      </c>
      <c r="AC241" s="159">
        <v>3.5350529100529102</v>
      </c>
      <c r="AD241" s="159">
        <v>3.8697089947089949</v>
      </c>
      <c r="AE241" s="159">
        <v>3.9332010582010581</v>
      </c>
      <c r="AF241" s="159">
        <v>3.4702380952380949</v>
      </c>
      <c r="AG241" s="159">
        <v>3.3564814814814814</v>
      </c>
      <c r="AH241" s="159">
        <v>3.6329365079365079</v>
      </c>
      <c r="AI241" s="159">
        <v>3.6355820105820107</v>
      </c>
      <c r="AJ241" s="160">
        <f>AVERAGE(R241,V241,AB241,AH241)</f>
        <v>3.7009038800705469</v>
      </c>
      <c r="AK241" s="147">
        <v>13.567217684648861</v>
      </c>
      <c r="AL241" s="159">
        <f t="shared" si="88"/>
        <v>0.14911816578483261</v>
      </c>
    </row>
    <row r="242" spans="1:38" x14ac:dyDescent="0.3">
      <c r="A242" s="151">
        <v>2011</v>
      </c>
      <c r="B242" s="152" t="s">
        <v>105</v>
      </c>
      <c r="C242" s="154" t="s">
        <v>99</v>
      </c>
      <c r="D242" s="154" t="s">
        <v>99</v>
      </c>
      <c r="E242" s="154" t="s">
        <v>99</v>
      </c>
      <c r="F242" s="154" t="s">
        <v>99</v>
      </c>
      <c r="G242" s="154" t="s">
        <v>99</v>
      </c>
      <c r="H242" s="154" t="s">
        <v>99</v>
      </c>
      <c r="I242" s="154" t="s">
        <v>99</v>
      </c>
      <c r="J242" s="154" t="s">
        <v>99</v>
      </c>
      <c r="K242" s="154" t="s">
        <v>99</v>
      </c>
      <c r="L242" s="154" t="s">
        <v>99</v>
      </c>
      <c r="M242" s="154" t="s">
        <v>99</v>
      </c>
      <c r="N242" s="154" t="s">
        <v>13</v>
      </c>
      <c r="O242" s="161">
        <v>3.2083333333333335</v>
      </c>
      <c r="P242" s="161">
        <v>2.9166666666666665</v>
      </c>
      <c r="Q242" s="161">
        <v>3.25</v>
      </c>
      <c r="R242" s="161">
        <v>3.125</v>
      </c>
      <c r="S242" s="161">
        <v>3.8333333333333335</v>
      </c>
      <c r="T242" s="161">
        <v>2.9583333333333335</v>
      </c>
      <c r="U242" s="161">
        <v>2.75</v>
      </c>
      <c r="V242" s="161">
        <v>3.1805555555555558</v>
      </c>
      <c r="W242" s="161">
        <v>3.0833333333333335</v>
      </c>
      <c r="X242" s="161">
        <v>3.1666666666666665</v>
      </c>
      <c r="Y242" s="161">
        <v>3.1666666666666665</v>
      </c>
      <c r="Z242" s="161">
        <v>2.9583333333333335</v>
      </c>
      <c r="AA242" s="161">
        <v>2.9166666666666665</v>
      </c>
      <c r="AB242" s="161">
        <v>3.0583333333333331</v>
      </c>
      <c r="AC242" s="161">
        <v>3.375</v>
      </c>
      <c r="AD242" s="161">
        <v>3.2916666666666665</v>
      </c>
      <c r="AE242" s="161">
        <v>3.4583333333333335</v>
      </c>
      <c r="AF242" s="161">
        <v>2.9583333333333335</v>
      </c>
      <c r="AG242" s="161">
        <v>3.125</v>
      </c>
      <c r="AH242" s="161">
        <v>3.2416666666666667</v>
      </c>
      <c r="AI242" s="161">
        <v>3.5416666666666665</v>
      </c>
      <c r="AJ242" s="162">
        <f t="shared" si="71"/>
        <v>3.151388888888889</v>
      </c>
      <c r="AK242" s="167">
        <v>10.580849773745237</v>
      </c>
      <c r="AL242" s="161">
        <f t="shared" si="88"/>
        <v>7.8472222222222943E-2</v>
      </c>
    </row>
    <row r="243" spans="1:38" x14ac:dyDescent="0.3">
      <c r="A243" s="151">
        <v>2011</v>
      </c>
      <c r="B243" s="152" t="s">
        <v>106</v>
      </c>
      <c r="C243" s="154" t="s">
        <v>99</v>
      </c>
      <c r="D243" s="154" t="s">
        <v>99</v>
      </c>
      <c r="E243" s="154" t="s">
        <v>99</v>
      </c>
      <c r="F243" s="154" t="s">
        <v>99</v>
      </c>
      <c r="G243" s="154" t="s">
        <v>99</v>
      </c>
      <c r="H243" s="154" t="s">
        <v>99</v>
      </c>
      <c r="I243" s="154" t="s">
        <v>99</v>
      </c>
      <c r="J243" s="154" t="s">
        <v>99</v>
      </c>
      <c r="K243" s="154" t="s">
        <v>99</v>
      </c>
      <c r="L243" s="154" t="s">
        <v>99</v>
      </c>
      <c r="M243" s="154" t="s">
        <v>99</v>
      </c>
      <c r="N243" s="154" t="s">
        <v>107</v>
      </c>
      <c r="O243" s="161">
        <v>4.2222222222222223</v>
      </c>
      <c r="P243" s="161">
        <v>3.8333333333333335</v>
      </c>
      <c r="Q243" s="161">
        <v>4</v>
      </c>
      <c r="R243" s="161">
        <v>4.0185185185185182</v>
      </c>
      <c r="S243" s="161">
        <v>4.0555555555555554</v>
      </c>
      <c r="T243" s="161">
        <v>3.3333333333333335</v>
      </c>
      <c r="U243" s="161">
        <v>3.6666666666666665</v>
      </c>
      <c r="V243" s="161">
        <v>3.6851851851851856</v>
      </c>
      <c r="W243" s="161">
        <v>3.8333333333333335</v>
      </c>
      <c r="X243" s="161">
        <v>4.0555555555555554</v>
      </c>
      <c r="Y243" s="161">
        <v>4.0555555555555554</v>
      </c>
      <c r="Z243" s="161">
        <v>3.6666666666666665</v>
      </c>
      <c r="AA243" s="161">
        <v>3.6111111111111112</v>
      </c>
      <c r="AB243" s="161">
        <v>3.8444444444444446</v>
      </c>
      <c r="AC243" s="161">
        <v>3.4444444444444446</v>
      </c>
      <c r="AD243" s="161">
        <v>3.8888888888888888</v>
      </c>
      <c r="AE243" s="161">
        <v>4.0555555555555554</v>
      </c>
      <c r="AF243" s="161">
        <v>3.6666666666666665</v>
      </c>
      <c r="AG243" s="161">
        <v>3.4444444444444446</v>
      </c>
      <c r="AH243" s="161">
        <v>3.6999999999999997</v>
      </c>
      <c r="AI243" s="161">
        <v>3.7222222222222223</v>
      </c>
      <c r="AJ243" s="162">
        <f t="shared" si="71"/>
        <v>3.8120370370370371</v>
      </c>
      <c r="AK243" s="167">
        <v>14.172201117925875</v>
      </c>
      <c r="AL243" s="161">
        <f t="shared" si="88"/>
        <v>2.5925925925925686E-2</v>
      </c>
    </row>
    <row r="244" spans="1:38" x14ac:dyDescent="0.3">
      <c r="A244" s="151">
        <v>2011</v>
      </c>
      <c r="B244" s="152" t="s">
        <v>108</v>
      </c>
      <c r="C244" s="154" t="s">
        <v>99</v>
      </c>
      <c r="D244" s="154" t="s">
        <v>99</v>
      </c>
      <c r="E244" s="154" t="s">
        <v>99</v>
      </c>
      <c r="F244" s="154" t="s">
        <v>99</v>
      </c>
      <c r="G244" s="154" t="s">
        <v>99</v>
      </c>
      <c r="H244" s="154" t="s">
        <v>99</v>
      </c>
      <c r="I244" s="154" t="s">
        <v>99</v>
      </c>
      <c r="J244" s="154" t="s">
        <v>99</v>
      </c>
      <c r="K244" s="154" t="s">
        <v>99</v>
      </c>
      <c r="L244" s="154" t="s">
        <v>99</v>
      </c>
      <c r="M244" s="154" t="s">
        <v>99</v>
      </c>
      <c r="N244" s="154" t="s">
        <v>107</v>
      </c>
      <c r="O244" s="161">
        <v>4.2857142857142856</v>
      </c>
      <c r="P244" s="161">
        <v>4.2857142857142856</v>
      </c>
      <c r="Q244" s="161">
        <v>4.5</v>
      </c>
      <c r="R244" s="161">
        <v>4.3571428571428568</v>
      </c>
      <c r="S244" s="161">
        <v>4.0714285714285712</v>
      </c>
      <c r="T244" s="161">
        <v>4.1428571428571432</v>
      </c>
      <c r="U244" s="161">
        <v>4</v>
      </c>
      <c r="V244" s="161">
        <v>4.0714285714285712</v>
      </c>
      <c r="W244" s="161">
        <v>4.0714285714285712</v>
      </c>
      <c r="X244" s="161">
        <v>4.6428571428571432</v>
      </c>
      <c r="Y244" s="161">
        <v>4.2142857142857144</v>
      </c>
      <c r="Z244" s="161">
        <v>4.1428571428571432</v>
      </c>
      <c r="AA244" s="161">
        <v>3.7857142857142856</v>
      </c>
      <c r="AB244" s="161">
        <v>4.1714285714285717</v>
      </c>
      <c r="AC244" s="161">
        <v>3.7857142857142856</v>
      </c>
      <c r="AD244" s="161">
        <v>4.4285714285714288</v>
      </c>
      <c r="AE244" s="161">
        <v>4.2857142857142856</v>
      </c>
      <c r="AF244" s="161">
        <v>3.7857142857142856</v>
      </c>
      <c r="AG244" s="161">
        <v>3.5</v>
      </c>
      <c r="AH244" s="161">
        <v>3.9571428571428577</v>
      </c>
      <c r="AI244" s="161">
        <v>3.6428571428571428</v>
      </c>
      <c r="AJ244" s="162">
        <f t="shared" si="71"/>
        <v>4.1392857142857142</v>
      </c>
      <c r="AK244" s="167">
        <v>15.948602162275472</v>
      </c>
      <c r="AL244" s="161">
        <f t="shared" si="88"/>
        <v>6.785714285714306E-2</v>
      </c>
    </row>
    <row r="245" spans="1:38" x14ac:dyDescent="0.3">
      <c r="A245" s="151">
        <v>2011</v>
      </c>
      <c r="B245" s="152" t="s">
        <v>109</v>
      </c>
      <c r="C245" s="154" t="s">
        <v>99</v>
      </c>
      <c r="D245" s="154" t="s">
        <v>99</v>
      </c>
      <c r="E245" s="154" t="s">
        <v>99</v>
      </c>
      <c r="F245" s="154" t="s">
        <v>99</v>
      </c>
      <c r="G245" s="154" t="s">
        <v>99</v>
      </c>
      <c r="H245" s="154" t="s">
        <v>99</v>
      </c>
      <c r="I245" s="154" t="s">
        <v>99</v>
      </c>
      <c r="J245" s="154" t="s">
        <v>99</v>
      </c>
      <c r="K245" s="154" t="s">
        <v>99</v>
      </c>
      <c r="L245" s="154" t="s">
        <v>99</v>
      </c>
      <c r="M245" s="154" t="s">
        <v>99</v>
      </c>
      <c r="N245" s="154" t="s">
        <v>107</v>
      </c>
      <c r="O245" s="161">
        <v>4.253968253968254</v>
      </c>
      <c r="P245" s="161">
        <v>4.0595238095238093</v>
      </c>
      <c r="Q245" s="161">
        <v>4.25</v>
      </c>
      <c r="R245" s="161">
        <v>4.1878306878306875</v>
      </c>
      <c r="S245" s="161">
        <v>4.0634920634920633</v>
      </c>
      <c r="T245" s="161">
        <v>3.7380952380952381</v>
      </c>
      <c r="U245" s="161">
        <v>3.833333333333333</v>
      </c>
      <c r="V245" s="161">
        <v>3.8783068783068781</v>
      </c>
      <c r="W245" s="161">
        <v>3.9523809523809526</v>
      </c>
      <c r="X245" s="161">
        <v>4.3492063492063497</v>
      </c>
      <c r="Y245" s="161">
        <v>4.1349206349206344</v>
      </c>
      <c r="Z245" s="161">
        <v>3.9047619047619051</v>
      </c>
      <c r="AA245" s="161">
        <v>3.6984126984126986</v>
      </c>
      <c r="AB245" s="161">
        <v>4.0079365079365079</v>
      </c>
      <c r="AC245" s="161">
        <v>3.6150793650793651</v>
      </c>
      <c r="AD245" s="161">
        <v>4.1587301587301591</v>
      </c>
      <c r="AE245" s="161">
        <v>4.1706349206349209</v>
      </c>
      <c r="AF245" s="161">
        <v>3.7261904761904763</v>
      </c>
      <c r="AG245" s="161">
        <v>3.4722222222222223</v>
      </c>
      <c r="AH245" s="161">
        <v>3.8285714285714287</v>
      </c>
      <c r="AI245" s="161">
        <v>3.6825396825396828</v>
      </c>
      <c r="AJ245" s="162">
        <f t="shared" si="71"/>
        <v>3.9756613756613759</v>
      </c>
      <c r="AK245" s="167">
        <v>15.060401640100674</v>
      </c>
      <c r="AL245" s="161">
        <f t="shared" si="88"/>
        <v>6.4723875661376162E-2</v>
      </c>
    </row>
    <row r="246" spans="1:38" x14ac:dyDescent="0.3">
      <c r="A246" s="175">
        <v>2011</v>
      </c>
      <c r="B246" s="176" t="s">
        <v>11</v>
      </c>
      <c r="C246" s="177" t="s">
        <v>99</v>
      </c>
      <c r="D246" s="177" t="s">
        <v>99</v>
      </c>
      <c r="E246" s="177" t="s">
        <v>99</v>
      </c>
      <c r="F246" s="177" t="s">
        <v>99</v>
      </c>
      <c r="G246" s="177" t="s">
        <v>99</v>
      </c>
      <c r="H246" s="177" t="s">
        <v>99</v>
      </c>
      <c r="I246" s="177" t="s">
        <v>99</v>
      </c>
      <c r="J246" s="177" t="s">
        <v>99</v>
      </c>
      <c r="K246" s="177" t="s">
        <v>99</v>
      </c>
      <c r="L246" s="177" t="s">
        <v>99</v>
      </c>
      <c r="M246" s="177" t="s">
        <v>99</v>
      </c>
      <c r="N246" s="177" t="s">
        <v>228</v>
      </c>
      <c r="O246" s="158">
        <f>AVERAGE(O212,O211,O216,O218,O226,O232,O236)</f>
        <v>4.2142857142857144</v>
      </c>
      <c r="P246" s="158">
        <f t="shared" ref="P246:AL246" si="95">AVERAGE(P212,P211,P216,P218,P226,P232,P236)</f>
        <v>4.1428571428571432</v>
      </c>
      <c r="Q246" s="158">
        <f t="shared" si="95"/>
        <v>4.4285714285714288</v>
      </c>
      <c r="R246" s="158">
        <f t="shared" si="95"/>
        <v>4.2619047619047619</v>
      </c>
      <c r="S246" s="158">
        <f t="shared" si="95"/>
        <v>4.2142857142857144</v>
      </c>
      <c r="T246" s="158">
        <f t="shared" si="95"/>
        <v>3.6428571428571428</v>
      </c>
      <c r="U246" s="158">
        <f t="shared" si="95"/>
        <v>4</v>
      </c>
      <c r="V246" s="158">
        <f t="shared" si="95"/>
        <v>3.9523809523809526</v>
      </c>
      <c r="W246" s="158">
        <f t="shared" si="95"/>
        <v>3.7142857142857144</v>
      </c>
      <c r="X246" s="158">
        <f t="shared" si="95"/>
        <v>4.0714285714285712</v>
      </c>
      <c r="Y246" s="158">
        <f t="shared" si="95"/>
        <v>3.9285714285714284</v>
      </c>
      <c r="Z246" s="158">
        <f t="shared" si="95"/>
        <v>3.9285714285714284</v>
      </c>
      <c r="AA246" s="158">
        <f t="shared" si="95"/>
        <v>3.3571428571428572</v>
      </c>
      <c r="AB246" s="158">
        <f t="shared" si="95"/>
        <v>3.8</v>
      </c>
      <c r="AC246" s="158">
        <f t="shared" si="95"/>
        <v>3.1428571428571428</v>
      </c>
      <c r="AD246" s="158">
        <f t="shared" si="95"/>
        <v>4.2142857142857144</v>
      </c>
      <c r="AE246" s="158">
        <f t="shared" si="95"/>
        <v>4</v>
      </c>
      <c r="AF246" s="158">
        <f t="shared" si="95"/>
        <v>3.5714285714285716</v>
      </c>
      <c r="AG246" s="158">
        <f t="shared" si="95"/>
        <v>3.1428571428571428</v>
      </c>
      <c r="AH246" s="158">
        <f t="shared" si="95"/>
        <v>3.6142857142857143</v>
      </c>
      <c r="AI246" s="158">
        <f t="shared" si="95"/>
        <v>3.5714285714285716</v>
      </c>
      <c r="AJ246" s="158">
        <f t="shared" si="95"/>
        <v>3.907142857142857</v>
      </c>
      <c r="AK246" s="158">
        <f t="shared" si="95"/>
        <v>14.145389453850481</v>
      </c>
      <c r="AL246" s="158">
        <f t="shared" si="95"/>
        <v>4.285714285714283E-2</v>
      </c>
    </row>
    <row r="247" spans="1:38" x14ac:dyDescent="0.3">
      <c r="A247" s="175">
        <v>2011</v>
      </c>
      <c r="B247" s="176" t="s">
        <v>12</v>
      </c>
      <c r="C247" s="177" t="s">
        <v>99</v>
      </c>
      <c r="D247" s="177" t="s">
        <v>99</v>
      </c>
      <c r="E247" s="177" t="s">
        <v>99</v>
      </c>
      <c r="F247" s="177" t="s">
        <v>99</v>
      </c>
      <c r="G247" s="177" t="s">
        <v>99</v>
      </c>
      <c r="H247" s="177" t="s">
        <v>99</v>
      </c>
      <c r="I247" s="177" t="s">
        <v>99</v>
      </c>
      <c r="J247" s="177" t="s">
        <v>99</v>
      </c>
      <c r="K247" s="177" t="s">
        <v>99</v>
      </c>
      <c r="L247" s="177" t="s">
        <v>99</v>
      </c>
      <c r="M247" s="177" t="s">
        <v>99</v>
      </c>
      <c r="N247" s="177" t="s">
        <v>229</v>
      </c>
      <c r="O247" s="158">
        <f>O223</f>
        <v>4</v>
      </c>
      <c r="P247" s="158">
        <f t="shared" ref="P247:AL247" si="96">P223</f>
        <v>3.5</v>
      </c>
      <c r="Q247" s="158">
        <f t="shared" si="96"/>
        <v>4</v>
      </c>
      <c r="R247" s="158">
        <f t="shared" si="96"/>
        <v>3.8333333333333335</v>
      </c>
      <c r="S247" s="158">
        <f t="shared" si="96"/>
        <v>4.5</v>
      </c>
      <c r="T247" s="158">
        <f t="shared" si="96"/>
        <v>3.5</v>
      </c>
      <c r="U247" s="158">
        <f t="shared" si="96"/>
        <v>4.5</v>
      </c>
      <c r="V247" s="158">
        <f t="shared" si="96"/>
        <v>4.166666666666667</v>
      </c>
      <c r="W247" s="158">
        <f t="shared" si="96"/>
        <v>4</v>
      </c>
      <c r="X247" s="158">
        <f t="shared" si="96"/>
        <v>4</v>
      </c>
      <c r="Y247" s="158">
        <f t="shared" si="96"/>
        <v>4</v>
      </c>
      <c r="Z247" s="158">
        <f t="shared" si="96"/>
        <v>4</v>
      </c>
      <c r="AA247" s="158">
        <f t="shared" si="96"/>
        <v>3</v>
      </c>
      <c r="AB247" s="158">
        <f t="shared" si="96"/>
        <v>3.8</v>
      </c>
      <c r="AC247" s="158">
        <f t="shared" si="96"/>
        <v>4</v>
      </c>
      <c r="AD247" s="158">
        <f t="shared" si="96"/>
        <v>4</v>
      </c>
      <c r="AE247" s="158">
        <f t="shared" si="96"/>
        <v>4.5</v>
      </c>
      <c r="AF247" s="158">
        <f t="shared" si="96"/>
        <v>3.5</v>
      </c>
      <c r="AG247" s="158">
        <f t="shared" si="96"/>
        <v>3.5</v>
      </c>
      <c r="AH247" s="158">
        <f t="shared" si="96"/>
        <v>3.9</v>
      </c>
      <c r="AI247" s="158">
        <f t="shared" si="96"/>
        <v>3</v>
      </c>
      <c r="AJ247" s="158">
        <f t="shared" si="96"/>
        <v>3.9250000000000003</v>
      </c>
      <c r="AK247" s="158">
        <f t="shared" si="96"/>
        <v>14.142738465255382</v>
      </c>
      <c r="AL247" s="158">
        <f t="shared" si="96"/>
        <v>0</v>
      </c>
    </row>
    <row r="248" spans="1:38" x14ac:dyDescent="0.3">
      <c r="A248" s="175">
        <v>2011</v>
      </c>
      <c r="B248" s="176" t="s">
        <v>13</v>
      </c>
      <c r="C248" s="177" t="s">
        <v>99</v>
      </c>
      <c r="D248" s="177" t="s">
        <v>99</v>
      </c>
      <c r="E248" s="177" t="s">
        <v>99</v>
      </c>
      <c r="F248" s="177" t="s">
        <v>99</v>
      </c>
      <c r="G248" s="177" t="s">
        <v>99</v>
      </c>
      <c r="H248" s="177" t="s">
        <v>99</v>
      </c>
      <c r="I248" s="177" t="s">
        <v>99</v>
      </c>
      <c r="J248" s="177" t="s">
        <v>99</v>
      </c>
      <c r="K248" s="177" t="s">
        <v>99</v>
      </c>
      <c r="L248" s="177" t="s">
        <v>99</v>
      </c>
      <c r="M248" s="177" t="s">
        <v>99</v>
      </c>
      <c r="N248" s="177" t="s">
        <v>230</v>
      </c>
      <c r="O248" s="158">
        <f>AVERAGE(O217,O221,O222,O224,O227,O228,O229,O230,O233,O234,O235,O237)</f>
        <v>3.2083333333333335</v>
      </c>
      <c r="P248" s="158">
        <f t="shared" ref="P248:AL248" si="97">AVERAGE(P217,P221,P222,P224,P227,P228,P229,P230,P233,P234,P235,P237)</f>
        <v>2.9166666666666665</v>
      </c>
      <c r="Q248" s="158">
        <f t="shared" si="97"/>
        <v>3.25</v>
      </c>
      <c r="R248" s="158">
        <f t="shared" si="97"/>
        <v>3.125</v>
      </c>
      <c r="S248" s="158">
        <f t="shared" si="97"/>
        <v>3.8333333333333335</v>
      </c>
      <c r="T248" s="158">
        <f t="shared" si="97"/>
        <v>2.9583333333333335</v>
      </c>
      <c r="U248" s="158">
        <f t="shared" si="97"/>
        <v>2.75</v>
      </c>
      <c r="V248" s="158">
        <f t="shared" si="97"/>
        <v>3.1805555555555558</v>
      </c>
      <c r="W248" s="158">
        <f t="shared" si="97"/>
        <v>3.0833333333333335</v>
      </c>
      <c r="X248" s="158">
        <f t="shared" si="97"/>
        <v>3.1666666666666665</v>
      </c>
      <c r="Y248" s="158">
        <f t="shared" si="97"/>
        <v>3.1666666666666665</v>
      </c>
      <c r="Z248" s="158">
        <f t="shared" si="97"/>
        <v>2.9583333333333335</v>
      </c>
      <c r="AA248" s="158">
        <f t="shared" si="97"/>
        <v>2.9166666666666665</v>
      </c>
      <c r="AB248" s="158">
        <f t="shared" si="97"/>
        <v>3.0583333333333331</v>
      </c>
      <c r="AC248" s="158">
        <f t="shared" si="97"/>
        <v>3.375</v>
      </c>
      <c r="AD248" s="158">
        <f t="shared" si="97"/>
        <v>3.2916666666666665</v>
      </c>
      <c r="AE248" s="158">
        <f t="shared" si="97"/>
        <v>3.4583333333333335</v>
      </c>
      <c r="AF248" s="158">
        <f t="shared" si="97"/>
        <v>2.9583333333333335</v>
      </c>
      <c r="AG248" s="158">
        <f t="shared" si="97"/>
        <v>3.125</v>
      </c>
      <c r="AH248" s="158">
        <f t="shared" si="97"/>
        <v>3.2416666666666667</v>
      </c>
      <c r="AI248" s="158">
        <f t="shared" si="97"/>
        <v>3.5416666666666665</v>
      </c>
      <c r="AJ248" s="158">
        <f t="shared" si="97"/>
        <v>3.1513888888888886</v>
      </c>
      <c r="AK248" s="158">
        <f t="shared" si="97"/>
        <v>10.580849773745237</v>
      </c>
      <c r="AL248" s="158">
        <f t="shared" si="97"/>
        <v>7.8472222222222429E-2</v>
      </c>
    </row>
    <row r="249" spans="1:38" x14ac:dyDescent="0.3">
      <c r="A249" s="175">
        <v>2011</v>
      </c>
      <c r="B249" s="176" t="s">
        <v>14</v>
      </c>
      <c r="C249" s="177" t="s">
        <v>99</v>
      </c>
      <c r="D249" s="177" t="s">
        <v>99</v>
      </c>
      <c r="E249" s="177" t="s">
        <v>99</v>
      </c>
      <c r="F249" s="177" t="s">
        <v>99</v>
      </c>
      <c r="G249" s="177" t="s">
        <v>99</v>
      </c>
      <c r="H249" s="177" t="s">
        <v>99</v>
      </c>
      <c r="I249" s="177" t="s">
        <v>99</v>
      </c>
      <c r="J249" s="177" t="s">
        <v>99</v>
      </c>
      <c r="K249" s="177" t="s">
        <v>99</v>
      </c>
      <c r="L249" s="177" t="s">
        <v>99</v>
      </c>
      <c r="M249" s="177" t="s">
        <v>99</v>
      </c>
      <c r="N249" s="177" t="s">
        <v>231</v>
      </c>
      <c r="O249" s="158">
        <f>AVERAGE(O213,O214,O220,O225,O231)</f>
        <v>4.3</v>
      </c>
      <c r="P249" s="158">
        <f t="shared" ref="P249:AL249" si="98">AVERAGE(P213,P214,P220,P225,P231)</f>
        <v>3.9</v>
      </c>
      <c r="Q249" s="158">
        <f t="shared" si="98"/>
        <v>3.9</v>
      </c>
      <c r="R249" s="158">
        <f t="shared" si="98"/>
        <v>4.0333333333333332</v>
      </c>
      <c r="S249" s="158">
        <f t="shared" si="98"/>
        <v>3.8</v>
      </c>
      <c r="T249" s="158">
        <f t="shared" si="98"/>
        <v>3.6</v>
      </c>
      <c r="U249" s="158">
        <f t="shared" si="98"/>
        <v>3.5</v>
      </c>
      <c r="V249" s="158">
        <f t="shared" si="98"/>
        <v>3.6333333333333337</v>
      </c>
      <c r="W249" s="158">
        <f t="shared" si="98"/>
        <v>4</v>
      </c>
      <c r="X249" s="158">
        <f t="shared" si="98"/>
        <v>4.4000000000000004</v>
      </c>
      <c r="Y249" s="158">
        <f t="shared" si="98"/>
        <v>4.2</v>
      </c>
      <c r="Z249" s="158">
        <f t="shared" si="98"/>
        <v>3.8</v>
      </c>
      <c r="AA249" s="158">
        <f t="shared" si="98"/>
        <v>4.0999999999999996</v>
      </c>
      <c r="AB249" s="158">
        <f t="shared" si="98"/>
        <v>4.0999999999999996</v>
      </c>
      <c r="AC249" s="158">
        <f t="shared" si="98"/>
        <v>3.9</v>
      </c>
      <c r="AD249" s="158">
        <f t="shared" si="98"/>
        <v>4</v>
      </c>
      <c r="AE249" s="158">
        <f t="shared" si="98"/>
        <v>4.4000000000000004</v>
      </c>
      <c r="AF249" s="158">
        <f t="shared" si="98"/>
        <v>3.9</v>
      </c>
      <c r="AG249" s="158">
        <f t="shared" si="98"/>
        <v>3.7</v>
      </c>
      <c r="AH249" s="158">
        <f t="shared" si="98"/>
        <v>3.9799999999999995</v>
      </c>
      <c r="AI249" s="158">
        <f t="shared" si="98"/>
        <v>4</v>
      </c>
      <c r="AJ249" s="158">
        <f t="shared" si="98"/>
        <v>3.9366666666666665</v>
      </c>
      <c r="AK249" s="158">
        <f t="shared" si="98"/>
        <v>15.67713189678499</v>
      </c>
      <c r="AL249" s="158">
        <f t="shared" si="98"/>
        <v>7.6666666666666661E-2</v>
      </c>
    </row>
    <row r="250" spans="1:38" x14ac:dyDescent="0.3">
      <c r="A250" s="175">
        <v>2011</v>
      </c>
      <c r="B250" s="176" t="s">
        <v>15</v>
      </c>
      <c r="C250" s="177" t="s">
        <v>99</v>
      </c>
      <c r="D250" s="177" t="s">
        <v>99</v>
      </c>
      <c r="E250" s="177" t="s">
        <v>99</v>
      </c>
      <c r="F250" s="177" t="s">
        <v>99</v>
      </c>
      <c r="G250" s="177" t="s">
        <v>99</v>
      </c>
      <c r="H250" s="177" t="s">
        <v>99</v>
      </c>
      <c r="I250" s="177" t="s">
        <v>99</v>
      </c>
      <c r="J250" s="177" t="s">
        <v>99</v>
      </c>
      <c r="K250" s="177" t="s">
        <v>99</v>
      </c>
      <c r="L250" s="177" t="s">
        <v>99</v>
      </c>
      <c r="M250" s="177" t="s">
        <v>99</v>
      </c>
      <c r="N250" s="177" t="s">
        <v>232</v>
      </c>
      <c r="O250" s="158">
        <f>AVERAGE(O215,O219,O238)</f>
        <v>4.333333333333333</v>
      </c>
      <c r="P250" s="158">
        <f t="shared" ref="P250:AL250" si="99">AVERAGE(P215,P219,P238)</f>
        <v>4.166666666666667</v>
      </c>
      <c r="Q250" s="158">
        <f t="shared" si="99"/>
        <v>4.333333333333333</v>
      </c>
      <c r="R250" s="158">
        <f t="shared" si="99"/>
        <v>4.2777777777777777</v>
      </c>
      <c r="S250" s="158">
        <f t="shared" si="99"/>
        <v>4</v>
      </c>
      <c r="T250" s="158">
        <f t="shared" si="99"/>
        <v>4</v>
      </c>
      <c r="U250" s="158">
        <f t="shared" si="99"/>
        <v>3.6666666666666665</v>
      </c>
      <c r="V250" s="158">
        <f t="shared" si="99"/>
        <v>3.8888888888888893</v>
      </c>
      <c r="W250" s="158">
        <f t="shared" si="99"/>
        <v>4.333333333333333</v>
      </c>
      <c r="X250" s="158">
        <f t="shared" si="99"/>
        <v>4.833333333333333</v>
      </c>
      <c r="Y250" s="158">
        <f t="shared" si="99"/>
        <v>4.5</v>
      </c>
      <c r="Z250" s="158">
        <f t="shared" si="99"/>
        <v>3.8333333333333335</v>
      </c>
      <c r="AA250" s="158">
        <f t="shared" si="99"/>
        <v>4</v>
      </c>
      <c r="AB250" s="158">
        <f t="shared" si="99"/>
        <v>4.3</v>
      </c>
      <c r="AC250" s="158">
        <f t="shared" si="99"/>
        <v>4</v>
      </c>
      <c r="AD250" s="158">
        <f t="shared" si="99"/>
        <v>4.166666666666667</v>
      </c>
      <c r="AE250" s="158">
        <f t="shared" si="99"/>
        <v>4</v>
      </c>
      <c r="AF250" s="158">
        <f t="shared" si="99"/>
        <v>3.8333333333333335</v>
      </c>
      <c r="AG250" s="158">
        <f t="shared" si="99"/>
        <v>3.8333333333333335</v>
      </c>
      <c r="AH250" s="158">
        <f t="shared" si="99"/>
        <v>3.9666666666666663</v>
      </c>
      <c r="AI250" s="158">
        <f t="shared" si="99"/>
        <v>3.6666666666666665</v>
      </c>
      <c r="AJ250" s="158">
        <f t="shared" si="99"/>
        <v>4.1083333333333334</v>
      </c>
      <c r="AK250" s="158">
        <f t="shared" si="99"/>
        <v>15.881300357042491</v>
      </c>
      <c r="AL250" s="158">
        <f t="shared" si="99"/>
        <v>8.3333333333334512E-3</v>
      </c>
    </row>
    <row r="251" spans="1:38" x14ac:dyDescent="0.3">
      <c r="A251" s="112">
        <v>2012</v>
      </c>
      <c r="B251" s="114" t="s">
        <v>111</v>
      </c>
      <c r="C251" s="107" t="s">
        <v>67</v>
      </c>
      <c r="D251" s="107" t="s">
        <v>67</v>
      </c>
      <c r="E251" s="107" t="s">
        <v>67</v>
      </c>
      <c r="F251" s="107" t="s">
        <v>67</v>
      </c>
      <c r="G251" s="107" t="s">
        <v>67</v>
      </c>
      <c r="H251" s="107" t="s">
        <v>67</v>
      </c>
      <c r="I251" s="107" t="s">
        <v>67</v>
      </c>
      <c r="J251" s="107" t="s">
        <v>67</v>
      </c>
      <c r="K251" s="107" t="s">
        <v>67</v>
      </c>
      <c r="L251" s="107" t="s">
        <v>67</v>
      </c>
      <c r="M251" s="113" t="s">
        <v>67</v>
      </c>
      <c r="N251" s="107" t="s">
        <v>11</v>
      </c>
      <c r="O251" s="139">
        <v>3.5</v>
      </c>
      <c r="P251" s="139">
        <v>3.5</v>
      </c>
      <c r="Q251" s="139">
        <v>3.5</v>
      </c>
      <c r="R251" s="139">
        <v>3.5</v>
      </c>
      <c r="S251" s="139">
        <v>3.5</v>
      </c>
      <c r="T251" s="139">
        <v>2</v>
      </c>
      <c r="U251" s="139">
        <v>3</v>
      </c>
      <c r="V251" s="139">
        <v>2.8333333333333335</v>
      </c>
      <c r="W251" s="139">
        <v>2</v>
      </c>
      <c r="X251" s="139">
        <v>3.5</v>
      </c>
      <c r="Y251" s="139">
        <v>3.5</v>
      </c>
      <c r="Z251" s="139">
        <v>3</v>
      </c>
      <c r="AA251" s="139">
        <v>2.5</v>
      </c>
      <c r="AB251" s="139">
        <v>2.9</v>
      </c>
      <c r="AC251" s="139">
        <v>1.5</v>
      </c>
      <c r="AD251" s="139">
        <v>4</v>
      </c>
      <c r="AE251" s="139">
        <v>3.5</v>
      </c>
      <c r="AF251" s="139">
        <v>3</v>
      </c>
      <c r="AG251" s="139">
        <v>2.5</v>
      </c>
      <c r="AH251" s="139">
        <v>2.9</v>
      </c>
      <c r="AI251" s="139">
        <v>3.5</v>
      </c>
      <c r="AJ251" s="106">
        <f t="shared" si="71"/>
        <v>3.0333333333333337</v>
      </c>
      <c r="AK251" s="140">
        <v>9.2765073484398517</v>
      </c>
      <c r="AL251" s="139">
        <f>$AJ251-(_xlfn.XLOOKUP($B251,$B$211:$B$245,$AJ$211:$AJ$245,"",0))</f>
        <v>0.23333333333333384</v>
      </c>
    </row>
    <row r="252" spans="1:38" x14ac:dyDescent="0.3">
      <c r="A252" s="112">
        <v>2012</v>
      </c>
      <c r="B252" s="114" t="s">
        <v>57</v>
      </c>
      <c r="C252" s="107" t="s">
        <v>58</v>
      </c>
      <c r="D252" s="107" t="s">
        <v>58</v>
      </c>
      <c r="E252" s="107" t="s">
        <v>59</v>
      </c>
      <c r="F252" s="107" t="s">
        <v>59</v>
      </c>
      <c r="G252" s="107" t="s">
        <v>60</v>
      </c>
      <c r="H252" s="107" t="s">
        <v>60</v>
      </c>
      <c r="I252" s="107" t="s">
        <v>60</v>
      </c>
      <c r="J252" s="107" t="s">
        <v>61</v>
      </c>
      <c r="K252" s="107" t="s">
        <v>62</v>
      </c>
      <c r="L252" s="107" t="s">
        <v>63</v>
      </c>
      <c r="M252" s="113" t="s">
        <v>63</v>
      </c>
      <c r="N252" s="107" t="s">
        <v>11</v>
      </c>
      <c r="O252" s="139">
        <v>4</v>
      </c>
      <c r="P252" s="139">
        <v>5</v>
      </c>
      <c r="Q252" s="139">
        <v>5</v>
      </c>
      <c r="R252" s="139">
        <v>4.666666666666667</v>
      </c>
      <c r="S252" s="139">
        <v>5</v>
      </c>
      <c r="T252" s="139">
        <v>4.5</v>
      </c>
      <c r="U252" s="139">
        <v>4.5</v>
      </c>
      <c r="V252" s="139">
        <v>4.666666666666667</v>
      </c>
      <c r="W252" s="139">
        <v>4.5</v>
      </c>
      <c r="X252" s="139">
        <v>5</v>
      </c>
      <c r="Y252" s="139">
        <v>5</v>
      </c>
      <c r="Z252" s="139">
        <v>5</v>
      </c>
      <c r="AA252" s="139">
        <v>4</v>
      </c>
      <c r="AB252" s="139">
        <v>4.7</v>
      </c>
      <c r="AC252" s="139">
        <v>3.5</v>
      </c>
      <c r="AD252" s="139">
        <v>4.5</v>
      </c>
      <c r="AE252" s="139">
        <v>4.5</v>
      </c>
      <c r="AF252" s="139">
        <v>4.5</v>
      </c>
      <c r="AG252" s="139">
        <v>3</v>
      </c>
      <c r="AH252" s="139">
        <v>4</v>
      </c>
      <c r="AI252" s="139">
        <v>3</v>
      </c>
      <c r="AJ252" s="106">
        <f t="shared" si="71"/>
        <v>4.5083333333333337</v>
      </c>
      <c r="AK252" s="140">
        <v>16.376612698340789</v>
      </c>
      <c r="AL252" s="139">
        <f t="shared" ref="AL252:AL285" si="100">$AJ252-(_xlfn.XLOOKUP($B252,$B$211:$B$245,$AJ$211:$AJ$245,"",0))</f>
        <v>4.9999999999999822E-2</v>
      </c>
    </row>
    <row r="253" spans="1:38" x14ac:dyDescent="0.3">
      <c r="A253" s="112">
        <v>2012</v>
      </c>
      <c r="B253" s="114" t="s">
        <v>65</v>
      </c>
      <c r="C253" s="107" t="s">
        <v>59</v>
      </c>
      <c r="D253" s="107" t="s">
        <v>59</v>
      </c>
      <c r="E253" s="107" t="s">
        <v>59</v>
      </c>
      <c r="F253" s="107" t="s">
        <v>59</v>
      </c>
      <c r="G253" s="107" t="s">
        <v>60</v>
      </c>
      <c r="H253" s="107" t="s">
        <v>60</v>
      </c>
      <c r="I253" s="107" t="s">
        <v>60</v>
      </c>
      <c r="J253" s="107" t="s">
        <v>60</v>
      </c>
      <c r="K253" s="107" t="s">
        <v>60</v>
      </c>
      <c r="L253" s="107" t="s">
        <v>60</v>
      </c>
      <c r="M253" s="113" t="s">
        <v>60</v>
      </c>
      <c r="N253" s="141" t="s">
        <v>14</v>
      </c>
      <c r="O253" s="139">
        <v>4.5</v>
      </c>
      <c r="P253" s="139">
        <v>4</v>
      </c>
      <c r="Q253" s="139">
        <v>4.5</v>
      </c>
      <c r="R253" s="139">
        <v>4.333333333333333</v>
      </c>
      <c r="S253" s="139">
        <v>3</v>
      </c>
      <c r="T253" s="139">
        <v>4</v>
      </c>
      <c r="U253" s="139">
        <v>3</v>
      </c>
      <c r="V253" s="139">
        <v>3.3333333333333335</v>
      </c>
      <c r="W253" s="139">
        <v>4.5</v>
      </c>
      <c r="X253" s="139">
        <v>4.5</v>
      </c>
      <c r="Y253" s="139">
        <v>4.5</v>
      </c>
      <c r="Z253" s="139">
        <v>4</v>
      </c>
      <c r="AA253" s="139">
        <v>4</v>
      </c>
      <c r="AB253" s="139">
        <v>4.3</v>
      </c>
      <c r="AC253" s="139">
        <v>4</v>
      </c>
      <c r="AD253" s="139">
        <v>4</v>
      </c>
      <c r="AE253" s="139">
        <v>4</v>
      </c>
      <c r="AF253" s="139">
        <v>3.5</v>
      </c>
      <c r="AG253" s="139">
        <v>4</v>
      </c>
      <c r="AH253" s="139">
        <v>3.9</v>
      </c>
      <c r="AI253" s="139">
        <v>3</v>
      </c>
      <c r="AJ253" s="106">
        <f t="shared" si="71"/>
        <v>3.9666666666666663</v>
      </c>
      <c r="AK253" s="140">
        <v>14.282273350380173</v>
      </c>
      <c r="AL253" s="139">
        <f t="shared" si="100"/>
        <v>4.9999999999999822E-2</v>
      </c>
    </row>
    <row r="254" spans="1:38" x14ac:dyDescent="0.3">
      <c r="A254" s="112">
        <v>2012</v>
      </c>
      <c r="B254" s="114" t="s">
        <v>66</v>
      </c>
      <c r="C254" s="107" t="s">
        <v>67</v>
      </c>
      <c r="D254" s="107" t="s">
        <v>67</v>
      </c>
      <c r="E254" s="107" t="s">
        <v>67</v>
      </c>
      <c r="F254" s="107" t="s">
        <v>67</v>
      </c>
      <c r="G254" s="107" t="s">
        <v>67</v>
      </c>
      <c r="H254" s="107" t="s">
        <v>67</v>
      </c>
      <c r="I254" s="107" t="s">
        <v>67</v>
      </c>
      <c r="J254" s="107" t="s">
        <v>67</v>
      </c>
      <c r="K254" s="107" t="s">
        <v>67</v>
      </c>
      <c r="L254" s="107" t="s">
        <v>67</v>
      </c>
      <c r="M254" s="113" t="s">
        <v>67</v>
      </c>
      <c r="N254" s="141" t="s">
        <v>14</v>
      </c>
      <c r="O254" s="139">
        <v>4.5</v>
      </c>
      <c r="P254" s="139">
        <v>4.5</v>
      </c>
      <c r="Q254" s="139">
        <v>4.5</v>
      </c>
      <c r="R254" s="139">
        <v>4.5</v>
      </c>
      <c r="S254" s="139">
        <v>4</v>
      </c>
      <c r="T254" s="139">
        <v>3.5</v>
      </c>
      <c r="U254" s="139">
        <v>3.5</v>
      </c>
      <c r="V254" s="139">
        <v>3.6666666666666665</v>
      </c>
      <c r="W254" s="139">
        <v>4.5</v>
      </c>
      <c r="X254" s="139">
        <v>4.5</v>
      </c>
      <c r="Y254" s="139">
        <v>5</v>
      </c>
      <c r="Z254" s="139">
        <v>4.5</v>
      </c>
      <c r="AA254" s="139">
        <v>5.5</v>
      </c>
      <c r="AB254" s="139">
        <v>4.8</v>
      </c>
      <c r="AC254" s="139">
        <v>4.5</v>
      </c>
      <c r="AD254" s="139">
        <v>4.5</v>
      </c>
      <c r="AE254" s="139">
        <v>5</v>
      </c>
      <c r="AF254" s="139">
        <v>5.5</v>
      </c>
      <c r="AG254" s="139">
        <v>4.5</v>
      </c>
      <c r="AH254" s="139">
        <v>4.8</v>
      </c>
      <c r="AI254" s="139">
        <v>3.5</v>
      </c>
      <c r="AJ254" s="106">
        <f t="shared" si="71"/>
        <v>4.4416666666666664</v>
      </c>
      <c r="AK254" s="140">
        <v>19.474064988889587</v>
      </c>
      <c r="AL254" s="139">
        <f t="shared" si="100"/>
        <v>0.16666666666666607</v>
      </c>
    </row>
    <row r="255" spans="1:38" x14ac:dyDescent="0.3">
      <c r="A255" s="112">
        <v>2012</v>
      </c>
      <c r="B255" s="114" t="s">
        <v>68</v>
      </c>
      <c r="C255" s="107" t="s">
        <v>67</v>
      </c>
      <c r="D255" s="107" t="s">
        <v>67</v>
      </c>
      <c r="E255" s="107" t="s">
        <v>67</v>
      </c>
      <c r="F255" s="107" t="s">
        <v>67</v>
      </c>
      <c r="G255" s="107" t="s">
        <v>67</v>
      </c>
      <c r="H255" s="107" t="s">
        <v>67</v>
      </c>
      <c r="I255" s="107" t="s">
        <v>67</v>
      </c>
      <c r="J255" s="107" t="s">
        <v>67</v>
      </c>
      <c r="K255" s="107" t="s">
        <v>67</v>
      </c>
      <c r="L255" s="107" t="s">
        <v>67</v>
      </c>
      <c r="M255" s="113" t="s">
        <v>67</v>
      </c>
      <c r="N255" s="107" t="s">
        <v>15</v>
      </c>
      <c r="O255" s="139">
        <v>4.5</v>
      </c>
      <c r="P255" s="139">
        <v>4.5</v>
      </c>
      <c r="Q255" s="139">
        <v>5</v>
      </c>
      <c r="R255" s="139">
        <v>4.666666666666667</v>
      </c>
      <c r="S255" s="139">
        <v>4.5</v>
      </c>
      <c r="T255" s="139">
        <v>4.5</v>
      </c>
      <c r="U255" s="139">
        <v>3.5</v>
      </c>
      <c r="V255" s="139">
        <v>4.166666666666667</v>
      </c>
      <c r="W255" s="139">
        <v>4.5</v>
      </c>
      <c r="X255" s="139">
        <v>4.5</v>
      </c>
      <c r="Y255" s="139">
        <v>4.5</v>
      </c>
      <c r="Z255" s="139">
        <v>3.5</v>
      </c>
      <c r="AA255" s="139">
        <v>3.5</v>
      </c>
      <c r="AB255" s="139">
        <v>4.0999999999999996</v>
      </c>
      <c r="AC255" s="139">
        <v>3.5</v>
      </c>
      <c r="AD255" s="139">
        <v>4.5</v>
      </c>
      <c r="AE255" s="139">
        <v>4</v>
      </c>
      <c r="AF255" s="139">
        <v>4</v>
      </c>
      <c r="AG255" s="139">
        <v>4</v>
      </c>
      <c r="AH255" s="139">
        <v>4</v>
      </c>
      <c r="AI255" s="139">
        <v>3</v>
      </c>
      <c r="AJ255" s="106">
        <f t="shared" si="71"/>
        <v>4.2333333333333334</v>
      </c>
      <c r="AK255" s="140">
        <v>15.467097352224895</v>
      </c>
      <c r="AL255" s="139">
        <f t="shared" si="100"/>
        <v>0.24166666666666714</v>
      </c>
    </row>
    <row r="256" spans="1:38" x14ac:dyDescent="0.3">
      <c r="A256" s="112">
        <v>2012</v>
      </c>
      <c r="B256" s="114" t="s">
        <v>110</v>
      </c>
      <c r="C256" s="107" t="s">
        <v>58</v>
      </c>
      <c r="D256" s="107" t="s">
        <v>58</v>
      </c>
      <c r="E256" s="107" t="s">
        <v>58</v>
      </c>
      <c r="F256" s="107" t="s">
        <v>59</v>
      </c>
      <c r="G256" s="107" t="s">
        <v>60</v>
      </c>
      <c r="H256" s="107" t="s">
        <v>60</v>
      </c>
      <c r="I256" s="107" t="s">
        <v>60</v>
      </c>
      <c r="J256" s="107" t="s">
        <v>61</v>
      </c>
      <c r="K256" s="107" t="s">
        <v>62</v>
      </c>
      <c r="L256" s="107" t="s">
        <v>63</v>
      </c>
      <c r="M256" s="113" t="s">
        <v>63</v>
      </c>
      <c r="N256" s="107" t="s">
        <v>11</v>
      </c>
      <c r="O256" s="139">
        <v>4.5</v>
      </c>
      <c r="P256" s="139">
        <v>4.5</v>
      </c>
      <c r="Q256" s="139">
        <v>5</v>
      </c>
      <c r="R256" s="139">
        <v>4.666666666666667</v>
      </c>
      <c r="S256" s="139">
        <v>5.5</v>
      </c>
      <c r="T256" s="139">
        <v>3.5</v>
      </c>
      <c r="U256" s="139">
        <v>5.5</v>
      </c>
      <c r="V256" s="139">
        <v>4.833333333333333</v>
      </c>
      <c r="W256" s="139">
        <v>4.5</v>
      </c>
      <c r="X256" s="139">
        <v>4.5</v>
      </c>
      <c r="Y256" s="139">
        <v>4.5</v>
      </c>
      <c r="Z256" s="139">
        <v>4.5</v>
      </c>
      <c r="AA256" s="139">
        <v>3</v>
      </c>
      <c r="AB256" s="139">
        <v>4.2</v>
      </c>
      <c r="AC256" s="139">
        <v>4</v>
      </c>
      <c r="AD256" s="139">
        <v>5</v>
      </c>
      <c r="AE256" s="139">
        <v>5.5</v>
      </c>
      <c r="AF256" s="139">
        <v>4.5</v>
      </c>
      <c r="AG256" s="139">
        <v>4</v>
      </c>
      <c r="AH256" s="139">
        <v>4.5999999999999996</v>
      </c>
      <c r="AI256" s="139">
        <v>3.5</v>
      </c>
      <c r="AJ256" s="106">
        <f t="shared" si="71"/>
        <v>4.5749999999999993</v>
      </c>
      <c r="AK256" s="140">
        <v>19.395356368321028</v>
      </c>
      <c r="AL256" s="139">
        <f t="shared" si="100"/>
        <v>-5.0000000000000711E-2</v>
      </c>
    </row>
    <row r="257" spans="1:38" x14ac:dyDescent="0.3">
      <c r="A257" s="112">
        <v>2012</v>
      </c>
      <c r="B257" s="114" t="s">
        <v>76</v>
      </c>
      <c r="C257" s="107" t="s">
        <v>67</v>
      </c>
      <c r="D257" s="107" t="s">
        <v>67</v>
      </c>
      <c r="E257" s="107" t="s">
        <v>67</v>
      </c>
      <c r="F257" s="107" t="s">
        <v>67</v>
      </c>
      <c r="G257" s="107" t="s">
        <v>67</v>
      </c>
      <c r="H257" s="107" t="s">
        <v>67</v>
      </c>
      <c r="I257" s="107" t="s">
        <v>67</v>
      </c>
      <c r="J257" s="107" t="s">
        <v>67</v>
      </c>
      <c r="K257" s="107" t="s">
        <v>67</v>
      </c>
      <c r="L257" s="107" t="s">
        <v>67</v>
      </c>
      <c r="M257" s="113" t="s">
        <v>67</v>
      </c>
      <c r="N257" s="113" t="s">
        <v>13</v>
      </c>
      <c r="O257" s="139">
        <v>3</v>
      </c>
      <c r="P257" s="139">
        <v>3</v>
      </c>
      <c r="Q257" s="139">
        <v>3.5</v>
      </c>
      <c r="R257" s="139">
        <v>3.1666666666666665</v>
      </c>
      <c r="S257" s="139">
        <v>3</v>
      </c>
      <c r="T257" s="139">
        <v>3</v>
      </c>
      <c r="U257" s="139">
        <v>2.5</v>
      </c>
      <c r="V257" s="139">
        <v>2.8333333333333335</v>
      </c>
      <c r="W257" s="139">
        <v>3.5</v>
      </c>
      <c r="X257" s="139">
        <v>3</v>
      </c>
      <c r="Y257" s="139">
        <v>3</v>
      </c>
      <c r="Z257" s="139">
        <v>3</v>
      </c>
      <c r="AA257" s="139">
        <v>3</v>
      </c>
      <c r="AB257" s="139">
        <v>3.1</v>
      </c>
      <c r="AC257" s="139">
        <v>3</v>
      </c>
      <c r="AD257" s="139">
        <v>2</v>
      </c>
      <c r="AE257" s="139">
        <v>3</v>
      </c>
      <c r="AF257" s="139">
        <v>3</v>
      </c>
      <c r="AG257" s="139">
        <v>3</v>
      </c>
      <c r="AH257" s="139">
        <v>2.8</v>
      </c>
      <c r="AI257" s="139">
        <v>3.5</v>
      </c>
      <c r="AJ257" s="168">
        <f t="shared" si="71"/>
        <v>2.9749999999999996</v>
      </c>
      <c r="AK257" s="140">
        <v>8.8658941299989511</v>
      </c>
      <c r="AL257" s="139">
        <f t="shared" si="100"/>
        <v>0.28333333333333321</v>
      </c>
    </row>
    <row r="258" spans="1:38" x14ac:dyDescent="0.3">
      <c r="A258" s="112">
        <v>2012</v>
      </c>
      <c r="B258" s="114" t="s">
        <v>77</v>
      </c>
      <c r="C258" s="107" t="s">
        <v>67</v>
      </c>
      <c r="D258" s="107" t="s">
        <v>67</v>
      </c>
      <c r="E258" s="107" t="s">
        <v>67</v>
      </c>
      <c r="F258" s="107" t="s">
        <v>67</v>
      </c>
      <c r="G258" s="107" t="s">
        <v>67</v>
      </c>
      <c r="H258" s="107" t="s">
        <v>67</v>
      </c>
      <c r="I258" s="107" t="s">
        <v>67</v>
      </c>
      <c r="J258" s="107" t="s">
        <v>67</v>
      </c>
      <c r="K258" s="107" t="s">
        <v>67</v>
      </c>
      <c r="L258" s="107" t="s">
        <v>67</v>
      </c>
      <c r="M258" s="113" t="s">
        <v>67</v>
      </c>
      <c r="N258" s="107" t="s">
        <v>11</v>
      </c>
      <c r="O258" s="139">
        <v>4.5</v>
      </c>
      <c r="P258" s="139">
        <v>4</v>
      </c>
      <c r="Q258" s="139">
        <v>4.5</v>
      </c>
      <c r="R258" s="139">
        <v>4.333333333333333</v>
      </c>
      <c r="S258" s="139">
        <v>5</v>
      </c>
      <c r="T258" s="139">
        <v>3.5</v>
      </c>
      <c r="U258" s="139">
        <v>4</v>
      </c>
      <c r="V258" s="139">
        <v>4.166666666666667</v>
      </c>
      <c r="W258" s="139">
        <v>4.5</v>
      </c>
      <c r="X258" s="139">
        <v>4</v>
      </c>
      <c r="Y258" s="139">
        <v>4.5</v>
      </c>
      <c r="Z258" s="139">
        <v>5</v>
      </c>
      <c r="AA258" s="139">
        <v>4</v>
      </c>
      <c r="AB258" s="139">
        <v>4.4000000000000004</v>
      </c>
      <c r="AC258" s="139">
        <v>3.5</v>
      </c>
      <c r="AD258" s="139">
        <v>3.5</v>
      </c>
      <c r="AE258" s="139">
        <v>4</v>
      </c>
      <c r="AF258" s="139">
        <v>4</v>
      </c>
      <c r="AG258" s="139">
        <v>4</v>
      </c>
      <c r="AH258" s="139">
        <v>3.8</v>
      </c>
      <c r="AI258" s="139">
        <v>3</v>
      </c>
      <c r="AJ258" s="106">
        <f t="shared" ref="AJ258:AJ303" si="101">AVERAGE(R258,V258,AB258,AH258)</f>
        <v>4.1749999999999998</v>
      </c>
      <c r="AK258" s="140">
        <v>14.667222895473953</v>
      </c>
      <c r="AL258" s="139">
        <f t="shared" si="100"/>
        <v>0.14166666666666661</v>
      </c>
    </row>
    <row r="259" spans="1:38" x14ac:dyDescent="0.3">
      <c r="A259" s="112">
        <v>2012</v>
      </c>
      <c r="B259" s="169" t="s">
        <v>223</v>
      </c>
      <c r="C259" s="107" t="s">
        <v>67</v>
      </c>
      <c r="D259" s="107" t="s">
        <v>67</v>
      </c>
      <c r="E259" s="107" t="s">
        <v>67</v>
      </c>
      <c r="F259" s="107" t="s">
        <v>67</v>
      </c>
      <c r="G259" s="107" t="s">
        <v>67</v>
      </c>
      <c r="H259" s="107" t="s">
        <v>67</v>
      </c>
      <c r="I259" s="107" t="s">
        <v>67</v>
      </c>
      <c r="J259" s="107" t="s">
        <v>67</v>
      </c>
      <c r="K259" s="107" t="s">
        <v>67</v>
      </c>
      <c r="L259" s="107" t="s">
        <v>67</v>
      </c>
      <c r="M259" s="113" t="s">
        <v>67</v>
      </c>
      <c r="N259" s="107" t="s">
        <v>15</v>
      </c>
      <c r="O259" s="139">
        <v>4.5</v>
      </c>
      <c r="P259" s="139">
        <v>4</v>
      </c>
      <c r="Q259" s="139">
        <v>4</v>
      </c>
      <c r="R259" s="139">
        <v>4.166666666666667</v>
      </c>
      <c r="S259" s="139">
        <v>4.5</v>
      </c>
      <c r="T259" s="139">
        <v>3.5</v>
      </c>
      <c r="U259" s="139">
        <v>3.5</v>
      </c>
      <c r="V259" s="139">
        <v>3.8333333333333335</v>
      </c>
      <c r="W259" s="139">
        <v>4.5</v>
      </c>
      <c r="X259" s="139">
        <v>4.5</v>
      </c>
      <c r="Y259" s="139">
        <v>4.5</v>
      </c>
      <c r="Z259" s="139">
        <v>3.5</v>
      </c>
      <c r="AA259" s="139">
        <v>4</v>
      </c>
      <c r="AB259" s="139">
        <v>4.2</v>
      </c>
      <c r="AC259" s="139">
        <v>4</v>
      </c>
      <c r="AD259" s="139">
        <v>4</v>
      </c>
      <c r="AE259" s="139">
        <v>4</v>
      </c>
      <c r="AF259" s="139">
        <v>4.5</v>
      </c>
      <c r="AG259" s="139">
        <v>3.5</v>
      </c>
      <c r="AH259" s="139">
        <v>4</v>
      </c>
      <c r="AI259" s="139">
        <v>3.5</v>
      </c>
      <c r="AJ259" s="106">
        <f t="shared" si="101"/>
        <v>4.05</v>
      </c>
      <c r="AK259" s="140">
        <v>15.550609217285228</v>
      </c>
      <c r="AL259" s="139">
        <f t="shared" si="100"/>
        <v>0.11666666666666625</v>
      </c>
    </row>
    <row r="260" spans="1:38" x14ac:dyDescent="0.3">
      <c r="A260" s="112">
        <v>2012</v>
      </c>
      <c r="B260" s="114" t="s">
        <v>79</v>
      </c>
      <c r="C260" s="107" t="s">
        <v>67</v>
      </c>
      <c r="D260" s="107" t="s">
        <v>67</v>
      </c>
      <c r="E260" s="107" t="s">
        <v>67</v>
      </c>
      <c r="F260" s="107" t="s">
        <v>67</v>
      </c>
      <c r="G260" s="107" t="s">
        <v>67</v>
      </c>
      <c r="H260" s="107" t="s">
        <v>67</v>
      </c>
      <c r="I260" s="107" t="s">
        <v>67</v>
      </c>
      <c r="J260" s="107" t="s">
        <v>67</v>
      </c>
      <c r="K260" s="107" t="s">
        <v>67</v>
      </c>
      <c r="L260" s="107" t="s">
        <v>67</v>
      </c>
      <c r="M260" s="113" t="s">
        <v>67</v>
      </c>
      <c r="N260" s="141" t="s">
        <v>14</v>
      </c>
      <c r="O260" s="139">
        <v>4</v>
      </c>
      <c r="P260" s="139">
        <v>3.5</v>
      </c>
      <c r="Q260" s="139">
        <v>3</v>
      </c>
      <c r="R260" s="139">
        <v>3.5</v>
      </c>
      <c r="S260" s="139">
        <v>4</v>
      </c>
      <c r="T260" s="139">
        <v>3</v>
      </c>
      <c r="U260" s="139">
        <v>4</v>
      </c>
      <c r="V260" s="139">
        <v>3.6666666666666665</v>
      </c>
      <c r="W260" s="139">
        <v>4</v>
      </c>
      <c r="X260" s="139">
        <v>4.5</v>
      </c>
      <c r="Y260" s="139">
        <v>4.5</v>
      </c>
      <c r="Z260" s="139">
        <v>4</v>
      </c>
      <c r="AA260" s="139">
        <v>4</v>
      </c>
      <c r="AB260" s="139">
        <v>4.2</v>
      </c>
      <c r="AC260" s="139">
        <v>4</v>
      </c>
      <c r="AD260" s="139">
        <v>3</v>
      </c>
      <c r="AE260" s="139">
        <v>4</v>
      </c>
      <c r="AF260" s="139">
        <v>4</v>
      </c>
      <c r="AG260" s="139">
        <v>3</v>
      </c>
      <c r="AH260" s="139">
        <v>3.6</v>
      </c>
      <c r="AI260" s="139">
        <v>2.5</v>
      </c>
      <c r="AJ260" s="106">
        <f t="shared" si="101"/>
        <v>3.7416666666666667</v>
      </c>
      <c r="AK260" s="140">
        <v>12.0404525922378</v>
      </c>
      <c r="AL260" s="139">
        <f t="shared" si="100"/>
        <v>0.16666666666666696</v>
      </c>
    </row>
    <row r="261" spans="1:38" x14ac:dyDescent="0.3">
      <c r="A261" s="112">
        <v>2012</v>
      </c>
      <c r="B261" s="114" t="s">
        <v>80</v>
      </c>
      <c r="C261" s="107" t="s">
        <v>59</v>
      </c>
      <c r="D261" s="107" t="s">
        <v>59</v>
      </c>
      <c r="E261" s="107" t="s">
        <v>59</v>
      </c>
      <c r="F261" s="107" t="s">
        <v>59</v>
      </c>
      <c r="G261" s="107" t="s">
        <v>60</v>
      </c>
      <c r="H261" s="107" t="s">
        <v>60</v>
      </c>
      <c r="I261" s="107" t="s">
        <v>67</v>
      </c>
      <c r="J261" s="107" t="s">
        <v>67</v>
      </c>
      <c r="K261" s="107" t="s">
        <v>67</v>
      </c>
      <c r="L261" s="107" t="s">
        <v>67</v>
      </c>
      <c r="M261" s="113" t="s">
        <v>67</v>
      </c>
      <c r="N261" s="113" t="s">
        <v>13</v>
      </c>
      <c r="O261" s="139">
        <v>2.5</v>
      </c>
      <c r="P261" s="139">
        <v>2.5</v>
      </c>
      <c r="Q261" s="139">
        <v>3</v>
      </c>
      <c r="R261" s="139">
        <v>2.6666666666666665</v>
      </c>
      <c r="S261" s="139">
        <v>3.5</v>
      </c>
      <c r="T261" s="139">
        <v>3</v>
      </c>
      <c r="U261" s="139">
        <v>2.5</v>
      </c>
      <c r="V261" s="139">
        <v>3</v>
      </c>
      <c r="W261" s="139">
        <v>3</v>
      </c>
      <c r="X261" s="139">
        <v>2</v>
      </c>
      <c r="Y261" s="139">
        <v>2.5</v>
      </c>
      <c r="Z261" s="139">
        <v>3</v>
      </c>
      <c r="AA261" s="139">
        <v>2.5</v>
      </c>
      <c r="AB261" s="139">
        <v>2.6</v>
      </c>
      <c r="AC261" s="139">
        <v>3.5</v>
      </c>
      <c r="AD261" s="139">
        <v>3</v>
      </c>
      <c r="AE261" s="139">
        <v>3</v>
      </c>
      <c r="AF261" s="139">
        <v>2</v>
      </c>
      <c r="AG261" s="139">
        <v>2.5</v>
      </c>
      <c r="AH261" s="139">
        <v>2.8</v>
      </c>
      <c r="AI261" s="139">
        <v>3.5</v>
      </c>
      <c r="AJ261" s="106">
        <f t="shared" si="101"/>
        <v>2.7666666666666666</v>
      </c>
      <c r="AK261" s="140">
        <v>8.2894337432585736</v>
      </c>
      <c r="AL261" s="139">
        <f t="shared" si="100"/>
        <v>-2.5000000000000355E-2</v>
      </c>
    </row>
    <row r="262" spans="1:38" x14ac:dyDescent="0.3">
      <c r="A262" s="112">
        <v>2012</v>
      </c>
      <c r="B262" s="114" t="s">
        <v>224</v>
      </c>
      <c r="C262" s="107" t="s">
        <v>59</v>
      </c>
      <c r="D262" s="107" t="s">
        <v>59</v>
      </c>
      <c r="E262" s="107" t="s">
        <v>59</v>
      </c>
      <c r="F262" s="107" t="s">
        <v>59</v>
      </c>
      <c r="G262" s="107" t="s">
        <v>60</v>
      </c>
      <c r="H262" s="107" t="s">
        <v>60</v>
      </c>
      <c r="I262" s="107" t="s">
        <v>60</v>
      </c>
      <c r="J262" s="107" t="s">
        <v>67</v>
      </c>
      <c r="K262" s="107" t="s">
        <v>67</v>
      </c>
      <c r="L262" s="107" t="s">
        <v>67</v>
      </c>
      <c r="M262" s="113" t="s">
        <v>67</v>
      </c>
      <c r="N262" s="113" t="s">
        <v>13</v>
      </c>
      <c r="O262" s="139">
        <v>2.5</v>
      </c>
      <c r="P262" s="139">
        <v>2.5</v>
      </c>
      <c r="Q262" s="139">
        <v>2.5</v>
      </c>
      <c r="R262" s="139">
        <v>2.5</v>
      </c>
      <c r="S262" s="139">
        <v>4</v>
      </c>
      <c r="T262" s="139">
        <v>3.5</v>
      </c>
      <c r="U262" s="139">
        <v>2.5</v>
      </c>
      <c r="V262" s="139">
        <v>3.3333333333333335</v>
      </c>
      <c r="W262" s="139">
        <v>3</v>
      </c>
      <c r="X262" s="139">
        <v>2.5</v>
      </c>
      <c r="Y262" s="139">
        <v>2.5</v>
      </c>
      <c r="Z262" s="139">
        <v>2</v>
      </c>
      <c r="AA262" s="139">
        <v>3</v>
      </c>
      <c r="AB262" s="139">
        <v>2.6</v>
      </c>
      <c r="AC262" s="139">
        <v>3</v>
      </c>
      <c r="AD262" s="139">
        <v>3</v>
      </c>
      <c r="AE262" s="139">
        <v>3</v>
      </c>
      <c r="AF262" s="139">
        <v>2</v>
      </c>
      <c r="AG262" s="139">
        <v>3</v>
      </c>
      <c r="AH262" s="139">
        <v>2.8</v>
      </c>
      <c r="AI262" s="139">
        <v>3.5</v>
      </c>
      <c r="AJ262" s="106">
        <f t="shared" si="101"/>
        <v>2.8083333333333336</v>
      </c>
      <c r="AK262" s="140">
        <v>8.4060709807731779</v>
      </c>
      <c r="AL262" s="139">
        <f t="shared" si="100"/>
        <v>6.666666666666643E-2</v>
      </c>
    </row>
    <row r="263" spans="1:38" x14ac:dyDescent="0.3">
      <c r="A263" s="112">
        <v>2012</v>
      </c>
      <c r="B263" s="114" t="s">
        <v>82</v>
      </c>
      <c r="C263" s="107" t="s">
        <v>67</v>
      </c>
      <c r="D263" s="107" t="s">
        <v>67</v>
      </c>
      <c r="E263" s="107" t="s">
        <v>67</v>
      </c>
      <c r="F263" s="107" t="s">
        <v>67</v>
      </c>
      <c r="G263" s="107" t="s">
        <v>67</v>
      </c>
      <c r="H263" s="107" t="s">
        <v>60</v>
      </c>
      <c r="I263" s="107" t="s">
        <v>60</v>
      </c>
      <c r="J263" s="107" t="s">
        <v>60</v>
      </c>
      <c r="K263" s="107" t="s">
        <v>60</v>
      </c>
      <c r="L263" s="107" t="s">
        <v>60</v>
      </c>
      <c r="M263" s="113" t="s">
        <v>60</v>
      </c>
      <c r="N263" s="107" t="s">
        <v>12</v>
      </c>
      <c r="O263" s="139">
        <v>4</v>
      </c>
      <c r="P263" s="139">
        <v>3.5</v>
      </c>
      <c r="Q263" s="139">
        <v>4</v>
      </c>
      <c r="R263" s="139">
        <v>3.8333333333333335</v>
      </c>
      <c r="S263" s="139">
        <v>4.5</v>
      </c>
      <c r="T263" s="139">
        <v>3.5</v>
      </c>
      <c r="U263" s="139">
        <v>4.5</v>
      </c>
      <c r="V263" s="139">
        <v>4.166666666666667</v>
      </c>
      <c r="W263" s="139">
        <v>4</v>
      </c>
      <c r="X263" s="139">
        <v>4</v>
      </c>
      <c r="Y263" s="139">
        <v>4</v>
      </c>
      <c r="Z263" s="139">
        <v>4</v>
      </c>
      <c r="AA263" s="139">
        <v>3</v>
      </c>
      <c r="AB263" s="139">
        <v>3.8</v>
      </c>
      <c r="AC263" s="139">
        <v>4</v>
      </c>
      <c r="AD263" s="139">
        <v>4</v>
      </c>
      <c r="AE263" s="139">
        <v>4.5</v>
      </c>
      <c r="AF263" s="139">
        <v>4</v>
      </c>
      <c r="AG263" s="139">
        <v>3.5</v>
      </c>
      <c r="AH263" s="139">
        <v>4</v>
      </c>
      <c r="AI263" s="139">
        <v>3.5</v>
      </c>
      <c r="AJ263" s="106">
        <f t="shared" si="101"/>
        <v>3.95</v>
      </c>
      <c r="AK263" s="140">
        <v>15.191929328818196</v>
      </c>
      <c r="AL263" s="139">
        <f t="shared" si="100"/>
        <v>2.4999999999999911E-2</v>
      </c>
    </row>
    <row r="264" spans="1:38" x14ac:dyDescent="0.3">
      <c r="A264" s="112">
        <v>2012</v>
      </c>
      <c r="B264" s="114" t="s">
        <v>83</v>
      </c>
      <c r="C264" s="107" t="s">
        <v>71</v>
      </c>
      <c r="D264" s="107" t="s">
        <v>71</v>
      </c>
      <c r="E264" s="107" t="s">
        <v>71</v>
      </c>
      <c r="F264" s="107" t="s">
        <v>71</v>
      </c>
      <c r="G264" s="107" t="s">
        <v>67</v>
      </c>
      <c r="H264" s="107" t="s">
        <v>67</v>
      </c>
      <c r="I264" s="107" t="s">
        <v>67</v>
      </c>
      <c r="J264" s="107" t="s">
        <v>67</v>
      </c>
      <c r="K264" s="107" t="s">
        <v>67</v>
      </c>
      <c r="L264" s="107" t="s">
        <v>67</v>
      </c>
      <c r="M264" s="113" t="s">
        <v>67</v>
      </c>
      <c r="N264" s="113" t="s">
        <v>13</v>
      </c>
      <c r="O264" s="139">
        <v>3</v>
      </c>
      <c r="P264" s="139">
        <v>2.5</v>
      </c>
      <c r="Q264" s="139">
        <v>2</v>
      </c>
      <c r="R264" s="139">
        <v>2.5</v>
      </c>
      <c r="S264" s="139">
        <v>4</v>
      </c>
      <c r="T264" s="139">
        <v>1</v>
      </c>
      <c r="U264" s="139">
        <v>2</v>
      </c>
      <c r="V264" s="139">
        <v>2.3333333333333335</v>
      </c>
      <c r="W264" s="139">
        <v>3.5</v>
      </c>
      <c r="X264" s="139">
        <v>3.5</v>
      </c>
      <c r="Y264" s="139">
        <v>3</v>
      </c>
      <c r="Z264" s="139">
        <v>3.5</v>
      </c>
      <c r="AA264" s="139">
        <v>2.5</v>
      </c>
      <c r="AB264" s="139">
        <v>3.2</v>
      </c>
      <c r="AC264" s="139">
        <v>2.5</v>
      </c>
      <c r="AD264" s="139">
        <v>4</v>
      </c>
      <c r="AE264" s="139">
        <v>3</v>
      </c>
      <c r="AF264" s="139">
        <v>3</v>
      </c>
      <c r="AG264" s="139">
        <v>3.5</v>
      </c>
      <c r="AH264" s="139">
        <v>3.2</v>
      </c>
      <c r="AI264" s="139">
        <v>3.5</v>
      </c>
      <c r="AJ264" s="106">
        <f t="shared" si="101"/>
        <v>2.8083333333333336</v>
      </c>
      <c r="AK264" s="140">
        <v>9.2856554490729213</v>
      </c>
      <c r="AL264" s="139">
        <f t="shared" si="100"/>
        <v>6.666666666666643E-2</v>
      </c>
    </row>
    <row r="265" spans="1:38" x14ac:dyDescent="0.3">
      <c r="A265" s="112">
        <v>2012</v>
      </c>
      <c r="B265" s="114" t="s">
        <v>84</v>
      </c>
      <c r="C265" s="107" t="s">
        <v>67</v>
      </c>
      <c r="D265" s="107" t="s">
        <v>67</v>
      </c>
      <c r="E265" s="107" t="s">
        <v>67</v>
      </c>
      <c r="F265" s="107" t="s">
        <v>67</v>
      </c>
      <c r="G265" s="107" t="s">
        <v>67</v>
      </c>
      <c r="H265" s="107" t="s">
        <v>67</v>
      </c>
      <c r="I265" s="107" t="s">
        <v>67</v>
      </c>
      <c r="J265" s="107" t="s">
        <v>67</v>
      </c>
      <c r="K265" s="107" t="s">
        <v>67</v>
      </c>
      <c r="L265" s="107" t="s">
        <v>67</v>
      </c>
      <c r="M265" s="113" t="s">
        <v>67</v>
      </c>
      <c r="N265" s="141" t="s">
        <v>14</v>
      </c>
      <c r="O265" s="139">
        <v>4.5</v>
      </c>
      <c r="P265" s="139">
        <v>4</v>
      </c>
      <c r="Q265" s="139">
        <v>4.5</v>
      </c>
      <c r="R265" s="139">
        <v>4.333333333333333</v>
      </c>
      <c r="S265" s="139">
        <v>4.5</v>
      </c>
      <c r="T265" s="139">
        <v>4</v>
      </c>
      <c r="U265" s="139">
        <v>3.5</v>
      </c>
      <c r="V265" s="139">
        <v>4</v>
      </c>
      <c r="W265" s="139">
        <v>4.5</v>
      </c>
      <c r="X265" s="139">
        <v>5</v>
      </c>
      <c r="Y265" s="139">
        <v>4</v>
      </c>
      <c r="Z265" s="139">
        <v>4.5</v>
      </c>
      <c r="AA265" s="139">
        <v>4.5</v>
      </c>
      <c r="AB265" s="139">
        <v>4.5</v>
      </c>
      <c r="AC265" s="139">
        <v>3</v>
      </c>
      <c r="AD265" s="139">
        <v>4</v>
      </c>
      <c r="AE265" s="139">
        <v>5</v>
      </c>
      <c r="AF265" s="139">
        <v>3.5</v>
      </c>
      <c r="AG265" s="139">
        <v>3.5</v>
      </c>
      <c r="AH265" s="139">
        <v>3.8</v>
      </c>
      <c r="AI265" s="139">
        <v>3</v>
      </c>
      <c r="AJ265" s="106">
        <f t="shared" si="101"/>
        <v>4.1583333333333332</v>
      </c>
      <c r="AK265" s="140">
        <v>14.614121950451645</v>
      </c>
      <c r="AL265" s="139">
        <f t="shared" si="100"/>
        <v>6.666666666666643E-2</v>
      </c>
    </row>
    <row r="266" spans="1:38" x14ac:dyDescent="0.3">
      <c r="A266" s="112">
        <v>2012</v>
      </c>
      <c r="B266" s="114" t="s">
        <v>85</v>
      </c>
      <c r="C266" s="107" t="s">
        <v>59</v>
      </c>
      <c r="D266" s="107" t="s">
        <v>59</v>
      </c>
      <c r="E266" s="107" t="s">
        <v>59</v>
      </c>
      <c r="F266" s="107" t="s">
        <v>59</v>
      </c>
      <c r="G266" s="107" t="s">
        <v>60</v>
      </c>
      <c r="H266" s="107" t="s">
        <v>60</v>
      </c>
      <c r="I266" s="107" t="s">
        <v>60</v>
      </c>
      <c r="J266" s="107" t="s">
        <v>60</v>
      </c>
      <c r="K266" s="107" t="s">
        <v>60</v>
      </c>
      <c r="L266" s="107" t="s">
        <v>60</v>
      </c>
      <c r="M266" s="113" t="s">
        <v>60</v>
      </c>
      <c r="N266" s="107" t="s">
        <v>11</v>
      </c>
      <c r="O266" s="139">
        <v>4</v>
      </c>
      <c r="P266" s="139">
        <v>3.5</v>
      </c>
      <c r="Q266" s="139">
        <v>4</v>
      </c>
      <c r="R266" s="139">
        <v>3.8333333333333335</v>
      </c>
      <c r="S266" s="139">
        <v>3.5</v>
      </c>
      <c r="T266" s="139">
        <v>4</v>
      </c>
      <c r="U266" s="139">
        <v>4</v>
      </c>
      <c r="V266" s="139">
        <v>3.8333333333333335</v>
      </c>
      <c r="W266" s="139">
        <v>2.5</v>
      </c>
      <c r="X266" s="139">
        <v>4</v>
      </c>
      <c r="Y266" s="139">
        <v>3</v>
      </c>
      <c r="Z266" s="139">
        <v>3.5</v>
      </c>
      <c r="AA266" s="139">
        <v>4</v>
      </c>
      <c r="AB266" s="139">
        <v>3.4</v>
      </c>
      <c r="AC266" s="139">
        <v>3</v>
      </c>
      <c r="AD266" s="139">
        <v>4.5</v>
      </c>
      <c r="AE266" s="139">
        <v>3.5</v>
      </c>
      <c r="AF266" s="139">
        <v>3.5</v>
      </c>
      <c r="AG266" s="139">
        <v>3.5</v>
      </c>
      <c r="AH266" s="139">
        <v>3.6</v>
      </c>
      <c r="AI266" s="139">
        <v>3</v>
      </c>
      <c r="AJ266" s="106">
        <f t="shared" si="101"/>
        <v>3.6666666666666665</v>
      </c>
      <c r="AK266" s="140">
        <v>12.481471205791808</v>
      </c>
      <c r="AL266" s="139">
        <f t="shared" si="100"/>
        <v>-0.12500000000000044</v>
      </c>
    </row>
    <row r="267" spans="1:38" x14ac:dyDescent="0.3">
      <c r="A267" s="112">
        <v>2012</v>
      </c>
      <c r="B267" s="114" t="s">
        <v>86</v>
      </c>
      <c r="C267" s="107" t="s">
        <v>58</v>
      </c>
      <c r="D267" s="107" t="s">
        <v>71</v>
      </c>
      <c r="E267" s="107" t="s">
        <v>71</v>
      </c>
      <c r="F267" s="107" t="s">
        <v>71</v>
      </c>
      <c r="G267" s="107" t="s">
        <v>60</v>
      </c>
      <c r="H267" s="107" t="s">
        <v>60</v>
      </c>
      <c r="I267" s="107" t="s">
        <v>60</v>
      </c>
      <c r="J267" s="107" t="s">
        <v>60</v>
      </c>
      <c r="K267" s="107" t="s">
        <v>60</v>
      </c>
      <c r="L267" s="107" t="s">
        <v>60</v>
      </c>
      <c r="M267" s="113" t="s">
        <v>60</v>
      </c>
      <c r="N267" s="113" t="s">
        <v>13</v>
      </c>
      <c r="O267" s="139">
        <v>3.5</v>
      </c>
      <c r="P267" s="139">
        <v>2.5</v>
      </c>
      <c r="Q267" s="139">
        <v>4</v>
      </c>
      <c r="R267" s="139">
        <v>3.3333333333333335</v>
      </c>
      <c r="S267" s="139">
        <v>4</v>
      </c>
      <c r="T267" s="139">
        <v>3.5</v>
      </c>
      <c r="U267" s="139">
        <v>2.5</v>
      </c>
      <c r="V267" s="139">
        <v>3.3333333333333335</v>
      </c>
      <c r="W267" s="139">
        <v>3</v>
      </c>
      <c r="X267" s="139">
        <v>3.5</v>
      </c>
      <c r="Y267" s="139">
        <v>4</v>
      </c>
      <c r="Z267" s="139">
        <v>4</v>
      </c>
      <c r="AA267" s="139">
        <v>4</v>
      </c>
      <c r="AB267" s="139">
        <v>3.7</v>
      </c>
      <c r="AC267" s="139">
        <v>4</v>
      </c>
      <c r="AD267" s="139">
        <v>3.5</v>
      </c>
      <c r="AE267" s="139">
        <v>3.5</v>
      </c>
      <c r="AF267" s="139">
        <v>3</v>
      </c>
      <c r="AG267" s="139">
        <v>3</v>
      </c>
      <c r="AH267" s="139">
        <v>3.4</v>
      </c>
      <c r="AI267" s="139">
        <v>3.5</v>
      </c>
      <c r="AJ267" s="106">
        <f t="shared" si="101"/>
        <v>3.4416666666666669</v>
      </c>
      <c r="AK267" s="140">
        <v>11.794019623895972</v>
      </c>
      <c r="AL267" s="139">
        <f t="shared" si="100"/>
        <v>0</v>
      </c>
    </row>
    <row r="268" spans="1:38" x14ac:dyDescent="0.3">
      <c r="A268" s="112">
        <v>2012</v>
      </c>
      <c r="B268" s="114" t="s">
        <v>87</v>
      </c>
      <c r="C268" s="107" t="s">
        <v>71</v>
      </c>
      <c r="D268" s="107" t="s">
        <v>71</v>
      </c>
      <c r="E268" s="107" t="s">
        <v>71</v>
      </c>
      <c r="F268" s="107" t="s">
        <v>71</v>
      </c>
      <c r="G268" s="107" t="s">
        <v>60</v>
      </c>
      <c r="H268" s="107" t="s">
        <v>60</v>
      </c>
      <c r="I268" s="107" t="s">
        <v>60</v>
      </c>
      <c r="J268" s="107" t="s">
        <v>60</v>
      </c>
      <c r="K268" s="107" t="s">
        <v>60</v>
      </c>
      <c r="L268" s="107" t="s">
        <v>60</v>
      </c>
      <c r="M268" s="113" t="s">
        <v>60</v>
      </c>
      <c r="N268" s="113" t="s">
        <v>13</v>
      </c>
      <c r="O268" s="139">
        <v>4</v>
      </c>
      <c r="P268" s="139">
        <v>3.5</v>
      </c>
      <c r="Q268" s="139">
        <v>4.5</v>
      </c>
      <c r="R268" s="139">
        <v>4</v>
      </c>
      <c r="S268" s="139">
        <v>4.5</v>
      </c>
      <c r="T268" s="139">
        <v>3</v>
      </c>
      <c r="U268" s="139">
        <v>3</v>
      </c>
      <c r="V268" s="139">
        <v>3.5</v>
      </c>
      <c r="W268" s="139">
        <v>2.5</v>
      </c>
      <c r="X268" s="139">
        <v>3.5</v>
      </c>
      <c r="Y268" s="139">
        <v>2.5</v>
      </c>
      <c r="Z268" s="139">
        <v>3</v>
      </c>
      <c r="AA268" s="139">
        <v>2.5</v>
      </c>
      <c r="AB268" s="139">
        <v>2.8</v>
      </c>
      <c r="AC268" s="139">
        <v>2.5</v>
      </c>
      <c r="AD268" s="139">
        <v>3.5</v>
      </c>
      <c r="AE268" s="139">
        <v>4</v>
      </c>
      <c r="AF268" s="139">
        <v>2.5</v>
      </c>
      <c r="AG268" s="139">
        <v>3</v>
      </c>
      <c r="AH268" s="139">
        <v>3.1</v>
      </c>
      <c r="AI268" s="139">
        <v>2.5</v>
      </c>
      <c r="AJ268" s="106">
        <f t="shared" si="101"/>
        <v>3.35</v>
      </c>
      <c r="AK268" s="140">
        <v>9.6770921230764486</v>
      </c>
      <c r="AL268" s="139">
        <f t="shared" si="100"/>
        <v>1.6666666666667052E-2</v>
      </c>
    </row>
    <row r="269" spans="1:38" x14ac:dyDescent="0.3">
      <c r="A269" s="112">
        <v>2012</v>
      </c>
      <c r="B269" s="114" t="s">
        <v>88</v>
      </c>
      <c r="C269" s="107" t="s">
        <v>67</v>
      </c>
      <c r="D269" s="107" t="s">
        <v>67</v>
      </c>
      <c r="E269" s="107" t="s">
        <v>67</v>
      </c>
      <c r="F269" s="107" t="s">
        <v>67</v>
      </c>
      <c r="G269" s="107" t="s">
        <v>67</v>
      </c>
      <c r="H269" s="107" t="s">
        <v>67</v>
      </c>
      <c r="I269" s="107" t="s">
        <v>67</v>
      </c>
      <c r="J269" s="107" t="s">
        <v>67</v>
      </c>
      <c r="K269" s="107" t="s">
        <v>67</v>
      </c>
      <c r="L269" s="107" t="s">
        <v>67</v>
      </c>
      <c r="M269" s="113" t="s">
        <v>67</v>
      </c>
      <c r="N269" s="113" t="s">
        <v>13</v>
      </c>
      <c r="O269" s="139">
        <v>4</v>
      </c>
      <c r="P269" s="139">
        <v>3.5</v>
      </c>
      <c r="Q269" s="139">
        <v>3.5</v>
      </c>
      <c r="R269" s="139">
        <v>3.6666666666666665</v>
      </c>
      <c r="S269" s="139">
        <v>5</v>
      </c>
      <c r="T269" s="139">
        <v>4</v>
      </c>
      <c r="U269" s="139">
        <v>3.5</v>
      </c>
      <c r="V269" s="139">
        <v>4.166666666666667</v>
      </c>
      <c r="W269" s="139">
        <v>3.5</v>
      </c>
      <c r="X269" s="139">
        <v>4.5</v>
      </c>
      <c r="Y269" s="139">
        <v>4.5</v>
      </c>
      <c r="Z269" s="139">
        <v>3.5</v>
      </c>
      <c r="AA269" s="139">
        <v>4</v>
      </c>
      <c r="AB269" s="139">
        <v>4</v>
      </c>
      <c r="AC269" s="139">
        <v>4</v>
      </c>
      <c r="AD269" s="139">
        <v>3.5</v>
      </c>
      <c r="AE269" s="139">
        <v>4.5</v>
      </c>
      <c r="AF269" s="139">
        <v>4</v>
      </c>
      <c r="AG269" s="139">
        <v>4</v>
      </c>
      <c r="AH269" s="139">
        <v>4</v>
      </c>
      <c r="AI269" s="139">
        <v>3</v>
      </c>
      <c r="AJ269" s="106">
        <f t="shared" si="101"/>
        <v>3.9583333333333335</v>
      </c>
      <c r="AK269" s="140">
        <v>14.53404358647742</v>
      </c>
      <c r="AL269" s="139">
        <f t="shared" si="100"/>
        <v>0.1333333333333333</v>
      </c>
    </row>
    <row r="270" spans="1:38" x14ac:dyDescent="0.3">
      <c r="A270" s="112">
        <v>2012</v>
      </c>
      <c r="B270" s="114" t="s">
        <v>89</v>
      </c>
      <c r="C270" s="107" t="s">
        <v>67</v>
      </c>
      <c r="D270" s="107" t="s">
        <v>67</v>
      </c>
      <c r="E270" s="107" t="s">
        <v>67</v>
      </c>
      <c r="F270" s="107" t="s">
        <v>67</v>
      </c>
      <c r="G270" s="107" t="s">
        <v>67</v>
      </c>
      <c r="H270" s="107" t="s">
        <v>67</v>
      </c>
      <c r="I270" s="107" t="s">
        <v>67</v>
      </c>
      <c r="J270" s="107" t="s">
        <v>67</v>
      </c>
      <c r="K270" s="107" t="s">
        <v>67</v>
      </c>
      <c r="L270" s="107" t="s">
        <v>67</v>
      </c>
      <c r="M270" s="113" t="s">
        <v>67</v>
      </c>
      <c r="N270" s="113" t="s">
        <v>13</v>
      </c>
      <c r="O270" s="139">
        <v>3.5</v>
      </c>
      <c r="P270" s="139">
        <v>3.5</v>
      </c>
      <c r="Q270" s="139">
        <v>4.5</v>
      </c>
      <c r="R270" s="139">
        <v>3.8333333333333335</v>
      </c>
      <c r="S270" s="139">
        <v>4</v>
      </c>
      <c r="T270" s="139">
        <v>3.5</v>
      </c>
      <c r="U270" s="139">
        <v>3.5</v>
      </c>
      <c r="V270" s="139">
        <v>3.6666666666666665</v>
      </c>
      <c r="W270" s="139">
        <v>3</v>
      </c>
      <c r="X270" s="139">
        <v>3.5</v>
      </c>
      <c r="Y270" s="139">
        <v>3</v>
      </c>
      <c r="Z270" s="139">
        <v>2.5</v>
      </c>
      <c r="AA270" s="139">
        <v>2.5</v>
      </c>
      <c r="AB270" s="139">
        <v>2.9</v>
      </c>
      <c r="AC270" s="139">
        <v>3.5</v>
      </c>
      <c r="AD270" s="139">
        <v>3.5</v>
      </c>
      <c r="AE270" s="139">
        <v>3</v>
      </c>
      <c r="AF270" s="139">
        <v>2.5</v>
      </c>
      <c r="AG270" s="139">
        <v>3</v>
      </c>
      <c r="AH270" s="139">
        <v>3.1</v>
      </c>
      <c r="AI270" s="139">
        <v>4.5</v>
      </c>
      <c r="AJ270" s="106">
        <f t="shared" si="101"/>
        <v>3.375</v>
      </c>
      <c r="AK270" s="140">
        <v>11.621546043162025</v>
      </c>
      <c r="AL270" s="139">
        <f t="shared" si="100"/>
        <v>8.3333333333333481E-2</v>
      </c>
    </row>
    <row r="271" spans="1:38" x14ac:dyDescent="0.3">
      <c r="A271" s="112">
        <v>2012</v>
      </c>
      <c r="B271" s="114" t="s">
        <v>90</v>
      </c>
      <c r="C271" s="107" t="s">
        <v>59</v>
      </c>
      <c r="D271" s="107" t="s">
        <v>59</v>
      </c>
      <c r="E271" s="107" t="s">
        <v>59</v>
      </c>
      <c r="F271" s="107" t="s">
        <v>59</v>
      </c>
      <c r="G271" s="107" t="s">
        <v>60</v>
      </c>
      <c r="H271" s="107" t="s">
        <v>60</v>
      </c>
      <c r="I271" s="107" t="s">
        <v>60</v>
      </c>
      <c r="J271" s="107" t="s">
        <v>60</v>
      </c>
      <c r="K271" s="107" t="s">
        <v>63</v>
      </c>
      <c r="L271" s="107" t="s">
        <v>62</v>
      </c>
      <c r="M271" s="113" t="s">
        <v>60</v>
      </c>
      <c r="N271" s="141" t="s">
        <v>14</v>
      </c>
      <c r="O271" s="139">
        <v>4.5</v>
      </c>
      <c r="P271" s="139">
        <v>4</v>
      </c>
      <c r="Q271" s="139">
        <v>4</v>
      </c>
      <c r="R271" s="139">
        <v>4.166666666666667</v>
      </c>
      <c r="S271" s="139">
        <v>4.5</v>
      </c>
      <c r="T271" s="139">
        <v>4</v>
      </c>
      <c r="U271" s="139">
        <v>4</v>
      </c>
      <c r="V271" s="139">
        <v>4.166666666666667</v>
      </c>
      <c r="W271" s="139">
        <v>4</v>
      </c>
      <c r="X271" s="139">
        <v>4.5</v>
      </c>
      <c r="Y271" s="139">
        <v>4.5</v>
      </c>
      <c r="Z271" s="139">
        <v>3.5</v>
      </c>
      <c r="AA271" s="139">
        <v>4</v>
      </c>
      <c r="AB271" s="139">
        <v>4.0999999999999996</v>
      </c>
      <c r="AC271" s="139">
        <v>4</v>
      </c>
      <c r="AD271" s="139">
        <v>4</v>
      </c>
      <c r="AE271" s="139">
        <v>4</v>
      </c>
      <c r="AF271" s="139">
        <v>3.5</v>
      </c>
      <c r="AG271" s="139">
        <v>3.5</v>
      </c>
      <c r="AH271" s="139">
        <v>3.8</v>
      </c>
      <c r="AI271" s="139">
        <v>4</v>
      </c>
      <c r="AJ271" s="106">
        <f t="shared" si="101"/>
        <v>4.0583333333333336</v>
      </c>
      <c r="AK271" s="140">
        <v>15.582172924995673</v>
      </c>
      <c r="AL271" s="139">
        <f t="shared" si="100"/>
        <v>0.23333333333333339</v>
      </c>
    </row>
    <row r="272" spans="1:38" x14ac:dyDescent="0.3">
      <c r="A272" s="112">
        <v>2012</v>
      </c>
      <c r="B272" s="114" t="s">
        <v>91</v>
      </c>
      <c r="C272" s="107" t="s">
        <v>67</v>
      </c>
      <c r="D272" s="107" t="s">
        <v>67</v>
      </c>
      <c r="E272" s="107" t="s">
        <v>67</v>
      </c>
      <c r="F272" s="107" t="s">
        <v>67</v>
      </c>
      <c r="G272" s="107" t="s">
        <v>67</v>
      </c>
      <c r="H272" s="107" t="s">
        <v>67</v>
      </c>
      <c r="I272" s="107" t="s">
        <v>67</v>
      </c>
      <c r="J272" s="107" t="s">
        <v>67</v>
      </c>
      <c r="K272" s="107" t="s">
        <v>67</v>
      </c>
      <c r="L272" s="107" t="s">
        <v>67</v>
      </c>
      <c r="M272" s="113" t="s">
        <v>67</v>
      </c>
      <c r="N272" s="107" t="s">
        <v>11</v>
      </c>
      <c r="O272" s="139">
        <v>4</v>
      </c>
      <c r="P272" s="139">
        <v>4</v>
      </c>
      <c r="Q272" s="139">
        <v>4</v>
      </c>
      <c r="R272" s="139">
        <v>4</v>
      </c>
      <c r="S272" s="139">
        <v>4</v>
      </c>
      <c r="T272" s="139">
        <v>3.5</v>
      </c>
      <c r="U272" s="139">
        <v>4</v>
      </c>
      <c r="V272" s="139">
        <v>3.8333333333333335</v>
      </c>
      <c r="W272" s="139">
        <v>3.5</v>
      </c>
      <c r="X272" s="139">
        <v>4</v>
      </c>
      <c r="Y272" s="139">
        <v>3.5</v>
      </c>
      <c r="Z272" s="139">
        <v>3.5</v>
      </c>
      <c r="AA272" s="139">
        <v>3</v>
      </c>
      <c r="AB272" s="139">
        <v>3.5</v>
      </c>
      <c r="AC272" s="139">
        <v>3.5</v>
      </c>
      <c r="AD272" s="139">
        <v>4</v>
      </c>
      <c r="AE272" s="139">
        <v>3.5</v>
      </c>
      <c r="AF272" s="139">
        <v>3.5</v>
      </c>
      <c r="AG272" s="139">
        <v>3</v>
      </c>
      <c r="AH272" s="139">
        <v>3.5</v>
      </c>
      <c r="AI272" s="139">
        <v>4</v>
      </c>
      <c r="AJ272" s="106">
        <f t="shared" si="101"/>
        <v>3.7083333333333335</v>
      </c>
      <c r="AK272" s="140">
        <v>13.450905671169391</v>
      </c>
      <c r="AL272" s="139">
        <f t="shared" si="100"/>
        <v>2.4999999999999911E-2</v>
      </c>
    </row>
    <row r="273" spans="1:38" x14ac:dyDescent="0.3">
      <c r="A273" s="112">
        <v>2012</v>
      </c>
      <c r="B273" s="114" t="s">
        <v>92</v>
      </c>
      <c r="C273" s="107" t="s">
        <v>67</v>
      </c>
      <c r="D273" s="107" t="s">
        <v>67</v>
      </c>
      <c r="E273" s="107" t="s">
        <v>67</v>
      </c>
      <c r="F273" s="107" t="s">
        <v>67</v>
      </c>
      <c r="G273" s="107" t="s">
        <v>67</v>
      </c>
      <c r="H273" s="107" t="s">
        <v>60</v>
      </c>
      <c r="I273" s="107" t="s">
        <v>60</v>
      </c>
      <c r="J273" s="107" t="s">
        <v>60</v>
      </c>
      <c r="K273" s="107" t="s">
        <v>60</v>
      </c>
      <c r="L273" s="107" t="s">
        <v>60</v>
      </c>
      <c r="M273" s="113" t="s">
        <v>60</v>
      </c>
      <c r="N273" s="113" t="s">
        <v>13</v>
      </c>
      <c r="O273" s="139">
        <v>3.5</v>
      </c>
      <c r="P273" s="139">
        <v>4</v>
      </c>
      <c r="Q273" s="139">
        <v>4.5</v>
      </c>
      <c r="R273" s="139">
        <v>4</v>
      </c>
      <c r="S273" s="139">
        <v>4.5</v>
      </c>
      <c r="T273" s="139">
        <v>2.5</v>
      </c>
      <c r="U273" s="139">
        <v>2.5</v>
      </c>
      <c r="V273" s="139">
        <v>3.1666666666666665</v>
      </c>
      <c r="W273" s="139">
        <v>3.5</v>
      </c>
      <c r="X273" s="139">
        <v>3.5</v>
      </c>
      <c r="Y273" s="139">
        <v>3</v>
      </c>
      <c r="Z273" s="139">
        <v>3</v>
      </c>
      <c r="AA273" s="139">
        <v>2.5</v>
      </c>
      <c r="AB273" s="139">
        <v>3.1</v>
      </c>
      <c r="AC273" s="139">
        <v>3</v>
      </c>
      <c r="AD273" s="139">
        <v>3</v>
      </c>
      <c r="AE273" s="139">
        <v>4</v>
      </c>
      <c r="AF273" s="139">
        <v>3</v>
      </c>
      <c r="AG273" s="139">
        <v>3</v>
      </c>
      <c r="AH273" s="139">
        <v>3.2</v>
      </c>
      <c r="AI273" s="139">
        <v>3.5</v>
      </c>
      <c r="AJ273" s="106">
        <f t="shared" si="101"/>
        <v>3.3666666666666663</v>
      </c>
      <c r="AK273" s="140">
        <v>11.025191372196373</v>
      </c>
      <c r="AL273" s="139">
        <f t="shared" si="100"/>
        <v>6.666666666666643E-2</v>
      </c>
    </row>
    <row r="274" spans="1:38" x14ac:dyDescent="0.3">
      <c r="A274" s="112">
        <v>2012</v>
      </c>
      <c r="B274" s="114" t="s">
        <v>93</v>
      </c>
      <c r="C274" s="107" t="s">
        <v>59</v>
      </c>
      <c r="D274" s="107" t="s">
        <v>59</v>
      </c>
      <c r="E274" s="107" t="s">
        <v>59</v>
      </c>
      <c r="F274" s="107" t="s">
        <v>59</v>
      </c>
      <c r="G274" s="107" t="s">
        <v>67</v>
      </c>
      <c r="H274" s="107" t="s">
        <v>67</v>
      </c>
      <c r="I274" s="107" t="s">
        <v>67</v>
      </c>
      <c r="J274" s="107" t="s">
        <v>67</v>
      </c>
      <c r="K274" s="107" t="s">
        <v>67</v>
      </c>
      <c r="L274" s="107" t="s">
        <v>67</v>
      </c>
      <c r="M274" s="113" t="s">
        <v>67</v>
      </c>
      <c r="N274" s="113" t="s">
        <v>13</v>
      </c>
      <c r="O274" s="139">
        <v>3.5</v>
      </c>
      <c r="P274" s="139">
        <v>3.5</v>
      </c>
      <c r="Q274" s="139">
        <v>3</v>
      </c>
      <c r="R274" s="139">
        <v>3.3333333333333335</v>
      </c>
      <c r="S274" s="139">
        <v>4.5</v>
      </c>
      <c r="T274" s="139">
        <v>3.5</v>
      </c>
      <c r="U274" s="139">
        <v>3</v>
      </c>
      <c r="V274" s="139">
        <v>3.6666666666666665</v>
      </c>
      <c r="W274" s="139">
        <v>3</v>
      </c>
      <c r="X274" s="139">
        <v>4</v>
      </c>
      <c r="Y274" s="139">
        <v>4</v>
      </c>
      <c r="Z274" s="139">
        <v>3</v>
      </c>
      <c r="AA274" s="139">
        <v>4</v>
      </c>
      <c r="AB274" s="139">
        <v>3.6</v>
      </c>
      <c r="AC274" s="139">
        <v>3.5</v>
      </c>
      <c r="AD274" s="139">
        <v>4</v>
      </c>
      <c r="AE274" s="139">
        <v>4.5</v>
      </c>
      <c r="AF274" s="139">
        <v>4</v>
      </c>
      <c r="AG274" s="139">
        <v>3.5</v>
      </c>
      <c r="AH274" s="139">
        <v>3.9</v>
      </c>
      <c r="AI274" s="139">
        <v>3.5</v>
      </c>
      <c r="AJ274" s="106">
        <f t="shared" si="101"/>
        <v>3.625</v>
      </c>
      <c r="AK274" s="140">
        <v>13.740870533588257</v>
      </c>
      <c r="AL274" s="139">
        <f t="shared" si="100"/>
        <v>0.19999999999999973</v>
      </c>
    </row>
    <row r="275" spans="1:38" x14ac:dyDescent="0.3">
      <c r="A275" s="112">
        <v>2012</v>
      </c>
      <c r="B275" s="114" t="s">
        <v>94</v>
      </c>
      <c r="C275" s="107" t="s">
        <v>67</v>
      </c>
      <c r="D275" s="107" t="s">
        <v>67</v>
      </c>
      <c r="E275" s="107" t="s">
        <v>67</v>
      </c>
      <c r="F275" s="107" t="s">
        <v>67</v>
      </c>
      <c r="G275" s="107" t="s">
        <v>67</v>
      </c>
      <c r="H275" s="107" t="s">
        <v>67</v>
      </c>
      <c r="I275" s="107" t="s">
        <v>67</v>
      </c>
      <c r="J275" s="107" t="s">
        <v>67</v>
      </c>
      <c r="K275" s="107" t="s">
        <v>67</v>
      </c>
      <c r="L275" s="107" t="s">
        <v>67</v>
      </c>
      <c r="M275" s="113" t="s">
        <v>67</v>
      </c>
      <c r="N275" s="113" t="s">
        <v>13</v>
      </c>
      <c r="O275" s="139">
        <v>3.5</v>
      </c>
      <c r="P275" s="139">
        <v>3</v>
      </c>
      <c r="Q275" s="139">
        <v>2</v>
      </c>
      <c r="R275" s="139">
        <v>2.8333333333333335</v>
      </c>
      <c r="S275" s="139">
        <v>3.5</v>
      </c>
      <c r="T275" s="139">
        <v>2.5</v>
      </c>
      <c r="U275" s="139">
        <v>2.5</v>
      </c>
      <c r="V275" s="139">
        <v>2.8333333333333335</v>
      </c>
      <c r="W275" s="139">
        <v>3</v>
      </c>
      <c r="X275" s="139">
        <v>3.5</v>
      </c>
      <c r="Y275" s="139">
        <v>4</v>
      </c>
      <c r="Z275" s="139">
        <v>3.5</v>
      </c>
      <c r="AA275" s="139">
        <v>3</v>
      </c>
      <c r="AB275" s="139">
        <v>3.4</v>
      </c>
      <c r="AC275" s="139">
        <v>4</v>
      </c>
      <c r="AD275" s="139">
        <v>2.5</v>
      </c>
      <c r="AE275" s="139">
        <v>3</v>
      </c>
      <c r="AF275" s="139">
        <v>3.5</v>
      </c>
      <c r="AG275" s="139">
        <v>3</v>
      </c>
      <c r="AH275" s="139">
        <v>3.2</v>
      </c>
      <c r="AI275" s="139">
        <v>3.5</v>
      </c>
      <c r="AJ275" s="106">
        <f t="shared" si="101"/>
        <v>3.0666666666666664</v>
      </c>
      <c r="AK275" s="140">
        <v>10.10645549436053</v>
      </c>
      <c r="AL275" s="139">
        <f t="shared" si="100"/>
        <v>0.14999999999999947</v>
      </c>
    </row>
    <row r="276" spans="1:38" x14ac:dyDescent="0.3">
      <c r="A276" s="112">
        <v>2012</v>
      </c>
      <c r="B276" s="114" t="s">
        <v>95</v>
      </c>
      <c r="C276" s="107" t="s">
        <v>71</v>
      </c>
      <c r="D276" s="107" t="s">
        <v>71</v>
      </c>
      <c r="E276" s="107" t="s">
        <v>71</v>
      </c>
      <c r="F276" s="107" t="s">
        <v>71</v>
      </c>
      <c r="G276" s="107" t="s">
        <v>60</v>
      </c>
      <c r="H276" s="107" t="s">
        <v>60</v>
      </c>
      <c r="I276" s="107" t="s">
        <v>60</v>
      </c>
      <c r="J276" s="107" t="s">
        <v>60</v>
      </c>
      <c r="K276" s="107" t="s">
        <v>60</v>
      </c>
      <c r="L276" s="107" t="s">
        <v>60</v>
      </c>
      <c r="M276" s="113" t="s">
        <v>60</v>
      </c>
      <c r="N276" s="107" t="s">
        <v>11</v>
      </c>
      <c r="O276" s="139">
        <v>5</v>
      </c>
      <c r="P276" s="139">
        <v>5</v>
      </c>
      <c r="Q276" s="139">
        <v>5</v>
      </c>
      <c r="R276" s="139">
        <v>5</v>
      </c>
      <c r="S276" s="139">
        <v>3</v>
      </c>
      <c r="T276" s="139">
        <v>4</v>
      </c>
      <c r="U276" s="139">
        <v>4</v>
      </c>
      <c r="V276" s="139">
        <v>3.6666666666666665</v>
      </c>
      <c r="W276" s="139">
        <v>4</v>
      </c>
      <c r="X276" s="139">
        <v>4</v>
      </c>
      <c r="Y276" s="139">
        <v>4.5</v>
      </c>
      <c r="Z276" s="139">
        <v>4</v>
      </c>
      <c r="AA276" s="139">
        <v>4</v>
      </c>
      <c r="AB276" s="139">
        <v>4.0999999999999996</v>
      </c>
      <c r="AC276" s="139">
        <v>4</v>
      </c>
      <c r="AD276" s="139">
        <v>4.5</v>
      </c>
      <c r="AE276" s="139">
        <v>4</v>
      </c>
      <c r="AF276" s="139">
        <v>3</v>
      </c>
      <c r="AG276" s="139">
        <v>2.5</v>
      </c>
      <c r="AH276" s="139">
        <v>3.6</v>
      </c>
      <c r="AI276" s="139">
        <v>3</v>
      </c>
      <c r="AJ276" s="106">
        <f t="shared" si="101"/>
        <v>4.0916666666666668</v>
      </c>
      <c r="AK276" s="140">
        <v>13.794573018091649</v>
      </c>
      <c r="AL276" s="139">
        <f t="shared" si="100"/>
        <v>0.13333333333333375</v>
      </c>
    </row>
    <row r="277" spans="1:38" x14ac:dyDescent="0.3">
      <c r="A277" s="112">
        <v>2012</v>
      </c>
      <c r="B277" s="114" t="s">
        <v>96</v>
      </c>
      <c r="C277" s="107" t="s">
        <v>67</v>
      </c>
      <c r="D277" s="107" t="s">
        <v>67</v>
      </c>
      <c r="E277" s="107" t="s">
        <v>67</v>
      </c>
      <c r="F277" s="107" t="s">
        <v>67</v>
      </c>
      <c r="G277" s="107" t="s">
        <v>67</v>
      </c>
      <c r="H277" s="107" t="s">
        <v>67</v>
      </c>
      <c r="I277" s="107" t="s">
        <v>67</v>
      </c>
      <c r="J277" s="107" t="s">
        <v>67</v>
      </c>
      <c r="K277" s="107" t="s">
        <v>67</v>
      </c>
      <c r="L277" s="107" t="s">
        <v>67</v>
      </c>
      <c r="M277" s="113" t="s">
        <v>67</v>
      </c>
      <c r="N277" s="113" t="s">
        <v>13</v>
      </c>
      <c r="O277" s="139">
        <v>4</v>
      </c>
      <c r="P277" s="139">
        <v>3.5</v>
      </c>
      <c r="Q277" s="139">
        <v>4</v>
      </c>
      <c r="R277" s="139">
        <v>3.8333333333333335</v>
      </c>
      <c r="S277" s="139">
        <v>3</v>
      </c>
      <c r="T277" s="139">
        <v>3.5</v>
      </c>
      <c r="U277" s="139">
        <v>3</v>
      </c>
      <c r="V277" s="139">
        <v>3.1666666666666665</v>
      </c>
      <c r="W277" s="139">
        <v>3</v>
      </c>
      <c r="X277" s="139">
        <v>3</v>
      </c>
      <c r="Y277" s="139">
        <v>2.5</v>
      </c>
      <c r="Z277" s="139">
        <v>3</v>
      </c>
      <c r="AA277" s="139">
        <v>2.5</v>
      </c>
      <c r="AB277" s="139">
        <v>2.8</v>
      </c>
      <c r="AC277" s="139">
        <v>3</v>
      </c>
      <c r="AD277" s="139">
        <v>3.5</v>
      </c>
      <c r="AE277" s="139">
        <v>2.5</v>
      </c>
      <c r="AF277" s="139">
        <v>3.5</v>
      </c>
      <c r="AG277" s="139">
        <v>2.5</v>
      </c>
      <c r="AH277" s="139">
        <v>3</v>
      </c>
      <c r="AI277" s="139">
        <v>3.5</v>
      </c>
      <c r="AJ277" s="106">
        <f t="shared" si="101"/>
        <v>3.2</v>
      </c>
      <c r="AK277" s="140">
        <v>10.004952767376073</v>
      </c>
      <c r="AL277" s="139">
        <f t="shared" si="100"/>
        <v>-0.11666666666666625</v>
      </c>
    </row>
    <row r="278" spans="1:38" x14ac:dyDescent="0.3">
      <c r="A278" s="112">
        <v>2012</v>
      </c>
      <c r="B278" s="114" t="s">
        <v>97</v>
      </c>
      <c r="C278" s="107" t="s">
        <v>59</v>
      </c>
      <c r="D278" s="107" t="s">
        <v>59</v>
      </c>
      <c r="E278" s="107" t="s">
        <v>59</v>
      </c>
      <c r="F278" s="107" t="s">
        <v>59</v>
      </c>
      <c r="G278" s="107" t="s">
        <v>60</v>
      </c>
      <c r="H278" s="107" t="s">
        <v>60</v>
      </c>
      <c r="I278" s="107" t="s">
        <v>60</v>
      </c>
      <c r="J278" s="107" t="s">
        <v>60</v>
      </c>
      <c r="K278" s="107" t="s">
        <v>62</v>
      </c>
      <c r="L278" s="107" t="s">
        <v>62</v>
      </c>
      <c r="M278" s="113" t="s">
        <v>62</v>
      </c>
      <c r="N278" s="107" t="s">
        <v>15</v>
      </c>
      <c r="O278" s="139">
        <v>4.5</v>
      </c>
      <c r="P278" s="139">
        <v>4.5</v>
      </c>
      <c r="Q278" s="139">
        <v>4.5</v>
      </c>
      <c r="R278" s="139">
        <v>4.5</v>
      </c>
      <c r="S278" s="139">
        <v>4</v>
      </c>
      <c r="T278" s="139">
        <v>4.5</v>
      </c>
      <c r="U278" s="139">
        <v>4</v>
      </c>
      <c r="V278" s="139">
        <v>4.166666666666667</v>
      </c>
      <c r="W278" s="139">
        <v>5</v>
      </c>
      <c r="X278" s="139">
        <v>5.5</v>
      </c>
      <c r="Y278" s="139">
        <v>5</v>
      </c>
      <c r="Z278" s="139">
        <v>4.5</v>
      </c>
      <c r="AA278" s="139">
        <v>4.5</v>
      </c>
      <c r="AB278" s="139">
        <v>4.9000000000000004</v>
      </c>
      <c r="AC278" s="139">
        <v>4.5</v>
      </c>
      <c r="AD278" s="139">
        <v>4.5</v>
      </c>
      <c r="AE278" s="139">
        <v>4.5</v>
      </c>
      <c r="AF278" s="139">
        <v>4.5</v>
      </c>
      <c r="AG278" s="139">
        <v>4</v>
      </c>
      <c r="AH278" s="139">
        <v>4.4000000000000004</v>
      </c>
      <c r="AI278" s="139">
        <v>3</v>
      </c>
      <c r="AJ278" s="106">
        <f t="shared" si="101"/>
        <v>4.4916666666666671</v>
      </c>
      <c r="AK278" s="140">
        <v>17.592816900861799</v>
      </c>
      <c r="AL278" s="139">
        <f t="shared" si="100"/>
        <v>9.1666666666666785E-2</v>
      </c>
    </row>
    <row r="279" spans="1:38" ht="13.95" customHeight="1" x14ac:dyDescent="0.3">
      <c r="A279" s="142">
        <v>2012</v>
      </c>
      <c r="B279" s="143" t="s">
        <v>98</v>
      </c>
      <c r="C279" s="144" t="s">
        <v>99</v>
      </c>
      <c r="D279" s="144" t="s">
        <v>99</v>
      </c>
      <c r="E279" s="144" t="s">
        <v>99</v>
      </c>
      <c r="F279" s="144" t="s">
        <v>99</v>
      </c>
      <c r="G279" s="144" t="s">
        <v>99</v>
      </c>
      <c r="H279" s="144" t="s">
        <v>99</v>
      </c>
      <c r="I279" s="144" t="s">
        <v>99</v>
      </c>
      <c r="J279" s="144" t="s">
        <v>99</v>
      </c>
      <c r="K279" s="144" t="s">
        <v>99</v>
      </c>
      <c r="L279" s="144" t="s">
        <v>99</v>
      </c>
      <c r="M279" s="144" t="s">
        <v>99</v>
      </c>
      <c r="N279" s="144" t="s">
        <v>100</v>
      </c>
      <c r="O279" s="145">
        <f>AVERAGE(O251,O254,O255,O257,O258,O259,O260,O264,O265,O269,O270,O272,O274,O275,O277)</f>
        <v>3.9</v>
      </c>
      <c r="P279" s="145">
        <f>MROUND(AVERAGE(P251,P254,P255,P257,P258,P259,P260,P264,P265,P269,P270,P272,P274,P275,P277),1)</f>
        <v>4</v>
      </c>
      <c r="Q279" s="145">
        <f t="shared" ref="Q279:AH279" si="102">MROUND(AVERAGE(Q251,Q254,Q255,Q257,Q258,Q259,Q260,Q264,Q265,Q269,Q270,Q272,Q274,Q275,Q277),1)</f>
        <v>4</v>
      </c>
      <c r="R279" s="145">
        <f t="shared" si="102"/>
        <v>4</v>
      </c>
      <c r="S279" s="145">
        <f t="shared" si="102"/>
        <v>4</v>
      </c>
      <c r="T279" s="145">
        <f t="shared" si="102"/>
        <v>3</v>
      </c>
      <c r="U279" s="145">
        <f t="shared" si="102"/>
        <v>3</v>
      </c>
      <c r="V279" s="145">
        <f t="shared" si="102"/>
        <v>4</v>
      </c>
      <c r="W279" s="145">
        <f t="shared" si="102"/>
        <v>4</v>
      </c>
      <c r="X279" s="145">
        <f t="shared" si="102"/>
        <v>4</v>
      </c>
      <c r="Y279" s="145">
        <f t="shared" si="102"/>
        <v>4</v>
      </c>
      <c r="Z279" s="145">
        <f t="shared" si="102"/>
        <v>4</v>
      </c>
      <c r="AA279" s="145">
        <f t="shared" si="102"/>
        <v>4</v>
      </c>
      <c r="AB279" s="145">
        <f t="shared" si="102"/>
        <v>4</v>
      </c>
      <c r="AC279" s="145">
        <f t="shared" si="102"/>
        <v>3</v>
      </c>
      <c r="AD279" s="145">
        <f t="shared" si="102"/>
        <v>4</v>
      </c>
      <c r="AE279" s="145">
        <f t="shared" si="102"/>
        <v>4</v>
      </c>
      <c r="AF279" s="145">
        <f t="shared" si="102"/>
        <v>4</v>
      </c>
      <c r="AG279" s="145">
        <f t="shared" si="102"/>
        <v>3</v>
      </c>
      <c r="AH279" s="145">
        <f t="shared" si="102"/>
        <v>4</v>
      </c>
      <c r="AI279" s="145">
        <f t="shared" ref="AI279:AJ279" si="103">AVERAGE(AI251,AI254,AI255,AI257,AI258,AI259,AI260,AI264,AI265,AI269,AI270,AI272,AI274,AI275,AI277)</f>
        <v>3.4</v>
      </c>
      <c r="AJ279" s="146">
        <f t="shared" si="103"/>
        <v>3.6366666666666676</v>
      </c>
      <c r="AK279" s="147">
        <f t="shared" ref="AK279" si="104">MROUND(AVERAGE(AK251,AK254,AK255,AK257,AK258,AK259,AK260,AK264,AK265,AK269,AK270,AK272,AK274,AK275,AK277),1)</f>
        <v>13</v>
      </c>
      <c r="AL279" s="145">
        <f t="shared" si="100"/>
        <v>0.13055555555555642</v>
      </c>
    </row>
    <row r="280" spans="1:38" x14ac:dyDescent="0.3">
      <c r="A280" s="142">
        <v>2012</v>
      </c>
      <c r="B280" s="143" t="s">
        <v>101</v>
      </c>
      <c r="C280" s="144" t="s">
        <v>99</v>
      </c>
      <c r="D280" s="144" t="s">
        <v>99</v>
      </c>
      <c r="E280" s="144" t="s">
        <v>99</v>
      </c>
      <c r="F280" s="144" t="s">
        <v>99</v>
      </c>
      <c r="G280" s="144" t="s">
        <v>99</v>
      </c>
      <c r="H280" s="144" t="s">
        <v>99</v>
      </c>
      <c r="I280" s="144" t="s">
        <v>99</v>
      </c>
      <c r="J280" s="144" t="s">
        <v>99</v>
      </c>
      <c r="K280" s="144" t="s">
        <v>99</v>
      </c>
      <c r="L280" s="144" t="s">
        <v>99</v>
      </c>
      <c r="M280" s="144" t="s">
        <v>99</v>
      </c>
      <c r="N280" s="144" t="s">
        <v>102</v>
      </c>
      <c r="O280" s="145">
        <f>AVERAGE(O252,O253,O256,O261,O262,O263,O266,O267,O268,O271,O273,O276,O278)</f>
        <v>3.9230769230769229</v>
      </c>
      <c r="P280" s="145">
        <f>MROUND(AVERAGE(P252,P253,P256,P261,P262,P263,P266,P267,P268,P271,P273,P276,P278),0.1)</f>
        <v>3.8000000000000003</v>
      </c>
      <c r="Q280" s="145">
        <f t="shared" ref="Q280:AH280" si="105">MROUND(AVERAGE(Q252,Q253,Q256,Q261,Q262,Q263,Q266,Q267,Q268,Q271,Q273,Q276,Q278),0.1)</f>
        <v>4.2</v>
      </c>
      <c r="R280" s="145">
        <f t="shared" si="105"/>
        <v>4</v>
      </c>
      <c r="S280" s="145">
        <f t="shared" si="105"/>
        <v>4.1000000000000005</v>
      </c>
      <c r="T280" s="145">
        <f t="shared" si="105"/>
        <v>3.7</v>
      </c>
      <c r="U280" s="145">
        <f t="shared" si="105"/>
        <v>3.6</v>
      </c>
      <c r="V280" s="145">
        <f t="shared" si="105"/>
        <v>3.8000000000000003</v>
      </c>
      <c r="W280" s="145">
        <f t="shared" si="105"/>
        <v>3.7</v>
      </c>
      <c r="X280" s="145">
        <f t="shared" si="105"/>
        <v>3.9000000000000004</v>
      </c>
      <c r="Y280" s="145">
        <f t="shared" si="105"/>
        <v>3.8000000000000003</v>
      </c>
      <c r="Z280" s="145">
        <f t="shared" si="105"/>
        <v>3.7</v>
      </c>
      <c r="AA280" s="145">
        <f t="shared" si="105"/>
        <v>3.5</v>
      </c>
      <c r="AB280" s="145">
        <f t="shared" si="105"/>
        <v>3.7</v>
      </c>
      <c r="AC280" s="145">
        <f t="shared" si="105"/>
        <v>3.6</v>
      </c>
      <c r="AD280" s="145">
        <f t="shared" si="105"/>
        <v>3.9000000000000004</v>
      </c>
      <c r="AE280" s="145">
        <f t="shared" si="105"/>
        <v>4</v>
      </c>
      <c r="AF280" s="145">
        <f t="shared" si="105"/>
        <v>3.3000000000000003</v>
      </c>
      <c r="AG280" s="145">
        <f t="shared" si="105"/>
        <v>3.3000000000000003</v>
      </c>
      <c r="AH280" s="145">
        <f t="shared" si="105"/>
        <v>3.6</v>
      </c>
      <c r="AI280" s="145">
        <f t="shared" ref="AI280:AJ280" si="106">AVERAGE(AI252,AI253,AI256,AI261,AI262,AI263,AI266,AI267,AI268,AI271,AI273,AI276,AI278)</f>
        <v>3.2692307692307692</v>
      </c>
      <c r="AJ280" s="146">
        <f t="shared" si="106"/>
        <v>3.7724358974358978</v>
      </c>
      <c r="AK280" s="147">
        <f t="shared" ref="AK280" si="107">MROUND(AVERAGE(AK252,AK253,AK256,AK261,AK262,AK263,AK266,AK267,AK268,AK271,AK273,AK276,AK278),0.1)</f>
        <v>13.4</v>
      </c>
      <c r="AL280" s="145">
        <f t="shared" si="100"/>
        <v>4.102564102564088E-2</v>
      </c>
    </row>
    <row r="281" spans="1:38" x14ac:dyDescent="0.3">
      <c r="A281" s="142">
        <v>2012</v>
      </c>
      <c r="B281" s="143" t="s">
        <v>103</v>
      </c>
      <c r="C281" s="144" t="s">
        <v>99</v>
      </c>
      <c r="D281" s="144" t="s">
        <v>99</v>
      </c>
      <c r="E281" s="144" t="s">
        <v>99</v>
      </c>
      <c r="F281" s="144" t="s">
        <v>99</v>
      </c>
      <c r="G281" s="144" t="s">
        <v>99</v>
      </c>
      <c r="H281" s="144" t="s">
        <v>99</v>
      </c>
      <c r="I281" s="144" t="s">
        <v>99</v>
      </c>
      <c r="J281" s="144" t="s">
        <v>99</v>
      </c>
      <c r="K281" s="144" t="s">
        <v>99</v>
      </c>
      <c r="L281" s="144" t="s">
        <v>99</v>
      </c>
      <c r="M281" s="144" t="s">
        <v>99</v>
      </c>
      <c r="N281" s="144" t="s">
        <v>104</v>
      </c>
      <c r="O281" s="159">
        <f t="shared" ref="O281:AK281" si="108">AVERAGE(O251:O278)</f>
        <v>3.9107142857142856</v>
      </c>
      <c r="P281" s="159">
        <f t="shared" si="108"/>
        <v>3.6964285714285716</v>
      </c>
      <c r="Q281" s="159">
        <f t="shared" si="108"/>
        <v>3.9285714285714284</v>
      </c>
      <c r="R281" s="159">
        <f t="shared" si="108"/>
        <v>3.8452380952380949</v>
      </c>
      <c r="S281" s="159">
        <f t="shared" si="108"/>
        <v>4.0892857142857144</v>
      </c>
      <c r="T281" s="159">
        <f t="shared" si="108"/>
        <v>3.4285714285714284</v>
      </c>
      <c r="U281" s="159">
        <f t="shared" si="108"/>
        <v>3.4107142857142856</v>
      </c>
      <c r="V281" s="159">
        <f t="shared" si="108"/>
        <v>3.6428571428571437</v>
      </c>
      <c r="W281" s="159">
        <f t="shared" si="108"/>
        <v>3.6607142857142856</v>
      </c>
      <c r="X281" s="159">
        <f t="shared" si="108"/>
        <v>3.9464285714285716</v>
      </c>
      <c r="Y281" s="159">
        <f t="shared" si="108"/>
        <v>3.8392857142857144</v>
      </c>
      <c r="Z281" s="159">
        <f t="shared" si="108"/>
        <v>3.625</v>
      </c>
      <c r="AA281" s="159">
        <f t="shared" si="108"/>
        <v>3.4821428571428572</v>
      </c>
      <c r="AB281" s="159">
        <f t="shared" si="108"/>
        <v>3.7107142857142854</v>
      </c>
      <c r="AC281" s="159">
        <f t="shared" si="108"/>
        <v>3.5</v>
      </c>
      <c r="AD281" s="159">
        <f t="shared" si="108"/>
        <v>3.7678571428571428</v>
      </c>
      <c r="AE281" s="159">
        <f t="shared" si="108"/>
        <v>3.875</v>
      </c>
      <c r="AF281" s="159">
        <f t="shared" si="108"/>
        <v>3.5357142857142856</v>
      </c>
      <c r="AG281" s="159">
        <f t="shared" si="108"/>
        <v>3.3214285714285716</v>
      </c>
      <c r="AH281" s="159">
        <f t="shared" si="108"/>
        <v>3.6</v>
      </c>
      <c r="AI281" s="159">
        <f t="shared" si="108"/>
        <v>3.3392857142857144</v>
      </c>
      <c r="AJ281" s="160">
        <f t="shared" si="108"/>
        <v>3.699702380952381</v>
      </c>
      <c r="AK281" s="159">
        <f t="shared" si="108"/>
        <v>13.092479059250365</v>
      </c>
      <c r="AL281" s="159">
        <f t="shared" si="100"/>
        <v>-1.2014991181659163E-3</v>
      </c>
    </row>
    <row r="282" spans="1:38" x14ac:dyDescent="0.3">
      <c r="A282" s="151">
        <v>2012</v>
      </c>
      <c r="B282" s="152" t="s">
        <v>105</v>
      </c>
      <c r="C282" s="154" t="s">
        <v>99</v>
      </c>
      <c r="D282" s="154" t="s">
        <v>99</v>
      </c>
      <c r="E282" s="154" t="s">
        <v>99</v>
      </c>
      <c r="F282" s="154" t="s">
        <v>99</v>
      </c>
      <c r="G282" s="154" t="s">
        <v>99</v>
      </c>
      <c r="H282" s="154" t="s">
        <v>99</v>
      </c>
      <c r="I282" s="154" t="s">
        <v>99</v>
      </c>
      <c r="J282" s="154" t="s">
        <v>99</v>
      </c>
      <c r="K282" s="154" t="s">
        <v>99</v>
      </c>
      <c r="L282" s="154" t="s">
        <v>99</v>
      </c>
      <c r="M282" s="154" t="s">
        <v>99</v>
      </c>
      <c r="N282" s="154" t="s">
        <v>13</v>
      </c>
      <c r="O282" s="161">
        <v>3.375</v>
      </c>
      <c r="P282" s="161">
        <v>3.125</v>
      </c>
      <c r="Q282" s="161">
        <v>3.4166666666666665</v>
      </c>
      <c r="R282" s="161">
        <v>3.3055555555555558</v>
      </c>
      <c r="S282" s="161">
        <v>3.9583333333333335</v>
      </c>
      <c r="T282" s="161">
        <v>3.0416666666666665</v>
      </c>
      <c r="U282" s="161">
        <v>2.75</v>
      </c>
      <c r="V282" s="161">
        <v>3.2500000000000004</v>
      </c>
      <c r="W282" s="161">
        <v>3.125</v>
      </c>
      <c r="X282" s="161">
        <v>3.3333333333333335</v>
      </c>
      <c r="Y282" s="161">
        <v>3.2083333333333335</v>
      </c>
      <c r="Z282" s="161">
        <v>3.0833333333333335</v>
      </c>
      <c r="AA282" s="161">
        <v>3</v>
      </c>
      <c r="AB282" s="161">
        <v>3.15</v>
      </c>
      <c r="AC282" s="161">
        <v>3.2916666666666665</v>
      </c>
      <c r="AD282" s="161">
        <v>3.25</v>
      </c>
      <c r="AE282" s="161">
        <v>3.4166666666666665</v>
      </c>
      <c r="AF282" s="161">
        <v>3</v>
      </c>
      <c r="AG282" s="161">
        <v>3.0833333333333335</v>
      </c>
      <c r="AH282" s="161">
        <v>3.2083333333333335</v>
      </c>
      <c r="AI282" s="161">
        <v>3.4583333333333335</v>
      </c>
      <c r="AJ282" s="162">
        <f t="shared" si="101"/>
        <v>3.2284722222222224</v>
      </c>
      <c r="AK282" s="167">
        <v>10.612602153936395</v>
      </c>
      <c r="AL282" s="161">
        <f t="shared" si="100"/>
        <v>7.7083333333333393E-2</v>
      </c>
    </row>
    <row r="283" spans="1:38" x14ac:dyDescent="0.3">
      <c r="A283" s="151">
        <v>2012</v>
      </c>
      <c r="B283" s="152" t="s">
        <v>106</v>
      </c>
      <c r="C283" s="154" t="s">
        <v>99</v>
      </c>
      <c r="D283" s="154" t="s">
        <v>99</v>
      </c>
      <c r="E283" s="154" t="s">
        <v>99</v>
      </c>
      <c r="F283" s="154" t="s">
        <v>99</v>
      </c>
      <c r="G283" s="154" t="s">
        <v>99</v>
      </c>
      <c r="H283" s="154" t="s">
        <v>99</v>
      </c>
      <c r="I283" s="154" t="s">
        <v>99</v>
      </c>
      <c r="J283" s="154" t="s">
        <v>99</v>
      </c>
      <c r="K283" s="154" t="s">
        <v>99</v>
      </c>
      <c r="L283" s="154" t="s">
        <v>99</v>
      </c>
      <c r="M283" s="154" t="s">
        <v>99</v>
      </c>
      <c r="N283" s="154" t="s">
        <v>107</v>
      </c>
      <c r="O283" s="161">
        <v>4.25</v>
      </c>
      <c r="P283" s="161">
        <v>4</v>
      </c>
      <c r="Q283" s="161">
        <v>4.125</v>
      </c>
      <c r="R283" s="161">
        <v>4.125</v>
      </c>
      <c r="S283" s="161">
        <v>4.25</v>
      </c>
      <c r="T283" s="161">
        <v>3.4375</v>
      </c>
      <c r="U283" s="161">
        <v>3.625</v>
      </c>
      <c r="V283" s="161">
        <v>3.7708333333333335</v>
      </c>
      <c r="W283" s="161">
        <v>4</v>
      </c>
      <c r="X283" s="161">
        <v>4.3125</v>
      </c>
      <c r="Y283" s="161">
        <v>4.25</v>
      </c>
      <c r="Z283" s="161">
        <v>3.9375</v>
      </c>
      <c r="AA283" s="161">
        <v>3.875</v>
      </c>
      <c r="AB283" s="161">
        <v>4.0749999999999993</v>
      </c>
      <c r="AC283" s="161">
        <v>3.4375</v>
      </c>
      <c r="AD283" s="161">
        <v>3.9375</v>
      </c>
      <c r="AE283" s="161">
        <v>4.125</v>
      </c>
      <c r="AF283" s="161">
        <v>4</v>
      </c>
      <c r="AG283" s="161">
        <v>3.5</v>
      </c>
      <c r="AH283" s="161">
        <v>3.8000000000000003</v>
      </c>
      <c r="AI283" s="161">
        <v>3.25</v>
      </c>
      <c r="AJ283" s="162">
        <f t="shared" si="101"/>
        <v>3.9427083333333335</v>
      </c>
      <c r="AK283" s="167">
        <v>14.317622752021546</v>
      </c>
      <c r="AL283" s="161">
        <f t="shared" si="100"/>
        <v>0.13067129629629637</v>
      </c>
    </row>
    <row r="284" spans="1:38" x14ac:dyDescent="0.3">
      <c r="A284" s="151">
        <v>2012</v>
      </c>
      <c r="B284" s="152" t="s">
        <v>108</v>
      </c>
      <c r="C284" s="154" t="s">
        <v>99</v>
      </c>
      <c r="D284" s="154" t="s">
        <v>99</v>
      </c>
      <c r="E284" s="154" t="s">
        <v>99</v>
      </c>
      <c r="F284" s="154" t="s">
        <v>99</v>
      </c>
      <c r="G284" s="154" t="s">
        <v>99</v>
      </c>
      <c r="H284" s="154" t="s">
        <v>99</v>
      </c>
      <c r="I284" s="154" t="s">
        <v>99</v>
      </c>
      <c r="J284" s="154" t="s">
        <v>99</v>
      </c>
      <c r="K284" s="154" t="s">
        <v>99</v>
      </c>
      <c r="L284" s="154" t="s">
        <v>99</v>
      </c>
      <c r="M284" s="154" t="s">
        <v>99</v>
      </c>
      <c r="N284" s="154" t="s">
        <v>107</v>
      </c>
      <c r="O284" s="161">
        <v>4.375</v>
      </c>
      <c r="P284" s="161">
        <v>4.25</v>
      </c>
      <c r="Q284" s="161">
        <v>4.5</v>
      </c>
      <c r="R284" s="161">
        <v>4.375</v>
      </c>
      <c r="S284" s="161">
        <v>4.125</v>
      </c>
      <c r="T284" s="161">
        <v>4</v>
      </c>
      <c r="U284" s="161">
        <v>4.1875</v>
      </c>
      <c r="V284" s="161">
        <v>4.104166666666667</v>
      </c>
      <c r="W284" s="161">
        <v>4.125</v>
      </c>
      <c r="X284" s="161">
        <v>4.5</v>
      </c>
      <c r="Y284" s="161">
        <v>4.375</v>
      </c>
      <c r="Z284" s="161">
        <v>4.125</v>
      </c>
      <c r="AA284" s="161">
        <v>3.8125</v>
      </c>
      <c r="AB284" s="161">
        <v>4.1875</v>
      </c>
      <c r="AC284" s="161">
        <v>3.875</v>
      </c>
      <c r="AD284" s="161">
        <v>4.375</v>
      </c>
      <c r="AE284" s="161">
        <v>4.3125</v>
      </c>
      <c r="AF284" s="161">
        <v>3.875</v>
      </c>
      <c r="AG284" s="161">
        <v>3.5</v>
      </c>
      <c r="AH284" s="161">
        <v>3.9875000000000007</v>
      </c>
      <c r="AI284" s="161">
        <v>3.25</v>
      </c>
      <c r="AJ284" s="162">
        <f t="shared" si="101"/>
        <v>4.1635416666666671</v>
      </c>
      <c r="AK284" s="167">
        <v>15.58715072445014</v>
      </c>
      <c r="AL284" s="161">
        <f t="shared" si="100"/>
        <v>2.4255952380952905E-2</v>
      </c>
    </row>
    <row r="285" spans="1:38" x14ac:dyDescent="0.3">
      <c r="A285" s="151">
        <v>2012</v>
      </c>
      <c r="B285" s="152" t="s">
        <v>109</v>
      </c>
      <c r="C285" s="154" t="s">
        <v>99</v>
      </c>
      <c r="D285" s="154" t="s">
        <v>99</v>
      </c>
      <c r="E285" s="154" t="s">
        <v>99</v>
      </c>
      <c r="F285" s="154" t="s">
        <v>99</v>
      </c>
      <c r="G285" s="154" t="s">
        <v>99</v>
      </c>
      <c r="H285" s="154" t="s">
        <v>99</v>
      </c>
      <c r="I285" s="154" t="s">
        <v>99</v>
      </c>
      <c r="J285" s="154" t="s">
        <v>99</v>
      </c>
      <c r="K285" s="154" t="s">
        <v>99</v>
      </c>
      <c r="L285" s="154" t="s">
        <v>99</v>
      </c>
      <c r="M285" s="154" t="s">
        <v>99</v>
      </c>
      <c r="N285" s="154" t="s">
        <v>107</v>
      </c>
      <c r="O285" s="161">
        <v>4.3125</v>
      </c>
      <c r="P285" s="161">
        <v>4.125</v>
      </c>
      <c r="Q285" s="161">
        <v>4.3125</v>
      </c>
      <c r="R285" s="161">
        <v>4.25</v>
      </c>
      <c r="S285" s="161">
        <v>4.1875</v>
      </c>
      <c r="T285" s="161">
        <v>3.71875</v>
      </c>
      <c r="U285" s="161">
        <v>3.90625</v>
      </c>
      <c r="V285" s="161">
        <v>3.9375</v>
      </c>
      <c r="W285" s="161">
        <v>4.0625</v>
      </c>
      <c r="X285" s="161">
        <v>4.40625</v>
      </c>
      <c r="Y285" s="161">
        <v>4.3125</v>
      </c>
      <c r="Z285" s="161">
        <v>4.03125</v>
      </c>
      <c r="AA285" s="161">
        <v>3.84375</v>
      </c>
      <c r="AB285" s="161">
        <v>4.1312499999999996</v>
      </c>
      <c r="AC285" s="161">
        <v>3.65625</v>
      </c>
      <c r="AD285" s="161">
        <v>4.15625</v>
      </c>
      <c r="AE285" s="161">
        <v>4.21875</v>
      </c>
      <c r="AF285" s="161">
        <v>3.9375</v>
      </c>
      <c r="AG285" s="161">
        <v>3.5</v>
      </c>
      <c r="AH285" s="161">
        <v>3.8937500000000003</v>
      </c>
      <c r="AI285" s="161">
        <v>3.25</v>
      </c>
      <c r="AJ285" s="162">
        <f t="shared" si="101"/>
        <v>4.0531249999999996</v>
      </c>
      <c r="AK285" s="167">
        <v>14.952386738235841</v>
      </c>
      <c r="AL285" s="161">
        <f t="shared" si="100"/>
        <v>7.7463624338623749E-2</v>
      </c>
    </row>
    <row r="286" spans="1:38" x14ac:dyDescent="0.3">
      <c r="A286" s="175">
        <v>2012</v>
      </c>
      <c r="B286" s="176" t="s">
        <v>11</v>
      </c>
      <c r="C286" s="177" t="s">
        <v>99</v>
      </c>
      <c r="D286" s="177" t="s">
        <v>99</v>
      </c>
      <c r="E286" s="177" t="s">
        <v>99</v>
      </c>
      <c r="F286" s="177" t="s">
        <v>99</v>
      </c>
      <c r="G286" s="177" t="s">
        <v>99</v>
      </c>
      <c r="H286" s="177" t="s">
        <v>99</v>
      </c>
      <c r="I286" s="177" t="s">
        <v>99</v>
      </c>
      <c r="J286" s="177" t="s">
        <v>99</v>
      </c>
      <c r="K286" s="177" t="s">
        <v>99</v>
      </c>
      <c r="L286" s="177" t="s">
        <v>99</v>
      </c>
      <c r="M286" s="177" t="s">
        <v>99</v>
      </c>
      <c r="N286" s="177" t="s">
        <v>228</v>
      </c>
      <c r="O286" s="158">
        <f>AVERAGE(O252,O251,O256,O258,O266,O272,O276)</f>
        <v>4.2142857142857144</v>
      </c>
      <c r="P286" s="158">
        <f t="shared" ref="P286:AL286" si="109">AVERAGE(P252,P251,P256,P258,P266,P272,P276)</f>
        <v>4.2142857142857144</v>
      </c>
      <c r="Q286" s="158">
        <f t="shared" si="109"/>
        <v>4.4285714285714288</v>
      </c>
      <c r="R286" s="158">
        <f t="shared" si="109"/>
        <v>4.2857142857142856</v>
      </c>
      <c r="S286" s="158">
        <f t="shared" si="109"/>
        <v>4.2142857142857144</v>
      </c>
      <c r="T286" s="158">
        <f t="shared" si="109"/>
        <v>3.5714285714285716</v>
      </c>
      <c r="U286" s="158">
        <f t="shared" si="109"/>
        <v>4.1428571428571432</v>
      </c>
      <c r="V286" s="158">
        <f t="shared" si="109"/>
        <v>3.9761904761904758</v>
      </c>
      <c r="W286" s="158">
        <f t="shared" si="109"/>
        <v>3.6428571428571428</v>
      </c>
      <c r="X286" s="158">
        <f t="shared" si="109"/>
        <v>4.1428571428571432</v>
      </c>
      <c r="Y286" s="158">
        <f t="shared" si="109"/>
        <v>4.0714285714285712</v>
      </c>
      <c r="Z286" s="158">
        <f t="shared" si="109"/>
        <v>4.0714285714285712</v>
      </c>
      <c r="AA286" s="158">
        <f t="shared" si="109"/>
        <v>3.5</v>
      </c>
      <c r="AB286" s="158">
        <f t="shared" si="109"/>
        <v>3.8857142857142861</v>
      </c>
      <c r="AC286" s="158">
        <f t="shared" si="109"/>
        <v>3.2857142857142856</v>
      </c>
      <c r="AD286" s="158">
        <f t="shared" si="109"/>
        <v>4.2857142857142856</v>
      </c>
      <c r="AE286" s="158">
        <f t="shared" si="109"/>
        <v>4.0714285714285712</v>
      </c>
      <c r="AF286" s="158">
        <f t="shared" si="109"/>
        <v>3.7142857142857144</v>
      </c>
      <c r="AG286" s="158">
        <f t="shared" si="109"/>
        <v>3.2142857142857144</v>
      </c>
      <c r="AH286" s="158">
        <f t="shared" si="109"/>
        <v>3.7142857142857149</v>
      </c>
      <c r="AI286" s="158">
        <f t="shared" si="109"/>
        <v>3.2857142857142856</v>
      </c>
      <c r="AJ286" s="158">
        <f t="shared" si="109"/>
        <v>3.9654761904761906</v>
      </c>
      <c r="AK286" s="158">
        <f t="shared" si="109"/>
        <v>14.206092743661213</v>
      </c>
      <c r="AL286" s="158">
        <f t="shared" si="109"/>
        <v>5.8333333333333251E-2</v>
      </c>
    </row>
    <row r="287" spans="1:38" x14ac:dyDescent="0.3">
      <c r="A287" s="175">
        <v>2012</v>
      </c>
      <c r="B287" s="176" t="s">
        <v>12</v>
      </c>
      <c r="C287" s="177" t="s">
        <v>99</v>
      </c>
      <c r="D287" s="177" t="s">
        <v>99</v>
      </c>
      <c r="E287" s="177" t="s">
        <v>99</v>
      </c>
      <c r="F287" s="177" t="s">
        <v>99</v>
      </c>
      <c r="G287" s="177" t="s">
        <v>99</v>
      </c>
      <c r="H287" s="177" t="s">
        <v>99</v>
      </c>
      <c r="I287" s="177" t="s">
        <v>99</v>
      </c>
      <c r="J287" s="177" t="s">
        <v>99</v>
      </c>
      <c r="K287" s="177" t="s">
        <v>99</v>
      </c>
      <c r="L287" s="177" t="s">
        <v>99</v>
      </c>
      <c r="M287" s="177" t="s">
        <v>99</v>
      </c>
      <c r="N287" s="177" t="s">
        <v>229</v>
      </c>
      <c r="O287" s="158">
        <f>O263</f>
        <v>4</v>
      </c>
      <c r="P287" s="158">
        <f t="shared" ref="P287:AL287" si="110">P263</f>
        <v>3.5</v>
      </c>
      <c r="Q287" s="158">
        <f t="shared" si="110"/>
        <v>4</v>
      </c>
      <c r="R287" s="158">
        <f t="shared" si="110"/>
        <v>3.8333333333333335</v>
      </c>
      <c r="S287" s="158">
        <f t="shared" si="110"/>
        <v>4.5</v>
      </c>
      <c r="T287" s="158">
        <f t="shared" si="110"/>
        <v>3.5</v>
      </c>
      <c r="U287" s="158">
        <f t="shared" si="110"/>
        <v>4.5</v>
      </c>
      <c r="V287" s="158">
        <f t="shared" si="110"/>
        <v>4.166666666666667</v>
      </c>
      <c r="W287" s="158">
        <f t="shared" si="110"/>
        <v>4</v>
      </c>
      <c r="X287" s="158">
        <f t="shared" si="110"/>
        <v>4</v>
      </c>
      <c r="Y287" s="158">
        <f t="shared" si="110"/>
        <v>4</v>
      </c>
      <c r="Z287" s="158">
        <f t="shared" si="110"/>
        <v>4</v>
      </c>
      <c r="AA287" s="158">
        <f t="shared" si="110"/>
        <v>3</v>
      </c>
      <c r="AB287" s="158">
        <f t="shared" si="110"/>
        <v>3.8</v>
      </c>
      <c r="AC287" s="158">
        <f t="shared" si="110"/>
        <v>4</v>
      </c>
      <c r="AD287" s="158">
        <f t="shared" si="110"/>
        <v>4</v>
      </c>
      <c r="AE287" s="158">
        <f t="shared" si="110"/>
        <v>4.5</v>
      </c>
      <c r="AF287" s="158">
        <f t="shared" si="110"/>
        <v>4</v>
      </c>
      <c r="AG287" s="158">
        <f t="shared" si="110"/>
        <v>3.5</v>
      </c>
      <c r="AH287" s="158">
        <f t="shared" si="110"/>
        <v>4</v>
      </c>
      <c r="AI287" s="158">
        <f t="shared" si="110"/>
        <v>3.5</v>
      </c>
      <c r="AJ287" s="158">
        <f t="shared" si="110"/>
        <v>3.95</v>
      </c>
      <c r="AK287" s="158">
        <f t="shared" si="110"/>
        <v>15.191929328818196</v>
      </c>
      <c r="AL287" s="158">
        <f t="shared" si="110"/>
        <v>2.4999999999999911E-2</v>
      </c>
    </row>
    <row r="288" spans="1:38" x14ac:dyDescent="0.3">
      <c r="A288" s="175">
        <v>2012</v>
      </c>
      <c r="B288" s="176" t="s">
        <v>13</v>
      </c>
      <c r="C288" s="177" t="s">
        <v>99</v>
      </c>
      <c r="D288" s="177" t="s">
        <v>99</v>
      </c>
      <c r="E288" s="177" t="s">
        <v>99</v>
      </c>
      <c r="F288" s="177" t="s">
        <v>99</v>
      </c>
      <c r="G288" s="177" t="s">
        <v>99</v>
      </c>
      <c r="H288" s="177" t="s">
        <v>99</v>
      </c>
      <c r="I288" s="177" t="s">
        <v>99</v>
      </c>
      <c r="J288" s="177" t="s">
        <v>99</v>
      </c>
      <c r="K288" s="177" t="s">
        <v>99</v>
      </c>
      <c r="L288" s="177" t="s">
        <v>99</v>
      </c>
      <c r="M288" s="177" t="s">
        <v>99</v>
      </c>
      <c r="N288" s="177" t="s">
        <v>230</v>
      </c>
      <c r="O288" s="158">
        <f>AVERAGE(O257,O261,O262,O264,O267,O268,O269,O270,O273,O274,O275,O277)</f>
        <v>3.375</v>
      </c>
      <c r="P288" s="158">
        <f t="shared" ref="P288:AL288" si="111">AVERAGE(P257,P261,P262,P264,P267,P268,P269,P270,P273,P274,P275,P277)</f>
        <v>3.125</v>
      </c>
      <c r="Q288" s="158">
        <f t="shared" si="111"/>
        <v>3.4166666666666665</v>
      </c>
      <c r="R288" s="158">
        <f t="shared" si="111"/>
        <v>3.3055555555555558</v>
      </c>
      <c r="S288" s="158">
        <f t="shared" si="111"/>
        <v>3.9583333333333335</v>
      </c>
      <c r="T288" s="158">
        <f t="shared" si="111"/>
        <v>3.0416666666666665</v>
      </c>
      <c r="U288" s="158">
        <f t="shared" si="111"/>
        <v>2.75</v>
      </c>
      <c r="V288" s="158">
        <f t="shared" si="111"/>
        <v>3.2500000000000004</v>
      </c>
      <c r="W288" s="158">
        <f t="shared" si="111"/>
        <v>3.125</v>
      </c>
      <c r="X288" s="158">
        <f t="shared" si="111"/>
        <v>3.3333333333333335</v>
      </c>
      <c r="Y288" s="158">
        <f t="shared" si="111"/>
        <v>3.2083333333333335</v>
      </c>
      <c r="Z288" s="158">
        <f t="shared" si="111"/>
        <v>3.0833333333333335</v>
      </c>
      <c r="AA288" s="158">
        <f t="shared" si="111"/>
        <v>3</v>
      </c>
      <c r="AB288" s="158">
        <f t="shared" si="111"/>
        <v>3.15</v>
      </c>
      <c r="AC288" s="158">
        <f t="shared" si="111"/>
        <v>3.2916666666666665</v>
      </c>
      <c r="AD288" s="158">
        <f t="shared" si="111"/>
        <v>3.25</v>
      </c>
      <c r="AE288" s="158">
        <f t="shared" si="111"/>
        <v>3.4166666666666665</v>
      </c>
      <c r="AF288" s="158">
        <f t="shared" si="111"/>
        <v>3</v>
      </c>
      <c r="AG288" s="158">
        <f t="shared" si="111"/>
        <v>3.0833333333333335</v>
      </c>
      <c r="AH288" s="158">
        <f t="shared" si="111"/>
        <v>3.2083333333333335</v>
      </c>
      <c r="AI288" s="158">
        <f t="shared" si="111"/>
        <v>3.4583333333333335</v>
      </c>
      <c r="AJ288" s="158">
        <f t="shared" si="111"/>
        <v>3.2284722222222229</v>
      </c>
      <c r="AK288" s="158">
        <f t="shared" si="111"/>
        <v>10.612602153936395</v>
      </c>
      <c r="AL288" s="158">
        <f t="shared" si="111"/>
        <v>7.708333333333324E-2</v>
      </c>
    </row>
    <row r="289" spans="1:38" x14ac:dyDescent="0.3">
      <c r="A289" s="175">
        <v>2012</v>
      </c>
      <c r="B289" s="176" t="s">
        <v>14</v>
      </c>
      <c r="C289" s="177" t="s">
        <v>99</v>
      </c>
      <c r="D289" s="177" t="s">
        <v>99</v>
      </c>
      <c r="E289" s="177" t="s">
        <v>99</v>
      </c>
      <c r="F289" s="177" t="s">
        <v>99</v>
      </c>
      <c r="G289" s="177" t="s">
        <v>99</v>
      </c>
      <c r="H289" s="177" t="s">
        <v>99</v>
      </c>
      <c r="I289" s="177" t="s">
        <v>99</v>
      </c>
      <c r="J289" s="177" t="s">
        <v>99</v>
      </c>
      <c r="K289" s="177" t="s">
        <v>99</v>
      </c>
      <c r="L289" s="177" t="s">
        <v>99</v>
      </c>
      <c r="M289" s="177" t="s">
        <v>99</v>
      </c>
      <c r="N289" s="177" t="s">
        <v>231</v>
      </c>
      <c r="O289" s="158">
        <f>AVERAGE(O253,O254,O260,O265,O271)</f>
        <v>4.4000000000000004</v>
      </c>
      <c r="P289" s="158">
        <f t="shared" ref="P289:AL289" si="112">AVERAGE(P253,P254,P260,P265,P271)</f>
        <v>4</v>
      </c>
      <c r="Q289" s="158">
        <f t="shared" si="112"/>
        <v>4.0999999999999996</v>
      </c>
      <c r="R289" s="158">
        <f t="shared" si="112"/>
        <v>4.1666666666666661</v>
      </c>
      <c r="S289" s="158">
        <f t="shared" si="112"/>
        <v>4</v>
      </c>
      <c r="T289" s="158">
        <f t="shared" si="112"/>
        <v>3.7</v>
      </c>
      <c r="U289" s="158">
        <f t="shared" si="112"/>
        <v>3.6</v>
      </c>
      <c r="V289" s="158">
        <f t="shared" si="112"/>
        <v>3.7666666666666666</v>
      </c>
      <c r="W289" s="158">
        <f t="shared" si="112"/>
        <v>4.3</v>
      </c>
      <c r="X289" s="158">
        <f t="shared" si="112"/>
        <v>4.5999999999999996</v>
      </c>
      <c r="Y289" s="158">
        <f t="shared" si="112"/>
        <v>4.5</v>
      </c>
      <c r="Z289" s="158">
        <f t="shared" si="112"/>
        <v>4.0999999999999996</v>
      </c>
      <c r="AA289" s="158">
        <f t="shared" si="112"/>
        <v>4.4000000000000004</v>
      </c>
      <c r="AB289" s="158">
        <f t="shared" si="112"/>
        <v>4.38</v>
      </c>
      <c r="AC289" s="158">
        <f t="shared" si="112"/>
        <v>3.9</v>
      </c>
      <c r="AD289" s="158">
        <f t="shared" si="112"/>
        <v>3.9</v>
      </c>
      <c r="AE289" s="158">
        <f t="shared" si="112"/>
        <v>4.4000000000000004</v>
      </c>
      <c r="AF289" s="158">
        <f t="shared" si="112"/>
        <v>4</v>
      </c>
      <c r="AG289" s="158">
        <f t="shared" si="112"/>
        <v>3.7</v>
      </c>
      <c r="AH289" s="158">
        <f t="shared" si="112"/>
        <v>3.9799999999999995</v>
      </c>
      <c r="AI289" s="158">
        <f t="shared" si="112"/>
        <v>3.2</v>
      </c>
      <c r="AJ289" s="158">
        <f t="shared" si="112"/>
        <v>4.0733333333333333</v>
      </c>
      <c r="AK289" s="158">
        <f t="shared" si="112"/>
        <v>15.198617161390976</v>
      </c>
      <c r="AL289" s="158">
        <f t="shared" si="112"/>
        <v>0.13666666666666655</v>
      </c>
    </row>
    <row r="290" spans="1:38" x14ac:dyDescent="0.3">
      <c r="A290" s="175">
        <v>2012</v>
      </c>
      <c r="B290" s="176" t="s">
        <v>15</v>
      </c>
      <c r="C290" s="177" t="s">
        <v>99</v>
      </c>
      <c r="D290" s="177" t="s">
        <v>99</v>
      </c>
      <c r="E290" s="177" t="s">
        <v>99</v>
      </c>
      <c r="F290" s="177" t="s">
        <v>99</v>
      </c>
      <c r="G290" s="177" t="s">
        <v>99</v>
      </c>
      <c r="H290" s="177" t="s">
        <v>99</v>
      </c>
      <c r="I290" s="177" t="s">
        <v>99</v>
      </c>
      <c r="J290" s="177" t="s">
        <v>99</v>
      </c>
      <c r="K290" s="177" t="s">
        <v>99</v>
      </c>
      <c r="L290" s="177" t="s">
        <v>99</v>
      </c>
      <c r="M290" s="177" t="s">
        <v>99</v>
      </c>
      <c r="N290" s="177" t="s">
        <v>232</v>
      </c>
      <c r="O290" s="158">
        <f>AVERAGE(O255,O259,O278)</f>
        <v>4.5</v>
      </c>
      <c r="P290" s="158">
        <f t="shared" ref="P290:AL290" si="113">AVERAGE(P255,P259,P278)</f>
        <v>4.333333333333333</v>
      </c>
      <c r="Q290" s="158">
        <f t="shared" si="113"/>
        <v>4.5</v>
      </c>
      <c r="R290" s="158">
        <f t="shared" si="113"/>
        <v>4.4444444444444446</v>
      </c>
      <c r="S290" s="158">
        <f t="shared" si="113"/>
        <v>4.333333333333333</v>
      </c>
      <c r="T290" s="158">
        <f t="shared" si="113"/>
        <v>4.166666666666667</v>
      </c>
      <c r="U290" s="158">
        <f t="shared" si="113"/>
        <v>3.6666666666666665</v>
      </c>
      <c r="V290" s="158">
        <f t="shared" si="113"/>
        <v>4.0555555555555562</v>
      </c>
      <c r="W290" s="158">
        <f t="shared" si="113"/>
        <v>4.666666666666667</v>
      </c>
      <c r="X290" s="158">
        <f t="shared" si="113"/>
        <v>4.833333333333333</v>
      </c>
      <c r="Y290" s="158">
        <f t="shared" si="113"/>
        <v>4.666666666666667</v>
      </c>
      <c r="Z290" s="158">
        <f t="shared" si="113"/>
        <v>3.8333333333333335</v>
      </c>
      <c r="AA290" s="158">
        <f t="shared" si="113"/>
        <v>4</v>
      </c>
      <c r="AB290" s="158">
        <f t="shared" si="113"/>
        <v>4.4000000000000004</v>
      </c>
      <c r="AC290" s="158">
        <f t="shared" si="113"/>
        <v>4</v>
      </c>
      <c r="AD290" s="158">
        <f t="shared" si="113"/>
        <v>4.333333333333333</v>
      </c>
      <c r="AE290" s="158">
        <f t="shared" si="113"/>
        <v>4.166666666666667</v>
      </c>
      <c r="AF290" s="158">
        <f t="shared" si="113"/>
        <v>4.333333333333333</v>
      </c>
      <c r="AG290" s="158">
        <f t="shared" si="113"/>
        <v>3.8333333333333335</v>
      </c>
      <c r="AH290" s="158">
        <f t="shared" si="113"/>
        <v>4.1333333333333337</v>
      </c>
      <c r="AI290" s="158">
        <f t="shared" si="113"/>
        <v>3.1666666666666665</v>
      </c>
      <c r="AJ290" s="158">
        <f t="shared" si="113"/>
        <v>4.2583333333333337</v>
      </c>
      <c r="AK290" s="158">
        <f t="shared" si="113"/>
        <v>16.203507823457308</v>
      </c>
      <c r="AL290" s="158">
        <f t="shared" si="113"/>
        <v>0.15000000000000005</v>
      </c>
    </row>
    <row r="291" spans="1:38" x14ac:dyDescent="0.3">
      <c r="A291" s="112">
        <v>2013</v>
      </c>
      <c r="B291" s="114" t="s">
        <v>111</v>
      </c>
      <c r="C291" s="107" t="s">
        <v>67</v>
      </c>
      <c r="D291" s="107" t="s">
        <v>67</v>
      </c>
      <c r="E291" s="107" t="s">
        <v>67</v>
      </c>
      <c r="F291" s="107" t="s">
        <v>67</v>
      </c>
      <c r="G291" s="107" t="s">
        <v>67</v>
      </c>
      <c r="H291" s="107" t="s">
        <v>67</v>
      </c>
      <c r="I291" s="107" t="s">
        <v>67</v>
      </c>
      <c r="J291" s="107" t="s">
        <v>67</v>
      </c>
      <c r="K291" s="107" t="s">
        <v>67</v>
      </c>
      <c r="L291" s="107" t="s">
        <v>67</v>
      </c>
      <c r="M291" s="113" t="s">
        <v>67</v>
      </c>
      <c r="N291" s="107" t="s">
        <v>11</v>
      </c>
      <c r="O291" s="139">
        <v>3.5</v>
      </c>
      <c r="P291" s="139">
        <v>3</v>
      </c>
      <c r="Q291" s="139">
        <v>3.5</v>
      </c>
      <c r="R291" s="139">
        <v>3.3333333333333335</v>
      </c>
      <c r="S291" s="139">
        <v>3.5</v>
      </c>
      <c r="T291" s="139">
        <v>2</v>
      </c>
      <c r="U291" s="139">
        <v>3</v>
      </c>
      <c r="V291" s="139">
        <v>2.8333333333333335</v>
      </c>
      <c r="W291" s="139">
        <v>2</v>
      </c>
      <c r="X291" s="139">
        <v>3</v>
      </c>
      <c r="Y291" s="139">
        <v>3</v>
      </c>
      <c r="Z291" s="139">
        <v>2.5</v>
      </c>
      <c r="AA291" s="139">
        <v>2</v>
      </c>
      <c r="AB291" s="139">
        <v>2.5</v>
      </c>
      <c r="AC291" s="139">
        <v>1.5</v>
      </c>
      <c r="AD291" s="139">
        <v>4</v>
      </c>
      <c r="AE291" s="139">
        <v>3.5</v>
      </c>
      <c r="AF291" s="139">
        <v>2.5</v>
      </c>
      <c r="AG291" s="139">
        <v>2</v>
      </c>
      <c r="AH291" s="139">
        <v>2.7</v>
      </c>
      <c r="AI291" s="139">
        <v>3.5</v>
      </c>
      <c r="AJ291" s="106">
        <f t="shared" si="101"/>
        <v>2.8416666666666668</v>
      </c>
      <c r="AK291" s="140">
        <v>8.2622011578916013</v>
      </c>
      <c r="AL291" s="139">
        <f>$AJ291-(_xlfn.XLOOKUP($B291,$B$251:$B$285,$AJ$251:$AJ$285,"",0))</f>
        <v>-0.19166666666666687</v>
      </c>
    </row>
    <row r="292" spans="1:38" s="170" customFormat="1" x14ac:dyDescent="0.3">
      <c r="A292" s="112">
        <v>2013</v>
      </c>
      <c r="B292" s="114" t="s">
        <v>57</v>
      </c>
      <c r="C292" s="107" t="s">
        <v>58</v>
      </c>
      <c r="D292" s="107" t="s">
        <v>58</v>
      </c>
      <c r="E292" s="107" t="s">
        <v>59</v>
      </c>
      <c r="F292" s="107" t="s">
        <v>59</v>
      </c>
      <c r="G292" s="107" t="s">
        <v>60</v>
      </c>
      <c r="H292" s="107" t="s">
        <v>60</v>
      </c>
      <c r="I292" s="107" t="s">
        <v>60</v>
      </c>
      <c r="J292" s="107" t="s">
        <v>61</v>
      </c>
      <c r="K292" s="107" t="s">
        <v>62</v>
      </c>
      <c r="L292" s="107" t="s">
        <v>63</v>
      </c>
      <c r="M292" s="113" t="s">
        <v>63</v>
      </c>
      <c r="N292" s="107" t="s">
        <v>11</v>
      </c>
      <c r="O292" s="139">
        <v>4</v>
      </c>
      <c r="P292" s="139">
        <v>5</v>
      </c>
      <c r="Q292" s="139">
        <v>5</v>
      </c>
      <c r="R292" s="139">
        <v>4.666666666666667</v>
      </c>
      <c r="S292" s="139">
        <v>5</v>
      </c>
      <c r="T292" s="139">
        <v>4.5</v>
      </c>
      <c r="U292" s="139">
        <v>4.5</v>
      </c>
      <c r="V292" s="139">
        <v>4.666666666666667</v>
      </c>
      <c r="W292" s="139">
        <v>4.5</v>
      </c>
      <c r="X292" s="139">
        <v>4.5</v>
      </c>
      <c r="Y292" s="139">
        <v>5</v>
      </c>
      <c r="Z292" s="139">
        <v>4.5</v>
      </c>
      <c r="AA292" s="139">
        <v>3.5</v>
      </c>
      <c r="AB292" s="139">
        <v>4.4000000000000004</v>
      </c>
      <c r="AC292" s="139">
        <v>4</v>
      </c>
      <c r="AD292" s="139">
        <v>4.5</v>
      </c>
      <c r="AE292" s="139">
        <v>4.5</v>
      </c>
      <c r="AF292" s="139">
        <v>4.5</v>
      </c>
      <c r="AG292" s="139">
        <v>3.5</v>
      </c>
      <c r="AH292" s="139">
        <v>4.2</v>
      </c>
      <c r="AI292" s="139">
        <v>4.5</v>
      </c>
      <c r="AJ292" s="106">
        <f t="shared" si="101"/>
        <v>4.4833333333333334</v>
      </c>
      <c r="AK292" s="140">
        <v>19.128078223726966</v>
      </c>
      <c r="AL292" s="139">
        <f t="shared" ref="AL292:AL325" si="114">$AJ292-(_xlfn.XLOOKUP($B292,$B$251:$B$285,$AJ$251:$AJ$285,"",0))</f>
        <v>-2.5000000000000355E-2</v>
      </c>
    </row>
    <row r="293" spans="1:38" s="170" customFormat="1" x14ac:dyDescent="0.3">
      <c r="A293" s="112">
        <v>2013</v>
      </c>
      <c r="B293" s="114" t="s">
        <v>65</v>
      </c>
      <c r="C293" s="107" t="s">
        <v>59</v>
      </c>
      <c r="D293" s="107" t="s">
        <v>59</v>
      </c>
      <c r="E293" s="107" t="s">
        <v>59</v>
      </c>
      <c r="F293" s="107" t="s">
        <v>59</v>
      </c>
      <c r="G293" s="107" t="s">
        <v>60</v>
      </c>
      <c r="H293" s="107" t="s">
        <v>60</v>
      </c>
      <c r="I293" s="107" t="s">
        <v>60</v>
      </c>
      <c r="J293" s="107" t="s">
        <v>60</v>
      </c>
      <c r="K293" s="107" t="s">
        <v>60</v>
      </c>
      <c r="L293" s="107" t="s">
        <v>60</v>
      </c>
      <c r="M293" s="113" t="s">
        <v>60</v>
      </c>
      <c r="N293" s="141" t="s">
        <v>14</v>
      </c>
      <c r="O293" s="139">
        <v>4.5</v>
      </c>
      <c r="P293" s="139">
        <v>4</v>
      </c>
      <c r="Q293" s="139">
        <v>4.5</v>
      </c>
      <c r="R293" s="139">
        <v>4.333333333333333</v>
      </c>
      <c r="S293" s="139">
        <v>3.5</v>
      </c>
      <c r="T293" s="139">
        <v>4</v>
      </c>
      <c r="U293" s="139">
        <v>3</v>
      </c>
      <c r="V293" s="139">
        <v>3.5</v>
      </c>
      <c r="W293" s="139">
        <v>4.5</v>
      </c>
      <c r="X293" s="139">
        <v>4.5</v>
      </c>
      <c r="Y293" s="139">
        <v>4.5</v>
      </c>
      <c r="Z293" s="139">
        <v>4</v>
      </c>
      <c r="AA293" s="139">
        <v>4</v>
      </c>
      <c r="AB293" s="139">
        <v>4.3</v>
      </c>
      <c r="AC293" s="139">
        <v>4</v>
      </c>
      <c r="AD293" s="139">
        <v>4</v>
      </c>
      <c r="AE293" s="139">
        <v>4</v>
      </c>
      <c r="AF293" s="139">
        <v>3.5</v>
      </c>
      <c r="AG293" s="139">
        <v>4</v>
      </c>
      <c r="AH293" s="139">
        <v>3.9</v>
      </c>
      <c r="AI293" s="139">
        <v>3.5</v>
      </c>
      <c r="AJ293" s="106">
        <f t="shared" si="101"/>
        <v>4.0083333333333329</v>
      </c>
      <c r="AK293" s="140">
        <v>15.103800211584492</v>
      </c>
      <c r="AL293" s="139">
        <f t="shared" si="114"/>
        <v>4.1666666666666519E-2</v>
      </c>
    </row>
    <row r="294" spans="1:38" s="170" customFormat="1" x14ac:dyDescent="0.3">
      <c r="A294" s="112">
        <v>2013</v>
      </c>
      <c r="B294" s="114" t="s">
        <v>66</v>
      </c>
      <c r="C294" s="107" t="s">
        <v>67</v>
      </c>
      <c r="D294" s="107" t="s">
        <v>67</v>
      </c>
      <c r="E294" s="107" t="s">
        <v>67</v>
      </c>
      <c r="F294" s="107" t="s">
        <v>67</v>
      </c>
      <c r="G294" s="107" t="s">
        <v>67</v>
      </c>
      <c r="H294" s="107" t="s">
        <v>67</v>
      </c>
      <c r="I294" s="107" t="s">
        <v>67</v>
      </c>
      <c r="J294" s="107" t="s">
        <v>67</v>
      </c>
      <c r="K294" s="107" t="s">
        <v>67</v>
      </c>
      <c r="L294" s="107" t="s">
        <v>67</v>
      </c>
      <c r="M294" s="113" t="s">
        <v>67</v>
      </c>
      <c r="N294" s="141" t="s">
        <v>14</v>
      </c>
      <c r="O294" s="139">
        <v>4.5</v>
      </c>
      <c r="P294" s="139">
        <v>4.5</v>
      </c>
      <c r="Q294" s="139">
        <v>4.5</v>
      </c>
      <c r="R294" s="139">
        <v>4.5</v>
      </c>
      <c r="S294" s="139">
        <v>4</v>
      </c>
      <c r="T294" s="139">
        <v>3.5</v>
      </c>
      <c r="U294" s="139">
        <v>3.5</v>
      </c>
      <c r="V294" s="139">
        <v>3.6666666666666665</v>
      </c>
      <c r="W294" s="139">
        <v>4.5</v>
      </c>
      <c r="X294" s="139">
        <v>4.5</v>
      </c>
      <c r="Y294" s="139">
        <v>5</v>
      </c>
      <c r="Z294" s="139">
        <v>4.5</v>
      </c>
      <c r="AA294" s="139">
        <v>5.5</v>
      </c>
      <c r="AB294" s="139">
        <v>4.8</v>
      </c>
      <c r="AC294" s="139">
        <v>4.5</v>
      </c>
      <c r="AD294" s="139">
        <v>4.5</v>
      </c>
      <c r="AE294" s="139">
        <v>5</v>
      </c>
      <c r="AF294" s="139">
        <v>5.5</v>
      </c>
      <c r="AG294" s="139">
        <v>4.5</v>
      </c>
      <c r="AH294" s="139">
        <v>4.8</v>
      </c>
      <c r="AI294" s="139">
        <v>4</v>
      </c>
      <c r="AJ294" s="106">
        <f t="shared" si="101"/>
        <v>4.4416666666666664</v>
      </c>
      <c r="AK294" s="140">
        <v>20.270021021777165</v>
      </c>
      <c r="AL294" s="139">
        <f t="shared" si="114"/>
        <v>0</v>
      </c>
    </row>
    <row r="295" spans="1:38" s="170" customFormat="1" x14ac:dyDescent="0.3">
      <c r="A295" s="112">
        <v>2013</v>
      </c>
      <c r="B295" s="114" t="s">
        <v>68</v>
      </c>
      <c r="C295" s="107" t="s">
        <v>67</v>
      </c>
      <c r="D295" s="107" t="s">
        <v>67</v>
      </c>
      <c r="E295" s="107" t="s">
        <v>67</v>
      </c>
      <c r="F295" s="107" t="s">
        <v>67</v>
      </c>
      <c r="G295" s="107" t="s">
        <v>67</v>
      </c>
      <c r="H295" s="107" t="s">
        <v>67</v>
      </c>
      <c r="I295" s="107" t="s">
        <v>67</v>
      </c>
      <c r="J295" s="107" t="s">
        <v>67</v>
      </c>
      <c r="K295" s="107" t="s">
        <v>67</v>
      </c>
      <c r="L295" s="107" t="s">
        <v>67</v>
      </c>
      <c r="M295" s="113" t="s">
        <v>67</v>
      </c>
      <c r="N295" s="107" t="s">
        <v>15</v>
      </c>
      <c r="O295" s="139">
        <v>4.5</v>
      </c>
      <c r="P295" s="139">
        <v>4.5</v>
      </c>
      <c r="Q295" s="139">
        <v>5</v>
      </c>
      <c r="R295" s="139">
        <v>4.666666666666667</v>
      </c>
      <c r="S295" s="139">
        <v>4.5</v>
      </c>
      <c r="T295" s="139">
        <v>4</v>
      </c>
      <c r="U295" s="139">
        <v>3.5</v>
      </c>
      <c r="V295" s="139">
        <v>4</v>
      </c>
      <c r="W295" s="139">
        <v>4.5</v>
      </c>
      <c r="X295" s="139">
        <v>4</v>
      </c>
      <c r="Y295" s="139">
        <v>4</v>
      </c>
      <c r="Z295" s="139">
        <v>3.5</v>
      </c>
      <c r="AA295" s="139">
        <v>3.5</v>
      </c>
      <c r="AB295" s="139">
        <v>3.9</v>
      </c>
      <c r="AC295" s="139">
        <v>3.5</v>
      </c>
      <c r="AD295" s="139">
        <v>4.5</v>
      </c>
      <c r="AE295" s="139">
        <v>4</v>
      </c>
      <c r="AF295" s="139">
        <v>4</v>
      </c>
      <c r="AG295" s="139">
        <v>3.5</v>
      </c>
      <c r="AH295" s="139">
        <v>3.9</v>
      </c>
      <c r="AI295" s="139">
        <v>3</v>
      </c>
      <c r="AJ295" s="106">
        <f t="shared" si="101"/>
        <v>4.1166666666666671</v>
      </c>
      <c r="AK295" s="140">
        <v>14.779854952724083</v>
      </c>
      <c r="AL295" s="139">
        <f t="shared" si="114"/>
        <v>-0.11666666666666625</v>
      </c>
    </row>
    <row r="296" spans="1:38" s="170" customFormat="1" x14ac:dyDescent="0.3">
      <c r="A296" s="112">
        <v>2013</v>
      </c>
      <c r="B296" s="114" t="s">
        <v>110</v>
      </c>
      <c r="C296" s="107" t="s">
        <v>58</v>
      </c>
      <c r="D296" s="107" t="s">
        <v>58</v>
      </c>
      <c r="E296" s="107" t="s">
        <v>58</v>
      </c>
      <c r="F296" s="107" t="s">
        <v>59</v>
      </c>
      <c r="G296" s="107" t="s">
        <v>60</v>
      </c>
      <c r="H296" s="107" t="s">
        <v>60</v>
      </c>
      <c r="I296" s="107" t="s">
        <v>60</v>
      </c>
      <c r="J296" s="107" t="s">
        <v>61</v>
      </c>
      <c r="K296" s="107" t="s">
        <v>62</v>
      </c>
      <c r="L296" s="107" t="s">
        <v>63</v>
      </c>
      <c r="M296" s="113" t="s">
        <v>63</v>
      </c>
      <c r="N296" s="107" t="s">
        <v>11</v>
      </c>
      <c r="O296" s="139">
        <v>4.5</v>
      </c>
      <c r="P296" s="139">
        <v>4.5</v>
      </c>
      <c r="Q296" s="139">
        <v>5</v>
      </c>
      <c r="R296" s="139">
        <v>4.666666666666667</v>
      </c>
      <c r="S296" s="139">
        <v>6</v>
      </c>
      <c r="T296" s="139">
        <v>3.5</v>
      </c>
      <c r="U296" s="139">
        <v>5.5</v>
      </c>
      <c r="V296" s="139">
        <v>5</v>
      </c>
      <c r="W296" s="139">
        <v>4.5</v>
      </c>
      <c r="X296" s="139">
        <v>4.5</v>
      </c>
      <c r="Y296" s="139">
        <v>5</v>
      </c>
      <c r="Z296" s="139">
        <v>4.5</v>
      </c>
      <c r="AA296" s="139">
        <v>3</v>
      </c>
      <c r="AB296" s="139">
        <v>4.3</v>
      </c>
      <c r="AC296" s="139">
        <v>4</v>
      </c>
      <c r="AD296" s="139">
        <v>5</v>
      </c>
      <c r="AE296" s="139">
        <v>5.5</v>
      </c>
      <c r="AF296" s="139">
        <v>4.5</v>
      </c>
      <c r="AG296" s="139">
        <v>4</v>
      </c>
      <c r="AH296" s="139">
        <v>4.5999999999999996</v>
      </c>
      <c r="AI296" s="139">
        <v>2.5</v>
      </c>
      <c r="AJ296" s="106">
        <f t="shared" si="101"/>
        <v>4.6416666666666675</v>
      </c>
      <c r="AK296" s="140">
        <v>17.771328456755857</v>
      </c>
      <c r="AL296" s="139">
        <f t="shared" si="114"/>
        <v>6.6666666666668206E-2</v>
      </c>
    </row>
    <row r="297" spans="1:38" s="170" customFormat="1" x14ac:dyDescent="0.3">
      <c r="A297" s="112">
        <v>2013</v>
      </c>
      <c r="B297" s="114" t="s">
        <v>76</v>
      </c>
      <c r="C297" s="107" t="s">
        <v>67</v>
      </c>
      <c r="D297" s="107" t="s">
        <v>67</v>
      </c>
      <c r="E297" s="107" t="s">
        <v>67</v>
      </c>
      <c r="F297" s="107" t="s">
        <v>67</v>
      </c>
      <c r="G297" s="107" t="s">
        <v>67</v>
      </c>
      <c r="H297" s="107" t="s">
        <v>67</v>
      </c>
      <c r="I297" s="107" t="s">
        <v>67</v>
      </c>
      <c r="J297" s="107" t="s">
        <v>67</v>
      </c>
      <c r="K297" s="107" t="s">
        <v>67</v>
      </c>
      <c r="L297" s="107" t="s">
        <v>67</v>
      </c>
      <c r="M297" s="113" t="s">
        <v>67</v>
      </c>
      <c r="N297" s="113" t="s">
        <v>13</v>
      </c>
      <c r="O297" s="139">
        <v>3</v>
      </c>
      <c r="P297" s="139">
        <v>3</v>
      </c>
      <c r="Q297" s="139">
        <v>3</v>
      </c>
      <c r="R297" s="139">
        <v>3</v>
      </c>
      <c r="S297" s="139">
        <v>3</v>
      </c>
      <c r="T297" s="139">
        <v>3</v>
      </c>
      <c r="U297" s="139">
        <v>2.5</v>
      </c>
      <c r="V297" s="139">
        <v>2.8333333333333335</v>
      </c>
      <c r="W297" s="139">
        <v>3.5</v>
      </c>
      <c r="X297" s="139">
        <v>3</v>
      </c>
      <c r="Y297" s="139">
        <v>3</v>
      </c>
      <c r="Z297" s="139">
        <v>3.5</v>
      </c>
      <c r="AA297" s="139">
        <v>3</v>
      </c>
      <c r="AB297" s="139">
        <v>3.2</v>
      </c>
      <c r="AC297" s="139">
        <v>3.5</v>
      </c>
      <c r="AD297" s="139">
        <v>2</v>
      </c>
      <c r="AE297" s="139">
        <v>3</v>
      </c>
      <c r="AF297" s="139">
        <v>3</v>
      </c>
      <c r="AG297" s="139">
        <v>3</v>
      </c>
      <c r="AH297" s="139">
        <v>2.9</v>
      </c>
      <c r="AI297" s="139">
        <v>2.5</v>
      </c>
      <c r="AJ297" s="106">
        <f t="shared" si="101"/>
        <v>2.9833333333333338</v>
      </c>
      <c r="AK297" s="140">
        <v>8.2582637191085428</v>
      </c>
      <c r="AL297" s="139">
        <f t="shared" si="114"/>
        <v>8.3333333333341919E-3</v>
      </c>
    </row>
    <row r="298" spans="1:38" s="170" customFormat="1" x14ac:dyDescent="0.3">
      <c r="A298" s="112">
        <v>2013</v>
      </c>
      <c r="B298" s="114" t="s">
        <v>77</v>
      </c>
      <c r="C298" s="107" t="s">
        <v>67</v>
      </c>
      <c r="D298" s="107" t="s">
        <v>67</v>
      </c>
      <c r="E298" s="107" t="s">
        <v>67</v>
      </c>
      <c r="F298" s="107" t="s">
        <v>67</v>
      </c>
      <c r="G298" s="107" t="s">
        <v>67</v>
      </c>
      <c r="H298" s="107" t="s">
        <v>67</v>
      </c>
      <c r="I298" s="107" t="s">
        <v>67</v>
      </c>
      <c r="J298" s="107" t="s">
        <v>67</v>
      </c>
      <c r="K298" s="107" t="s">
        <v>67</v>
      </c>
      <c r="L298" s="107" t="s">
        <v>67</v>
      </c>
      <c r="M298" s="113" t="s">
        <v>67</v>
      </c>
      <c r="N298" s="107" t="s">
        <v>11</v>
      </c>
      <c r="O298" s="139">
        <v>4.5</v>
      </c>
      <c r="P298" s="139">
        <v>4</v>
      </c>
      <c r="Q298" s="139">
        <v>4.5</v>
      </c>
      <c r="R298" s="139">
        <v>4.333333333333333</v>
      </c>
      <c r="S298" s="139">
        <v>5</v>
      </c>
      <c r="T298" s="139">
        <v>4</v>
      </c>
      <c r="U298" s="139">
        <v>4</v>
      </c>
      <c r="V298" s="139">
        <v>4.333333333333333</v>
      </c>
      <c r="W298" s="139">
        <v>4.5</v>
      </c>
      <c r="X298" s="139">
        <v>4</v>
      </c>
      <c r="Y298" s="139">
        <v>5</v>
      </c>
      <c r="Z298" s="139">
        <v>4.5</v>
      </c>
      <c r="AA298" s="139">
        <v>4</v>
      </c>
      <c r="AB298" s="139">
        <v>4.4000000000000004</v>
      </c>
      <c r="AC298" s="139">
        <v>3.5</v>
      </c>
      <c r="AD298" s="139">
        <v>3.5</v>
      </c>
      <c r="AE298" s="139">
        <v>4</v>
      </c>
      <c r="AF298" s="139">
        <v>4</v>
      </c>
      <c r="AG298" s="139">
        <v>3.5</v>
      </c>
      <c r="AH298" s="139">
        <v>3.7</v>
      </c>
      <c r="AI298" s="139">
        <v>3</v>
      </c>
      <c r="AJ298" s="106">
        <f t="shared" si="101"/>
        <v>4.1916666666666664</v>
      </c>
      <c r="AK298" s="140">
        <v>14.410152960963435</v>
      </c>
      <c r="AL298" s="139">
        <f t="shared" si="114"/>
        <v>1.6666666666666607E-2</v>
      </c>
    </row>
    <row r="299" spans="1:38" s="170" customFormat="1" x14ac:dyDescent="0.3">
      <c r="A299" s="112">
        <v>2013</v>
      </c>
      <c r="B299" s="169" t="s">
        <v>223</v>
      </c>
      <c r="C299" s="107" t="s">
        <v>67</v>
      </c>
      <c r="D299" s="107" t="s">
        <v>67</v>
      </c>
      <c r="E299" s="107" t="s">
        <v>67</v>
      </c>
      <c r="F299" s="107" t="s">
        <v>67</v>
      </c>
      <c r="G299" s="107" t="s">
        <v>67</v>
      </c>
      <c r="H299" s="107" t="s">
        <v>67</v>
      </c>
      <c r="I299" s="107" t="s">
        <v>67</v>
      </c>
      <c r="J299" s="107" t="s">
        <v>67</v>
      </c>
      <c r="K299" s="107" t="s">
        <v>67</v>
      </c>
      <c r="L299" s="107" t="s">
        <v>67</v>
      </c>
      <c r="M299" s="113" t="s">
        <v>67</v>
      </c>
      <c r="N299" s="107" t="s">
        <v>15</v>
      </c>
      <c r="O299" s="139">
        <v>4.5</v>
      </c>
      <c r="P299" s="139">
        <v>4</v>
      </c>
      <c r="Q299" s="139">
        <v>4</v>
      </c>
      <c r="R299" s="139">
        <v>4.166666666666667</v>
      </c>
      <c r="S299" s="139">
        <v>4.5</v>
      </c>
      <c r="T299" s="139">
        <v>3.5</v>
      </c>
      <c r="U299" s="139">
        <v>3.5</v>
      </c>
      <c r="V299" s="139">
        <v>3.8333333333333335</v>
      </c>
      <c r="W299" s="139">
        <v>4</v>
      </c>
      <c r="X299" s="139">
        <v>4.5</v>
      </c>
      <c r="Y299" s="139">
        <v>4.5</v>
      </c>
      <c r="Z299" s="139">
        <v>3.5</v>
      </c>
      <c r="AA299" s="139">
        <v>4</v>
      </c>
      <c r="AB299" s="139">
        <v>4.0999999999999996</v>
      </c>
      <c r="AC299" s="139">
        <v>3.5</v>
      </c>
      <c r="AD299" s="139">
        <v>4</v>
      </c>
      <c r="AE299" s="139">
        <v>4</v>
      </c>
      <c r="AF299" s="139">
        <v>4.5</v>
      </c>
      <c r="AG299" s="139">
        <v>3.5</v>
      </c>
      <c r="AH299" s="139">
        <v>3.9</v>
      </c>
      <c r="AI299" s="139">
        <v>4</v>
      </c>
      <c r="AJ299" s="106">
        <f t="shared" si="101"/>
        <v>4</v>
      </c>
      <c r="AK299" s="140">
        <v>15.690886658806408</v>
      </c>
      <c r="AL299" s="139">
        <f t="shared" si="114"/>
        <v>-4.9999999999999822E-2</v>
      </c>
    </row>
    <row r="300" spans="1:38" s="170" customFormat="1" x14ac:dyDescent="0.3">
      <c r="A300" s="112">
        <v>2013</v>
      </c>
      <c r="B300" s="114" t="s">
        <v>79</v>
      </c>
      <c r="C300" s="107" t="s">
        <v>67</v>
      </c>
      <c r="D300" s="107" t="s">
        <v>67</v>
      </c>
      <c r="E300" s="107" t="s">
        <v>67</v>
      </c>
      <c r="F300" s="107" t="s">
        <v>67</v>
      </c>
      <c r="G300" s="107" t="s">
        <v>67</v>
      </c>
      <c r="H300" s="107" t="s">
        <v>67</v>
      </c>
      <c r="I300" s="107" t="s">
        <v>67</v>
      </c>
      <c r="J300" s="107" t="s">
        <v>67</v>
      </c>
      <c r="K300" s="107" t="s">
        <v>67</v>
      </c>
      <c r="L300" s="107" t="s">
        <v>67</v>
      </c>
      <c r="M300" s="113" t="s">
        <v>67</v>
      </c>
      <c r="N300" s="141" t="s">
        <v>14</v>
      </c>
      <c r="O300" s="139">
        <v>4</v>
      </c>
      <c r="P300" s="139">
        <v>3.5</v>
      </c>
      <c r="Q300" s="139">
        <v>3</v>
      </c>
      <c r="R300" s="139">
        <v>3.5</v>
      </c>
      <c r="S300" s="139">
        <v>4</v>
      </c>
      <c r="T300" s="139">
        <v>3</v>
      </c>
      <c r="U300" s="139">
        <v>4</v>
      </c>
      <c r="V300" s="139">
        <v>3.6666666666666665</v>
      </c>
      <c r="W300" s="139">
        <v>4</v>
      </c>
      <c r="X300" s="139">
        <v>4.5</v>
      </c>
      <c r="Y300" s="139">
        <v>4.5</v>
      </c>
      <c r="Z300" s="139">
        <v>4</v>
      </c>
      <c r="AA300" s="139">
        <v>4</v>
      </c>
      <c r="AB300" s="139">
        <v>4.2</v>
      </c>
      <c r="AC300" s="139">
        <v>4</v>
      </c>
      <c r="AD300" s="139">
        <v>3</v>
      </c>
      <c r="AE300" s="139">
        <v>4</v>
      </c>
      <c r="AF300" s="139">
        <v>4</v>
      </c>
      <c r="AG300" s="139">
        <v>3</v>
      </c>
      <c r="AH300" s="139">
        <v>3.6</v>
      </c>
      <c r="AI300" s="139">
        <v>4.5</v>
      </c>
      <c r="AJ300" s="106">
        <f t="shared" si="101"/>
        <v>3.7416666666666667</v>
      </c>
      <c r="AK300" s="140">
        <v>14.362318835258385</v>
      </c>
      <c r="AL300" s="139">
        <f t="shared" si="114"/>
        <v>0</v>
      </c>
    </row>
    <row r="301" spans="1:38" s="170" customFormat="1" x14ac:dyDescent="0.3">
      <c r="A301" s="112">
        <v>2013</v>
      </c>
      <c r="B301" s="114" t="s">
        <v>80</v>
      </c>
      <c r="C301" s="107" t="s">
        <v>59</v>
      </c>
      <c r="D301" s="107" t="s">
        <v>59</v>
      </c>
      <c r="E301" s="107" t="s">
        <v>59</v>
      </c>
      <c r="F301" s="107" t="s">
        <v>59</v>
      </c>
      <c r="G301" s="107" t="s">
        <v>60</v>
      </c>
      <c r="H301" s="107" t="s">
        <v>60</v>
      </c>
      <c r="I301" s="107" t="s">
        <v>67</v>
      </c>
      <c r="J301" s="107" t="s">
        <v>67</v>
      </c>
      <c r="K301" s="107" t="s">
        <v>67</v>
      </c>
      <c r="L301" s="107" t="s">
        <v>67</v>
      </c>
      <c r="M301" s="113" t="s">
        <v>67</v>
      </c>
      <c r="N301" s="113" t="s">
        <v>13</v>
      </c>
      <c r="O301" s="139">
        <v>3</v>
      </c>
      <c r="P301" s="139">
        <v>2.5</v>
      </c>
      <c r="Q301" s="139">
        <v>3</v>
      </c>
      <c r="R301" s="139">
        <v>2.8333333333333335</v>
      </c>
      <c r="S301" s="139">
        <v>3</v>
      </c>
      <c r="T301" s="139">
        <v>3</v>
      </c>
      <c r="U301" s="139">
        <v>2.5</v>
      </c>
      <c r="V301" s="139">
        <v>2.8333333333333335</v>
      </c>
      <c r="W301" s="139">
        <v>3</v>
      </c>
      <c r="X301" s="139">
        <v>2</v>
      </c>
      <c r="Y301" s="139">
        <v>3</v>
      </c>
      <c r="Z301" s="139">
        <v>3</v>
      </c>
      <c r="AA301" s="139">
        <v>4</v>
      </c>
      <c r="AB301" s="139">
        <v>3</v>
      </c>
      <c r="AC301" s="139">
        <v>4</v>
      </c>
      <c r="AD301" s="139">
        <v>3</v>
      </c>
      <c r="AE301" s="139">
        <v>3</v>
      </c>
      <c r="AF301" s="139">
        <v>2.5</v>
      </c>
      <c r="AG301" s="139">
        <v>3.5</v>
      </c>
      <c r="AH301" s="139">
        <v>3.2</v>
      </c>
      <c r="AI301" s="139">
        <v>3.5</v>
      </c>
      <c r="AJ301" s="106">
        <f t="shared" si="101"/>
        <v>2.9666666666666668</v>
      </c>
      <c r="AK301" s="140">
        <v>9.7922384093530077</v>
      </c>
      <c r="AL301" s="139">
        <f t="shared" si="114"/>
        <v>0.20000000000000018</v>
      </c>
    </row>
    <row r="302" spans="1:38" s="170" customFormat="1" x14ac:dyDescent="0.3">
      <c r="A302" s="112">
        <v>2013</v>
      </c>
      <c r="B302" s="169" t="s">
        <v>224</v>
      </c>
      <c r="C302" s="107" t="s">
        <v>59</v>
      </c>
      <c r="D302" s="107" t="s">
        <v>59</v>
      </c>
      <c r="E302" s="107" t="s">
        <v>59</v>
      </c>
      <c r="F302" s="107" t="s">
        <v>59</v>
      </c>
      <c r="G302" s="107" t="s">
        <v>60</v>
      </c>
      <c r="H302" s="107" t="s">
        <v>60</v>
      </c>
      <c r="I302" s="107" t="s">
        <v>60</v>
      </c>
      <c r="J302" s="107" t="s">
        <v>67</v>
      </c>
      <c r="K302" s="107" t="s">
        <v>67</v>
      </c>
      <c r="L302" s="107" t="s">
        <v>67</v>
      </c>
      <c r="M302" s="113" t="s">
        <v>67</v>
      </c>
      <c r="N302" s="113" t="s">
        <v>13</v>
      </c>
      <c r="O302" s="139">
        <v>3</v>
      </c>
      <c r="P302" s="139">
        <v>2.5</v>
      </c>
      <c r="Q302" s="139">
        <v>2.5</v>
      </c>
      <c r="R302" s="139">
        <v>2.6666666666666701</v>
      </c>
      <c r="S302" s="139">
        <v>4</v>
      </c>
      <c r="T302" s="139">
        <v>3</v>
      </c>
      <c r="U302" s="139">
        <v>2.5</v>
      </c>
      <c r="V302" s="139">
        <v>3.1666666666666665</v>
      </c>
      <c r="W302" s="139">
        <v>3</v>
      </c>
      <c r="X302" s="139">
        <v>2.5</v>
      </c>
      <c r="Y302" s="139">
        <v>2.5</v>
      </c>
      <c r="Z302" s="139">
        <v>3</v>
      </c>
      <c r="AA302" s="139">
        <v>3</v>
      </c>
      <c r="AB302" s="139">
        <v>2.8</v>
      </c>
      <c r="AC302" s="139">
        <v>3</v>
      </c>
      <c r="AD302" s="139">
        <v>3</v>
      </c>
      <c r="AE302" s="139">
        <v>3</v>
      </c>
      <c r="AF302" s="139">
        <v>2.5</v>
      </c>
      <c r="AG302" s="139">
        <v>3</v>
      </c>
      <c r="AH302" s="139">
        <v>2.9</v>
      </c>
      <c r="AI302" s="139">
        <v>3.5</v>
      </c>
      <c r="AJ302" s="106">
        <f t="shared" si="101"/>
        <v>2.8833333333333342</v>
      </c>
      <c r="AK302" s="140">
        <v>8.8503101313791248</v>
      </c>
      <c r="AL302" s="139">
        <f t="shared" si="114"/>
        <v>7.5000000000000622E-2</v>
      </c>
    </row>
    <row r="303" spans="1:38" s="170" customFormat="1" x14ac:dyDescent="0.3">
      <c r="A303" s="112">
        <v>2013</v>
      </c>
      <c r="B303" s="114" t="s">
        <v>82</v>
      </c>
      <c r="C303" s="107" t="s">
        <v>67</v>
      </c>
      <c r="D303" s="107" t="s">
        <v>67</v>
      </c>
      <c r="E303" s="107" t="s">
        <v>67</v>
      </c>
      <c r="F303" s="107" t="s">
        <v>67</v>
      </c>
      <c r="G303" s="107" t="s">
        <v>67</v>
      </c>
      <c r="H303" s="107" t="s">
        <v>60</v>
      </c>
      <c r="I303" s="107" t="s">
        <v>60</v>
      </c>
      <c r="J303" s="107" t="s">
        <v>60</v>
      </c>
      <c r="K303" s="107" t="s">
        <v>60</v>
      </c>
      <c r="L303" s="107" t="s">
        <v>60</v>
      </c>
      <c r="M303" s="113" t="s">
        <v>60</v>
      </c>
      <c r="N303" s="107" t="s">
        <v>12</v>
      </c>
      <c r="O303" s="139">
        <v>3.5</v>
      </c>
      <c r="P303" s="139">
        <v>3.5</v>
      </c>
      <c r="Q303" s="139">
        <v>4</v>
      </c>
      <c r="R303" s="139">
        <v>3.6666666666666665</v>
      </c>
      <c r="S303" s="139">
        <v>4.5</v>
      </c>
      <c r="T303" s="139">
        <v>3.5</v>
      </c>
      <c r="U303" s="139">
        <v>4.5</v>
      </c>
      <c r="V303" s="139">
        <v>4.166666666666667</v>
      </c>
      <c r="W303" s="139">
        <v>4.5</v>
      </c>
      <c r="X303" s="139">
        <v>4</v>
      </c>
      <c r="Y303" s="139">
        <v>4.5</v>
      </c>
      <c r="Z303" s="139">
        <v>4.5</v>
      </c>
      <c r="AA303" s="139">
        <v>3</v>
      </c>
      <c r="AB303" s="139">
        <v>4.0999999999999996</v>
      </c>
      <c r="AC303" s="139">
        <v>4</v>
      </c>
      <c r="AD303" s="139">
        <v>4</v>
      </c>
      <c r="AE303" s="139">
        <v>4.5</v>
      </c>
      <c r="AF303" s="139">
        <v>4</v>
      </c>
      <c r="AG303" s="139">
        <v>4</v>
      </c>
      <c r="AH303" s="139">
        <v>4.0999999999999996</v>
      </c>
      <c r="AI303" s="139">
        <v>3.5</v>
      </c>
      <c r="AJ303" s="106">
        <f t="shared" si="101"/>
        <v>4.0083333333333329</v>
      </c>
      <c r="AK303" s="140">
        <v>15.694686028028293</v>
      </c>
      <c r="AL303" s="139">
        <f t="shared" si="114"/>
        <v>5.8333333333332682E-2</v>
      </c>
    </row>
    <row r="304" spans="1:38" s="170" customFormat="1" x14ac:dyDescent="0.3">
      <c r="A304" s="112">
        <v>2013</v>
      </c>
      <c r="B304" s="114" t="s">
        <v>83</v>
      </c>
      <c r="C304" s="107" t="s">
        <v>71</v>
      </c>
      <c r="D304" s="107" t="s">
        <v>71</v>
      </c>
      <c r="E304" s="107" t="s">
        <v>71</v>
      </c>
      <c r="F304" s="107" t="s">
        <v>71</v>
      </c>
      <c r="G304" s="107" t="s">
        <v>67</v>
      </c>
      <c r="H304" s="107" t="s">
        <v>67</v>
      </c>
      <c r="I304" s="107" t="s">
        <v>67</v>
      </c>
      <c r="J304" s="107" t="s">
        <v>67</v>
      </c>
      <c r="K304" s="107" t="s">
        <v>67</v>
      </c>
      <c r="L304" s="107" t="s">
        <v>67</v>
      </c>
      <c r="M304" s="113" t="s">
        <v>67</v>
      </c>
      <c r="N304" s="113" t="s">
        <v>13</v>
      </c>
      <c r="O304" s="139">
        <v>3</v>
      </c>
      <c r="P304" s="139">
        <v>3.5</v>
      </c>
      <c r="Q304" s="139">
        <v>2</v>
      </c>
      <c r="R304" s="139">
        <v>2.8333333333333335</v>
      </c>
      <c r="S304" s="139">
        <v>3.5</v>
      </c>
      <c r="T304" s="139">
        <v>1</v>
      </c>
      <c r="U304" s="139">
        <v>2</v>
      </c>
      <c r="V304" s="139">
        <v>2.1666666666666665</v>
      </c>
      <c r="W304" s="139">
        <v>3.5</v>
      </c>
      <c r="X304" s="139">
        <v>2.5</v>
      </c>
      <c r="Y304" s="139">
        <v>3</v>
      </c>
      <c r="Z304" s="139">
        <v>3.5</v>
      </c>
      <c r="AA304" s="139">
        <v>2.5</v>
      </c>
      <c r="AB304" s="139">
        <v>3</v>
      </c>
      <c r="AC304" s="139">
        <v>2.5</v>
      </c>
      <c r="AD304" s="139">
        <v>4</v>
      </c>
      <c r="AE304" s="139">
        <v>3</v>
      </c>
      <c r="AF304" s="139">
        <v>3</v>
      </c>
      <c r="AG304" s="139">
        <v>3</v>
      </c>
      <c r="AH304" s="139">
        <v>3.1</v>
      </c>
      <c r="AI304" s="139">
        <v>3.5</v>
      </c>
      <c r="AJ304" s="106">
        <f t="shared" ref="AJ304:AJ381" si="115">AVERAGE(R304,V304,AB304,AH304)</f>
        <v>2.7749999999999999</v>
      </c>
      <c r="AK304" s="140">
        <v>8.9693344782927493</v>
      </c>
      <c r="AL304" s="139">
        <f t="shared" si="114"/>
        <v>-3.3333333333333659E-2</v>
      </c>
    </row>
    <row r="305" spans="1:38" s="170" customFormat="1" x14ac:dyDescent="0.3">
      <c r="A305" s="112">
        <v>2013</v>
      </c>
      <c r="B305" s="114" t="s">
        <v>84</v>
      </c>
      <c r="C305" s="107" t="s">
        <v>67</v>
      </c>
      <c r="D305" s="107" t="s">
        <v>67</v>
      </c>
      <c r="E305" s="107" t="s">
        <v>67</v>
      </c>
      <c r="F305" s="107" t="s">
        <v>67</v>
      </c>
      <c r="G305" s="107" t="s">
        <v>67</v>
      </c>
      <c r="H305" s="107" t="s">
        <v>67</v>
      </c>
      <c r="I305" s="107" t="s">
        <v>67</v>
      </c>
      <c r="J305" s="107" t="s">
        <v>67</v>
      </c>
      <c r="K305" s="107" t="s">
        <v>67</v>
      </c>
      <c r="L305" s="107" t="s">
        <v>67</v>
      </c>
      <c r="M305" s="113" t="s">
        <v>67</v>
      </c>
      <c r="N305" s="141" t="s">
        <v>14</v>
      </c>
      <c r="O305" s="139">
        <v>4.5</v>
      </c>
      <c r="P305" s="139">
        <v>3.5</v>
      </c>
      <c r="Q305" s="139">
        <v>4</v>
      </c>
      <c r="R305" s="139">
        <v>4</v>
      </c>
      <c r="S305" s="139">
        <v>4.5</v>
      </c>
      <c r="T305" s="139">
        <v>4</v>
      </c>
      <c r="U305" s="139">
        <v>3.5</v>
      </c>
      <c r="V305" s="139">
        <v>4</v>
      </c>
      <c r="W305" s="139">
        <v>4</v>
      </c>
      <c r="X305" s="139">
        <v>4</v>
      </c>
      <c r="Y305" s="139">
        <v>4</v>
      </c>
      <c r="Z305" s="139">
        <v>4</v>
      </c>
      <c r="AA305" s="139">
        <v>4.5</v>
      </c>
      <c r="AB305" s="139">
        <v>4.0999999999999996</v>
      </c>
      <c r="AC305" s="139">
        <v>3</v>
      </c>
      <c r="AD305" s="139">
        <v>4</v>
      </c>
      <c r="AE305" s="139">
        <v>5</v>
      </c>
      <c r="AF305" s="139">
        <v>3.5</v>
      </c>
      <c r="AG305" s="139">
        <v>3.5</v>
      </c>
      <c r="AH305" s="139">
        <v>3.8</v>
      </c>
      <c r="AI305" s="139">
        <v>3</v>
      </c>
      <c r="AJ305" s="106">
        <f t="shared" si="115"/>
        <v>3.9749999999999996</v>
      </c>
      <c r="AK305" s="140">
        <v>14.02441820847948</v>
      </c>
      <c r="AL305" s="139">
        <f t="shared" si="114"/>
        <v>-0.18333333333333357</v>
      </c>
    </row>
    <row r="306" spans="1:38" s="170" customFormat="1" x14ac:dyDescent="0.3">
      <c r="A306" s="112">
        <v>2013</v>
      </c>
      <c r="B306" s="114" t="s">
        <v>85</v>
      </c>
      <c r="C306" s="107" t="s">
        <v>59</v>
      </c>
      <c r="D306" s="107" t="s">
        <v>59</v>
      </c>
      <c r="E306" s="107" t="s">
        <v>59</v>
      </c>
      <c r="F306" s="107" t="s">
        <v>59</v>
      </c>
      <c r="G306" s="107" t="s">
        <v>60</v>
      </c>
      <c r="H306" s="107" t="s">
        <v>60</v>
      </c>
      <c r="I306" s="107" t="s">
        <v>60</v>
      </c>
      <c r="J306" s="107" t="s">
        <v>60</v>
      </c>
      <c r="K306" s="107" t="s">
        <v>60</v>
      </c>
      <c r="L306" s="107" t="s">
        <v>60</v>
      </c>
      <c r="M306" s="113" t="s">
        <v>60</v>
      </c>
      <c r="N306" s="107" t="s">
        <v>11</v>
      </c>
      <c r="O306" s="139">
        <v>3.5</v>
      </c>
      <c r="P306" s="139">
        <v>3.5</v>
      </c>
      <c r="Q306" s="139">
        <v>4</v>
      </c>
      <c r="R306" s="139">
        <v>3.6666666666666665</v>
      </c>
      <c r="S306" s="139">
        <v>4</v>
      </c>
      <c r="T306" s="139">
        <v>4</v>
      </c>
      <c r="U306" s="139">
        <v>4</v>
      </c>
      <c r="V306" s="139">
        <v>4</v>
      </c>
      <c r="W306" s="139">
        <v>2.5</v>
      </c>
      <c r="X306" s="139">
        <v>4</v>
      </c>
      <c r="Y306" s="139">
        <v>3</v>
      </c>
      <c r="Z306" s="139">
        <v>3.5</v>
      </c>
      <c r="AA306" s="139">
        <v>4</v>
      </c>
      <c r="AB306" s="139">
        <v>3.4</v>
      </c>
      <c r="AC306" s="139">
        <v>3</v>
      </c>
      <c r="AD306" s="139">
        <v>4.5</v>
      </c>
      <c r="AE306" s="139">
        <v>3.5</v>
      </c>
      <c r="AF306" s="139">
        <v>3.5</v>
      </c>
      <c r="AG306" s="139">
        <v>3.5</v>
      </c>
      <c r="AH306" s="139">
        <v>3.6</v>
      </c>
      <c r="AI306" s="139">
        <v>3</v>
      </c>
      <c r="AJ306" s="106">
        <f t="shared" si="115"/>
        <v>3.6666666666666665</v>
      </c>
      <c r="AK306" s="140">
        <v>12.481471205791808</v>
      </c>
      <c r="AL306" s="139">
        <f t="shared" si="114"/>
        <v>0</v>
      </c>
    </row>
    <row r="307" spans="1:38" s="170" customFormat="1" x14ac:dyDescent="0.3">
      <c r="A307" s="112">
        <v>2013</v>
      </c>
      <c r="B307" s="114" t="s">
        <v>86</v>
      </c>
      <c r="C307" s="107" t="s">
        <v>58</v>
      </c>
      <c r="D307" s="107" t="s">
        <v>71</v>
      </c>
      <c r="E307" s="107" t="s">
        <v>71</v>
      </c>
      <c r="F307" s="107" t="s">
        <v>71</v>
      </c>
      <c r="G307" s="107" t="s">
        <v>60</v>
      </c>
      <c r="H307" s="107" t="s">
        <v>60</v>
      </c>
      <c r="I307" s="107" t="s">
        <v>60</v>
      </c>
      <c r="J307" s="107" t="s">
        <v>60</v>
      </c>
      <c r="K307" s="107" t="s">
        <v>60</v>
      </c>
      <c r="L307" s="107" t="s">
        <v>60</v>
      </c>
      <c r="M307" s="113" t="s">
        <v>60</v>
      </c>
      <c r="N307" s="113" t="s">
        <v>13</v>
      </c>
      <c r="O307" s="139">
        <v>3.5</v>
      </c>
      <c r="P307" s="139">
        <v>2.5</v>
      </c>
      <c r="Q307" s="139">
        <v>4</v>
      </c>
      <c r="R307" s="139">
        <v>3.3333333333333335</v>
      </c>
      <c r="S307" s="139">
        <v>4</v>
      </c>
      <c r="T307" s="139">
        <v>3.5</v>
      </c>
      <c r="U307" s="139">
        <v>2.5</v>
      </c>
      <c r="V307" s="139">
        <v>3.3333333333333335</v>
      </c>
      <c r="W307" s="139">
        <v>3</v>
      </c>
      <c r="X307" s="139">
        <v>3.5</v>
      </c>
      <c r="Y307" s="139">
        <v>4</v>
      </c>
      <c r="Z307" s="139">
        <v>4</v>
      </c>
      <c r="AA307" s="139">
        <v>4</v>
      </c>
      <c r="AB307" s="139">
        <v>3.7</v>
      </c>
      <c r="AC307" s="139">
        <v>4</v>
      </c>
      <c r="AD307" s="139">
        <v>3.5</v>
      </c>
      <c r="AE307" s="139">
        <v>3.5</v>
      </c>
      <c r="AF307" s="139">
        <v>3</v>
      </c>
      <c r="AG307" s="139">
        <v>3</v>
      </c>
      <c r="AH307" s="139">
        <v>3.4</v>
      </c>
      <c r="AI307" s="139">
        <v>3.5</v>
      </c>
      <c r="AJ307" s="106">
        <f t="shared" si="115"/>
        <v>3.4416666666666669</v>
      </c>
      <c r="AK307" s="140">
        <v>11.794019623895972</v>
      </c>
      <c r="AL307" s="139">
        <f t="shared" si="114"/>
        <v>0</v>
      </c>
    </row>
    <row r="308" spans="1:38" s="170" customFormat="1" x14ac:dyDescent="0.3">
      <c r="A308" s="112">
        <v>2013</v>
      </c>
      <c r="B308" s="114" t="s">
        <v>87</v>
      </c>
      <c r="C308" s="107" t="s">
        <v>71</v>
      </c>
      <c r="D308" s="107" t="s">
        <v>71</v>
      </c>
      <c r="E308" s="107" t="s">
        <v>71</v>
      </c>
      <c r="F308" s="107" t="s">
        <v>71</v>
      </c>
      <c r="G308" s="107" t="s">
        <v>60</v>
      </c>
      <c r="H308" s="107" t="s">
        <v>60</v>
      </c>
      <c r="I308" s="107" t="s">
        <v>60</v>
      </c>
      <c r="J308" s="107" t="s">
        <v>60</v>
      </c>
      <c r="K308" s="107" t="s">
        <v>60</v>
      </c>
      <c r="L308" s="107" t="s">
        <v>60</v>
      </c>
      <c r="M308" s="113" t="s">
        <v>60</v>
      </c>
      <c r="N308" s="113" t="s">
        <v>13</v>
      </c>
      <c r="O308" s="139">
        <v>4</v>
      </c>
      <c r="P308" s="139">
        <v>3.5</v>
      </c>
      <c r="Q308" s="139">
        <v>4.5</v>
      </c>
      <c r="R308" s="139">
        <v>4</v>
      </c>
      <c r="S308" s="139">
        <v>4.5</v>
      </c>
      <c r="T308" s="139">
        <v>3.5</v>
      </c>
      <c r="U308" s="139">
        <v>3</v>
      </c>
      <c r="V308" s="139">
        <v>3.6666666666666665</v>
      </c>
      <c r="W308" s="139">
        <v>2.5</v>
      </c>
      <c r="X308" s="139">
        <v>3.5</v>
      </c>
      <c r="Y308" s="139">
        <v>3</v>
      </c>
      <c r="Z308" s="139">
        <v>3</v>
      </c>
      <c r="AA308" s="139">
        <v>2.5</v>
      </c>
      <c r="AB308" s="139">
        <v>2.9</v>
      </c>
      <c r="AC308" s="139">
        <v>2.5</v>
      </c>
      <c r="AD308" s="139">
        <v>3.5</v>
      </c>
      <c r="AE308" s="139">
        <v>4</v>
      </c>
      <c r="AF308" s="139">
        <v>2</v>
      </c>
      <c r="AG308" s="139">
        <v>3</v>
      </c>
      <c r="AH308" s="139">
        <v>3</v>
      </c>
      <c r="AI308" s="139">
        <v>3.5</v>
      </c>
      <c r="AJ308" s="106">
        <f t="shared" si="115"/>
        <v>3.3916666666666666</v>
      </c>
      <c r="AK308" s="140">
        <v>10.546622344058671</v>
      </c>
      <c r="AL308" s="139">
        <f t="shared" si="114"/>
        <v>4.1666666666666519E-2</v>
      </c>
    </row>
    <row r="309" spans="1:38" s="170" customFormat="1" x14ac:dyDescent="0.3">
      <c r="A309" s="112">
        <v>2013</v>
      </c>
      <c r="B309" s="114" t="s">
        <v>88</v>
      </c>
      <c r="C309" s="107" t="s">
        <v>67</v>
      </c>
      <c r="D309" s="107" t="s">
        <v>67</v>
      </c>
      <c r="E309" s="107" t="s">
        <v>67</v>
      </c>
      <c r="F309" s="107" t="s">
        <v>67</v>
      </c>
      <c r="G309" s="107" t="s">
        <v>67</v>
      </c>
      <c r="H309" s="107" t="s">
        <v>67</v>
      </c>
      <c r="I309" s="107" t="s">
        <v>67</v>
      </c>
      <c r="J309" s="107" t="s">
        <v>67</v>
      </c>
      <c r="K309" s="107" t="s">
        <v>67</v>
      </c>
      <c r="L309" s="107" t="s">
        <v>67</v>
      </c>
      <c r="M309" s="113" t="s">
        <v>67</v>
      </c>
      <c r="N309" s="113" t="s">
        <v>13</v>
      </c>
      <c r="O309" s="139">
        <v>4</v>
      </c>
      <c r="P309" s="139">
        <v>3.5</v>
      </c>
      <c r="Q309" s="139">
        <v>3.5</v>
      </c>
      <c r="R309" s="139">
        <v>3.6666666666666665</v>
      </c>
      <c r="S309" s="139">
        <v>5</v>
      </c>
      <c r="T309" s="139">
        <v>4</v>
      </c>
      <c r="U309" s="139">
        <v>3.5</v>
      </c>
      <c r="V309" s="139">
        <v>4.166666666666667</v>
      </c>
      <c r="W309" s="139">
        <v>3.5</v>
      </c>
      <c r="X309" s="139">
        <v>4.5</v>
      </c>
      <c r="Y309" s="139">
        <v>4.5</v>
      </c>
      <c r="Z309" s="139">
        <v>3.5</v>
      </c>
      <c r="AA309" s="139">
        <v>4</v>
      </c>
      <c r="AB309" s="139">
        <v>4</v>
      </c>
      <c r="AC309" s="139">
        <v>4</v>
      </c>
      <c r="AD309" s="139">
        <v>3.5</v>
      </c>
      <c r="AE309" s="139">
        <v>4.5</v>
      </c>
      <c r="AF309" s="139">
        <v>4</v>
      </c>
      <c r="AG309" s="139">
        <v>4</v>
      </c>
      <c r="AH309" s="139">
        <v>4</v>
      </c>
      <c r="AI309" s="139">
        <v>2.5</v>
      </c>
      <c r="AJ309" s="106">
        <f t="shared" si="115"/>
        <v>3.9583333333333335</v>
      </c>
      <c r="AK309" s="140">
        <v>13.760432505317906</v>
      </c>
      <c r="AL309" s="139">
        <f t="shared" si="114"/>
        <v>0</v>
      </c>
    </row>
    <row r="310" spans="1:38" s="170" customFormat="1" x14ac:dyDescent="0.3">
      <c r="A310" s="112">
        <v>2013</v>
      </c>
      <c r="B310" s="114" t="s">
        <v>89</v>
      </c>
      <c r="C310" s="107" t="s">
        <v>67</v>
      </c>
      <c r="D310" s="107" t="s">
        <v>67</v>
      </c>
      <c r="E310" s="107" t="s">
        <v>67</v>
      </c>
      <c r="F310" s="107" t="s">
        <v>67</v>
      </c>
      <c r="G310" s="107" t="s">
        <v>67</v>
      </c>
      <c r="H310" s="107" t="s">
        <v>67</v>
      </c>
      <c r="I310" s="107" t="s">
        <v>67</v>
      </c>
      <c r="J310" s="107" t="s">
        <v>67</v>
      </c>
      <c r="K310" s="107" t="s">
        <v>67</v>
      </c>
      <c r="L310" s="107" t="s">
        <v>67</v>
      </c>
      <c r="M310" s="113" t="s">
        <v>67</v>
      </c>
      <c r="N310" s="113" t="s">
        <v>13</v>
      </c>
      <c r="O310" s="139">
        <v>3.5</v>
      </c>
      <c r="P310" s="139">
        <v>3.5</v>
      </c>
      <c r="Q310" s="139">
        <v>4.5</v>
      </c>
      <c r="R310" s="139">
        <v>3.8333333333333335</v>
      </c>
      <c r="S310" s="139">
        <v>3.5</v>
      </c>
      <c r="T310" s="139">
        <v>3.5</v>
      </c>
      <c r="U310" s="139">
        <v>3.5</v>
      </c>
      <c r="V310" s="139">
        <v>3.5</v>
      </c>
      <c r="W310" s="139">
        <v>3</v>
      </c>
      <c r="X310" s="139">
        <v>3</v>
      </c>
      <c r="Y310" s="139">
        <v>3</v>
      </c>
      <c r="Z310" s="139">
        <v>2.5</v>
      </c>
      <c r="AA310" s="139">
        <v>2.5</v>
      </c>
      <c r="AB310" s="139">
        <v>2.8</v>
      </c>
      <c r="AC310" s="139">
        <v>3.5</v>
      </c>
      <c r="AD310" s="139">
        <v>3.5</v>
      </c>
      <c r="AE310" s="139">
        <v>3</v>
      </c>
      <c r="AF310" s="139">
        <v>2.5</v>
      </c>
      <c r="AG310" s="139">
        <v>3</v>
      </c>
      <c r="AH310" s="139">
        <v>3.1</v>
      </c>
      <c r="AI310" s="139">
        <v>4.5</v>
      </c>
      <c r="AJ310" s="106">
        <f t="shared" si="115"/>
        <v>3.3083333333333331</v>
      </c>
      <c r="AK310" s="140">
        <v>11.412142866876625</v>
      </c>
      <c r="AL310" s="139">
        <f t="shared" si="114"/>
        <v>-6.6666666666666874E-2</v>
      </c>
    </row>
    <row r="311" spans="1:38" s="170" customFormat="1" x14ac:dyDescent="0.3">
      <c r="A311" s="112">
        <v>2013</v>
      </c>
      <c r="B311" s="114" t="s">
        <v>90</v>
      </c>
      <c r="C311" s="107" t="s">
        <v>59</v>
      </c>
      <c r="D311" s="107" t="s">
        <v>59</v>
      </c>
      <c r="E311" s="107" t="s">
        <v>59</v>
      </c>
      <c r="F311" s="107" t="s">
        <v>59</v>
      </c>
      <c r="G311" s="107" t="s">
        <v>60</v>
      </c>
      <c r="H311" s="107" t="s">
        <v>60</v>
      </c>
      <c r="I311" s="107" t="s">
        <v>60</v>
      </c>
      <c r="J311" s="107" t="s">
        <v>60</v>
      </c>
      <c r="K311" s="107" t="s">
        <v>63</v>
      </c>
      <c r="L311" s="107" t="s">
        <v>62</v>
      </c>
      <c r="M311" s="113" t="s">
        <v>60</v>
      </c>
      <c r="N311" s="141" t="s">
        <v>14</v>
      </c>
      <c r="O311" s="139">
        <v>4.5</v>
      </c>
      <c r="P311" s="139">
        <v>4</v>
      </c>
      <c r="Q311" s="139">
        <v>4</v>
      </c>
      <c r="R311" s="139">
        <v>4.166666666666667</v>
      </c>
      <c r="S311" s="139">
        <v>4.5</v>
      </c>
      <c r="T311" s="139">
        <v>4</v>
      </c>
      <c r="U311" s="139">
        <v>4</v>
      </c>
      <c r="V311" s="139">
        <v>4.166666666666667</v>
      </c>
      <c r="W311" s="139">
        <v>4</v>
      </c>
      <c r="X311" s="139">
        <v>4.5</v>
      </c>
      <c r="Y311" s="139">
        <v>5</v>
      </c>
      <c r="Z311" s="139">
        <v>4</v>
      </c>
      <c r="AA311" s="139">
        <v>4</v>
      </c>
      <c r="AB311" s="139">
        <v>4.3</v>
      </c>
      <c r="AC311" s="139">
        <v>4</v>
      </c>
      <c r="AD311" s="139">
        <v>4</v>
      </c>
      <c r="AE311" s="139">
        <v>4</v>
      </c>
      <c r="AF311" s="139">
        <v>4</v>
      </c>
      <c r="AG311" s="139">
        <v>3.5</v>
      </c>
      <c r="AH311" s="139">
        <v>3.9</v>
      </c>
      <c r="AI311" s="139">
        <v>4.5</v>
      </c>
      <c r="AJ311" s="106">
        <f t="shared" si="115"/>
        <v>4.1333333333333329</v>
      </c>
      <c r="AK311" s="140">
        <v>16.753519347424447</v>
      </c>
      <c r="AL311" s="139">
        <f t="shared" si="114"/>
        <v>7.4999999999999289E-2</v>
      </c>
    </row>
    <row r="312" spans="1:38" s="170" customFormat="1" x14ac:dyDescent="0.3">
      <c r="A312" s="112">
        <v>2013</v>
      </c>
      <c r="B312" s="114" t="s">
        <v>91</v>
      </c>
      <c r="C312" s="107" t="s">
        <v>67</v>
      </c>
      <c r="D312" s="107" t="s">
        <v>67</v>
      </c>
      <c r="E312" s="107" t="s">
        <v>67</v>
      </c>
      <c r="F312" s="107" t="s">
        <v>67</v>
      </c>
      <c r="G312" s="107" t="s">
        <v>67</v>
      </c>
      <c r="H312" s="107" t="s">
        <v>67</v>
      </c>
      <c r="I312" s="107" t="s">
        <v>67</v>
      </c>
      <c r="J312" s="107" t="s">
        <v>67</v>
      </c>
      <c r="K312" s="107" t="s">
        <v>67</v>
      </c>
      <c r="L312" s="107" t="s">
        <v>67</v>
      </c>
      <c r="M312" s="113" t="s">
        <v>67</v>
      </c>
      <c r="N312" s="107" t="s">
        <v>11</v>
      </c>
      <c r="O312" s="139">
        <v>4</v>
      </c>
      <c r="P312" s="139">
        <v>4</v>
      </c>
      <c r="Q312" s="139">
        <v>4</v>
      </c>
      <c r="R312" s="139">
        <v>4</v>
      </c>
      <c r="S312" s="139">
        <v>4</v>
      </c>
      <c r="T312" s="139">
        <v>3.5</v>
      </c>
      <c r="U312" s="139">
        <v>4</v>
      </c>
      <c r="V312" s="139">
        <v>3.8333333333333335</v>
      </c>
      <c r="W312" s="139">
        <v>3.5</v>
      </c>
      <c r="X312" s="139">
        <v>4</v>
      </c>
      <c r="Y312" s="139">
        <v>3.5</v>
      </c>
      <c r="Z312" s="139">
        <v>4</v>
      </c>
      <c r="AA312" s="139">
        <v>3</v>
      </c>
      <c r="AB312" s="139">
        <v>3.6</v>
      </c>
      <c r="AC312" s="139">
        <v>3.5</v>
      </c>
      <c r="AD312" s="139">
        <v>4</v>
      </c>
      <c r="AE312" s="139">
        <v>4</v>
      </c>
      <c r="AF312" s="139">
        <v>3.5</v>
      </c>
      <c r="AG312" s="139">
        <v>3</v>
      </c>
      <c r="AH312" s="139">
        <v>3.6</v>
      </c>
      <c r="AI312" s="139">
        <v>4.5</v>
      </c>
      <c r="AJ312" s="106">
        <f t="shared" si="115"/>
        <v>3.7583333333333333</v>
      </c>
      <c r="AK312" s="140">
        <v>14.421232622700671</v>
      </c>
      <c r="AL312" s="139">
        <f t="shared" si="114"/>
        <v>4.9999999999999822E-2</v>
      </c>
    </row>
    <row r="313" spans="1:38" s="170" customFormat="1" x14ac:dyDescent="0.3">
      <c r="A313" s="112">
        <v>2013</v>
      </c>
      <c r="B313" s="114" t="s">
        <v>92</v>
      </c>
      <c r="C313" s="107" t="s">
        <v>67</v>
      </c>
      <c r="D313" s="107" t="s">
        <v>67</v>
      </c>
      <c r="E313" s="107" t="s">
        <v>67</v>
      </c>
      <c r="F313" s="107" t="s">
        <v>67</v>
      </c>
      <c r="G313" s="107" t="s">
        <v>67</v>
      </c>
      <c r="H313" s="107" t="s">
        <v>60</v>
      </c>
      <c r="I313" s="107" t="s">
        <v>60</v>
      </c>
      <c r="J313" s="107" t="s">
        <v>60</v>
      </c>
      <c r="K313" s="107" t="s">
        <v>60</v>
      </c>
      <c r="L313" s="107" t="s">
        <v>60</v>
      </c>
      <c r="M313" s="113" t="s">
        <v>60</v>
      </c>
      <c r="N313" s="113" t="s">
        <v>13</v>
      </c>
      <c r="O313" s="139">
        <v>3.5</v>
      </c>
      <c r="P313" s="139">
        <v>4</v>
      </c>
      <c r="Q313" s="139">
        <v>4.5</v>
      </c>
      <c r="R313" s="139">
        <v>4</v>
      </c>
      <c r="S313" s="139">
        <v>4.5</v>
      </c>
      <c r="T313" s="139">
        <v>2.5</v>
      </c>
      <c r="U313" s="139">
        <v>2.5</v>
      </c>
      <c r="V313" s="139">
        <v>3.1666666666666665</v>
      </c>
      <c r="W313" s="139">
        <v>3.5</v>
      </c>
      <c r="X313" s="139">
        <v>3</v>
      </c>
      <c r="Y313" s="139">
        <v>3</v>
      </c>
      <c r="Z313" s="139">
        <v>3</v>
      </c>
      <c r="AA313" s="139">
        <v>2.5</v>
      </c>
      <c r="AB313" s="139">
        <v>3</v>
      </c>
      <c r="AC313" s="139">
        <v>2.5</v>
      </c>
      <c r="AD313" s="139">
        <v>3</v>
      </c>
      <c r="AE313" s="139">
        <v>4</v>
      </c>
      <c r="AF313" s="139">
        <v>3</v>
      </c>
      <c r="AG313" s="139">
        <v>3</v>
      </c>
      <c r="AH313" s="139">
        <v>3.1</v>
      </c>
      <c r="AI313" s="139">
        <v>3</v>
      </c>
      <c r="AJ313" s="106">
        <f t="shared" si="115"/>
        <v>3.3166666666666664</v>
      </c>
      <c r="AK313" s="140">
        <v>10.128338352595527</v>
      </c>
      <c r="AL313" s="139">
        <f t="shared" si="114"/>
        <v>-4.9999999999999822E-2</v>
      </c>
    </row>
    <row r="314" spans="1:38" s="170" customFormat="1" x14ac:dyDescent="0.3">
      <c r="A314" s="112">
        <v>2013</v>
      </c>
      <c r="B314" s="114" t="s">
        <v>93</v>
      </c>
      <c r="C314" s="107" t="s">
        <v>59</v>
      </c>
      <c r="D314" s="107" t="s">
        <v>59</v>
      </c>
      <c r="E314" s="107" t="s">
        <v>59</v>
      </c>
      <c r="F314" s="107" t="s">
        <v>59</v>
      </c>
      <c r="G314" s="107" t="s">
        <v>67</v>
      </c>
      <c r="H314" s="107" t="s">
        <v>67</v>
      </c>
      <c r="I314" s="107" t="s">
        <v>67</v>
      </c>
      <c r="J314" s="107" t="s">
        <v>67</v>
      </c>
      <c r="K314" s="107" t="s">
        <v>67</v>
      </c>
      <c r="L314" s="107" t="s">
        <v>67</v>
      </c>
      <c r="M314" s="113" t="s">
        <v>67</v>
      </c>
      <c r="N314" s="113" t="s">
        <v>13</v>
      </c>
      <c r="O314" s="139">
        <v>3.5</v>
      </c>
      <c r="P314" s="139">
        <v>3.5</v>
      </c>
      <c r="Q314" s="139">
        <v>3</v>
      </c>
      <c r="R314" s="139">
        <v>3.3333333333333335</v>
      </c>
      <c r="S314" s="139">
        <v>4.5</v>
      </c>
      <c r="T314" s="139">
        <v>3.5</v>
      </c>
      <c r="U314" s="139">
        <v>3</v>
      </c>
      <c r="V314" s="139">
        <v>3.6666666666666665</v>
      </c>
      <c r="W314" s="139">
        <v>3</v>
      </c>
      <c r="X314" s="139">
        <v>4</v>
      </c>
      <c r="Y314" s="139">
        <v>4</v>
      </c>
      <c r="Z314" s="139">
        <v>3</v>
      </c>
      <c r="AA314" s="139">
        <v>4</v>
      </c>
      <c r="AB314" s="139">
        <v>3.6</v>
      </c>
      <c r="AC314" s="139">
        <v>3.5</v>
      </c>
      <c r="AD314" s="139">
        <v>4</v>
      </c>
      <c r="AE314" s="139">
        <v>4.5</v>
      </c>
      <c r="AF314" s="139">
        <v>4</v>
      </c>
      <c r="AG314" s="139">
        <v>3.5</v>
      </c>
      <c r="AH314" s="139">
        <v>3.9</v>
      </c>
      <c r="AI314" s="139">
        <v>3.5</v>
      </c>
      <c r="AJ314" s="106">
        <f t="shared" si="115"/>
        <v>3.625</v>
      </c>
      <c r="AK314" s="140">
        <v>13.740870533588257</v>
      </c>
      <c r="AL314" s="139">
        <f t="shared" si="114"/>
        <v>0</v>
      </c>
    </row>
    <row r="315" spans="1:38" s="170" customFormat="1" x14ac:dyDescent="0.3">
      <c r="A315" s="112">
        <v>2013</v>
      </c>
      <c r="B315" s="114" t="s">
        <v>94</v>
      </c>
      <c r="C315" s="107" t="s">
        <v>67</v>
      </c>
      <c r="D315" s="107" t="s">
        <v>67</v>
      </c>
      <c r="E315" s="107" t="s">
        <v>67</v>
      </c>
      <c r="F315" s="107" t="s">
        <v>67</v>
      </c>
      <c r="G315" s="107" t="s">
        <v>67</v>
      </c>
      <c r="H315" s="107" t="s">
        <v>67</v>
      </c>
      <c r="I315" s="107" t="s">
        <v>67</v>
      </c>
      <c r="J315" s="107" t="s">
        <v>67</v>
      </c>
      <c r="K315" s="107" t="s">
        <v>67</v>
      </c>
      <c r="L315" s="107" t="s">
        <v>67</v>
      </c>
      <c r="M315" s="113" t="s">
        <v>67</v>
      </c>
      <c r="N315" s="113" t="s">
        <v>13</v>
      </c>
      <c r="O315" s="139">
        <v>3.5</v>
      </c>
      <c r="P315" s="139">
        <v>3</v>
      </c>
      <c r="Q315" s="139">
        <v>2</v>
      </c>
      <c r="R315" s="139">
        <v>2.8333333333333335</v>
      </c>
      <c r="S315" s="139">
        <v>3</v>
      </c>
      <c r="T315" s="139">
        <v>2.5</v>
      </c>
      <c r="U315" s="139">
        <v>2.5</v>
      </c>
      <c r="V315" s="139">
        <v>2.6666666666666665</v>
      </c>
      <c r="W315" s="139">
        <v>3</v>
      </c>
      <c r="X315" s="139">
        <v>3.5</v>
      </c>
      <c r="Y315" s="139">
        <v>4</v>
      </c>
      <c r="Z315" s="139">
        <v>3.5</v>
      </c>
      <c r="AA315" s="139">
        <v>3.5</v>
      </c>
      <c r="AB315" s="139">
        <v>3.5</v>
      </c>
      <c r="AC315" s="139">
        <v>4</v>
      </c>
      <c r="AD315" s="139">
        <v>3</v>
      </c>
      <c r="AE315" s="139">
        <v>3</v>
      </c>
      <c r="AF315" s="139">
        <v>3</v>
      </c>
      <c r="AG315" s="139">
        <v>3</v>
      </c>
      <c r="AH315" s="139">
        <v>3.2</v>
      </c>
      <c r="AI315" s="139">
        <v>3.5</v>
      </c>
      <c r="AJ315" s="106">
        <f t="shared" si="115"/>
        <v>3.05</v>
      </c>
      <c r="AK315" s="140">
        <v>10.054379416481035</v>
      </c>
      <c r="AL315" s="139">
        <f t="shared" si="114"/>
        <v>-1.6666666666666607E-2</v>
      </c>
    </row>
    <row r="316" spans="1:38" s="170" customFormat="1" x14ac:dyDescent="0.3">
      <c r="A316" s="112">
        <v>2013</v>
      </c>
      <c r="B316" s="114" t="s">
        <v>95</v>
      </c>
      <c r="C316" s="107" t="s">
        <v>71</v>
      </c>
      <c r="D316" s="107" t="s">
        <v>71</v>
      </c>
      <c r="E316" s="107" t="s">
        <v>71</v>
      </c>
      <c r="F316" s="107" t="s">
        <v>71</v>
      </c>
      <c r="G316" s="107" t="s">
        <v>60</v>
      </c>
      <c r="H316" s="107" t="s">
        <v>60</v>
      </c>
      <c r="I316" s="107" t="s">
        <v>60</v>
      </c>
      <c r="J316" s="107" t="s">
        <v>60</v>
      </c>
      <c r="K316" s="107" t="s">
        <v>60</v>
      </c>
      <c r="L316" s="107" t="s">
        <v>60</v>
      </c>
      <c r="M316" s="113" t="s">
        <v>60</v>
      </c>
      <c r="N316" s="107" t="s">
        <v>11</v>
      </c>
      <c r="O316" s="139">
        <v>5</v>
      </c>
      <c r="P316" s="139">
        <v>5</v>
      </c>
      <c r="Q316" s="139">
        <v>5</v>
      </c>
      <c r="R316" s="139">
        <v>5</v>
      </c>
      <c r="S316" s="139">
        <v>3</v>
      </c>
      <c r="T316" s="139">
        <v>3.5</v>
      </c>
      <c r="U316" s="139">
        <v>4</v>
      </c>
      <c r="V316" s="139">
        <v>3.5</v>
      </c>
      <c r="W316" s="139">
        <v>4</v>
      </c>
      <c r="X316" s="139">
        <v>4.5</v>
      </c>
      <c r="Y316" s="139">
        <v>4.5</v>
      </c>
      <c r="Z316" s="139">
        <v>4.5</v>
      </c>
      <c r="AA316" s="139">
        <v>4</v>
      </c>
      <c r="AB316" s="139">
        <v>4.3</v>
      </c>
      <c r="AC316" s="139">
        <v>4</v>
      </c>
      <c r="AD316" s="139">
        <v>4.5</v>
      </c>
      <c r="AE316" s="139">
        <v>4</v>
      </c>
      <c r="AF316" s="139">
        <v>3</v>
      </c>
      <c r="AG316" s="139">
        <v>2.5</v>
      </c>
      <c r="AH316" s="139">
        <v>3.6</v>
      </c>
      <c r="AI316" s="139">
        <v>3</v>
      </c>
      <c r="AJ316" s="106">
        <f t="shared" si="115"/>
        <v>4.1000000000000005</v>
      </c>
      <c r="AK316" s="140">
        <v>13.819775168439039</v>
      </c>
      <c r="AL316" s="139">
        <f t="shared" si="114"/>
        <v>8.3333333333337478E-3</v>
      </c>
    </row>
    <row r="317" spans="1:38" s="170" customFormat="1" x14ac:dyDescent="0.3">
      <c r="A317" s="112">
        <v>2013</v>
      </c>
      <c r="B317" s="114" t="s">
        <v>96</v>
      </c>
      <c r="C317" s="107" t="s">
        <v>67</v>
      </c>
      <c r="D317" s="107" t="s">
        <v>67</v>
      </c>
      <c r="E317" s="107" t="s">
        <v>67</v>
      </c>
      <c r="F317" s="107" t="s">
        <v>67</v>
      </c>
      <c r="G317" s="107" t="s">
        <v>67</v>
      </c>
      <c r="H317" s="107" t="s">
        <v>67</v>
      </c>
      <c r="I317" s="107" t="s">
        <v>67</v>
      </c>
      <c r="J317" s="107" t="s">
        <v>67</v>
      </c>
      <c r="K317" s="107" t="s">
        <v>67</v>
      </c>
      <c r="L317" s="107" t="s">
        <v>67</v>
      </c>
      <c r="M317" s="113" t="s">
        <v>67</v>
      </c>
      <c r="N317" s="113" t="s">
        <v>13</v>
      </c>
      <c r="O317" s="139">
        <v>4</v>
      </c>
      <c r="P317" s="139">
        <v>3</v>
      </c>
      <c r="Q317" s="139">
        <v>4.5</v>
      </c>
      <c r="R317" s="139">
        <v>3.8333333333333335</v>
      </c>
      <c r="S317" s="139">
        <v>3.5</v>
      </c>
      <c r="T317" s="139">
        <v>3.5</v>
      </c>
      <c r="U317" s="139">
        <v>3</v>
      </c>
      <c r="V317" s="139">
        <v>3.3333333333333335</v>
      </c>
      <c r="W317" s="139">
        <v>3</v>
      </c>
      <c r="X317" s="139">
        <v>3</v>
      </c>
      <c r="Y317" s="139">
        <v>3</v>
      </c>
      <c r="Z317" s="139">
        <v>3</v>
      </c>
      <c r="AA317" s="139">
        <v>2.5</v>
      </c>
      <c r="AB317" s="139">
        <v>2.9</v>
      </c>
      <c r="AC317" s="139">
        <v>3</v>
      </c>
      <c r="AD317" s="139">
        <v>3.5</v>
      </c>
      <c r="AE317" s="139">
        <v>2.5</v>
      </c>
      <c r="AF317" s="139">
        <v>3.5</v>
      </c>
      <c r="AG317" s="139">
        <v>3</v>
      </c>
      <c r="AH317" s="139">
        <v>3.1</v>
      </c>
      <c r="AI317" s="139">
        <v>4.5</v>
      </c>
      <c r="AJ317" s="106">
        <f t="shared" si="115"/>
        <v>3.2916666666666665</v>
      </c>
      <c r="AK317" s="140">
        <v>11.35953493296255</v>
      </c>
      <c r="AL317" s="139">
        <f t="shared" si="114"/>
        <v>9.1666666666666341E-2</v>
      </c>
    </row>
    <row r="318" spans="1:38" s="170" customFormat="1" x14ac:dyDescent="0.3">
      <c r="A318" s="112">
        <v>2013</v>
      </c>
      <c r="B318" s="114" t="s">
        <v>97</v>
      </c>
      <c r="C318" s="107" t="s">
        <v>59</v>
      </c>
      <c r="D318" s="107" t="s">
        <v>59</v>
      </c>
      <c r="E318" s="107" t="s">
        <v>59</v>
      </c>
      <c r="F318" s="107" t="s">
        <v>59</v>
      </c>
      <c r="G318" s="107" t="s">
        <v>60</v>
      </c>
      <c r="H318" s="107" t="s">
        <v>60</v>
      </c>
      <c r="I318" s="107" t="s">
        <v>60</v>
      </c>
      <c r="J318" s="107" t="s">
        <v>60</v>
      </c>
      <c r="K318" s="107" t="s">
        <v>62</v>
      </c>
      <c r="L318" s="107" t="s">
        <v>62</v>
      </c>
      <c r="M318" s="113" t="s">
        <v>62</v>
      </c>
      <c r="N318" s="107" t="s">
        <v>15</v>
      </c>
      <c r="O318" s="139">
        <v>4.5</v>
      </c>
      <c r="P318" s="139">
        <v>4.5</v>
      </c>
      <c r="Q318" s="139">
        <v>4.5</v>
      </c>
      <c r="R318" s="139">
        <v>4.5</v>
      </c>
      <c r="S318" s="139">
        <v>4</v>
      </c>
      <c r="T318" s="139">
        <v>4.5</v>
      </c>
      <c r="U318" s="139">
        <v>4</v>
      </c>
      <c r="V318" s="139">
        <v>4.166666666666667</v>
      </c>
      <c r="W318" s="139">
        <v>5</v>
      </c>
      <c r="X318" s="139">
        <v>5.5</v>
      </c>
      <c r="Y318" s="139">
        <v>5</v>
      </c>
      <c r="Z318" s="139">
        <v>4.5</v>
      </c>
      <c r="AA318" s="139">
        <v>4.5</v>
      </c>
      <c r="AB318" s="139">
        <v>4.9000000000000004</v>
      </c>
      <c r="AC318" s="139">
        <v>4.5</v>
      </c>
      <c r="AD318" s="139">
        <v>4.5</v>
      </c>
      <c r="AE318" s="139">
        <v>4.5</v>
      </c>
      <c r="AF318" s="139">
        <v>4.5</v>
      </c>
      <c r="AG318" s="139">
        <v>4</v>
      </c>
      <c r="AH318" s="139">
        <v>4.4000000000000004</v>
      </c>
      <c r="AI318" s="139">
        <v>3</v>
      </c>
      <c r="AJ318" s="106">
        <f t="shared" si="115"/>
        <v>4.4916666666666671</v>
      </c>
      <c r="AK318" s="140">
        <v>17.592816900861799</v>
      </c>
      <c r="AL318" s="139">
        <f t="shared" si="114"/>
        <v>0</v>
      </c>
    </row>
    <row r="319" spans="1:38" ht="13.95" customHeight="1" x14ac:dyDescent="0.3">
      <c r="A319" s="142">
        <v>2013</v>
      </c>
      <c r="B319" s="143" t="s">
        <v>98</v>
      </c>
      <c r="C319" s="144" t="s">
        <v>99</v>
      </c>
      <c r="D319" s="144" t="s">
        <v>99</v>
      </c>
      <c r="E319" s="144" t="s">
        <v>99</v>
      </c>
      <c r="F319" s="144" t="s">
        <v>99</v>
      </c>
      <c r="G319" s="144" t="s">
        <v>99</v>
      </c>
      <c r="H319" s="144" t="s">
        <v>99</v>
      </c>
      <c r="I319" s="144" t="s">
        <v>99</v>
      </c>
      <c r="J319" s="144" t="s">
        <v>99</v>
      </c>
      <c r="K319" s="144" t="s">
        <v>99</v>
      </c>
      <c r="L319" s="144" t="s">
        <v>99</v>
      </c>
      <c r="M319" s="144" t="s">
        <v>99</v>
      </c>
      <c r="N319" s="144" t="s">
        <v>100</v>
      </c>
      <c r="O319" s="145">
        <f>AVERAGE(O291,O294,O295,O297,O298,O299,O300,O301,O304,O305,O309,O310,O312,O314,O315,O317)</f>
        <v>3.84375</v>
      </c>
      <c r="P319" s="145">
        <f t="shared" ref="P319:AL319" si="116">AVERAGE(P291,P294,P295,P297,P298,P299,P300,P301,P304,P305,P309,P310,P312,P314,P315,P317)</f>
        <v>3.53125</v>
      </c>
      <c r="Q319" s="145">
        <f t="shared" si="116"/>
        <v>3.625</v>
      </c>
      <c r="R319" s="145">
        <f t="shared" si="116"/>
        <v>3.666666666666667</v>
      </c>
      <c r="S319" s="145">
        <f t="shared" si="116"/>
        <v>3.9375</v>
      </c>
      <c r="T319" s="145">
        <f t="shared" si="116"/>
        <v>3.21875</v>
      </c>
      <c r="U319" s="145">
        <f t="shared" si="116"/>
        <v>3.21875</v>
      </c>
      <c r="V319" s="145">
        <f t="shared" si="116"/>
        <v>3.4583333333333335</v>
      </c>
      <c r="W319" s="145">
        <f t="shared" si="116"/>
        <v>3.53125</v>
      </c>
      <c r="X319" s="145">
        <f t="shared" si="116"/>
        <v>3.625</v>
      </c>
      <c r="Y319" s="145">
        <f t="shared" si="116"/>
        <v>3.8125</v>
      </c>
      <c r="Z319" s="145">
        <f t="shared" si="116"/>
        <v>3.5</v>
      </c>
      <c r="AA319" s="145">
        <f t="shared" si="116"/>
        <v>3.53125</v>
      </c>
      <c r="AB319" s="145">
        <f t="shared" si="116"/>
        <v>3.5999999999999996</v>
      </c>
      <c r="AC319" s="145">
        <f t="shared" si="116"/>
        <v>3.4375</v>
      </c>
      <c r="AD319" s="145">
        <f t="shared" si="116"/>
        <v>3.625</v>
      </c>
      <c r="AE319" s="145">
        <f t="shared" si="116"/>
        <v>3.75</v>
      </c>
      <c r="AF319" s="145">
        <f t="shared" si="116"/>
        <v>3.5625</v>
      </c>
      <c r="AG319" s="145">
        <f t="shared" si="116"/>
        <v>3.28125</v>
      </c>
      <c r="AH319" s="145">
        <f t="shared" si="116"/>
        <v>3.5312500000000004</v>
      </c>
      <c r="AI319" s="145">
        <f t="shared" si="116"/>
        <v>3.59375</v>
      </c>
      <c r="AJ319" s="145">
        <f t="shared" si="116"/>
        <v>3.5640624999999999</v>
      </c>
      <c r="AK319" s="145">
        <f t="shared" si="116"/>
        <v>12.723017705036368</v>
      </c>
      <c r="AL319" s="145">
        <f t="shared" si="116"/>
        <v>-1.8229166666666657E-2</v>
      </c>
    </row>
    <row r="320" spans="1:38" x14ac:dyDescent="0.3">
      <c r="A320" s="142">
        <v>2013</v>
      </c>
      <c r="B320" s="143" t="s">
        <v>101</v>
      </c>
      <c r="C320" s="144" t="s">
        <v>99</v>
      </c>
      <c r="D320" s="144" t="s">
        <v>99</v>
      </c>
      <c r="E320" s="144" t="s">
        <v>99</v>
      </c>
      <c r="F320" s="144" t="s">
        <v>99</v>
      </c>
      <c r="G320" s="144" t="s">
        <v>99</v>
      </c>
      <c r="H320" s="144" t="s">
        <v>99</v>
      </c>
      <c r="I320" s="144" t="s">
        <v>99</v>
      </c>
      <c r="J320" s="144" t="s">
        <v>99</v>
      </c>
      <c r="K320" s="144" t="s">
        <v>99</v>
      </c>
      <c r="L320" s="144" t="s">
        <v>99</v>
      </c>
      <c r="M320" s="144" t="s">
        <v>99</v>
      </c>
      <c r="N320" s="144" t="s">
        <v>102</v>
      </c>
      <c r="O320" s="145">
        <f>AVERAGE(O292,O293,O296,O302,O303,O306,O307,O308,O311,O313,O316,O318)</f>
        <v>4</v>
      </c>
      <c r="P320" s="145">
        <f>MROUND(AVERAGE(P292,P293,P296,P302,P303,P306,P307,P308,P311,P313,P316,P318),0.1)</f>
        <v>3.9000000000000004</v>
      </c>
      <c r="Q320" s="145">
        <f>MROUND(AVERAGE(Q292,Q293,Q296,Q302,Q303,Q306,Q307,Q308,Q311,Q313,Q316,Q318),0.1)</f>
        <v>4.3</v>
      </c>
      <c r="R320" s="145">
        <f>MROUND(AVERAGE(R292,R293,R296,R302,R303,R306,R307,R308,R311,R313,R316,R318),0.1)</f>
        <v>4.1000000000000005</v>
      </c>
      <c r="S320" s="145">
        <f>MROUND(AVERAGE(S292,S293,S296,S302,S303,S306,S307,S308,S311,S313,S316,S318),0.1)</f>
        <v>4.3</v>
      </c>
      <c r="T320" s="145">
        <f>MROUND(AVERAGE(T292,T293,T296,T302,T303,T306,T307,T308,T311,T313,T316,T318),0.1)</f>
        <v>3.7</v>
      </c>
      <c r="U320" s="145">
        <f>MROUND(AVERAGE(U292,U293,U296,U302,U303,U306,U307,U308,U311,U313,U316,U318),0.1)</f>
        <v>3.7</v>
      </c>
      <c r="V320" s="145">
        <f>MROUND(AVERAGE(V292,V293,V296,V302,V303,V306,V307,V308,V311,V313,V316,V318),0.1)</f>
        <v>3.9000000000000004</v>
      </c>
      <c r="W320" s="145">
        <f>MROUND(AVERAGE(W292,W293,W296,W302,W303,W306,W307,W308,W311,W313,W316,W318),0.1)</f>
        <v>3.8000000000000003</v>
      </c>
      <c r="X320" s="145">
        <f>MROUND(AVERAGE(X292,X293,X296,X302,X303,X306,X307,X308,X311,X313,X316,X318),0.1)</f>
        <v>4</v>
      </c>
      <c r="Y320" s="145">
        <f>MROUND(AVERAGE(Y292,Y293,Y296,Y302,Y303,Y306,Y307,Y308,Y311,Y313,Y316,Y318),0.1)</f>
        <v>4.1000000000000005</v>
      </c>
      <c r="Z320" s="145">
        <f>MROUND(AVERAGE(Z292,Z293,Z296,Z302,Z303,Z306,Z307,Z308,Z311,Z313,Z316,Z318),0.1)</f>
        <v>3.9000000000000004</v>
      </c>
      <c r="AA320" s="145">
        <f>MROUND(AVERAGE(AA292,AA293,AA296,AA302,AA303,AA306,AA307,AA308,AA311,AA313,AA316,AA318),0.1)</f>
        <v>3.5</v>
      </c>
      <c r="AB320" s="145">
        <f>MROUND(AVERAGE(AB292,AB293,AB296,AB302,AB303,AB306,AB307,AB308,AB311,AB313,AB316,AB318),0.1)</f>
        <v>3.9000000000000004</v>
      </c>
      <c r="AC320" s="145">
        <f>MROUND(AVERAGE(AC292,AC293,AC296,AC302,AC303,AC306,AC307,AC308,AC311,AC313,AC316,AC318),0.1)</f>
        <v>3.6</v>
      </c>
      <c r="AD320" s="145">
        <f>MROUND(AVERAGE(AD292,AD293,AD296,AD302,AD303,AD306,AD307,AD308,AD311,AD313,AD316,AD318),0.1)</f>
        <v>4</v>
      </c>
      <c r="AE320" s="145">
        <f>MROUND(AVERAGE(AE292,AE293,AE296,AE302,AE303,AE306,AE307,AE308,AE311,AE313,AE316,AE318),0.1)</f>
        <v>4.1000000000000005</v>
      </c>
      <c r="AF320" s="145">
        <f>MROUND(AVERAGE(AF292,AF293,AF296,AF302,AF303,AF306,AF307,AF308,AF311,AF313,AF316,AF318),0.1)</f>
        <v>3.5</v>
      </c>
      <c r="AG320" s="145">
        <f>MROUND(AVERAGE(AG292,AG293,AG296,AG302,AG303,AG306,AG307,AG308,AG311,AG313,AG316,AG318),0.1)</f>
        <v>3.4000000000000004</v>
      </c>
      <c r="AH320" s="145">
        <f>MROUND(AVERAGE(AH292,AH293,AH296,AH302,AH303,AH306,AH307,AH308,AH311,AH313,AH316,AH318),0.1)</f>
        <v>3.7</v>
      </c>
      <c r="AI320" s="145">
        <f>AVERAGE(AI292,AI293,AI296,AI302,AI303,AI306,AI307,AI308,AI311,AI313,AI316,AI318)</f>
        <v>3.4166666666666665</v>
      </c>
      <c r="AJ320" s="146">
        <f>AVERAGE(AJ292,AJ293,AJ296,AJ302,AJ303,AJ306,AJ307,AJ308,AJ311,AJ313,AJ316,AJ318)</f>
        <v>3.8805555555555551</v>
      </c>
      <c r="AK320" s="147">
        <f>MROUND(AVERAGE(AK292,AK293,AK296,AK302,AK303,AK306,AK307,AK308,AK311,AK313,AK316,AK318),0.1)</f>
        <v>14.100000000000001</v>
      </c>
      <c r="AL320" s="145">
        <f t="shared" si="114"/>
        <v>0.10811965811965729</v>
      </c>
    </row>
    <row r="321" spans="1:38" s="170" customFormat="1" x14ac:dyDescent="0.3">
      <c r="A321" s="142">
        <v>2013</v>
      </c>
      <c r="B321" s="143" t="s">
        <v>103</v>
      </c>
      <c r="C321" s="144" t="s">
        <v>99</v>
      </c>
      <c r="D321" s="144" t="s">
        <v>99</v>
      </c>
      <c r="E321" s="144" t="s">
        <v>99</v>
      </c>
      <c r="F321" s="144" t="s">
        <v>99</v>
      </c>
      <c r="G321" s="144" t="s">
        <v>99</v>
      </c>
      <c r="H321" s="144" t="s">
        <v>99</v>
      </c>
      <c r="I321" s="144" t="s">
        <v>99</v>
      </c>
      <c r="J321" s="144" t="s">
        <v>99</v>
      </c>
      <c r="K321" s="144" t="s">
        <v>99</v>
      </c>
      <c r="L321" s="144" t="s">
        <v>99</v>
      </c>
      <c r="M321" s="144" t="s">
        <v>99</v>
      </c>
      <c r="N321" s="144" t="s">
        <v>104</v>
      </c>
      <c r="O321" s="159">
        <v>3.9107142857142856</v>
      </c>
      <c r="P321" s="159">
        <v>3.6785714285714284</v>
      </c>
      <c r="Q321" s="159">
        <v>3.9107142857142856</v>
      </c>
      <c r="R321" s="159">
        <v>3.8333333333333344</v>
      </c>
      <c r="S321" s="159">
        <v>4.0892857142857144</v>
      </c>
      <c r="T321" s="159">
        <v>3.4107142857142856</v>
      </c>
      <c r="U321" s="159">
        <v>3.4107142857142856</v>
      </c>
      <c r="V321" s="159">
        <v>3.6369047619047628</v>
      </c>
      <c r="W321" s="159">
        <v>3.6428571428571428</v>
      </c>
      <c r="X321" s="159">
        <v>3.8035714285714284</v>
      </c>
      <c r="Y321" s="159">
        <v>3.9285714285714284</v>
      </c>
      <c r="Z321" s="159">
        <v>3.6785714285714284</v>
      </c>
      <c r="AA321" s="159">
        <v>3.5178571428571428</v>
      </c>
      <c r="AB321" s="159">
        <v>3.714285714285714</v>
      </c>
      <c r="AC321" s="159">
        <v>3.5178571428571428</v>
      </c>
      <c r="AD321" s="159">
        <v>3.7857142857142856</v>
      </c>
      <c r="AE321" s="159">
        <v>3.8928571428571428</v>
      </c>
      <c r="AF321" s="159">
        <v>3.5357142857142856</v>
      </c>
      <c r="AG321" s="159">
        <v>3.3392857142857144</v>
      </c>
      <c r="AH321" s="159">
        <v>3.6142857142857143</v>
      </c>
      <c r="AI321" s="159">
        <v>3.5178571428571428</v>
      </c>
      <c r="AJ321" s="160">
        <f>AVERAGE(R321,V321,AB321,AH321)</f>
        <v>3.699702380952381</v>
      </c>
      <c r="AK321" s="147">
        <v>13.329751759825855</v>
      </c>
      <c r="AL321" s="159">
        <f t="shared" si="114"/>
        <v>0</v>
      </c>
    </row>
    <row r="322" spans="1:38" s="170" customFormat="1" x14ac:dyDescent="0.3">
      <c r="A322" s="151">
        <v>2013</v>
      </c>
      <c r="B322" s="152" t="s">
        <v>105</v>
      </c>
      <c r="C322" s="154" t="s">
        <v>99</v>
      </c>
      <c r="D322" s="154" t="s">
        <v>99</v>
      </c>
      <c r="E322" s="154" t="s">
        <v>99</v>
      </c>
      <c r="F322" s="154" t="s">
        <v>99</v>
      </c>
      <c r="G322" s="154" t="s">
        <v>99</v>
      </c>
      <c r="H322" s="154" t="s">
        <v>99</v>
      </c>
      <c r="I322" s="154" t="s">
        <v>99</v>
      </c>
      <c r="J322" s="154" t="s">
        <v>99</v>
      </c>
      <c r="K322" s="154" t="s">
        <v>99</v>
      </c>
      <c r="L322" s="154" t="s">
        <v>99</v>
      </c>
      <c r="M322" s="154" t="s">
        <v>99</v>
      </c>
      <c r="N322" s="154" t="s">
        <v>13</v>
      </c>
      <c r="O322" s="161">
        <v>3.4583333333333335</v>
      </c>
      <c r="P322" s="161">
        <v>3.1666666666666665</v>
      </c>
      <c r="Q322" s="161">
        <v>3.4166666666666665</v>
      </c>
      <c r="R322" s="161">
        <v>3.3472222222222228</v>
      </c>
      <c r="S322" s="161">
        <v>3.8333333333333335</v>
      </c>
      <c r="T322" s="161">
        <v>3.0416666666666665</v>
      </c>
      <c r="U322" s="161">
        <v>2.75</v>
      </c>
      <c r="V322" s="161">
        <v>3.2083333333333335</v>
      </c>
      <c r="W322" s="161">
        <v>3.125</v>
      </c>
      <c r="X322" s="161">
        <v>3.1666666666666665</v>
      </c>
      <c r="Y322" s="161">
        <v>3.3333333333333335</v>
      </c>
      <c r="Z322" s="161">
        <v>3.2083333333333335</v>
      </c>
      <c r="AA322" s="161">
        <v>3.1666666666666665</v>
      </c>
      <c r="AB322" s="161">
        <v>3.1999999999999997</v>
      </c>
      <c r="AC322" s="161">
        <v>3.3333333333333335</v>
      </c>
      <c r="AD322" s="161">
        <v>3.2916666666666665</v>
      </c>
      <c r="AE322" s="161">
        <v>3.4166666666666665</v>
      </c>
      <c r="AF322" s="161">
        <v>3</v>
      </c>
      <c r="AG322" s="161">
        <v>3.1666666666666665</v>
      </c>
      <c r="AH322" s="161">
        <v>3.2416666666666671</v>
      </c>
      <c r="AI322" s="161">
        <v>3.4583333333333335</v>
      </c>
      <c r="AJ322" s="162">
        <f t="shared" si="115"/>
        <v>3.2493055555555559</v>
      </c>
      <c r="AK322" s="167">
        <v>10.722207276159166</v>
      </c>
      <c r="AL322" s="161">
        <f t="shared" si="114"/>
        <v>2.0833333333333481E-2</v>
      </c>
    </row>
    <row r="323" spans="1:38" s="170" customFormat="1" x14ac:dyDescent="0.3">
      <c r="A323" s="151">
        <v>2013</v>
      </c>
      <c r="B323" s="152" t="s">
        <v>106</v>
      </c>
      <c r="C323" s="154" t="s">
        <v>99</v>
      </c>
      <c r="D323" s="154" t="s">
        <v>99</v>
      </c>
      <c r="E323" s="154" t="s">
        <v>99</v>
      </c>
      <c r="F323" s="154" t="s">
        <v>99</v>
      </c>
      <c r="G323" s="154" t="s">
        <v>99</v>
      </c>
      <c r="H323" s="154" t="s">
        <v>99</v>
      </c>
      <c r="I323" s="154" t="s">
        <v>99</v>
      </c>
      <c r="J323" s="154" t="s">
        <v>99</v>
      </c>
      <c r="K323" s="154" t="s">
        <v>99</v>
      </c>
      <c r="L323" s="154" t="s">
        <v>99</v>
      </c>
      <c r="M323" s="154" t="s">
        <v>99</v>
      </c>
      <c r="N323" s="154" t="s">
        <v>107</v>
      </c>
      <c r="O323" s="161">
        <v>4.25</v>
      </c>
      <c r="P323" s="161">
        <v>3.875</v>
      </c>
      <c r="Q323" s="161">
        <v>4.0625</v>
      </c>
      <c r="R323" s="161">
        <v>4.0625</v>
      </c>
      <c r="S323" s="161">
        <v>4.25</v>
      </c>
      <c r="T323" s="161">
        <v>3.4375</v>
      </c>
      <c r="U323" s="161">
        <v>3.625</v>
      </c>
      <c r="V323" s="161">
        <v>3.770833333333333</v>
      </c>
      <c r="W323" s="161">
        <v>3.875</v>
      </c>
      <c r="X323" s="161">
        <v>4.0625</v>
      </c>
      <c r="Y323" s="161">
        <v>4.1875</v>
      </c>
      <c r="Z323" s="161">
        <v>3.8125</v>
      </c>
      <c r="AA323" s="161">
        <v>3.8125</v>
      </c>
      <c r="AB323" s="161">
        <v>3.95</v>
      </c>
      <c r="AC323" s="161">
        <v>3.375</v>
      </c>
      <c r="AD323" s="161">
        <v>3.9375</v>
      </c>
      <c r="AE323" s="161">
        <v>4.1875</v>
      </c>
      <c r="AF323" s="161">
        <v>3.9375</v>
      </c>
      <c r="AG323" s="161">
        <v>3.3125</v>
      </c>
      <c r="AH323" s="161">
        <v>3.7500000000000004</v>
      </c>
      <c r="AI323" s="161">
        <v>3.6875</v>
      </c>
      <c r="AJ323" s="162">
        <f t="shared" si="115"/>
        <v>3.8833333333333333</v>
      </c>
      <c r="AK323" s="167">
        <v>14.527635802325152</v>
      </c>
      <c r="AL323" s="161">
        <f t="shared" si="114"/>
        <v>-5.9375000000000178E-2</v>
      </c>
    </row>
    <row r="324" spans="1:38" s="170" customFormat="1" x14ac:dyDescent="0.3">
      <c r="A324" s="151">
        <v>2013</v>
      </c>
      <c r="B324" s="152" t="s">
        <v>108</v>
      </c>
      <c r="C324" s="154" t="s">
        <v>99</v>
      </c>
      <c r="D324" s="154" t="s">
        <v>99</v>
      </c>
      <c r="E324" s="154" t="s">
        <v>99</v>
      </c>
      <c r="F324" s="154" t="s">
        <v>99</v>
      </c>
      <c r="G324" s="154" t="s">
        <v>99</v>
      </c>
      <c r="H324" s="154" t="s">
        <v>99</v>
      </c>
      <c r="I324" s="154" t="s">
        <v>99</v>
      </c>
      <c r="J324" s="154" t="s">
        <v>99</v>
      </c>
      <c r="K324" s="154" t="s">
        <v>99</v>
      </c>
      <c r="L324" s="154" t="s">
        <v>99</v>
      </c>
      <c r="M324" s="154" t="s">
        <v>99</v>
      </c>
      <c r="N324" s="154" t="s">
        <v>107</v>
      </c>
      <c r="O324" s="161">
        <v>4.25</v>
      </c>
      <c r="P324" s="161">
        <v>4.25</v>
      </c>
      <c r="Q324" s="161">
        <v>4.5</v>
      </c>
      <c r="R324" s="161">
        <v>4.3333333333333339</v>
      </c>
      <c r="S324" s="161">
        <v>4.3125</v>
      </c>
      <c r="T324" s="161">
        <v>3.9375</v>
      </c>
      <c r="U324" s="161">
        <v>4.1875</v>
      </c>
      <c r="V324" s="161">
        <v>4.1458333333333339</v>
      </c>
      <c r="W324" s="161">
        <v>4.1875</v>
      </c>
      <c r="X324" s="161">
        <v>4.5</v>
      </c>
      <c r="Y324" s="161">
        <v>4.5625</v>
      </c>
      <c r="Z324" s="161">
        <v>4.25</v>
      </c>
      <c r="AA324" s="161">
        <v>3.75</v>
      </c>
      <c r="AB324" s="161">
        <v>4.25</v>
      </c>
      <c r="AC324" s="161">
        <v>3.9375</v>
      </c>
      <c r="AD324" s="161">
        <v>4.375</v>
      </c>
      <c r="AE324" s="161">
        <v>4.3125</v>
      </c>
      <c r="AF324" s="161">
        <v>3.9375</v>
      </c>
      <c r="AG324" s="161">
        <v>3.625</v>
      </c>
      <c r="AH324" s="161">
        <v>4.0374999999999996</v>
      </c>
      <c r="AI324" s="161">
        <v>3.4375</v>
      </c>
      <c r="AJ324" s="162">
        <f t="shared" si="115"/>
        <v>4.1916666666666664</v>
      </c>
      <c r="AK324" s="167">
        <v>16.043184442826586</v>
      </c>
      <c r="AL324" s="161">
        <f t="shared" si="114"/>
        <v>2.8124999999999289E-2</v>
      </c>
    </row>
    <row r="325" spans="1:38" s="170" customFormat="1" x14ac:dyDescent="0.3">
      <c r="A325" s="151">
        <v>2013</v>
      </c>
      <c r="B325" s="152" t="s">
        <v>109</v>
      </c>
      <c r="C325" s="154" t="s">
        <v>99</v>
      </c>
      <c r="D325" s="154" t="s">
        <v>99</v>
      </c>
      <c r="E325" s="154" t="s">
        <v>99</v>
      </c>
      <c r="F325" s="154" t="s">
        <v>99</v>
      </c>
      <c r="G325" s="154" t="s">
        <v>99</v>
      </c>
      <c r="H325" s="154" t="s">
        <v>99</v>
      </c>
      <c r="I325" s="154" t="s">
        <v>99</v>
      </c>
      <c r="J325" s="154" t="s">
        <v>99</v>
      </c>
      <c r="K325" s="154" t="s">
        <v>99</v>
      </c>
      <c r="L325" s="154" t="s">
        <v>99</v>
      </c>
      <c r="M325" s="154" t="s">
        <v>99</v>
      </c>
      <c r="N325" s="154" t="s">
        <v>107</v>
      </c>
      <c r="O325" s="161">
        <v>4.25</v>
      </c>
      <c r="P325" s="161">
        <v>4.0625</v>
      </c>
      <c r="Q325" s="161">
        <v>4.28125</v>
      </c>
      <c r="R325" s="161">
        <v>4.1979166666666661</v>
      </c>
      <c r="S325" s="161">
        <v>4.28125</v>
      </c>
      <c r="T325" s="161">
        <v>3.6875</v>
      </c>
      <c r="U325" s="161">
        <v>3.90625</v>
      </c>
      <c r="V325" s="161">
        <v>3.9583333333333326</v>
      </c>
      <c r="W325" s="161">
        <v>4.03125</v>
      </c>
      <c r="X325" s="161">
        <v>4.28125</v>
      </c>
      <c r="Y325" s="161">
        <v>4.375</v>
      </c>
      <c r="Z325" s="161">
        <v>4.03125</v>
      </c>
      <c r="AA325" s="161">
        <v>3.78125</v>
      </c>
      <c r="AB325" s="161">
        <v>4.0999999999999996</v>
      </c>
      <c r="AC325" s="161">
        <v>3.65625</v>
      </c>
      <c r="AD325" s="161">
        <v>4.15625</v>
      </c>
      <c r="AE325" s="161">
        <v>4.25</v>
      </c>
      <c r="AF325" s="161">
        <v>3.9375</v>
      </c>
      <c r="AG325" s="161">
        <v>3.46875</v>
      </c>
      <c r="AH325" s="161">
        <v>3.8937500000000003</v>
      </c>
      <c r="AI325" s="161">
        <v>3.5625</v>
      </c>
      <c r="AJ325" s="162">
        <f t="shared" si="115"/>
        <v>4.0374999999999996</v>
      </c>
      <c r="AK325" s="167">
        <v>15.285410122575872</v>
      </c>
      <c r="AL325" s="161">
        <f t="shared" si="114"/>
        <v>-1.5625E-2</v>
      </c>
    </row>
    <row r="326" spans="1:38" x14ac:dyDescent="0.3">
      <c r="A326" s="175">
        <v>2014</v>
      </c>
      <c r="B326" s="176" t="s">
        <v>11</v>
      </c>
      <c r="C326" s="177" t="s">
        <v>99</v>
      </c>
      <c r="D326" s="177" t="s">
        <v>99</v>
      </c>
      <c r="E326" s="177" t="s">
        <v>99</v>
      </c>
      <c r="F326" s="177" t="s">
        <v>99</v>
      </c>
      <c r="G326" s="177" t="s">
        <v>99</v>
      </c>
      <c r="H326" s="177" t="s">
        <v>99</v>
      </c>
      <c r="I326" s="177" t="s">
        <v>99</v>
      </c>
      <c r="J326" s="177" t="s">
        <v>99</v>
      </c>
      <c r="K326" s="177" t="s">
        <v>99</v>
      </c>
      <c r="L326" s="177" t="s">
        <v>99</v>
      </c>
      <c r="M326" s="177" t="s">
        <v>99</v>
      </c>
      <c r="N326" s="177" t="s">
        <v>228</v>
      </c>
      <c r="O326" s="158">
        <f>AVERAGE(O291,O292,O296,O298,O306,O312,O316)</f>
        <v>4.1428571428571432</v>
      </c>
      <c r="P326" s="158">
        <f>AVERAGE(P291,P292,P296,P298,P306,P312,P316)</f>
        <v>4.1428571428571432</v>
      </c>
      <c r="Q326" s="158">
        <f>AVERAGE(Q291,Q292,Q296,Q298,Q306,Q312,Q316)</f>
        <v>4.4285714285714288</v>
      </c>
      <c r="R326" s="158">
        <f>AVERAGE(R291,R292,R296,R298,R306,R312,R316)</f>
        <v>4.2380952380952381</v>
      </c>
      <c r="S326" s="158">
        <f>AVERAGE(S291,S292,S296,S298,S306,S312,S316)</f>
        <v>4.3571428571428568</v>
      </c>
      <c r="T326" s="158">
        <f>AVERAGE(T291,T292,T296,T298,T306,T312,T316)</f>
        <v>3.5714285714285716</v>
      </c>
      <c r="U326" s="158">
        <f>AVERAGE(U291,U292,U296,U298,U306,U312,U316)</f>
        <v>4.1428571428571432</v>
      </c>
      <c r="V326" s="158">
        <f>AVERAGE(V291,V292,V296,V298,V306,V312,V316)</f>
        <v>4.0238095238095237</v>
      </c>
      <c r="W326" s="158">
        <f>AVERAGE(W291,W292,W296,W298,W306,W312,W316)</f>
        <v>3.6428571428571428</v>
      </c>
      <c r="X326" s="158">
        <f>AVERAGE(X291,X292,X296,X298,X306,X312,X316)</f>
        <v>4.0714285714285712</v>
      </c>
      <c r="Y326" s="158">
        <f>AVERAGE(Y291,Y292,Y296,Y298,Y306,Y312,Y316)</f>
        <v>4.1428571428571432</v>
      </c>
      <c r="Z326" s="158">
        <f>AVERAGE(Z291,Z292,Z296,Z298,Z306,Z312,Z316)</f>
        <v>4</v>
      </c>
      <c r="AA326" s="158">
        <f>AVERAGE(AA291,AA292,AA296,AA298,AA306,AA312,AA316)</f>
        <v>3.3571428571428572</v>
      </c>
      <c r="AB326" s="158">
        <f>AVERAGE(AB291,AB292,AB296,AB298,AB306,AB312,AB316)</f>
        <v>3.842857142857143</v>
      </c>
      <c r="AC326" s="158">
        <f>AVERAGE(AC291,AC292,AC296,AC298,AC306,AC312,AC316)</f>
        <v>3.3571428571428572</v>
      </c>
      <c r="AD326" s="158">
        <f>AVERAGE(AD291,AD292,AD296,AD298,AD306,AD312,AD316)</f>
        <v>4.2857142857142856</v>
      </c>
      <c r="AE326" s="158">
        <f>AVERAGE(AE291,AE292,AE296,AE298,AE306,AE312,AE316)</f>
        <v>4.1428571428571432</v>
      </c>
      <c r="AF326" s="158">
        <f>AVERAGE(AF291,AF292,AF296,AF298,AF306,AF312,AF316)</f>
        <v>3.6428571428571428</v>
      </c>
      <c r="AG326" s="158">
        <f>AVERAGE(AG291,AG292,AG296,AG298,AG306,AG312,AG316)</f>
        <v>3.1428571428571428</v>
      </c>
      <c r="AH326" s="158">
        <f>AVERAGE(AH291,AH292,AH296,AH298,AH306,AH312,AH316)</f>
        <v>3.7142857142857149</v>
      </c>
      <c r="AI326" s="158">
        <f>AVERAGE(AI291,AI292,AI296,AI298,AI306,AI312,AI316)</f>
        <v>3.4285714285714284</v>
      </c>
      <c r="AJ326" s="158">
        <f>AVERAGE(AJ291,AJ292,AJ296,AJ298,AJ306,AJ312,AJ316)</f>
        <v>3.9547619047619054</v>
      </c>
      <c r="AK326" s="158">
        <f>AVERAGE(AK291,AK292,AK296,AK298,AK306,AK312,AK316)</f>
        <v>14.327748542324198</v>
      </c>
      <c r="AL326" s="158">
        <f>AVERAGE(AL291,AL292,AL296,AL298,AL306,AL312,AL316)</f>
        <v>-1.071428571428555E-2</v>
      </c>
    </row>
    <row r="327" spans="1:38" x14ac:dyDescent="0.3">
      <c r="A327" s="175">
        <v>2014</v>
      </c>
      <c r="B327" s="176" t="s">
        <v>12</v>
      </c>
      <c r="C327" s="177" t="s">
        <v>99</v>
      </c>
      <c r="D327" s="177" t="s">
        <v>99</v>
      </c>
      <c r="E327" s="177" t="s">
        <v>99</v>
      </c>
      <c r="F327" s="177" t="s">
        <v>99</v>
      </c>
      <c r="G327" s="177" t="s">
        <v>99</v>
      </c>
      <c r="H327" s="177" t="s">
        <v>99</v>
      </c>
      <c r="I327" s="177" t="s">
        <v>99</v>
      </c>
      <c r="J327" s="177" t="s">
        <v>99</v>
      </c>
      <c r="K327" s="177" t="s">
        <v>99</v>
      </c>
      <c r="L327" s="177" t="s">
        <v>99</v>
      </c>
      <c r="M327" s="177" t="s">
        <v>99</v>
      </c>
      <c r="N327" s="177" t="s">
        <v>229</v>
      </c>
      <c r="O327" s="158">
        <f t="shared" ref="O327:AL327" si="117">O303</f>
        <v>3.5</v>
      </c>
      <c r="P327" s="158">
        <f t="shared" si="117"/>
        <v>3.5</v>
      </c>
      <c r="Q327" s="158">
        <f t="shared" si="117"/>
        <v>4</v>
      </c>
      <c r="R327" s="158">
        <f t="shared" si="117"/>
        <v>3.6666666666666665</v>
      </c>
      <c r="S327" s="158">
        <f t="shared" si="117"/>
        <v>4.5</v>
      </c>
      <c r="T327" s="158">
        <f t="shared" si="117"/>
        <v>3.5</v>
      </c>
      <c r="U327" s="158">
        <f t="shared" si="117"/>
        <v>4.5</v>
      </c>
      <c r="V327" s="158">
        <f t="shared" si="117"/>
        <v>4.166666666666667</v>
      </c>
      <c r="W327" s="158">
        <f t="shared" si="117"/>
        <v>4.5</v>
      </c>
      <c r="X327" s="158">
        <f t="shared" si="117"/>
        <v>4</v>
      </c>
      <c r="Y327" s="158">
        <f t="shared" si="117"/>
        <v>4.5</v>
      </c>
      <c r="Z327" s="158">
        <f t="shared" si="117"/>
        <v>4.5</v>
      </c>
      <c r="AA327" s="158">
        <f t="shared" si="117"/>
        <v>3</v>
      </c>
      <c r="AB327" s="158">
        <f t="shared" si="117"/>
        <v>4.0999999999999996</v>
      </c>
      <c r="AC327" s="158">
        <f t="shared" si="117"/>
        <v>4</v>
      </c>
      <c r="AD327" s="158">
        <f t="shared" si="117"/>
        <v>4</v>
      </c>
      <c r="AE327" s="158">
        <f t="shared" si="117"/>
        <v>4.5</v>
      </c>
      <c r="AF327" s="158">
        <f t="shared" si="117"/>
        <v>4</v>
      </c>
      <c r="AG327" s="158">
        <f t="shared" si="117"/>
        <v>4</v>
      </c>
      <c r="AH327" s="158">
        <f t="shared" si="117"/>
        <v>4.0999999999999996</v>
      </c>
      <c r="AI327" s="158">
        <f t="shared" si="117"/>
        <v>3.5</v>
      </c>
      <c r="AJ327" s="158">
        <f t="shared" si="117"/>
        <v>4.0083333333333329</v>
      </c>
      <c r="AK327" s="158">
        <f t="shared" si="117"/>
        <v>15.694686028028293</v>
      </c>
      <c r="AL327" s="158">
        <f t="shared" si="117"/>
        <v>5.8333333333332682E-2</v>
      </c>
    </row>
    <row r="328" spans="1:38" x14ac:dyDescent="0.3">
      <c r="A328" s="175">
        <v>2014</v>
      </c>
      <c r="B328" s="176" t="s">
        <v>13</v>
      </c>
      <c r="C328" s="177" t="s">
        <v>99</v>
      </c>
      <c r="D328" s="177" t="s">
        <v>99</v>
      </c>
      <c r="E328" s="177" t="s">
        <v>99</v>
      </c>
      <c r="F328" s="177" t="s">
        <v>99</v>
      </c>
      <c r="G328" s="177" t="s">
        <v>99</v>
      </c>
      <c r="H328" s="177" t="s">
        <v>99</v>
      </c>
      <c r="I328" s="177" t="s">
        <v>99</v>
      </c>
      <c r="J328" s="177" t="s">
        <v>99</v>
      </c>
      <c r="K328" s="177" t="s">
        <v>99</v>
      </c>
      <c r="L328" s="177" t="s">
        <v>99</v>
      </c>
      <c r="M328" s="177" t="s">
        <v>99</v>
      </c>
      <c r="N328" s="177" t="s">
        <v>230</v>
      </c>
      <c r="O328" s="158">
        <f>AVERAGE(O297,O301,O302,O304,O307,O308,O309,O310,O313,O314,O315,O317)</f>
        <v>3.4583333333333335</v>
      </c>
      <c r="P328" s="158">
        <f>AVERAGE(P297,P301,P302,P304,P307,P308,P309,P310,P313,P314,P315,P317)</f>
        <v>3.1666666666666665</v>
      </c>
      <c r="Q328" s="158">
        <f>AVERAGE(Q297,Q301,Q302,Q304,Q307,Q308,Q309,Q310,Q313,Q314,Q315,Q317)</f>
        <v>3.4166666666666665</v>
      </c>
      <c r="R328" s="158">
        <f>AVERAGE(R297,R301,R302,R304,R307,R308,R309,R310,R313,R314,R315,R317)</f>
        <v>3.3472222222222232</v>
      </c>
      <c r="S328" s="158">
        <f>AVERAGE(S297,S301,S302,S304,S307,S308,S309,S310,S313,S314,S315,S317)</f>
        <v>3.8333333333333335</v>
      </c>
      <c r="T328" s="158">
        <f>AVERAGE(T297,T301,T302,T304,T307,T308,T309,T310,T313,T314,T315,T317)</f>
        <v>3.0416666666666665</v>
      </c>
      <c r="U328" s="158">
        <f>AVERAGE(U297,U301,U302,U304,U307,U308,U309,U310,U313,U314,U315,U317)</f>
        <v>2.75</v>
      </c>
      <c r="V328" s="158">
        <f>AVERAGE(V297,V301,V302,V304,V307,V308,V309,V310,V313,V314,V315,V317)</f>
        <v>3.2083333333333335</v>
      </c>
      <c r="W328" s="158">
        <f>AVERAGE(W297,W301,W302,W304,W307,W308,W309,W310,W313,W314,W315,W317)</f>
        <v>3.125</v>
      </c>
      <c r="X328" s="158">
        <f>AVERAGE(X297,X301,X302,X304,X307,X308,X309,X310,X313,X314,X315,X317)</f>
        <v>3.1666666666666665</v>
      </c>
      <c r="Y328" s="158">
        <f>AVERAGE(Y297,Y301,Y302,Y304,Y307,Y308,Y309,Y310,Y313,Y314,Y315,Y317)</f>
        <v>3.3333333333333335</v>
      </c>
      <c r="Z328" s="158">
        <f>AVERAGE(Z297,Z301,Z302,Z304,Z307,Z308,Z309,Z310,Z313,Z314,Z315,Z317)</f>
        <v>3.2083333333333335</v>
      </c>
      <c r="AA328" s="158">
        <f>AVERAGE(AA297,AA301,AA302,AA304,AA307,AA308,AA309,AA310,AA313,AA314,AA315,AA317)</f>
        <v>3.1666666666666665</v>
      </c>
      <c r="AB328" s="158">
        <f>AVERAGE(AB297,AB301,AB302,AB304,AB307,AB308,AB309,AB310,AB313,AB314,AB315,AB317)</f>
        <v>3.1999999999999997</v>
      </c>
      <c r="AC328" s="158">
        <f>AVERAGE(AC297,AC301,AC302,AC304,AC307,AC308,AC309,AC310,AC313,AC314,AC315,AC317)</f>
        <v>3.3333333333333335</v>
      </c>
      <c r="AD328" s="158">
        <f>AVERAGE(AD297,AD301,AD302,AD304,AD307,AD308,AD309,AD310,AD313,AD314,AD315,AD317)</f>
        <v>3.2916666666666665</v>
      </c>
      <c r="AE328" s="158">
        <f>AVERAGE(AE297,AE301,AE302,AE304,AE307,AE308,AE309,AE310,AE313,AE314,AE315,AE317)</f>
        <v>3.4166666666666665</v>
      </c>
      <c r="AF328" s="158">
        <f>AVERAGE(AF297,AF301,AF302,AF304,AF307,AF308,AF309,AF310,AF313,AF314,AF315,AF317)</f>
        <v>3</v>
      </c>
      <c r="AG328" s="158">
        <f>AVERAGE(AG297,AG301,AG302,AG304,AG307,AG308,AG309,AG310,AG313,AG314,AG315,AG317)</f>
        <v>3.1666666666666665</v>
      </c>
      <c r="AH328" s="158">
        <f>AVERAGE(AH297,AH301,AH302,AH304,AH307,AH308,AH309,AH310,AH313,AH314,AH315,AH317)</f>
        <v>3.2416666666666671</v>
      </c>
      <c r="AI328" s="158">
        <f>AVERAGE(AI297,AI301,AI302,AI304,AI307,AI308,AI309,AI310,AI313,AI314,AI315,AI317)</f>
        <v>3.4583333333333335</v>
      </c>
      <c r="AJ328" s="158">
        <f>AVERAGE(AJ297,AJ301,AJ302,AJ304,AJ307,AJ308,AJ309,AJ310,AJ313,AJ314,AJ315,AJ317)</f>
        <v>3.2493055555555554</v>
      </c>
      <c r="AK328" s="158">
        <f>AVERAGE(AK297,AK301,AK302,AK304,AK307,AK308,AK309,AK310,AK313,AK314,AK315,AK317)</f>
        <v>10.722207276159166</v>
      </c>
      <c r="AL328" s="158">
        <f>AVERAGE(AL297,AL301,AL302,AL304,AL307,AL308,AL309,AL310,AL313,AL314,AL315,AL317)</f>
        <v>2.0833333333333409E-2</v>
      </c>
    </row>
    <row r="329" spans="1:38" x14ac:dyDescent="0.3">
      <c r="A329" s="175">
        <v>2014</v>
      </c>
      <c r="B329" s="176" t="s">
        <v>14</v>
      </c>
      <c r="C329" s="177" t="s">
        <v>99</v>
      </c>
      <c r="D329" s="177" t="s">
        <v>99</v>
      </c>
      <c r="E329" s="177" t="s">
        <v>99</v>
      </c>
      <c r="F329" s="177" t="s">
        <v>99</v>
      </c>
      <c r="G329" s="177" t="s">
        <v>99</v>
      </c>
      <c r="H329" s="177" t="s">
        <v>99</v>
      </c>
      <c r="I329" s="177" t="s">
        <v>99</v>
      </c>
      <c r="J329" s="177" t="s">
        <v>99</v>
      </c>
      <c r="K329" s="177" t="s">
        <v>99</v>
      </c>
      <c r="L329" s="177" t="s">
        <v>99</v>
      </c>
      <c r="M329" s="177" t="s">
        <v>99</v>
      </c>
      <c r="N329" s="177" t="s">
        <v>231</v>
      </c>
      <c r="O329" s="158">
        <f>AVERAGE(O293,O294,O300,O305,O311)</f>
        <v>4.4000000000000004</v>
      </c>
      <c r="P329" s="158">
        <f>AVERAGE(P293,P294,P300,P305,P311)</f>
        <v>3.9</v>
      </c>
      <c r="Q329" s="158">
        <f>AVERAGE(Q293,Q294,Q300,Q305,Q311)</f>
        <v>4</v>
      </c>
      <c r="R329" s="158">
        <f>AVERAGE(R293,R294,R300,R305,R311)</f>
        <v>4.0999999999999996</v>
      </c>
      <c r="S329" s="158">
        <f>AVERAGE(S293,S294,S300,S305,S311)</f>
        <v>4.0999999999999996</v>
      </c>
      <c r="T329" s="158">
        <f>AVERAGE(T293,T294,T300,T305,T311)</f>
        <v>3.7</v>
      </c>
      <c r="U329" s="158">
        <f>AVERAGE(U293,U294,U300,U305,U311)</f>
        <v>3.6</v>
      </c>
      <c r="V329" s="158">
        <f>AVERAGE(V293,V294,V300,V305,V311)</f>
        <v>3.8</v>
      </c>
      <c r="W329" s="158">
        <f>AVERAGE(W293,W294,W300,W305,W311)</f>
        <v>4.2</v>
      </c>
      <c r="X329" s="158">
        <f>AVERAGE(X293,X294,X300,X305,X311)</f>
        <v>4.4000000000000004</v>
      </c>
      <c r="Y329" s="158">
        <f>AVERAGE(Y293,Y294,Y300,Y305,Y311)</f>
        <v>4.5999999999999996</v>
      </c>
      <c r="Z329" s="158">
        <f>AVERAGE(Z293,Z294,Z300,Z305,Z311)</f>
        <v>4.0999999999999996</v>
      </c>
      <c r="AA329" s="158">
        <f>AVERAGE(AA293,AA294,AA300,AA305,AA311)</f>
        <v>4.4000000000000004</v>
      </c>
      <c r="AB329" s="158">
        <f>AVERAGE(AB293,AB294,AB300,AB305,AB311)</f>
        <v>4.34</v>
      </c>
      <c r="AC329" s="158">
        <f>AVERAGE(AC293,AC294,AC300,AC305,AC311)</f>
        <v>3.9</v>
      </c>
      <c r="AD329" s="158">
        <f>AVERAGE(AD293,AD294,AD300,AD305,AD311)</f>
        <v>3.9</v>
      </c>
      <c r="AE329" s="158">
        <f>AVERAGE(AE293,AE294,AE300,AE305,AE311)</f>
        <v>4.4000000000000004</v>
      </c>
      <c r="AF329" s="158">
        <f>AVERAGE(AF293,AF294,AF300,AF305,AF311)</f>
        <v>4.0999999999999996</v>
      </c>
      <c r="AG329" s="158">
        <f>AVERAGE(AG293,AG294,AG300,AG305,AG311)</f>
        <v>3.7</v>
      </c>
      <c r="AH329" s="158">
        <f>AVERAGE(AH293,AH294,AH300,AH305,AH311)</f>
        <v>3.9999999999999991</v>
      </c>
      <c r="AI329" s="158">
        <f>AVERAGE(AI293,AI294,AI300,AI305,AI311)</f>
        <v>3.9</v>
      </c>
      <c r="AJ329" s="158">
        <f>AVERAGE(AJ293,AJ294,AJ300,AJ305,AJ311)</f>
        <v>4.0599999999999996</v>
      </c>
      <c r="AK329" s="158">
        <f>AVERAGE(AK293,AK294,AK300,AK305,AK311)</f>
        <v>16.102815524904791</v>
      </c>
      <c r="AL329" s="158">
        <f>AVERAGE(AL293,AL294,AL300,AL305,AL311)</f>
        <v>-1.3333333333333553E-2</v>
      </c>
    </row>
    <row r="330" spans="1:38" x14ac:dyDescent="0.3">
      <c r="A330" s="175">
        <v>2014</v>
      </c>
      <c r="B330" s="176" t="s">
        <v>15</v>
      </c>
      <c r="C330" s="177" t="s">
        <v>99</v>
      </c>
      <c r="D330" s="177" t="s">
        <v>99</v>
      </c>
      <c r="E330" s="177" t="s">
        <v>99</v>
      </c>
      <c r="F330" s="177" t="s">
        <v>99</v>
      </c>
      <c r="G330" s="177" t="s">
        <v>99</v>
      </c>
      <c r="H330" s="177" t="s">
        <v>99</v>
      </c>
      <c r="I330" s="177" t="s">
        <v>99</v>
      </c>
      <c r="J330" s="177" t="s">
        <v>99</v>
      </c>
      <c r="K330" s="177" t="s">
        <v>99</v>
      </c>
      <c r="L330" s="177" t="s">
        <v>99</v>
      </c>
      <c r="M330" s="177" t="s">
        <v>99</v>
      </c>
      <c r="N330" s="177" t="s">
        <v>232</v>
      </c>
      <c r="O330" s="158">
        <f>AVERAGE(O295,O299,O318)</f>
        <v>4.5</v>
      </c>
      <c r="P330" s="158">
        <f t="shared" ref="P330:AL330" si="118">AVERAGE(P295,P299,P318)</f>
        <v>4.333333333333333</v>
      </c>
      <c r="Q330" s="158">
        <f t="shared" si="118"/>
        <v>4.5</v>
      </c>
      <c r="R330" s="158">
        <f t="shared" si="118"/>
        <v>4.4444444444444446</v>
      </c>
      <c r="S330" s="158">
        <f t="shared" si="118"/>
        <v>4.333333333333333</v>
      </c>
      <c r="T330" s="158">
        <f t="shared" si="118"/>
        <v>4</v>
      </c>
      <c r="U330" s="158">
        <f t="shared" si="118"/>
        <v>3.6666666666666665</v>
      </c>
      <c r="V330" s="158">
        <f t="shared" si="118"/>
        <v>4</v>
      </c>
      <c r="W330" s="158">
        <f t="shared" si="118"/>
        <v>4.5</v>
      </c>
      <c r="X330" s="158">
        <f t="shared" si="118"/>
        <v>4.666666666666667</v>
      </c>
      <c r="Y330" s="158">
        <f t="shared" si="118"/>
        <v>4.5</v>
      </c>
      <c r="Z330" s="158">
        <f t="shared" si="118"/>
        <v>3.8333333333333335</v>
      </c>
      <c r="AA330" s="158">
        <f t="shared" si="118"/>
        <v>4</v>
      </c>
      <c r="AB330" s="158">
        <f t="shared" si="118"/>
        <v>4.3</v>
      </c>
      <c r="AC330" s="158">
        <f t="shared" si="118"/>
        <v>3.8333333333333335</v>
      </c>
      <c r="AD330" s="158">
        <f t="shared" si="118"/>
        <v>4.333333333333333</v>
      </c>
      <c r="AE330" s="158">
        <f t="shared" si="118"/>
        <v>4.166666666666667</v>
      </c>
      <c r="AF330" s="158">
        <f t="shared" si="118"/>
        <v>4.333333333333333</v>
      </c>
      <c r="AG330" s="158">
        <f t="shared" si="118"/>
        <v>3.6666666666666665</v>
      </c>
      <c r="AH330" s="158">
        <f t="shared" si="118"/>
        <v>4.0666666666666664</v>
      </c>
      <c r="AI330" s="158">
        <f t="shared" si="118"/>
        <v>3.3333333333333335</v>
      </c>
      <c r="AJ330" s="158">
        <f t="shared" si="118"/>
        <v>4.2027777777777784</v>
      </c>
      <c r="AK330" s="158">
        <f t="shared" si="118"/>
        <v>16.021186170797431</v>
      </c>
      <c r="AL330" s="158">
        <f t="shared" si="118"/>
        <v>-5.5555555555555358E-2</v>
      </c>
    </row>
    <row r="331" spans="1:38" s="170" customFormat="1" x14ac:dyDescent="0.3">
      <c r="A331" s="117">
        <v>2014</v>
      </c>
      <c r="B331" s="169" t="s">
        <v>111</v>
      </c>
      <c r="C331" s="107" t="s">
        <v>67</v>
      </c>
      <c r="D331" s="107" t="s">
        <v>67</v>
      </c>
      <c r="E331" s="107" t="s">
        <v>67</v>
      </c>
      <c r="F331" s="107" t="s">
        <v>67</v>
      </c>
      <c r="G331" s="107" t="s">
        <v>67</v>
      </c>
      <c r="H331" s="107" t="s">
        <v>67</v>
      </c>
      <c r="I331" s="107" t="s">
        <v>67</v>
      </c>
      <c r="J331" s="107" t="s">
        <v>67</v>
      </c>
      <c r="K331" s="107" t="s">
        <v>67</v>
      </c>
      <c r="L331" s="107" t="s">
        <v>67</v>
      </c>
      <c r="M331" s="113" t="s">
        <v>67</v>
      </c>
      <c r="N331" s="107" t="s">
        <v>11</v>
      </c>
      <c r="O331" s="139">
        <v>3.5</v>
      </c>
      <c r="P331" s="139">
        <v>3</v>
      </c>
      <c r="Q331" s="139">
        <v>3</v>
      </c>
      <c r="R331" s="139">
        <v>3.1666666666666665</v>
      </c>
      <c r="S331" s="139">
        <v>3.5</v>
      </c>
      <c r="T331" s="139">
        <v>2</v>
      </c>
      <c r="U331" s="139">
        <v>3</v>
      </c>
      <c r="V331" s="139">
        <v>2.8333333333333335</v>
      </c>
      <c r="W331" s="139">
        <v>2</v>
      </c>
      <c r="X331" s="139">
        <v>3</v>
      </c>
      <c r="Y331" s="139">
        <v>3</v>
      </c>
      <c r="Z331" s="139">
        <v>2.5</v>
      </c>
      <c r="AA331" s="139">
        <v>2</v>
      </c>
      <c r="AB331" s="139">
        <v>2.5</v>
      </c>
      <c r="AC331" s="139">
        <v>1.5</v>
      </c>
      <c r="AD331" s="139">
        <v>4</v>
      </c>
      <c r="AE331" s="139">
        <v>3.5</v>
      </c>
      <c r="AF331" s="139">
        <v>2.5</v>
      </c>
      <c r="AG331" s="139">
        <v>2</v>
      </c>
      <c r="AH331" s="139">
        <v>2.7</v>
      </c>
      <c r="AI331" s="139">
        <v>3.5</v>
      </c>
      <c r="AJ331" s="106">
        <f t="shared" si="115"/>
        <v>2.8</v>
      </c>
      <c r="AK331" s="140">
        <v>8.1506556831636292</v>
      </c>
      <c r="AL331" s="139">
        <f>$AJ331-(_xlfn.XLOOKUP($B331,$B$291:$B$325,$AJ$291:$AJ$325,"",0))</f>
        <v>-4.1666666666666963E-2</v>
      </c>
    </row>
    <row r="332" spans="1:38" s="170" customFormat="1" x14ac:dyDescent="0.3">
      <c r="A332" s="117">
        <v>2014</v>
      </c>
      <c r="B332" s="169" t="s">
        <v>57</v>
      </c>
      <c r="C332" s="107" t="s">
        <v>58</v>
      </c>
      <c r="D332" s="107" t="s">
        <v>58</v>
      </c>
      <c r="E332" s="107" t="s">
        <v>59</v>
      </c>
      <c r="F332" s="107" t="s">
        <v>59</v>
      </c>
      <c r="G332" s="107" t="s">
        <v>60</v>
      </c>
      <c r="H332" s="107" t="s">
        <v>60</v>
      </c>
      <c r="I332" s="107" t="s">
        <v>60</v>
      </c>
      <c r="J332" s="107" t="s">
        <v>61</v>
      </c>
      <c r="K332" s="107" t="s">
        <v>62</v>
      </c>
      <c r="L332" s="107" t="s">
        <v>63</v>
      </c>
      <c r="M332" s="113" t="s">
        <v>63</v>
      </c>
      <c r="N332" s="107" t="s">
        <v>11</v>
      </c>
      <c r="O332" s="139">
        <v>4</v>
      </c>
      <c r="P332" s="139">
        <v>4.5</v>
      </c>
      <c r="Q332" s="139">
        <v>5</v>
      </c>
      <c r="R332" s="139">
        <v>4.5</v>
      </c>
      <c r="S332" s="139">
        <v>5</v>
      </c>
      <c r="T332" s="139">
        <v>4.5</v>
      </c>
      <c r="U332" s="139">
        <v>4.5</v>
      </c>
      <c r="V332" s="139">
        <v>4.666666666666667</v>
      </c>
      <c r="W332" s="139">
        <v>4.5</v>
      </c>
      <c r="X332" s="139">
        <v>5</v>
      </c>
      <c r="Y332" s="139">
        <v>5</v>
      </c>
      <c r="Z332" s="139">
        <v>4.5</v>
      </c>
      <c r="AA332" s="139">
        <v>3.5</v>
      </c>
      <c r="AB332" s="139">
        <v>4.5</v>
      </c>
      <c r="AC332" s="139">
        <v>4</v>
      </c>
      <c r="AD332" s="139">
        <v>5</v>
      </c>
      <c r="AE332" s="139">
        <v>4.5</v>
      </c>
      <c r="AF332" s="139">
        <v>4.5</v>
      </c>
      <c r="AG332" s="139">
        <v>3.5</v>
      </c>
      <c r="AH332" s="139">
        <v>4.3</v>
      </c>
      <c r="AI332" s="139">
        <v>4.5</v>
      </c>
      <c r="AJ332" s="106">
        <f t="shared" si="115"/>
        <v>4.4916666666666671</v>
      </c>
      <c r="AK332" s="140">
        <v>19.516914196449932</v>
      </c>
      <c r="AL332" s="139">
        <f>$AJ332-(_xlfn.XLOOKUP($B332,$B$291:$B$325,$AJ$291:$AJ$325,"",0))</f>
        <v>8.3333333333337478E-3</v>
      </c>
    </row>
    <row r="333" spans="1:38" s="170" customFormat="1" x14ac:dyDescent="0.3">
      <c r="A333" s="117">
        <v>2014</v>
      </c>
      <c r="B333" s="169" t="s">
        <v>65</v>
      </c>
      <c r="C333" s="107" t="s">
        <v>59</v>
      </c>
      <c r="D333" s="107" t="s">
        <v>59</v>
      </c>
      <c r="E333" s="107" t="s">
        <v>59</v>
      </c>
      <c r="F333" s="107" t="s">
        <v>59</v>
      </c>
      <c r="G333" s="107" t="s">
        <v>60</v>
      </c>
      <c r="H333" s="107" t="s">
        <v>60</v>
      </c>
      <c r="I333" s="107" t="s">
        <v>60</v>
      </c>
      <c r="J333" s="107" t="s">
        <v>60</v>
      </c>
      <c r="K333" s="107" t="s">
        <v>60</v>
      </c>
      <c r="L333" s="107" t="s">
        <v>60</v>
      </c>
      <c r="M333" s="113" t="s">
        <v>60</v>
      </c>
      <c r="N333" s="141" t="s">
        <v>14</v>
      </c>
      <c r="O333" s="139">
        <v>4.5</v>
      </c>
      <c r="P333" s="139">
        <v>4.5</v>
      </c>
      <c r="Q333" s="139">
        <v>4.5</v>
      </c>
      <c r="R333" s="139">
        <v>4.5</v>
      </c>
      <c r="S333" s="139">
        <v>3.5</v>
      </c>
      <c r="T333" s="139">
        <v>4</v>
      </c>
      <c r="U333" s="139">
        <v>3</v>
      </c>
      <c r="V333" s="139">
        <v>3.5</v>
      </c>
      <c r="W333" s="139">
        <v>4.5</v>
      </c>
      <c r="X333" s="139">
        <v>4.5</v>
      </c>
      <c r="Y333" s="139">
        <v>4.5</v>
      </c>
      <c r="Z333" s="139">
        <v>4</v>
      </c>
      <c r="AA333" s="139">
        <v>4</v>
      </c>
      <c r="AB333" s="139">
        <v>4.3</v>
      </c>
      <c r="AC333" s="139">
        <v>4</v>
      </c>
      <c r="AD333" s="139">
        <v>4</v>
      </c>
      <c r="AE333" s="139">
        <v>4</v>
      </c>
      <c r="AF333" s="139">
        <v>3.5</v>
      </c>
      <c r="AG333" s="139">
        <v>4</v>
      </c>
      <c r="AH333" s="139">
        <v>3.9</v>
      </c>
      <c r="AI333" s="139">
        <v>4.5</v>
      </c>
      <c r="AJ333" s="106">
        <f t="shared" si="115"/>
        <v>4.05</v>
      </c>
      <c r="AK333" s="140">
        <v>16.442848709205126</v>
      </c>
      <c r="AL333" s="139">
        <f>$AJ333-(_xlfn.XLOOKUP($B333,$B$291:$B$325,$AJ$291:$AJ$325,"",0))</f>
        <v>4.1666666666666963E-2</v>
      </c>
    </row>
    <row r="334" spans="1:38" s="170" customFormat="1" x14ac:dyDescent="0.3">
      <c r="A334" s="117">
        <v>2014</v>
      </c>
      <c r="B334" s="169" t="s">
        <v>66</v>
      </c>
      <c r="C334" s="107" t="s">
        <v>67</v>
      </c>
      <c r="D334" s="107" t="s">
        <v>67</v>
      </c>
      <c r="E334" s="107" t="s">
        <v>67</v>
      </c>
      <c r="F334" s="107" t="s">
        <v>67</v>
      </c>
      <c r="G334" s="107" t="s">
        <v>67</v>
      </c>
      <c r="H334" s="107" t="s">
        <v>67</v>
      </c>
      <c r="I334" s="107" t="s">
        <v>67</v>
      </c>
      <c r="J334" s="107" t="s">
        <v>67</v>
      </c>
      <c r="K334" s="107" t="s">
        <v>67</v>
      </c>
      <c r="L334" s="107" t="s">
        <v>67</v>
      </c>
      <c r="M334" s="113" t="s">
        <v>67</v>
      </c>
      <c r="N334" s="141" t="s">
        <v>14</v>
      </c>
      <c r="O334" s="139">
        <v>3.5</v>
      </c>
      <c r="P334" s="139">
        <v>4</v>
      </c>
      <c r="Q334" s="139">
        <v>4.5</v>
      </c>
      <c r="R334" s="139">
        <v>4</v>
      </c>
      <c r="S334" s="139">
        <v>4</v>
      </c>
      <c r="T334" s="139">
        <v>4</v>
      </c>
      <c r="U334" s="139">
        <v>4</v>
      </c>
      <c r="V334" s="139">
        <v>4</v>
      </c>
      <c r="W334" s="139">
        <v>4.5</v>
      </c>
      <c r="X334" s="139">
        <v>5</v>
      </c>
      <c r="Y334" s="139">
        <v>5</v>
      </c>
      <c r="Z334" s="139">
        <v>4</v>
      </c>
      <c r="AA334" s="139">
        <v>5</v>
      </c>
      <c r="AB334" s="139">
        <v>4.7</v>
      </c>
      <c r="AC334" s="139">
        <v>5</v>
      </c>
      <c r="AD334" s="139">
        <v>4.5</v>
      </c>
      <c r="AE334" s="139">
        <v>5</v>
      </c>
      <c r="AF334" s="139">
        <v>5.5</v>
      </c>
      <c r="AG334" s="139">
        <v>5</v>
      </c>
      <c r="AH334" s="139">
        <v>5</v>
      </c>
      <c r="AI334" s="139">
        <v>4.5</v>
      </c>
      <c r="AJ334" s="106">
        <f t="shared" si="115"/>
        <v>4.4249999999999998</v>
      </c>
      <c r="AK334" s="140">
        <v>21.558149773971842</v>
      </c>
      <c r="AL334" s="139">
        <f>$AJ334-(_xlfn.XLOOKUP($B334,$B$291:$B$325,$AJ$291:$AJ$325,"",0))</f>
        <v>-1.6666666666666607E-2</v>
      </c>
    </row>
    <row r="335" spans="1:38" s="170" customFormat="1" x14ac:dyDescent="0.3">
      <c r="A335" s="117">
        <v>2014</v>
      </c>
      <c r="B335" s="169" t="s">
        <v>68</v>
      </c>
      <c r="C335" s="107" t="s">
        <v>67</v>
      </c>
      <c r="D335" s="107" t="s">
        <v>67</v>
      </c>
      <c r="E335" s="107" t="s">
        <v>67</v>
      </c>
      <c r="F335" s="107" t="s">
        <v>67</v>
      </c>
      <c r="G335" s="107" t="s">
        <v>67</v>
      </c>
      <c r="H335" s="107" t="s">
        <v>67</v>
      </c>
      <c r="I335" s="107" t="s">
        <v>67</v>
      </c>
      <c r="J335" s="107" t="s">
        <v>67</v>
      </c>
      <c r="K335" s="107" t="s">
        <v>67</v>
      </c>
      <c r="L335" s="107" t="s">
        <v>67</v>
      </c>
      <c r="M335" s="113" t="s">
        <v>67</v>
      </c>
      <c r="N335" s="107" t="s">
        <v>15</v>
      </c>
      <c r="O335" s="139">
        <v>4.5</v>
      </c>
      <c r="P335" s="139">
        <v>4.5</v>
      </c>
      <c r="Q335" s="139">
        <v>5</v>
      </c>
      <c r="R335" s="139">
        <v>4.666666666666667</v>
      </c>
      <c r="S335" s="139">
        <v>4.5</v>
      </c>
      <c r="T335" s="139">
        <v>4</v>
      </c>
      <c r="U335" s="139">
        <v>4</v>
      </c>
      <c r="V335" s="139">
        <v>4.166666666666667</v>
      </c>
      <c r="W335" s="139">
        <v>4.5</v>
      </c>
      <c r="X335" s="139">
        <v>4</v>
      </c>
      <c r="Y335" s="139">
        <v>4.5</v>
      </c>
      <c r="Z335" s="139">
        <v>3.5</v>
      </c>
      <c r="AA335" s="139">
        <v>3.5</v>
      </c>
      <c r="AB335" s="139">
        <v>4</v>
      </c>
      <c r="AC335" s="139">
        <v>4</v>
      </c>
      <c r="AD335" s="139">
        <v>4.5</v>
      </c>
      <c r="AE335" s="139">
        <v>4</v>
      </c>
      <c r="AF335" s="139">
        <v>4</v>
      </c>
      <c r="AG335" s="139">
        <v>3.5</v>
      </c>
      <c r="AH335" s="139">
        <v>4</v>
      </c>
      <c r="AI335" s="139">
        <v>3.5</v>
      </c>
      <c r="AJ335" s="106">
        <f t="shared" si="115"/>
        <v>4.2083333333333339</v>
      </c>
      <c r="AK335" s="140">
        <v>16.111395496553151</v>
      </c>
      <c r="AL335" s="139">
        <f>$AJ335-(_xlfn.XLOOKUP($B335,$B$291:$B$325,$AJ$291:$AJ$325,"",0))</f>
        <v>9.1666666666666785E-2</v>
      </c>
    </row>
    <row r="336" spans="1:38" s="170" customFormat="1" x14ac:dyDescent="0.3">
      <c r="A336" s="117">
        <v>2014</v>
      </c>
      <c r="B336" s="169" t="s">
        <v>110</v>
      </c>
      <c r="C336" s="107" t="s">
        <v>58</v>
      </c>
      <c r="D336" s="107" t="s">
        <v>58</v>
      </c>
      <c r="E336" s="107" t="s">
        <v>58</v>
      </c>
      <c r="F336" s="107" t="s">
        <v>59</v>
      </c>
      <c r="G336" s="107" t="s">
        <v>60</v>
      </c>
      <c r="H336" s="107" t="s">
        <v>60</v>
      </c>
      <c r="I336" s="107" t="s">
        <v>60</v>
      </c>
      <c r="J336" s="107" t="s">
        <v>61</v>
      </c>
      <c r="K336" s="107" t="s">
        <v>62</v>
      </c>
      <c r="L336" s="107" t="s">
        <v>63</v>
      </c>
      <c r="M336" s="113" t="s">
        <v>63</v>
      </c>
      <c r="N336" s="107" t="s">
        <v>11</v>
      </c>
      <c r="O336" s="139">
        <v>4.5</v>
      </c>
      <c r="P336" s="139">
        <v>4.5</v>
      </c>
      <c r="Q336" s="139">
        <v>5</v>
      </c>
      <c r="R336" s="139">
        <v>4.666666666666667</v>
      </c>
      <c r="S336" s="139">
        <v>6</v>
      </c>
      <c r="T336" s="139">
        <v>4</v>
      </c>
      <c r="U336" s="139">
        <v>5.5</v>
      </c>
      <c r="V336" s="139">
        <v>5.166666666666667</v>
      </c>
      <c r="W336" s="139">
        <v>4.5</v>
      </c>
      <c r="X336" s="139">
        <v>4.5</v>
      </c>
      <c r="Y336" s="139">
        <v>5.5</v>
      </c>
      <c r="Z336" s="139">
        <v>4.5</v>
      </c>
      <c r="AA336" s="139">
        <v>3</v>
      </c>
      <c r="AB336" s="139">
        <v>4.4000000000000004</v>
      </c>
      <c r="AC336" s="139">
        <v>4.5</v>
      </c>
      <c r="AD336" s="139">
        <v>5</v>
      </c>
      <c r="AE336" s="139">
        <v>5.5</v>
      </c>
      <c r="AF336" s="139">
        <v>4.5</v>
      </c>
      <c r="AG336" s="139">
        <v>4</v>
      </c>
      <c r="AH336" s="139">
        <v>4.7</v>
      </c>
      <c r="AI336" s="139">
        <v>4</v>
      </c>
      <c r="AJ336" s="106">
        <f t="shared" si="115"/>
        <v>4.7333333333333334</v>
      </c>
      <c r="AK336" s="140">
        <v>21.185836252058497</v>
      </c>
      <c r="AL336" s="139">
        <f>$AJ336-(_xlfn.XLOOKUP($B336,$B$291:$B$325,$AJ$291:$AJ$325,"",0))</f>
        <v>9.1666666666665897E-2</v>
      </c>
    </row>
    <row r="337" spans="1:38" s="170" customFormat="1" x14ac:dyDescent="0.3">
      <c r="A337" s="117">
        <v>2014</v>
      </c>
      <c r="B337" s="169" t="s">
        <v>76</v>
      </c>
      <c r="C337" s="107" t="s">
        <v>67</v>
      </c>
      <c r="D337" s="107" t="s">
        <v>67</v>
      </c>
      <c r="E337" s="107" t="s">
        <v>67</v>
      </c>
      <c r="F337" s="107" t="s">
        <v>67</v>
      </c>
      <c r="G337" s="107" t="s">
        <v>67</v>
      </c>
      <c r="H337" s="107" t="s">
        <v>67</v>
      </c>
      <c r="I337" s="107" t="s">
        <v>67</v>
      </c>
      <c r="J337" s="107" t="s">
        <v>67</v>
      </c>
      <c r="K337" s="107" t="s">
        <v>67</v>
      </c>
      <c r="L337" s="107" t="s">
        <v>67</v>
      </c>
      <c r="M337" s="113" t="s">
        <v>67</v>
      </c>
      <c r="N337" s="113" t="s">
        <v>13</v>
      </c>
      <c r="O337" s="139">
        <v>3</v>
      </c>
      <c r="P337" s="139">
        <v>3.5</v>
      </c>
      <c r="Q337" s="139">
        <v>3.5</v>
      </c>
      <c r="R337" s="139">
        <v>3.3333333333333335</v>
      </c>
      <c r="S337" s="139">
        <v>3</v>
      </c>
      <c r="T337" s="139">
        <v>2.5</v>
      </c>
      <c r="U337" s="139">
        <v>2.5</v>
      </c>
      <c r="V337" s="139">
        <v>2.6666666666666665</v>
      </c>
      <c r="W337" s="139">
        <v>3</v>
      </c>
      <c r="X337" s="139">
        <v>3</v>
      </c>
      <c r="Y337" s="139">
        <v>3.5</v>
      </c>
      <c r="Z337" s="139">
        <v>3.5</v>
      </c>
      <c r="AA337" s="139">
        <v>3</v>
      </c>
      <c r="AB337" s="139">
        <v>3.2</v>
      </c>
      <c r="AC337" s="139">
        <v>3.5</v>
      </c>
      <c r="AD337" s="139">
        <v>2.5</v>
      </c>
      <c r="AE337" s="139">
        <v>3</v>
      </c>
      <c r="AF337" s="139">
        <v>3</v>
      </c>
      <c r="AG337" s="139">
        <v>3</v>
      </c>
      <c r="AH337" s="139">
        <v>3</v>
      </c>
      <c r="AI337" s="139">
        <v>3</v>
      </c>
      <c r="AJ337" s="106">
        <f t="shared" si="115"/>
        <v>3.05</v>
      </c>
      <c r="AK337" s="140">
        <v>9.1395377705683547</v>
      </c>
      <c r="AL337" s="139">
        <f>$AJ337-(_xlfn.XLOOKUP($B337,$B$291:$B$325,$AJ$291:$AJ$325,"",0))</f>
        <v>6.6666666666665986E-2</v>
      </c>
    </row>
    <row r="338" spans="1:38" s="170" customFormat="1" x14ac:dyDescent="0.3">
      <c r="A338" s="117">
        <v>2014</v>
      </c>
      <c r="B338" s="169" t="s">
        <v>77</v>
      </c>
      <c r="C338" s="107" t="s">
        <v>67</v>
      </c>
      <c r="D338" s="107" t="s">
        <v>67</v>
      </c>
      <c r="E338" s="107" t="s">
        <v>67</v>
      </c>
      <c r="F338" s="107" t="s">
        <v>67</v>
      </c>
      <c r="G338" s="107" t="s">
        <v>67</v>
      </c>
      <c r="H338" s="107" t="s">
        <v>67</v>
      </c>
      <c r="I338" s="107" t="s">
        <v>67</v>
      </c>
      <c r="J338" s="107" t="s">
        <v>67</v>
      </c>
      <c r="K338" s="107" t="s">
        <v>67</v>
      </c>
      <c r="L338" s="107" t="s">
        <v>67</v>
      </c>
      <c r="M338" s="113" t="s">
        <v>67</v>
      </c>
      <c r="N338" s="107" t="s">
        <v>11</v>
      </c>
      <c r="O338" s="139">
        <v>4</v>
      </c>
      <c r="P338" s="139">
        <v>4</v>
      </c>
      <c r="Q338" s="139">
        <v>4.5</v>
      </c>
      <c r="R338" s="139">
        <v>4.166666666666667</v>
      </c>
      <c r="S338" s="139">
        <v>5</v>
      </c>
      <c r="T338" s="139">
        <v>4</v>
      </c>
      <c r="U338" s="139">
        <v>4</v>
      </c>
      <c r="V338" s="139">
        <v>4.333333333333333</v>
      </c>
      <c r="W338" s="139">
        <v>4.5</v>
      </c>
      <c r="X338" s="139">
        <v>4</v>
      </c>
      <c r="Y338" s="139">
        <v>5</v>
      </c>
      <c r="Z338" s="139">
        <v>5</v>
      </c>
      <c r="AA338" s="139">
        <v>3.5</v>
      </c>
      <c r="AB338" s="139">
        <v>4.4000000000000004</v>
      </c>
      <c r="AC338" s="139">
        <v>3.5</v>
      </c>
      <c r="AD338" s="139">
        <v>3.5</v>
      </c>
      <c r="AE338" s="139">
        <v>4</v>
      </c>
      <c r="AF338" s="139">
        <v>4</v>
      </c>
      <c r="AG338" s="139">
        <v>4</v>
      </c>
      <c r="AH338" s="139">
        <v>3.8</v>
      </c>
      <c r="AI338" s="139">
        <v>4</v>
      </c>
      <c r="AJ338" s="106">
        <f t="shared" si="115"/>
        <v>4.1749999999999998</v>
      </c>
      <c r="AK338" s="140">
        <v>15.989302277375559</v>
      </c>
      <c r="AL338" s="139">
        <f>$AJ338-(_xlfn.XLOOKUP($B338,$B$291:$B$325,$AJ$291:$AJ$325,"",0))</f>
        <v>-1.6666666666666607E-2</v>
      </c>
    </row>
    <row r="339" spans="1:38" s="170" customFormat="1" x14ac:dyDescent="0.3">
      <c r="A339" s="117">
        <v>2014</v>
      </c>
      <c r="B339" s="169" t="s">
        <v>223</v>
      </c>
      <c r="C339" s="107" t="s">
        <v>67</v>
      </c>
      <c r="D339" s="107" t="s">
        <v>67</v>
      </c>
      <c r="E339" s="107" t="s">
        <v>67</v>
      </c>
      <c r="F339" s="107" t="s">
        <v>67</v>
      </c>
      <c r="G339" s="107" t="s">
        <v>67</v>
      </c>
      <c r="H339" s="107" t="s">
        <v>67</v>
      </c>
      <c r="I339" s="107" t="s">
        <v>67</v>
      </c>
      <c r="J339" s="107" t="s">
        <v>67</v>
      </c>
      <c r="K339" s="107" t="s">
        <v>67</v>
      </c>
      <c r="L339" s="107" t="s">
        <v>67</v>
      </c>
      <c r="M339" s="113" t="s">
        <v>67</v>
      </c>
      <c r="N339" s="107" t="s">
        <v>15</v>
      </c>
      <c r="O339" s="139">
        <v>4</v>
      </c>
      <c r="P339" s="139">
        <v>4</v>
      </c>
      <c r="Q339" s="139">
        <v>4</v>
      </c>
      <c r="R339" s="139">
        <v>4</v>
      </c>
      <c r="S339" s="139">
        <v>4.5</v>
      </c>
      <c r="T339" s="139">
        <v>3.5</v>
      </c>
      <c r="U339" s="139">
        <v>3.5</v>
      </c>
      <c r="V339" s="139">
        <v>3.8333333333333335</v>
      </c>
      <c r="W339" s="139">
        <v>4</v>
      </c>
      <c r="X339" s="139">
        <v>4.5</v>
      </c>
      <c r="Y339" s="139">
        <v>4.5</v>
      </c>
      <c r="Z339" s="139">
        <v>3.5</v>
      </c>
      <c r="AA339" s="139">
        <v>4</v>
      </c>
      <c r="AB339" s="139">
        <v>4.0999999999999996</v>
      </c>
      <c r="AC339" s="139">
        <v>3.5</v>
      </c>
      <c r="AD339" s="139">
        <v>4</v>
      </c>
      <c r="AE339" s="139">
        <v>4</v>
      </c>
      <c r="AF339" s="139">
        <v>4.5</v>
      </c>
      <c r="AG339" s="139">
        <v>3.5</v>
      </c>
      <c r="AH339" s="139">
        <v>3.9</v>
      </c>
      <c r="AI339" s="139">
        <v>4</v>
      </c>
      <c r="AJ339" s="106">
        <f t="shared" si="115"/>
        <v>3.9583333333333335</v>
      </c>
      <c r="AK339" s="140">
        <v>15.539282655679738</v>
      </c>
      <c r="AL339" s="139">
        <f>$AJ339-(_xlfn.XLOOKUP($B339,$B$291:$B$325,$AJ$291:$AJ$325,"",0))</f>
        <v>-4.1666666666666519E-2</v>
      </c>
    </row>
    <row r="340" spans="1:38" s="170" customFormat="1" x14ac:dyDescent="0.3">
      <c r="A340" s="117">
        <v>2014</v>
      </c>
      <c r="B340" s="169" t="s">
        <v>79</v>
      </c>
      <c r="C340" s="107" t="s">
        <v>67</v>
      </c>
      <c r="D340" s="107" t="s">
        <v>67</v>
      </c>
      <c r="E340" s="107" t="s">
        <v>67</v>
      </c>
      <c r="F340" s="107" t="s">
        <v>67</v>
      </c>
      <c r="G340" s="107" t="s">
        <v>67</v>
      </c>
      <c r="H340" s="107" t="s">
        <v>67</v>
      </c>
      <c r="I340" s="107" t="s">
        <v>67</v>
      </c>
      <c r="J340" s="107" t="s">
        <v>67</v>
      </c>
      <c r="K340" s="107" t="s">
        <v>67</v>
      </c>
      <c r="L340" s="107" t="s">
        <v>67</v>
      </c>
      <c r="M340" s="113" t="s">
        <v>67</v>
      </c>
      <c r="N340" s="141" t="s">
        <v>14</v>
      </c>
      <c r="O340" s="139">
        <v>3.5</v>
      </c>
      <c r="P340" s="139">
        <v>3.5</v>
      </c>
      <c r="Q340" s="139">
        <v>3</v>
      </c>
      <c r="R340" s="139">
        <v>3.3333333333333335</v>
      </c>
      <c r="S340" s="139">
        <v>4.5</v>
      </c>
      <c r="T340" s="139">
        <v>3</v>
      </c>
      <c r="U340" s="139">
        <v>4</v>
      </c>
      <c r="V340" s="139">
        <v>3.8333333333333335</v>
      </c>
      <c r="W340" s="139">
        <v>4</v>
      </c>
      <c r="X340" s="139">
        <v>4.5</v>
      </c>
      <c r="Y340" s="139">
        <v>5</v>
      </c>
      <c r="Z340" s="139">
        <v>4.5</v>
      </c>
      <c r="AA340" s="139">
        <v>4</v>
      </c>
      <c r="AB340" s="139">
        <v>4.4000000000000004</v>
      </c>
      <c r="AC340" s="139">
        <v>4</v>
      </c>
      <c r="AD340" s="139">
        <v>3</v>
      </c>
      <c r="AE340" s="139">
        <v>4.5</v>
      </c>
      <c r="AF340" s="139">
        <v>4</v>
      </c>
      <c r="AG340" s="139">
        <v>3</v>
      </c>
      <c r="AH340" s="139">
        <v>3.7</v>
      </c>
      <c r="AI340" s="139">
        <v>4</v>
      </c>
      <c r="AJ340" s="106">
        <f t="shared" si="115"/>
        <v>3.8166666666666664</v>
      </c>
      <c r="AK340" s="140">
        <v>14.423830069213736</v>
      </c>
      <c r="AL340" s="139">
        <f>$AJ340-(_xlfn.XLOOKUP($B340,$B$291:$B$325,$AJ$291:$AJ$325,"",0))</f>
        <v>7.4999999999999734E-2</v>
      </c>
    </row>
    <row r="341" spans="1:38" s="170" customFormat="1" x14ac:dyDescent="0.3">
      <c r="A341" s="117">
        <v>2014</v>
      </c>
      <c r="B341" s="169" t="s">
        <v>80</v>
      </c>
      <c r="C341" s="107" t="s">
        <v>59</v>
      </c>
      <c r="D341" s="107" t="s">
        <v>59</v>
      </c>
      <c r="E341" s="107" t="s">
        <v>59</v>
      </c>
      <c r="F341" s="107" t="s">
        <v>59</v>
      </c>
      <c r="G341" s="107" t="s">
        <v>60</v>
      </c>
      <c r="H341" s="107" t="s">
        <v>60</v>
      </c>
      <c r="I341" s="107" t="s">
        <v>67</v>
      </c>
      <c r="J341" s="107" t="s">
        <v>67</v>
      </c>
      <c r="K341" s="107" t="s">
        <v>67</v>
      </c>
      <c r="L341" s="107" t="s">
        <v>67</v>
      </c>
      <c r="M341" s="113" t="s">
        <v>67</v>
      </c>
      <c r="N341" s="113" t="s">
        <v>13</v>
      </c>
      <c r="O341" s="139">
        <v>3</v>
      </c>
      <c r="P341" s="139">
        <v>2.5</v>
      </c>
      <c r="Q341" s="139">
        <v>2.5</v>
      </c>
      <c r="R341" s="139">
        <v>2.6666666666666665</v>
      </c>
      <c r="S341" s="139">
        <v>3</v>
      </c>
      <c r="T341" s="139">
        <v>3</v>
      </c>
      <c r="U341" s="139">
        <v>2.5</v>
      </c>
      <c r="V341" s="139">
        <v>2.8333333333333335</v>
      </c>
      <c r="W341" s="139">
        <v>3</v>
      </c>
      <c r="X341" s="139">
        <v>2.5</v>
      </c>
      <c r="Y341" s="139">
        <v>3</v>
      </c>
      <c r="Z341" s="139">
        <v>3</v>
      </c>
      <c r="AA341" s="139">
        <v>3.5</v>
      </c>
      <c r="AB341" s="139">
        <v>3</v>
      </c>
      <c r="AC341" s="139">
        <v>4</v>
      </c>
      <c r="AD341" s="139">
        <v>3</v>
      </c>
      <c r="AE341" s="139">
        <v>3</v>
      </c>
      <c r="AF341" s="139">
        <v>2.5</v>
      </c>
      <c r="AG341" s="139">
        <v>3</v>
      </c>
      <c r="AH341" s="139">
        <v>3.1</v>
      </c>
      <c r="AI341" s="139">
        <v>4</v>
      </c>
      <c r="AJ341" s="106">
        <f t="shared" si="115"/>
        <v>2.9</v>
      </c>
      <c r="AK341" s="140">
        <v>9.7406527436111787</v>
      </c>
      <c r="AL341" s="139">
        <f>$AJ341-(_xlfn.XLOOKUP($B341,$B$291:$B$325,$AJ$291:$AJ$325,"",0))</f>
        <v>-6.6666666666666874E-2</v>
      </c>
    </row>
    <row r="342" spans="1:38" s="170" customFormat="1" x14ac:dyDescent="0.3">
      <c r="A342" s="117">
        <v>2014</v>
      </c>
      <c r="B342" s="169" t="s">
        <v>224</v>
      </c>
      <c r="C342" s="107" t="s">
        <v>59</v>
      </c>
      <c r="D342" s="107" t="s">
        <v>59</v>
      </c>
      <c r="E342" s="107" t="s">
        <v>59</v>
      </c>
      <c r="F342" s="107" t="s">
        <v>59</v>
      </c>
      <c r="G342" s="107" t="s">
        <v>60</v>
      </c>
      <c r="H342" s="107" t="s">
        <v>60</v>
      </c>
      <c r="I342" s="107" t="s">
        <v>60</v>
      </c>
      <c r="J342" s="107" t="s">
        <v>67</v>
      </c>
      <c r="K342" s="107" t="s">
        <v>67</v>
      </c>
      <c r="L342" s="107" t="s">
        <v>67</v>
      </c>
      <c r="M342" s="113" t="s">
        <v>67</v>
      </c>
      <c r="N342" s="113" t="s">
        <v>13</v>
      </c>
      <c r="O342" s="139">
        <v>3</v>
      </c>
      <c r="P342" s="139">
        <v>2.5</v>
      </c>
      <c r="Q342" s="139">
        <v>2.5</v>
      </c>
      <c r="R342" s="139">
        <v>2.6666666666666665</v>
      </c>
      <c r="S342" s="139">
        <v>4</v>
      </c>
      <c r="T342" s="139">
        <v>3.5</v>
      </c>
      <c r="U342" s="139">
        <v>2.5</v>
      </c>
      <c r="V342" s="139">
        <v>3.3333333333333335</v>
      </c>
      <c r="W342" s="139">
        <v>3</v>
      </c>
      <c r="X342" s="139">
        <v>2.5</v>
      </c>
      <c r="Y342" s="139">
        <v>2.5</v>
      </c>
      <c r="Z342" s="139">
        <v>3</v>
      </c>
      <c r="AA342" s="139">
        <v>3</v>
      </c>
      <c r="AB342" s="139">
        <v>2.8</v>
      </c>
      <c r="AC342" s="139">
        <v>3</v>
      </c>
      <c r="AD342" s="139">
        <v>3</v>
      </c>
      <c r="AE342" s="139">
        <v>3</v>
      </c>
      <c r="AF342" s="139">
        <v>2.5</v>
      </c>
      <c r="AG342" s="139">
        <v>3.5</v>
      </c>
      <c r="AH342" s="139">
        <v>3</v>
      </c>
      <c r="AI342" s="139">
        <v>3</v>
      </c>
      <c r="AJ342" s="106">
        <f t="shared" si="115"/>
        <v>2.95</v>
      </c>
      <c r="AK342" s="140">
        <v>8.859528781229228</v>
      </c>
      <c r="AL342" s="139">
        <f>$AJ342-(_xlfn.XLOOKUP($B342,$B$291:$B$325,$AJ$291:$AJ$325,"",0))</f>
        <v>6.6666666666665986E-2</v>
      </c>
    </row>
    <row r="343" spans="1:38" s="170" customFormat="1" x14ac:dyDescent="0.3">
      <c r="A343" s="117">
        <v>2014</v>
      </c>
      <c r="B343" s="169" t="s">
        <v>82</v>
      </c>
      <c r="C343" s="107" t="s">
        <v>67</v>
      </c>
      <c r="D343" s="107" t="s">
        <v>67</v>
      </c>
      <c r="E343" s="107" t="s">
        <v>67</v>
      </c>
      <c r="F343" s="107" t="s">
        <v>67</v>
      </c>
      <c r="G343" s="107" t="s">
        <v>67</v>
      </c>
      <c r="H343" s="107" t="s">
        <v>60</v>
      </c>
      <c r="I343" s="107" t="s">
        <v>60</v>
      </c>
      <c r="J343" s="107" t="s">
        <v>60</v>
      </c>
      <c r="K343" s="107" t="s">
        <v>60</v>
      </c>
      <c r="L343" s="107" t="s">
        <v>60</v>
      </c>
      <c r="M343" s="113" t="s">
        <v>60</v>
      </c>
      <c r="N343" s="107" t="s">
        <v>12</v>
      </c>
      <c r="O343" s="139">
        <v>3</v>
      </c>
      <c r="P343" s="139">
        <v>3</v>
      </c>
      <c r="Q343" s="139">
        <v>4</v>
      </c>
      <c r="R343" s="139">
        <v>3.3333333333333335</v>
      </c>
      <c r="S343" s="139">
        <v>4.5</v>
      </c>
      <c r="T343" s="139">
        <v>3.5</v>
      </c>
      <c r="U343" s="139">
        <v>4.5</v>
      </c>
      <c r="V343" s="139">
        <v>4.166666666666667</v>
      </c>
      <c r="W343" s="139">
        <v>4.5</v>
      </c>
      <c r="X343" s="139">
        <v>4</v>
      </c>
      <c r="Y343" s="139">
        <v>4.5</v>
      </c>
      <c r="Z343" s="139">
        <v>4.5</v>
      </c>
      <c r="AA343" s="139">
        <v>3.5</v>
      </c>
      <c r="AB343" s="139">
        <v>4.2</v>
      </c>
      <c r="AC343" s="139">
        <v>4</v>
      </c>
      <c r="AD343" s="139">
        <v>4</v>
      </c>
      <c r="AE343" s="139">
        <v>4.5</v>
      </c>
      <c r="AF343" s="139">
        <v>4</v>
      </c>
      <c r="AG343" s="139">
        <v>4</v>
      </c>
      <c r="AH343" s="139">
        <v>4.0999999999999996</v>
      </c>
      <c r="AI343" s="139">
        <v>3.5</v>
      </c>
      <c r="AJ343" s="106">
        <f t="shared" si="115"/>
        <v>3.9499999999999997</v>
      </c>
      <c r="AK343" s="140">
        <v>15.479235048264293</v>
      </c>
      <c r="AL343" s="139">
        <f>$AJ343-(_xlfn.XLOOKUP($B343,$B$291:$B$325,$AJ$291:$AJ$325,"",0))</f>
        <v>-5.8333333333333126E-2</v>
      </c>
    </row>
    <row r="344" spans="1:38" s="170" customFormat="1" x14ac:dyDescent="0.3">
      <c r="A344" s="117">
        <v>2014</v>
      </c>
      <c r="B344" s="169" t="s">
        <v>112</v>
      </c>
      <c r="C344" s="107" t="s">
        <v>67</v>
      </c>
      <c r="D344" s="107" t="s">
        <v>67</v>
      </c>
      <c r="E344" s="107" t="s">
        <v>67</v>
      </c>
      <c r="F344" s="107" t="s">
        <v>67</v>
      </c>
      <c r="G344" s="107" t="s">
        <v>67</v>
      </c>
      <c r="H344" s="107" t="s">
        <v>67</v>
      </c>
      <c r="I344" s="107" t="s">
        <v>67</v>
      </c>
      <c r="J344" s="107" t="s">
        <v>67</v>
      </c>
      <c r="K344" s="107" t="s">
        <v>67</v>
      </c>
      <c r="L344" s="107" t="s">
        <v>67</v>
      </c>
      <c r="M344" s="113" t="s">
        <v>67</v>
      </c>
      <c r="N344" s="107" t="s">
        <v>15</v>
      </c>
      <c r="O344" s="139">
        <v>3.5</v>
      </c>
      <c r="P344" s="139">
        <v>3.5</v>
      </c>
      <c r="Q344" s="139">
        <v>4</v>
      </c>
      <c r="R344" s="139">
        <v>3.6666666666666665</v>
      </c>
      <c r="S344" s="139">
        <v>3</v>
      </c>
      <c r="T344" s="139">
        <v>2.5</v>
      </c>
      <c r="U344" s="139">
        <v>2.5</v>
      </c>
      <c r="V344" s="139">
        <v>2.6666666666666665</v>
      </c>
      <c r="W344" s="139">
        <v>3.5</v>
      </c>
      <c r="X344" s="139">
        <v>3.5</v>
      </c>
      <c r="Y344" s="139">
        <v>3.5</v>
      </c>
      <c r="Z344" s="139">
        <v>3</v>
      </c>
      <c r="AA344" s="139">
        <v>2.5</v>
      </c>
      <c r="AB344" s="139">
        <v>3.2</v>
      </c>
      <c r="AC344" s="139">
        <v>3</v>
      </c>
      <c r="AD344" s="139">
        <v>3</v>
      </c>
      <c r="AE344" s="139">
        <v>3</v>
      </c>
      <c r="AF344" s="139">
        <v>3</v>
      </c>
      <c r="AG344" s="139">
        <v>3</v>
      </c>
      <c r="AH344" s="139">
        <v>3</v>
      </c>
      <c r="AI344" s="139">
        <v>4</v>
      </c>
      <c r="AJ344" s="106">
        <f t="shared" si="115"/>
        <v>3.1333333333333333</v>
      </c>
      <c r="AK344" s="140">
        <v>10.214702411528457</v>
      </c>
      <c r="AL344" s="139" t="e">
        <f>$AJ344-(_xlfn.XLOOKUP($B344,$B$291:$B$325,$AJ$291:$AJ$325,"",0))</f>
        <v>#VALUE!</v>
      </c>
    </row>
    <row r="345" spans="1:38" s="170" customFormat="1" x14ac:dyDescent="0.3">
      <c r="A345" s="117">
        <v>2014</v>
      </c>
      <c r="B345" s="169" t="s">
        <v>83</v>
      </c>
      <c r="C345" s="107" t="s">
        <v>71</v>
      </c>
      <c r="D345" s="107" t="s">
        <v>71</v>
      </c>
      <c r="E345" s="107" t="s">
        <v>71</v>
      </c>
      <c r="F345" s="107" t="s">
        <v>71</v>
      </c>
      <c r="G345" s="107" t="s">
        <v>67</v>
      </c>
      <c r="H345" s="107" t="s">
        <v>67</v>
      </c>
      <c r="I345" s="107" t="s">
        <v>67</v>
      </c>
      <c r="J345" s="107" t="s">
        <v>67</v>
      </c>
      <c r="K345" s="107" t="s">
        <v>67</v>
      </c>
      <c r="L345" s="107" t="s">
        <v>67</v>
      </c>
      <c r="M345" s="113" t="s">
        <v>67</v>
      </c>
      <c r="N345" s="113" t="s">
        <v>13</v>
      </c>
      <c r="O345" s="139">
        <v>3</v>
      </c>
      <c r="P345" s="139">
        <v>3</v>
      </c>
      <c r="Q345" s="139">
        <v>2</v>
      </c>
      <c r="R345" s="139">
        <v>2.6666666666666665</v>
      </c>
      <c r="S345" s="139">
        <v>3.5</v>
      </c>
      <c r="T345" s="139">
        <v>1</v>
      </c>
      <c r="U345" s="139">
        <v>2</v>
      </c>
      <c r="V345" s="139">
        <v>2.1666666666666665</v>
      </c>
      <c r="W345" s="139">
        <v>3</v>
      </c>
      <c r="X345" s="139">
        <v>3</v>
      </c>
      <c r="Y345" s="139">
        <v>3</v>
      </c>
      <c r="Z345" s="139">
        <v>3.5</v>
      </c>
      <c r="AA345" s="139">
        <v>2.5</v>
      </c>
      <c r="AB345" s="139">
        <v>3</v>
      </c>
      <c r="AC345" s="139">
        <v>2.5</v>
      </c>
      <c r="AD345" s="139">
        <v>4</v>
      </c>
      <c r="AE345" s="139">
        <v>3</v>
      </c>
      <c r="AF345" s="139">
        <v>3</v>
      </c>
      <c r="AG345" s="139">
        <v>3</v>
      </c>
      <c r="AH345" s="139">
        <v>3.1</v>
      </c>
      <c r="AI345" s="139">
        <v>4</v>
      </c>
      <c r="AJ345" s="106">
        <f t="shared" si="115"/>
        <v>2.7333333333333334</v>
      </c>
      <c r="AK345" s="140">
        <v>9.1993562657869976</v>
      </c>
      <c r="AL345" s="139">
        <f>$AJ345-(_xlfn.XLOOKUP($B345,$B$291:$B$325,$AJ$291:$AJ$325,"",0))</f>
        <v>-4.1666666666666519E-2</v>
      </c>
    </row>
    <row r="346" spans="1:38" s="170" customFormat="1" x14ac:dyDescent="0.3">
      <c r="A346" s="117">
        <v>2014</v>
      </c>
      <c r="B346" s="169" t="s">
        <v>84</v>
      </c>
      <c r="C346" s="107" t="s">
        <v>67</v>
      </c>
      <c r="D346" s="107" t="s">
        <v>67</v>
      </c>
      <c r="E346" s="107" t="s">
        <v>67</v>
      </c>
      <c r="F346" s="107" t="s">
        <v>67</v>
      </c>
      <c r="G346" s="107" t="s">
        <v>67</v>
      </c>
      <c r="H346" s="107" t="s">
        <v>67</v>
      </c>
      <c r="I346" s="107" t="s">
        <v>67</v>
      </c>
      <c r="J346" s="107" t="s">
        <v>67</v>
      </c>
      <c r="K346" s="107" t="s">
        <v>67</v>
      </c>
      <c r="L346" s="107" t="s">
        <v>67</v>
      </c>
      <c r="M346" s="113" t="s">
        <v>67</v>
      </c>
      <c r="N346" s="141" t="s">
        <v>14</v>
      </c>
      <c r="O346" s="139">
        <v>4.5</v>
      </c>
      <c r="P346" s="139">
        <v>3.5</v>
      </c>
      <c r="Q346" s="139">
        <v>4</v>
      </c>
      <c r="R346" s="139">
        <v>4</v>
      </c>
      <c r="S346" s="139">
        <v>4.5</v>
      </c>
      <c r="T346" s="139">
        <v>4</v>
      </c>
      <c r="U346" s="139">
        <v>4</v>
      </c>
      <c r="V346" s="139">
        <v>4.166666666666667</v>
      </c>
      <c r="W346" s="139">
        <v>4</v>
      </c>
      <c r="X346" s="139">
        <v>4</v>
      </c>
      <c r="Y346" s="139">
        <v>4.5</v>
      </c>
      <c r="Z346" s="139">
        <v>4</v>
      </c>
      <c r="AA346" s="139">
        <v>4</v>
      </c>
      <c r="AB346" s="139">
        <v>4.0999999999999996</v>
      </c>
      <c r="AC346" s="139">
        <v>3.5</v>
      </c>
      <c r="AD346" s="139">
        <v>4</v>
      </c>
      <c r="AE346" s="139">
        <v>5</v>
      </c>
      <c r="AF346" s="139">
        <v>3.5</v>
      </c>
      <c r="AG346" s="139">
        <v>3.5</v>
      </c>
      <c r="AH346" s="139">
        <v>3.9</v>
      </c>
      <c r="AI346" s="139">
        <v>4.5</v>
      </c>
      <c r="AJ346" s="106">
        <f t="shared" si="115"/>
        <v>4.041666666666667</v>
      </c>
      <c r="AK346" s="140">
        <v>16.411643618530313</v>
      </c>
      <c r="AL346" s="139">
        <f>$AJ346-(_xlfn.XLOOKUP($B346,$B$291:$B$325,$AJ$291:$AJ$325,"",0))</f>
        <v>6.6666666666667318E-2</v>
      </c>
    </row>
    <row r="347" spans="1:38" s="170" customFormat="1" x14ac:dyDescent="0.3">
      <c r="A347" s="117">
        <v>2014</v>
      </c>
      <c r="B347" s="169" t="s">
        <v>85</v>
      </c>
      <c r="C347" s="107" t="s">
        <v>59</v>
      </c>
      <c r="D347" s="107" t="s">
        <v>59</v>
      </c>
      <c r="E347" s="107" t="s">
        <v>59</v>
      </c>
      <c r="F347" s="107" t="s">
        <v>59</v>
      </c>
      <c r="G347" s="107" t="s">
        <v>60</v>
      </c>
      <c r="H347" s="107" t="s">
        <v>60</v>
      </c>
      <c r="I347" s="107" t="s">
        <v>60</v>
      </c>
      <c r="J347" s="107" t="s">
        <v>60</v>
      </c>
      <c r="K347" s="107" t="s">
        <v>60</v>
      </c>
      <c r="L347" s="107" t="s">
        <v>60</v>
      </c>
      <c r="M347" s="113" t="s">
        <v>60</v>
      </c>
      <c r="N347" s="107" t="s">
        <v>11</v>
      </c>
      <c r="O347" s="139">
        <v>4</v>
      </c>
      <c r="P347" s="139">
        <v>4</v>
      </c>
      <c r="Q347" s="139">
        <v>4</v>
      </c>
      <c r="R347" s="139">
        <v>4</v>
      </c>
      <c r="S347" s="139">
        <v>4</v>
      </c>
      <c r="T347" s="139">
        <v>4</v>
      </c>
      <c r="U347" s="139">
        <v>4</v>
      </c>
      <c r="V347" s="139">
        <v>4</v>
      </c>
      <c r="W347" s="139">
        <v>2.5</v>
      </c>
      <c r="X347" s="139">
        <v>4</v>
      </c>
      <c r="Y347" s="139">
        <v>3.5</v>
      </c>
      <c r="Z347" s="139">
        <v>3.5</v>
      </c>
      <c r="AA347" s="139">
        <v>3.5</v>
      </c>
      <c r="AB347" s="139">
        <v>3.4</v>
      </c>
      <c r="AC347" s="139">
        <v>3</v>
      </c>
      <c r="AD347" s="139">
        <v>4.5</v>
      </c>
      <c r="AE347" s="139">
        <v>3.5</v>
      </c>
      <c r="AF347" s="139">
        <v>3.5</v>
      </c>
      <c r="AG347" s="139">
        <v>3.5</v>
      </c>
      <c r="AH347" s="139">
        <v>3.6</v>
      </c>
      <c r="AI347" s="139">
        <v>4</v>
      </c>
      <c r="AJ347" s="106">
        <f t="shared" si="115"/>
        <v>3.75</v>
      </c>
      <c r="AK347" s="140">
        <v>13.892135664778296</v>
      </c>
      <c r="AL347" s="139">
        <f>$AJ347-(_xlfn.XLOOKUP($B347,$B$291:$B$325,$AJ$291:$AJ$325,"",0))</f>
        <v>8.3333333333333481E-2</v>
      </c>
    </row>
    <row r="348" spans="1:38" s="170" customFormat="1" x14ac:dyDescent="0.3">
      <c r="A348" s="117">
        <v>2014</v>
      </c>
      <c r="B348" s="169" t="s">
        <v>86</v>
      </c>
      <c r="C348" s="107" t="s">
        <v>58</v>
      </c>
      <c r="D348" s="107" t="s">
        <v>71</v>
      </c>
      <c r="E348" s="107" t="s">
        <v>71</v>
      </c>
      <c r="F348" s="107" t="s">
        <v>71</v>
      </c>
      <c r="G348" s="107" t="s">
        <v>60</v>
      </c>
      <c r="H348" s="107" t="s">
        <v>60</v>
      </c>
      <c r="I348" s="107" t="s">
        <v>60</v>
      </c>
      <c r="J348" s="107" t="s">
        <v>60</v>
      </c>
      <c r="K348" s="107" t="s">
        <v>60</v>
      </c>
      <c r="L348" s="107" t="s">
        <v>60</v>
      </c>
      <c r="M348" s="113" t="s">
        <v>60</v>
      </c>
      <c r="N348" s="113" t="s">
        <v>13</v>
      </c>
      <c r="O348" s="139">
        <v>3.5</v>
      </c>
      <c r="P348" s="139">
        <v>2.5</v>
      </c>
      <c r="Q348" s="139">
        <v>4</v>
      </c>
      <c r="R348" s="139">
        <v>3.3333333333333335</v>
      </c>
      <c r="S348" s="139">
        <v>4</v>
      </c>
      <c r="T348" s="139">
        <v>3.5</v>
      </c>
      <c r="U348" s="139">
        <v>2.5</v>
      </c>
      <c r="V348" s="139">
        <v>3.3333333333333335</v>
      </c>
      <c r="W348" s="139">
        <v>3</v>
      </c>
      <c r="X348" s="139">
        <v>3</v>
      </c>
      <c r="Y348" s="139">
        <v>4.5</v>
      </c>
      <c r="Z348" s="139">
        <v>3.5</v>
      </c>
      <c r="AA348" s="139">
        <v>4</v>
      </c>
      <c r="AB348" s="139">
        <v>3.6</v>
      </c>
      <c r="AC348" s="139">
        <v>4</v>
      </c>
      <c r="AD348" s="139">
        <v>3.5</v>
      </c>
      <c r="AE348" s="139">
        <v>3.5</v>
      </c>
      <c r="AF348" s="139">
        <v>3</v>
      </c>
      <c r="AG348" s="139">
        <v>3</v>
      </c>
      <c r="AH348" s="139">
        <v>3.4</v>
      </c>
      <c r="AI348" s="139">
        <v>4</v>
      </c>
      <c r="AJ348" s="106">
        <f t="shared" si="115"/>
        <v>3.416666666666667</v>
      </c>
      <c r="AK348" s="140">
        <v>12.193058553734296</v>
      </c>
      <c r="AL348" s="139">
        <f>$AJ348-(_xlfn.XLOOKUP($B348,$B$291:$B$325,$AJ$291:$AJ$325,"",0))</f>
        <v>-2.4999999999999911E-2</v>
      </c>
    </row>
    <row r="349" spans="1:38" s="170" customFormat="1" x14ac:dyDescent="0.3">
      <c r="A349" s="117">
        <v>2014</v>
      </c>
      <c r="B349" s="169" t="s">
        <v>87</v>
      </c>
      <c r="C349" s="107" t="s">
        <v>71</v>
      </c>
      <c r="D349" s="107" t="s">
        <v>71</v>
      </c>
      <c r="E349" s="107" t="s">
        <v>71</v>
      </c>
      <c r="F349" s="107" t="s">
        <v>71</v>
      </c>
      <c r="G349" s="107" t="s">
        <v>60</v>
      </c>
      <c r="H349" s="107" t="s">
        <v>60</v>
      </c>
      <c r="I349" s="107" t="s">
        <v>60</v>
      </c>
      <c r="J349" s="107" t="s">
        <v>60</v>
      </c>
      <c r="K349" s="107" t="s">
        <v>60</v>
      </c>
      <c r="L349" s="107" t="s">
        <v>60</v>
      </c>
      <c r="M349" s="113" t="s">
        <v>60</v>
      </c>
      <c r="N349" s="113" t="s">
        <v>13</v>
      </c>
      <c r="O349" s="139">
        <v>3.5</v>
      </c>
      <c r="P349" s="139">
        <v>3</v>
      </c>
      <c r="Q349" s="139">
        <v>4.5</v>
      </c>
      <c r="R349" s="139">
        <v>3.6666666666666665</v>
      </c>
      <c r="S349" s="139">
        <v>4.5</v>
      </c>
      <c r="T349" s="139">
        <v>3.5</v>
      </c>
      <c r="U349" s="139">
        <v>3</v>
      </c>
      <c r="V349" s="139">
        <v>3.6666666666666665</v>
      </c>
      <c r="W349" s="139">
        <v>2</v>
      </c>
      <c r="X349" s="139">
        <v>3.5</v>
      </c>
      <c r="Y349" s="139">
        <v>3</v>
      </c>
      <c r="Z349" s="139">
        <v>2.5</v>
      </c>
      <c r="AA349" s="139">
        <v>2.5</v>
      </c>
      <c r="AB349" s="139">
        <v>2.7</v>
      </c>
      <c r="AC349" s="139">
        <v>2.5</v>
      </c>
      <c r="AD349" s="139">
        <v>3.5</v>
      </c>
      <c r="AE349" s="139">
        <v>4</v>
      </c>
      <c r="AF349" s="139">
        <v>2</v>
      </c>
      <c r="AG349" s="139">
        <v>3</v>
      </c>
      <c r="AH349" s="139">
        <v>3</v>
      </c>
      <c r="AI349" s="139">
        <v>3.5</v>
      </c>
      <c r="AJ349" s="106">
        <f t="shared" si="115"/>
        <v>3.2583333333333333</v>
      </c>
      <c r="AK349" s="140">
        <v>10.171112508830085</v>
      </c>
      <c r="AL349" s="139">
        <f>$AJ349-(_xlfn.XLOOKUP($B349,$B$291:$B$325,$AJ$291:$AJ$325,"",0))</f>
        <v>-0.1333333333333333</v>
      </c>
    </row>
    <row r="350" spans="1:38" s="170" customFormat="1" x14ac:dyDescent="0.3">
      <c r="A350" s="117">
        <v>2014</v>
      </c>
      <c r="B350" s="169" t="s">
        <v>88</v>
      </c>
      <c r="C350" s="107" t="s">
        <v>67</v>
      </c>
      <c r="D350" s="107" t="s">
        <v>67</v>
      </c>
      <c r="E350" s="107" t="s">
        <v>67</v>
      </c>
      <c r="F350" s="107" t="s">
        <v>67</v>
      </c>
      <c r="G350" s="107" t="s">
        <v>67</v>
      </c>
      <c r="H350" s="107" t="s">
        <v>67</v>
      </c>
      <c r="I350" s="107" t="s">
        <v>67</v>
      </c>
      <c r="J350" s="107" t="s">
        <v>67</v>
      </c>
      <c r="K350" s="107" t="s">
        <v>67</v>
      </c>
      <c r="L350" s="107" t="s">
        <v>67</v>
      </c>
      <c r="M350" s="113" t="s">
        <v>67</v>
      </c>
      <c r="N350" s="113" t="s">
        <v>13</v>
      </c>
      <c r="O350" s="139">
        <v>3.5</v>
      </c>
      <c r="P350" s="139">
        <v>4</v>
      </c>
      <c r="Q350" s="139">
        <v>3</v>
      </c>
      <c r="R350" s="139">
        <v>3.5</v>
      </c>
      <c r="S350" s="139">
        <v>5</v>
      </c>
      <c r="T350" s="139">
        <v>4</v>
      </c>
      <c r="U350" s="139">
        <v>3.5</v>
      </c>
      <c r="V350" s="139">
        <v>4.166666666666667</v>
      </c>
      <c r="W350" s="139">
        <v>3.5</v>
      </c>
      <c r="X350" s="139">
        <v>4.5</v>
      </c>
      <c r="Y350" s="139">
        <v>4.5</v>
      </c>
      <c r="Z350" s="139">
        <v>3.5</v>
      </c>
      <c r="AA350" s="139">
        <v>3.5</v>
      </c>
      <c r="AB350" s="139">
        <v>3.9</v>
      </c>
      <c r="AC350" s="139">
        <v>4</v>
      </c>
      <c r="AD350" s="139">
        <v>3.5</v>
      </c>
      <c r="AE350" s="139">
        <v>4.5</v>
      </c>
      <c r="AF350" s="139">
        <v>4</v>
      </c>
      <c r="AG350" s="139">
        <v>4</v>
      </c>
      <c r="AH350" s="139">
        <v>4</v>
      </c>
      <c r="AI350" s="139">
        <v>3.5</v>
      </c>
      <c r="AJ350" s="106">
        <f t="shared" si="115"/>
        <v>3.8916666666666666</v>
      </c>
      <c r="AK350" s="140">
        <v>14.981016432141658</v>
      </c>
      <c r="AL350" s="139">
        <f>$AJ350-(_xlfn.XLOOKUP($B350,$B$291:$B$325,$AJ$291:$AJ$325,"",0))</f>
        <v>-6.6666666666666874E-2</v>
      </c>
    </row>
    <row r="351" spans="1:38" s="170" customFormat="1" x14ac:dyDescent="0.3">
      <c r="A351" s="117">
        <v>2014</v>
      </c>
      <c r="B351" s="169" t="s">
        <v>89</v>
      </c>
      <c r="C351" s="107" t="s">
        <v>67</v>
      </c>
      <c r="D351" s="107" t="s">
        <v>67</v>
      </c>
      <c r="E351" s="107" t="s">
        <v>67</v>
      </c>
      <c r="F351" s="107" t="s">
        <v>67</v>
      </c>
      <c r="G351" s="107" t="s">
        <v>67</v>
      </c>
      <c r="H351" s="107" t="s">
        <v>67</v>
      </c>
      <c r="I351" s="107" t="s">
        <v>67</v>
      </c>
      <c r="J351" s="107" t="s">
        <v>67</v>
      </c>
      <c r="K351" s="107" t="s">
        <v>67</v>
      </c>
      <c r="L351" s="107" t="s">
        <v>67</v>
      </c>
      <c r="M351" s="113" t="s">
        <v>67</v>
      </c>
      <c r="N351" s="113" t="s">
        <v>13</v>
      </c>
      <c r="O351" s="139">
        <v>3.5</v>
      </c>
      <c r="P351" s="139">
        <v>3.5</v>
      </c>
      <c r="Q351" s="139">
        <v>4.5</v>
      </c>
      <c r="R351" s="139">
        <v>3.8333333333333335</v>
      </c>
      <c r="S351" s="139">
        <v>3.5</v>
      </c>
      <c r="T351" s="139">
        <v>3.5</v>
      </c>
      <c r="U351" s="139">
        <v>3.5</v>
      </c>
      <c r="V351" s="139">
        <v>3.5</v>
      </c>
      <c r="W351" s="139">
        <v>3</v>
      </c>
      <c r="X351" s="139">
        <v>3</v>
      </c>
      <c r="Y351" s="139">
        <v>3</v>
      </c>
      <c r="Z351" s="139">
        <v>2.5</v>
      </c>
      <c r="AA351" s="139">
        <v>2.5</v>
      </c>
      <c r="AB351" s="139">
        <v>2.8</v>
      </c>
      <c r="AC351" s="139">
        <v>3.5</v>
      </c>
      <c r="AD351" s="139">
        <v>3.5</v>
      </c>
      <c r="AE351" s="139">
        <v>3</v>
      </c>
      <c r="AF351" s="139">
        <v>2.5</v>
      </c>
      <c r="AG351" s="139">
        <v>3</v>
      </c>
      <c r="AH351" s="139">
        <v>3.1</v>
      </c>
      <c r="AI351" s="139">
        <v>4.5</v>
      </c>
      <c r="AJ351" s="106">
        <f t="shared" si="115"/>
        <v>3.3083333333333331</v>
      </c>
      <c r="AK351" s="140">
        <v>11.412142866876625</v>
      </c>
      <c r="AL351" s="139">
        <f>$AJ351-(_xlfn.XLOOKUP($B351,$B$291:$B$325,$AJ$291:$AJ$325,"",0))</f>
        <v>0</v>
      </c>
    </row>
    <row r="352" spans="1:38" s="170" customFormat="1" x14ac:dyDescent="0.3">
      <c r="A352" s="117">
        <v>2014</v>
      </c>
      <c r="B352" s="169" t="s">
        <v>90</v>
      </c>
      <c r="C352" s="107" t="s">
        <v>59</v>
      </c>
      <c r="D352" s="107" t="s">
        <v>59</v>
      </c>
      <c r="E352" s="107" t="s">
        <v>59</v>
      </c>
      <c r="F352" s="107" t="s">
        <v>59</v>
      </c>
      <c r="G352" s="107" t="s">
        <v>60</v>
      </c>
      <c r="H352" s="107" t="s">
        <v>60</v>
      </c>
      <c r="I352" s="107" t="s">
        <v>60</v>
      </c>
      <c r="J352" s="107" t="s">
        <v>60</v>
      </c>
      <c r="K352" s="107" t="s">
        <v>63</v>
      </c>
      <c r="L352" s="107" t="s">
        <v>62</v>
      </c>
      <c r="M352" s="113" t="s">
        <v>60</v>
      </c>
      <c r="N352" s="141" t="s">
        <v>14</v>
      </c>
      <c r="O352" s="139">
        <v>4.5</v>
      </c>
      <c r="P352" s="139">
        <v>4</v>
      </c>
      <c r="Q352" s="139">
        <v>4</v>
      </c>
      <c r="R352" s="139">
        <v>4.166666666666667</v>
      </c>
      <c r="S352" s="139">
        <v>4.5</v>
      </c>
      <c r="T352" s="139">
        <v>4</v>
      </c>
      <c r="U352" s="139">
        <v>4</v>
      </c>
      <c r="V352" s="139">
        <v>4.166666666666667</v>
      </c>
      <c r="W352" s="139">
        <v>4</v>
      </c>
      <c r="X352" s="139">
        <v>5</v>
      </c>
      <c r="Y352" s="139">
        <v>5</v>
      </c>
      <c r="Z352" s="139">
        <v>4</v>
      </c>
      <c r="AA352" s="139">
        <v>4</v>
      </c>
      <c r="AB352" s="139">
        <v>4.4000000000000004</v>
      </c>
      <c r="AC352" s="139">
        <v>4</v>
      </c>
      <c r="AD352" s="139">
        <v>4</v>
      </c>
      <c r="AE352" s="139">
        <v>4</v>
      </c>
      <c r="AF352" s="139">
        <v>4</v>
      </c>
      <c r="AG352" s="139">
        <v>3.5</v>
      </c>
      <c r="AH352" s="139">
        <v>3.9</v>
      </c>
      <c r="AI352" s="139">
        <v>4.5</v>
      </c>
      <c r="AJ352" s="106">
        <f t="shared" si="115"/>
        <v>4.1583333333333332</v>
      </c>
      <c r="AK352" s="140">
        <v>16.846239030747597</v>
      </c>
      <c r="AL352" s="139">
        <f>$AJ352-(_xlfn.XLOOKUP($B352,$B$291:$B$325,$AJ$291:$AJ$325,"",0))</f>
        <v>2.5000000000000355E-2</v>
      </c>
    </row>
    <row r="353" spans="1:38" s="170" customFormat="1" x14ac:dyDescent="0.3">
      <c r="A353" s="117">
        <v>2014</v>
      </c>
      <c r="B353" s="169" t="s">
        <v>91</v>
      </c>
      <c r="C353" s="107" t="s">
        <v>67</v>
      </c>
      <c r="D353" s="107" t="s">
        <v>67</v>
      </c>
      <c r="E353" s="107" t="s">
        <v>67</v>
      </c>
      <c r="F353" s="107" t="s">
        <v>67</v>
      </c>
      <c r="G353" s="107" t="s">
        <v>67</v>
      </c>
      <c r="H353" s="107" t="s">
        <v>67</v>
      </c>
      <c r="I353" s="107" t="s">
        <v>67</v>
      </c>
      <c r="J353" s="107" t="s">
        <v>67</v>
      </c>
      <c r="K353" s="107" t="s">
        <v>67</v>
      </c>
      <c r="L353" s="107" t="s">
        <v>67</v>
      </c>
      <c r="M353" s="113" t="s">
        <v>67</v>
      </c>
      <c r="N353" s="107" t="s">
        <v>11</v>
      </c>
      <c r="O353" s="139">
        <v>4</v>
      </c>
      <c r="P353" s="139">
        <v>4</v>
      </c>
      <c r="Q353" s="139">
        <v>4</v>
      </c>
      <c r="R353" s="139">
        <v>4</v>
      </c>
      <c r="S353" s="139">
        <v>4</v>
      </c>
      <c r="T353" s="139">
        <v>3.5</v>
      </c>
      <c r="U353" s="139">
        <v>4</v>
      </c>
      <c r="V353" s="139">
        <v>3.8333333333333335</v>
      </c>
      <c r="W353" s="139">
        <v>4</v>
      </c>
      <c r="X353" s="139">
        <v>4</v>
      </c>
      <c r="Y353" s="139">
        <v>3.5</v>
      </c>
      <c r="Z353" s="139">
        <v>4</v>
      </c>
      <c r="AA353" s="139">
        <v>3</v>
      </c>
      <c r="AB353" s="139">
        <v>3.7</v>
      </c>
      <c r="AC353" s="139">
        <v>3.5</v>
      </c>
      <c r="AD353" s="139">
        <v>4</v>
      </c>
      <c r="AE353" s="139">
        <v>4</v>
      </c>
      <c r="AF353" s="139">
        <v>3.5</v>
      </c>
      <c r="AG353" s="139">
        <v>3</v>
      </c>
      <c r="AH353" s="139">
        <v>3.6</v>
      </c>
      <c r="AI353" s="139">
        <v>4</v>
      </c>
      <c r="AJ353" s="106">
        <f t="shared" si="115"/>
        <v>3.7833333333333337</v>
      </c>
      <c r="AK353" s="140">
        <v>14.005673914338217</v>
      </c>
      <c r="AL353" s="139">
        <f>$AJ353-(_xlfn.XLOOKUP($B353,$B$291:$B$325,$AJ$291:$AJ$325,"",0))</f>
        <v>2.5000000000000355E-2</v>
      </c>
    </row>
    <row r="354" spans="1:38" s="170" customFormat="1" x14ac:dyDescent="0.3">
      <c r="A354" s="117">
        <v>2014</v>
      </c>
      <c r="B354" s="169" t="s">
        <v>92</v>
      </c>
      <c r="C354" s="107" t="s">
        <v>67</v>
      </c>
      <c r="D354" s="107" t="s">
        <v>67</v>
      </c>
      <c r="E354" s="107" t="s">
        <v>67</v>
      </c>
      <c r="F354" s="107" t="s">
        <v>67</v>
      </c>
      <c r="G354" s="107" t="s">
        <v>67</v>
      </c>
      <c r="H354" s="107" t="s">
        <v>60</v>
      </c>
      <c r="I354" s="107" t="s">
        <v>60</v>
      </c>
      <c r="J354" s="107" t="s">
        <v>60</v>
      </c>
      <c r="K354" s="107" t="s">
        <v>60</v>
      </c>
      <c r="L354" s="107" t="s">
        <v>60</v>
      </c>
      <c r="M354" s="113" t="s">
        <v>60</v>
      </c>
      <c r="N354" s="113" t="s">
        <v>13</v>
      </c>
      <c r="O354" s="139">
        <v>3.5</v>
      </c>
      <c r="P354" s="139">
        <v>4</v>
      </c>
      <c r="Q354" s="139">
        <v>4.5</v>
      </c>
      <c r="R354" s="139">
        <v>4</v>
      </c>
      <c r="S354" s="139">
        <v>4.5</v>
      </c>
      <c r="T354" s="139">
        <v>2.5</v>
      </c>
      <c r="U354" s="139">
        <v>2.5</v>
      </c>
      <c r="V354" s="139">
        <v>3.1666666666666665</v>
      </c>
      <c r="W354" s="139">
        <v>3.5</v>
      </c>
      <c r="X354" s="139">
        <v>3.5</v>
      </c>
      <c r="Y354" s="139">
        <v>3</v>
      </c>
      <c r="Z354" s="139">
        <v>3</v>
      </c>
      <c r="AA354" s="139">
        <v>2.5</v>
      </c>
      <c r="AB354" s="139">
        <v>3.1</v>
      </c>
      <c r="AC354" s="139">
        <v>3</v>
      </c>
      <c r="AD354" s="139">
        <v>3.5</v>
      </c>
      <c r="AE354" s="139">
        <v>4</v>
      </c>
      <c r="AF354" s="139">
        <v>3</v>
      </c>
      <c r="AG354" s="139">
        <v>3</v>
      </c>
      <c r="AH354" s="139">
        <v>3.3</v>
      </c>
      <c r="AI354" s="139">
        <v>4.5</v>
      </c>
      <c r="AJ354" s="106">
        <f t="shared" si="115"/>
        <v>3.3916666666666666</v>
      </c>
      <c r="AK354" s="140">
        <v>12.260083807777631</v>
      </c>
      <c r="AL354" s="139">
        <f>$AJ354-(_xlfn.XLOOKUP($B354,$B$291:$B$325,$AJ$291:$AJ$325,"",0))</f>
        <v>7.5000000000000178E-2</v>
      </c>
    </row>
    <row r="355" spans="1:38" s="170" customFormat="1" x14ac:dyDescent="0.3">
      <c r="A355" s="117">
        <v>2014</v>
      </c>
      <c r="B355" s="169" t="s">
        <v>93</v>
      </c>
      <c r="C355" s="107" t="s">
        <v>59</v>
      </c>
      <c r="D355" s="107" t="s">
        <v>59</v>
      </c>
      <c r="E355" s="107" t="s">
        <v>59</v>
      </c>
      <c r="F355" s="107" t="s">
        <v>59</v>
      </c>
      <c r="G355" s="107" t="s">
        <v>67</v>
      </c>
      <c r="H355" s="107" t="s">
        <v>67</v>
      </c>
      <c r="I355" s="107" t="s">
        <v>67</v>
      </c>
      <c r="J355" s="107" t="s">
        <v>67</v>
      </c>
      <c r="K355" s="107" t="s">
        <v>67</v>
      </c>
      <c r="L355" s="107" t="s">
        <v>67</v>
      </c>
      <c r="M355" s="113" t="s">
        <v>67</v>
      </c>
      <c r="N355" s="113" t="s">
        <v>13</v>
      </c>
      <c r="O355" s="139">
        <v>3.5</v>
      </c>
      <c r="P355" s="139">
        <v>3.5</v>
      </c>
      <c r="Q355" s="139">
        <v>3</v>
      </c>
      <c r="R355" s="139">
        <v>3.3333333333333335</v>
      </c>
      <c r="S355" s="139">
        <v>4.5</v>
      </c>
      <c r="T355" s="139">
        <v>3.5</v>
      </c>
      <c r="U355" s="139">
        <v>3</v>
      </c>
      <c r="V355" s="139">
        <v>3.6666666666666665</v>
      </c>
      <c r="W355" s="139">
        <v>3</v>
      </c>
      <c r="X355" s="139">
        <v>4</v>
      </c>
      <c r="Y355" s="139">
        <v>4</v>
      </c>
      <c r="Z355" s="139">
        <v>3</v>
      </c>
      <c r="AA355" s="139">
        <v>4</v>
      </c>
      <c r="AB355" s="139">
        <v>3.6</v>
      </c>
      <c r="AC355" s="139">
        <v>3.5</v>
      </c>
      <c r="AD355" s="139">
        <v>4</v>
      </c>
      <c r="AE355" s="139">
        <v>4.5</v>
      </c>
      <c r="AF355" s="139">
        <v>3.5</v>
      </c>
      <c r="AG355" s="139">
        <v>3.5</v>
      </c>
      <c r="AH355" s="139">
        <v>3.8</v>
      </c>
      <c r="AI355" s="139">
        <v>3.5</v>
      </c>
      <c r="AJ355" s="106">
        <f t="shared" si="115"/>
        <v>3.5999999999999996</v>
      </c>
      <c r="AK355" s="140">
        <v>13.388540519906506</v>
      </c>
      <c r="AL355" s="139">
        <f>$AJ355-(_xlfn.XLOOKUP($B355,$B$291:$B$325,$AJ$291:$AJ$325,"",0))</f>
        <v>-2.5000000000000355E-2</v>
      </c>
    </row>
    <row r="356" spans="1:38" s="170" customFormat="1" x14ac:dyDescent="0.3">
      <c r="A356" s="117">
        <v>2014</v>
      </c>
      <c r="B356" s="169" t="s">
        <v>94</v>
      </c>
      <c r="C356" s="107" t="s">
        <v>67</v>
      </c>
      <c r="D356" s="107" t="s">
        <v>67</v>
      </c>
      <c r="E356" s="107" t="s">
        <v>67</v>
      </c>
      <c r="F356" s="107" t="s">
        <v>67</v>
      </c>
      <c r="G356" s="107" t="s">
        <v>67</v>
      </c>
      <c r="H356" s="107" t="s">
        <v>67</v>
      </c>
      <c r="I356" s="107" t="s">
        <v>67</v>
      </c>
      <c r="J356" s="107" t="s">
        <v>67</v>
      </c>
      <c r="K356" s="107" t="s">
        <v>67</v>
      </c>
      <c r="L356" s="107" t="s">
        <v>67</v>
      </c>
      <c r="M356" s="113" t="s">
        <v>67</v>
      </c>
      <c r="N356" s="113" t="s">
        <v>13</v>
      </c>
      <c r="O356" s="139">
        <v>3.5</v>
      </c>
      <c r="P356" s="139">
        <v>3</v>
      </c>
      <c r="Q356" s="139">
        <v>2</v>
      </c>
      <c r="R356" s="139">
        <v>2.8333333333333335</v>
      </c>
      <c r="S356" s="139">
        <v>3</v>
      </c>
      <c r="T356" s="139">
        <v>2.5</v>
      </c>
      <c r="U356" s="139">
        <v>2.5</v>
      </c>
      <c r="V356" s="139">
        <v>2.6666666666666665</v>
      </c>
      <c r="W356" s="139">
        <v>3</v>
      </c>
      <c r="X356" s="139">
        <v>3</v>
      </c>
      <c r="Y356" s="139">
        <v>4</v>
      </c>
      <c r="Z356" s="139">
        <v>3</v>
      </c>
      <c r="AA356" s="139">
        <v>3</v>
      </c>
      <c r="AB356" s="139">
        <v>3.2</v>
      </c>
      <c r="AC356" s="139">
        <v>4</v>
      </c>
      <c r="AD356" s="139">
        <v>3</v>
      </c>
      <c r="AE356" s="139">
        <v>3</v>
      </c>
      <c r="AF356" s="139">
        <v>3</v>
      </c>
      <c r="AG356" s="139">
        <v>3</v>
      </c>
      <c r="AH356" s="139">
        <v>3.2</v>
      </c>
      <c r="AI356" s="139">
        <v>4</v>
      </c>
      <c r="AJ356" s="106">
        <f t="shared" si="115"/>
        <v>2.9749999999999996</v>
      </c>
      <c r="AK356" s="140">
        <v>10.219898303951245</v>
      </c>
      <c r="AL356" s="139">
        <f>$AJ356-(_xlfn.XLOOKUP($B356,$B$291:$B$325,$AJ$291:$AJ$325,"",0))</f>
        <v>-7.5000000000000178E-2</v>
      </c>
    </row>
    <row r="357" spans="1:38" s="170" customFormat="1" x14ac:dyDescent="0.3">
      <c r="A357" s="117">
        <v>2014</v>
      </c>
      <c r="B357" s="169" t="s">
        <v>95</v>
      </c>
      <c r="C357" s="107" t="s">
        <v>71</v>
      </c>
      <c r="D357" s="107" t="s">
        <v>71</v>
      </c>
      <c r="E357" s="107" t="s">
        <v>71</v>
      </c>
      <c r="F357" s="107" t="s">
        <v>71</v>
      </c>
      <c r="G357" s="107" t="s">
        <v>60</v>
      </c>
      <c r="H357" s="107" t="s">
        <v>60</v>
      </c>
      <c r="I357" s="107" t="s">
        <v>60</v>
      </c>
      <c r="J357" s="107" t="s">
        <v>60</v>
      </c>
      <c r="K357" s="107" t="s">
        <v>60</v>
      </c>
      <c r="L357" s="107" t="s">
        <v>60</v>
      </c>
      <c r="M357" s="113" t="s">
        <v>60</v>
      </c>
      <c r="N357" s="107" t="s">
        <v>11</v>
      </c>
      <c r="O357" s="139">
        <v>5</v>
      </c>
      <c r="P357" s="139">
        <v>5</v>
      </c>
      <c r="Q357" s="139">
        <v>5</v>
      </c>
      <c r="R357" s="139">
        <v>5</v>
      </c>
      <c r="S357" s="139">
        <v>3</v>
      </c>
      <c r="T357" s="139">
        <v>4</v>
      </c>
      <c r="U357" s="139">
        <v>4</v>
      </c>
      <c r="V357" s="139">
        <v>3.6666666666666665</v>
      </c>
      <c r="W357" s="139">
        <v>4</v>
      </c>
      <c r="X357" s="139">
        <v>4.5</v>
      </c>
      <c r="Y357" s="139">
        <v>5</v>
      </c>
      <c r="Z357" s="139">
        <v>4.5</v>
      </c>
      <c r="AA357" s="139">
        <v>4</v>
      </c>
      <c r="AB357" s="139">
        <v>4.4000000000000004</v>
      </c>
      <c r="AC357" s="139">
        <v>4</v>
      </c>
      <c r="AD357" s="139">
        <v>5</v>
      </c>
      <c r="AE357" s="139">
        <v>4</v>
      </c>
      <c r="AF357" s="139">
        <v>3</v>
      </c>
      <c r="AG357" s="139">
        <v>2.5</v>
      </c>
      <c r="AH357" s="139">
        <v>3.7</v>
      </c>
      <c r="AI357" s="139">
        <v>4</v>
      </c>
      <c r="AJ357" s="106">
        <f t="shared" si="115"/>
        <v>4.1916666666666664</v>
      </c>
      <c r="AK357" s="140">
        <v>15.7090604811878</v>
      </c>
      <c r="AL357" s="139">
        <f>$AJ357-(_xlfn.XLOOKUP($B357,$B$291:$B$325,$AJ$291:$AJ$325,"",0))</f>
        <v>9.1666666666665897E-2</v>
      </c>
    </row>
    <row r="358" spans="1:38" s="170" customFormat="1" x14ac:dyDescent="0.3">
      <c r="A358" s="117">
        <v>2014</v>
      </c>
      <c r="B358" s="169" t="s">
        <v>96</v>
      </c>
      <c r="C358" s="107" t="s">
        <v>67</v>
      </c>
      <c r="D358" s="107" t="s">
        <v>67</v>
      </c>
      <c r="E358" s="107" t="s">
        <v>67</v>
      </c>
      <c r="F358" s="107" t="s">
        <v>67</v>
      </c>
      <c r="G358" s="107" t="s">
        <v>67</v>
      </c>
      <c r="H358" s="107" t="s">
        <v>67</v>
      </c>
      <c r="I358" s="107" t="s">
        <v>67</v>
      </c>
      <c r="J358" s="107" t="s">
        <v>67</v>
      </c>
      <c r="K358" s="107" t="s">
        <v>67</v>
      </c>
      <c r="L358" s="107" t="s">
        <v>67</v>
      </c>
      <c r="M358" s="113" t="s">
        <v>67</v>
      </c>
      <c r="N358" s="113" t="s">
        <v>13</v>
      </c>
      <c r="O358" s="139">
        <v>4</v>
      </c>
      <c r="P358" s="139">
        <v>3</v>
      </c>
      <c r="Q358" s="139">
        <v>4.5</v>
      </c>
      <c r="R358" s="139">
        <v>3.8333333333333335</v>
      </c>
      <c r="S358" s="139">
        <v>3.5</v>
      </c>
      <c r="T358" s="139">
        <v>3.5</v>
      </c>
      <c r="U358" s="139">
        <v>3</v>
      </c>
      <c r="V358" s="139">
        <v>3.3333333333333335</v>
      </c>
      <c r="W358" s="139">
        <v>3</v>
      </c>
      <c r="X358" s="139">
        <v>3</v>
      </c>
      <c r="Y358" s="139">
        <v>3</v>
      </c>
      <c r="Z358" s="139">
        <v>3</v>
      </c>
      <c r="AA358" s="139">
        <v>2.5</v>
      </c>
      <c r="AB358" s="139">
        <v>2.9</v>
      </c>
      <c r="AC358" s="139">
        <v>3</v>
      </c>
      <c r="AD358" s="139">
        <v>3.5</v>
      </c>
      <c r="AE358" s="139">
        <v>3</v>
      </c>
      <c r="AF358" s="139">
        <v>3.5</v>
      </c>
      <c r="AG358" s="139">
        <v>3</v>
      </c>
      <c r="AH358" s="139">
        <v>3.2</v>
      </c>
      <c r="AI358" s="139">
        <v>4.5</v>
      </c>
      <c r="AJ358" s="106">
        <f t="shared" si="115"/>
        <v>3.3166666666666664</v>
      </c>
      <c r="AK358" s="140">
        <v>11.725971543703279</v>
      </c>
      <c r="AL358" s="139">
        <f>$AJ358-(_xlfn.XLOOKUP($B358,$B$291:$B$325,$AJ$291:$AJ$325,"",0))</f>
        <v>2.4999999999999911E-2</v>
      </c>
    </row>
    <row r="359" spans="1:38" s="170" customFormat="1" x14ac:dyDescent="0.3">
      <c r="A359" s="117">
        <v>2014</v>
      </c>
      <c r="B359" s="169" t="s">
        <v>97</v>
      </c>
      <c r="C359" s="107" t="s">
        <v>59</v>
      </c>
      <c r="D359" s="107" t="s">
        <v>59</v>
      </c>
      <c r="E359" s="107" t="s">
        <v>59</v>
      </c>
      <c r="F359" s="107" t="s">
        <v>59</v>
      </c>
      <c r="G359" s="107" t="s">
        <v>60</v>
      </c>
      <c r="H359" s="107" t="s">
        <v>60</v>
      </c>
      <c r="I359" s="107" t="s">
        <v>60</v>
      </c>
      <c r="J359" s="107" t="s">
        <v>60</v>
      </c>
      <c r="K359" s="107" t="s">
        <v>62</v>
      </c>
      <c r="L359" s="107" t="s">
        <v>62</v>
      </c>
      <c r="M359" s="113" t="s">
        <v>62</v>
      </c>
      <c r="N359" s="107" t="s">
        <v>15</v>
      </c>
      <c r="O359" s="139">
        <v>5</v>
      </c>
      <c r="P359" s="139">
        <v>4.5</v>
      </c>
      <c r="Q359" s="139">
        <v>4.5</v>
      </c>
      <c r="R359" s="139">
        <v>4.666666666666667</v>
      </c>
      <c r="S359" s="139">
        <v>4.5</v>
      </c>
      <c r="T359" s="139">
        <v>4.5</v>
      </c>
      <c r="U359" s="139">
        <v>4</v>
      </c>
      <c r="V359" s="139">
        <v>4.333333333333333</v>
      </c>
      <c r="W359" s="139">
        <v>4.5</v>
      </c>
      <c r="X359" s="139">
        <v>5.5</v>
      </c>
      <c r="Y359" s="139">
        <v>5</v>
      </c>
      <c r="Z359" s="139">
        <v>4.5</v>
      </c>
      <c r="AA359" s="139">
        <v>4</v>
      </c>
      <c r="AB359" s="139">
        <v>4.7</v>
      </c>
      <c r="AC359" s="139">
        <v>4.5</v>
      </c>
      <c r="AD359" s="139">
        <v>4.5</v>
      </c>
      <c r="AE359" s="139">
        <v>4.5</v>
      </c>
      <c r="AF359" s="139">
        <v>4.5</v>
      </c>
      <c r="AG359" s="139">
        <v>4</v>
      </c>
      <c r="AH359" s="139">
        <v>4.4000000000000004</v>
      </c>
      <c r="AI359" s="139">
        <v>3.5</v>
      </c>
      <c r="AJ359" s="106">
        <f t="shared" si="115"/>
        <v>4.5250000000000004</v>
      </c>
      <c r="AK359" s="140">
        <v>18.552080004480985</v>
      </c>
      <c r="AL359" s="139">
        <f>$AJ359-(_xlfn.XLOOKUP($B359,$B$291:$B$325,$AJ$291:$AJ$325,"",0))</f>
        <v>3.3333333333333215E-2</v>
      </c>
    </row>
    <row r="360" spans="1:38" ht="13.95" customHeight="1" x14ac:dyDescent="0.3">
      <c r="A360" s="142">
        <v>2014</v>
      </c>
      <c r="B360" s="143" t="s">
        <v>98</v>
      </c>
      <c r="C360" s="144" t="s">
        <v>99</v>
      </c>
      <c r="D360" s="144" t="s">
        <v>99</v>
      </c>
      <c r="E360" s="144" t="s">
        <v>99</v>
      </c>
      <c r="F360" s="144" t="s">
        <v>99</v>
      </c>
      <c r="G360" s="144" t="s">
        <v>99</v>
      </c>
      <c r="H360" s="144" t="s">
        <v>99</v>
      </c>
      <c r="I360" s="144" t="s">
        <v>99</v>
      </c>
      <c r="J360" s="144" t="s">
        <v>99</v>
      </c>
      <c r="K360" s="144" t="s">
        <v>99</v>
      </c>
      <c r="L360" s="144" t="s">
        <v>99</v>
      </c>
      <c r="M360" s="144" t="s">
        <v>99</v>
      </c>
      <c r="N360" s="144" t="s">
        <v>100</v>
      </c>
      <c r="O360" s="145">
        <f>AVERAGE(O331,O334,O335,O337,O338,O339,O340,O341,O344,O345,O346,O350,O351,O353,O355,O356,O358)</f>
        <v>3.6470588235294117</v>
      </c>
      <c r="P360" s="145">
        <f>MROUND(AVERAGE(P331,P334,P335,P337,P338,P339,P340,P341,P344,P345,P346,P350,P351,P353,P355,P356,P358),0.1)</f>
        <v>3.5</v>
      </c>
      <c r="Q360" s="145">
        <f t="shared" ref="Q360:AH360" si="119">MROUND(AVERAGE(Q331,Q334,Q335,Q337,Q338,Q339,Q340,Q341,Q344,Q345,Q346,Q350,Q351,Q353,Q355,Q356,Q358),0.1)</f>
        <v>3.6</v>
      </c>
      <c r="R360" s="145">
        <f t="shared" si="119"/>
        <v>3.6</v>
      </c>
      <c r="S360" s="145">
        <f t="shared" si="119"/>
        <v>3.9000000000000004</v>
      </c>
      <c r="T360" s="145">
        <f>MROUND(AVERAGE(T331,T334,T335,T337,T338,T339,T340,T341,T344,T345,T346,T350,T351,T353,T355,T356,T358),0.1)</f>
        <v>3.2</v>
      </c>
      <c r="U360" s="145">
        <f t="shared" si="119"/>
        <v>3.3000000000000003</v>
      </c>
      <c r="V360" s="145">
        <f t="shared" si="119"/>
        <v>3.5</v>
      </c>
      <c r="W360" s="145">
        <f t="shared" si="119"/>
        <v>3.5</v>
      </c>
      <c r="X360" s="145">
        <f t="shared" si="119"/>
        <v>3.7</v>
      </c>
      <c r="Y360" s="145">
        <f t="shared" si="119"/>
        <v>3.9000000000000004</v>
      </c>
      <c r="Z360" s="145">
        <f t="shared" si="119"/>
        <v>3.5</v>
      </c>
      <c r="AA360" s="145">
        <f t="shared" si="119"/>
        <v>3.3000000000000003</v>
      </c>
      <c r="AB360" s="145">
        <f t="shared" si="119"/>
        <v>3.6</v>
      </c>
      <c r="AC360" s="145">
        <f t="shared" si="119"/>
        <v>3.5</v>
      </c>
      <c r="AD360" s="145">
        <f t="shared" si="119"/>
        <v>3.6</v>
      </c>
      <c r="AE360" s="145">
        <f t="shared" si="119"/>
        <v>3.8000000000000003</v>
      </c>
      <c r="AF360" s="145">
        <f t="shared" si="119"/>
        <v>3.5</v>
      </c>
      <c r="AG360" s="145">
        <f t="shared" si="119"/>
        <v>3.3000000000000003</v>
      </c>
      <c r="AH360" s="145">
        <f t="shared" si="119"/>
        <v>3.5</v>
      </c>
      <c r="AI360" s="145">
        <f>AVERAGE(AI331,AI334,AI335,AI337,AI338,AI339,AI340,AI341,AI344,AI345,AI346,AI350,AI351,AI353,AI355,AI356,AI358)</f>
        <v>3.9411764705882355</v>
      </c>
      <c r="AJ360" s="146">
        <f t="shared" ref="AJ360" si="120">AVERAGE(AJ331,AJ334,AJ335,AJ337,AJ338,AJ339,AJ340,AJ341,AJ344,AJ345,AJ346,AJ350,AJ351,AJ353,AJ355,AJ356,AJ358)</f>
        <v>3.536274509803921</v>
      </c>
      <c r="AK360" s="147">
        <f t="shared" ref="AK360" si="121">MROUND(AVERAGE(AK331,AK334,AK335,AK337,AK338,AK339,AK340,AK341,AK344,AK345,AK346,AK350,AK351,AK353,AK355,AK356,AK358),0.1)</f>
        <v>13.100000000000001</v>
      </c>
      <c r="AL360" s="145">
        <f>$AJ360-(_xlfn.XLOOKUP($B360,$B$291:$B$325,$AJ$291:$AJ$325,"",0))</f>
        <v>-2.7787990196078916E-2</v>
      </c>
    </row>
    <row r="361" spans="1:38" x14ac:dyDescent="0.3">
      <c r="A361" s="142">
        <v>2014</v>
      </c>
      <c r="B361" s="143" t="s">
        <v>101</v>
      </c>
      <c r="C361" s="144" t="s">
        <v>99</v>
      </c>
      <c r="D361" s="144" t="s">
        <v>99</v>
      </c>
      <c r="E361" s="144" t="s">
        <v>99</v>
      </c>
      <c r="F361" s="144" t="s">
        <v>99</v>
      </c>
      <c r="G361" s="144" t="s">
        <v>99</v>
      </c>
      <c r="H361" s="144" t="s">
        <v>99</v>
      </c>
      <c r="I361" s="144" t="s">
        <v>99</v>
      </c>
      <c r="J361" s="144" t="s">
        <v>99</v>
      </c>
      <c r="K361" s="144" t="s">
        <v>99</v>
      </c>
      <c r="L361" s="144" t="s">
        <v>99</v>
      </c>
      <c r="M361" s="144" t="s">
        <v>99</v>
      </c>
      <c r="N361" s="144" t="s">
        <v>102</v>
      </c>
      <c r="O361" s="145">
        <f>AVERAGE(O332,O333,O336,O342,O343,O347,O348,O349,O352,O354,O357,O359)</f>
        <v>4</v>
      </c>
      <c r="P361" s="145">
        <f>MROUND(AVERAGE(P332,P333,P336,P342,P343,P347,P348,P349,P352,P354,P357,P359),0.1)</f>
        <v>3.8000000000000003</v>
      </c>
      <c r="Q361" s="145">
        <f t="shared" ref="Q361:AH361" si="122">MROUND(AVERAGE(Q332,Q333,Q336,Q342,Q343,Q347,Q348,Q349,Q352,Q354,Q357,Q359),0.1)</f>
        <v>4.3</v>
      </c>
      <c r="R361" s="145">
        <f t="shared" si="122"/>
        <v>4</v>
      </c>
      <c r="S361" s="145">
        <f t="shared" si="122"/>
        <v>4.3</v>
      </c>
      <c r="T361" s="145">
        <f>MROUND(AVERAGE(T332,T333,T336,T342,T343,T347,T348,T349,T352,T354,T357,T359),0.1)</f>
        <v>3.8000000000000003</v>
      </c>
      <c r="U361" s="145">
        <f t="shared" si="122"/>
        <v>3.7</v>
      </c>
      <c r="V361" s="145">
        <f t="shared" si="122"/>
        <v>3.9000000000000004</v>
      </c>
      <c r="W361" s="145">
        <f t="shared" si="122"/>
        <v>3.7</v>
      </c>
      <c r="X361" s="145">
        <f t="shared" si="122"/>
        <v>4.1000000000000005</v>
      </c>
      <c r="Y361" s="145">
        <f t="shared" si="122"/>
        <v>4.3</v>
      </c>
      <c r="Z361" s="145">
        <f t="shared" si="122"/>
        <v>3.8000000000000003</v>
      </c>
      <c r="AA361" s="145">
        <f t="shared" si="122"/>
        <v>3.5</v>
      </c>
      <c r="AB361" s="145">
        <f t="shared" si="122"/>
        <v>3.9000000000000004</v>
      </c>
      <c r="AC361" s="145">
        <f t="shared" si="122"/>
        <v>3.7</v>
      </c>
      <c r="AD361" s="145">
        <f t="shared" si="122"/>
        <v>4.1000000000000005</v>
      </c>
      <c r="AE361" s="145">
        <f t="shared" si="122"/>
        <v>4.1000000000000005</v>
      </c>
      <c r="AF361" s="145">
        <f t="shared" si="122"/>
        <v>3.5</v>
      </c>
      <c r="AG361" s="145">
        <f t="shared" si="122"/>
        <v>3.5</v>
      </c>
      <c r="AH361" s="145">
        <f t="shared" si="122"/>
        <v>3.8000000000000003</v>
      </c>
      <c r="AI361" s="145">
        <f>AVERAGE(AI332,AI333,AI336,AI342,AI343,AI347,AI348,AI349,AI352,AI354,AI357,AI359)</f>
        <v>3.9583333333333335</v>
      </c>
      <c r="AJ361" s="146">
        <f t="shared" ref="AJ361" si="123">AVERAGE(AJ332,AJ333,AJ336,AJ342,AJ343,AJ347,AJ348,AJ349,AJ352,AJ354,AJ357,AJ359)</f>
        <v>3.9055555555555554</v>
      </c>
      <c r="AK361" s="147">
        <f t="shared" ref="AK361" si="124">MROUND(AVERAGE(AK332,AK333,AK336,AK342,AK343,AK347,AK348,AK349,AK352,AK354,AK357,AK359),0.1)</f>
        <v>15.100000000000001</v>
      </c>
      <c r="AL361" s="145">
        <f>$AJ361-(_xlfn.XLOOKUP($B361,$B$291:$B$325,$AJ$291:$AJ$325,"",0))</f>
        <v>2.5000000000000355E-2</v>
      </c>
    </row>
    <row r="362" spans="1:38" s="170" customFormat="1" x14ac:dyDescent="0.3">
      <c r="A362" s="142">
        <v>2014</v>
      </c>
      <c r="B362" s="143" t="s">
        <v>103</v>
      </c>
      <c r="C362" s="144" t="s">
        <v>99</v>
      </c>
      <c r="D362" s="144" t="s">
        <v>99</v>
      </c>
      <c r="E362" s="144" t="s">
        <v>99</v>
      </c>
      <c r="F362" s="144" t="s">
        <v>99</v>
      </c>
      <c r="G362" s="144" t="s">
        <v>99</v>
      </c>
      <c r="H362" s="144" t="s">
        <v>99</v>
      </c>
      <c r="I362" s="144" t="s">
        <v>99</v>
      </c>
      <c r="J362" s="144" t="s">
        <v>99</v>
      </c>
      <c r="K362" s="144" t="s">
        <v>99</v>
      </c>
      <c r="L362" s="144" t="s">
        <v>99</v>
      </c>
      <c r="M362" s="144" t="s">
        <v>99</v>
      </c>
      <c r="N362" s="144" t="s">
        <v>104</v>
      </c>
      <c r="O362" s="159">
        <v>3.7931034482758621</v>
      </c>
      <c r="P362" s="159">
        <v>3.6551724137931036</v>
      </c>
      <c r="Q362" s="159">
        <v>3.8793103448275863</v>
      </c>
      <c r="R362" s="159">
        <v>3.7758620689655178</v>
      </c>
      <c r="S362" s="159">
        <v>4.0862068965517242</v>
      </c>
      <c r="T362" s="159">
        <v>3.4310344827586206</v>
      </c>
      <c r="U362" s="159">
        <v>3.4310344827586206</v>
      </c>
      <c r="V362" s="159">
        <v>3.6494252873563227</v>
      </c>
      <c r="W362" s="159">
        <v>3.5862068965517242</v>
      </c>
      <c r="X362" s="159">
        <v>3.8620689655172415</v>
      </c>
      <c r="Y362" s="159">
        <v>4.0517241379310347</v>
      </c>
      <c r="Z362" s="159">
        <v>3.6206896551724137</v>
      </c>
      <c r="AA362" s="159">
        <v>3.3620689655172415</v>
      </c>
      <c r="AB362" s="159">
        <v>3.6965517241379322</v>
      </c>
      <c r="AC362" s="159">
        <v>3.5862068965517242</v>
      </c>
      <c r="AD362" s="159">
        <v>3.8275862068965516</v>
      </c>
      <c r="AE362" s="159">
        <v>3.896551724137931</v>
      </c>
      <c r="AF362" s="159">
        <v>3.5</v>
      </c>
      <c r="AG362" s="159">
        <v>3.3620689655172415</v>
      </c>
      <c r="AH362" s="159">
        <v>3.6344827586206905</v>
      </c>
      <c r="AI362" s="159">
        <v>3.9482758620689653</v>
      </c>
      <c r="AJ362" s="160">
        <f>AVERAGE(R362,V362,AB362,AH362)</f>
        <v>3.6890804597701154</v>
      </c>
      <c r="AK362" s="147">
        <v>13.907582254677385</v>
      </c>
      <c r="AL362" s="159">
        <f>$AJ362-(_xlfn.XLOOKUP($B362,$B$291:$B$325,$AJ$291:$AJ$325,"",0))</f>
        <v>-1.062192118226557E-2</v>
      </c>
    </row>
    <row r="363" spans="1:38" s="170" customFormat="1" x14ac:dyDescent="0.3">
      <c r="A363" s="151">
        <v>2014</v>
      </c>
      <c r="B363" s="152" t="s">
        <v>105</v>
      </c>
      <c r="C363" s="154" t="s">
        <v>99</v>
      </c>
      <c r="D363" s="154" t="s">
        <v>99</v>
      </c>
      <c r="E363" s="154" t="s">
        <v>99</v>
      </c>
      <c r="F363" s="154" t="s">
        <v>99</v>
      </c>
      <c r="G363" s="154" t="s">
        <v>99</v>
      </c>
      <c r="H363" s="154" t="s">
        <v>99</v>
      </c>
      <c r="I363" s="154" t="s">
        <v>99</v>
      </c>
      <c r="J363" s="154" t="s">
        <v>99</v>
      </c>
      <c r="K363" s="154" t="s">
        <v>99</v>
      </c>
      <c r="L363" s="154" t="s">
        <v>99</v>
      </c>
      <c r="M363" s="154" t="s">
        <v>99</v>
      </c>
      <c r="N363" s="154" t="s">
        <v>13</v>
      </c>
      <c r="O363" s="161">
        <v>3.375</v>
      </c>
      <c r="P363" s="161">
        <v>3.1666666666666665</v>
      </c>
      <c r="Q363" s="161">
        <v>3.375</v>
      </c>
      <c r="R363" s="161">
        <v>3.3055555555555558</v>
      </c>
      <c r="S363" s="161">
        <v>3.8333333333333335</v>
      </c>
      <c r="T363" s="161">
        <v>3.0416666666666665</v>
      </c>
      <c r="U363" s="161">
        <v>2.75</v>
      </c>
      <c r="V363" s="161">
        <v>3.2083333333333335</v>
      </c>
      <c r="W363" s="161">
        <v>3</v>
      </c>
      <c r="X363" s="161">
        <v>3.2083333333333335</v>
      </c>
      <c r="Y363" s="161">
        <v>3.4166666666666665</v>
      </c>
      <c r="Z363" s="161">
        <v>3.0833333333333335</v>
      </c>
      <c r="AA363" s="161">
        <v>3.0416666666666665</v>
      </c>
      <c r="AB363" s="161">
        <v>3.1500000000000004</v>
      </c>
      <c r="AC363" s="161">
        <v>3.375</v>
      </c>
      <c r="AD363" s="161">
        <v>3.375</v>
      </c>
      <c r="AE363" s="161">
        <v>3.4583333333333335</v>
      </c>
      <c r="AF363" s="161">
        <v>2.9583333333333335</v>
      </c>
      <c r="AG363" s="161">
        <v>3.1666666666666665</v>
      </c>
      <c r="AH363" s="161">
        <v>3.2666666666666675</v>
      </c>
      <c r="AI363" s="161">
        <v>3.8333333333333335</v>
      </c>
      <c r="AJ363" s="162">
        <f t="shared" si="115"/>
        <v>3.2326388888888893</v>
      </c>
      <c r="AK363" s="167">
        <v>11.10757500817642</v>
      </c>
      <c r="AL363" s="161">
        <f>$AJ363-(_xlfn.XLOOKUP($B363,$B$291:$B$325,$AJ$291:$AJ$325,"",0))</f>
        <v>-1.6666666666666607E-2</v>
      </c>
    </row>
    <row r="364" spans="1:38" s="170" customFormat="1" x14ac:dyDescent="0.3">
      <c r="A364" s="151">
        <v>2014</v>
      </c>
      <c r="B364" s="152" t="s">
        <v>106</v>
      </c>
      <c r="C364" s="154" t="s">
        <v>99</v>
      </c>
      <c r="D364" s="154" t="s">
        <v>99</v>
      </c>
      <c r="E364" s="154" t="s">
        <v>99</v>
      </c>
      <c r="F364" s="154" t="s">
        <v>99</v>
      </c>
      <c r="G364" s="154" t="s">
        <v>99</v>
      </c>
      <c r="H364" s="154" t="s">
        <v>99</v>
      </c>
      <c r="I364" s="154" t="s">
        <v>99</v>
      </c>
      <c r="J364" s="154" t="s">
        <v>99</v>
      </c>
      <c r="K364" s="154" t="s">
        <v>99</v>
      </c>
      <c r="L364" s="154" t="s">
        <v>99</v>
      </c>
      <c r="M364" s="154" t="s">
        <v>99</v>
      </c>
      <c r="N364" s="154" t="s">
        <v>107</v>
      </c>
      <c r="O364" s="161">
        <v>3.8888888888888888</v>
      </c>
      <c r="P364" s="161">
        <v>3.7777777777777777</v>
      </c>
      <c r="Q364" s="161">
        <v>4</v>
      </c>
      <c r="R364" s="161">
        <v>3.8888888888888888</v>
      </c>
      <c r="S364" s="161">
        <v>4.166666666666667</v>
      </c>
      <c r="T364" s="161">
        <v>3.3888888888888888</v>
      </c>
      <c r="U364" s="161">
        <v>3.6666666666666665</v>
      </c>
      <c r="V364" s="161">
        <v>3.7407407407407405</v>
      </c>
      <c r="W364" s="161">
        <v>3.8888888888888888</v>
      </c>
      <c r="X364" s="161">
        <v>4.0555555555555554</v>
      </c>
      <c r="Y364" s="161">
        <v>4.2777777777777777</v>
      </c>
      <c r="Z364" s="161">
        <v>3.7777777777777777</v>
      </c>
      <c r="AA364" s="161">
        <v>3.5</v>
      </c>
      <c r="AB364" s="161">
        <v>3.9000000000000004</v>
      </c>
      <c r="AC364" s="161">
        <v>3.5</v>
      </c>
      <c r="AD364" s="161">
        <v>3.8333333333333335</v>
      </c>
      <c r="AE364" s="161">
        <v>4.1111111111111107</v>
      </c>
      <c r="AF364" s="161">
        <v>3.8333333333333335</v>
      </c>
      <c r="AG364" s="161">
        <v>3.3888888888888888</v>
      </c>
      <c r="AH364" s="161">
        <v>3.7333333333333325</v>
      </c>
      <c r="AI364" s="161">
        <v>4</v>
      </c>
      <c r="AJ364" s="162">
        <f t="shared" si="115"/>
        <v>3.8157407407407407</v>
      </c>
      <c r="AK364" s="167">
        <v>14.711626211150515</v>
      </c>
      <c r="AL364" s="161">
        <f>$AJ364-(_xlfn.XLOOKUP($B364,$B$291:$B$325,$AJ$291:$AJ$325,"",0))</f>
        <v>-6.7592592592592649E-2</v>
      </c>
    </row>
    <row r="365" spans="1:38" s="170" customFormat="1" x14ac:dyDescent="0.3">
      <c r="A365" s="151">
        <v>2014</v>
      </c>
      <c r="B365" s="152" t="s">
        <v>108</v>
      </c>
      <c r="C365" s="154" t="s">
        <v>99</v>
      </c>
      <c r="D365" s="154" t="s">
        <v>99</v>
      </c>
      <c r="E365" s="154" t="s">
        <v>99</v>
      </c>
      <c r="F365" s="154" t="s">
        <v>99</v>
      </c>
      <c r="G365" s="154" t="s">
        <v>99</v>
      </c>
      <c r="H365" s="154" t="s">
        <v>99</v>
      </c>
      <c r="I365" s="154" t="s">
        <v>99</v>
      </c>
      <c r="J365" s="154" t="s">
        <v>99</v>
      </c>
      <c r="K365" s="154" t="s">
        <v>99</v>
      </c>
      <c r="L365" s="154" t="s">
        <v>99</v>
      </c>
      <c r="M365" s="154" t="s">
        <v>99</v>
      </c>
      <c r="N365" s="154" t="s">
        <v>107</v>
      </c>
      <c r="O365" s="161">
        <v>4.3125</v>
      </c>
      <c r="P365" s="161">
        <v>4.25</v>
      </c>
      <c r="Q365" s="161">
        <v>4.5</v>
      </c>
      <c r="R365" s="161">
        <v>4.354166666666667</v>
      </c>
      <c r="S365" s="161">
        <v>4.375</v>
      </c>
      <c r="T365" s="161">
        <v>4.0625</v>
      </c>
      <c r="U365" s="161">
        <v>4.1875</v>
      </c>
      <c r="V365" s="161">
        <v>4.2083333333333339</v>
      </c>
      <c r="W365" s="161">
        <v>4.125</v>
      </c>
      <c r="X365" s="161">
        <v>4.625</v>
      </c>
      <c r="Y365" s="161">
        <v>4.75</v>
      </c>
      <c r="Z365" s="161">
        <v>4.25</v>
      </c>
      <c r="AA365" s="161">
        <v>3.6875</v>
      </c>
      <c r="AB365" s="161">
        <v>4.2875000000000005</v>
      </c>
      <c r="AC365" s="161">
        <v>4</v>
      </c>
      <c r="AD365" s="161">
        <v>4.5</v>
      </c>
      <c r="AE365" s="161">
        <v>4.3125</v>
      </c>
      <c r="AF365" s="161">
        <v>3.9375</v>
      </c>
      <c r="AG365" s="161">
        <v>3.625</v>
      </c>
      <c r="AH365" s="161">
        <v>4.0750000000000002</v>
      </c>
      <c r="AI365" s="161">
        <v>4.0625</v>
      </c>
      <c r="AJ365" s="162">
        <f t="shared" si="115"/>
        <v>4.2312500000000002</v>
      </c>
      <c r="AK365" s="167">
        <v>17.203043673396564</v>
      </c>
      <c r="AL365" s="161">
        <f>$AJ365-(_xlfn.XLOOKUP($B365,$B$291:$B$325,$AJ$291:$AJ$325,"",0))</f>
        <v>3.9583333333333748E-2</v>
      </c>
    </row>
    <row r="366" spans="1:38" s="170" customFormat="1" x14ac:dyDescent="0.3">
      <c r="A366" s="151">
        <v>2014</v>
      </c>
      <c r="B366" s="152" t="s">
        <v>109</v>
      </c>
      <c r="C366" s="154" t="s">
        <v>99</v>
      </c>
      <c r="D366" s="154" t="s">
        <v>99</v>
      </c>
      <c r="E366" s="154" t="s">
        <v>99</v>
      </c>
      <c r="F366" s="154" t="s">
        <v>99</v>
      </c>
      <c r="G366" s="154" t="s">
        <v>99</v>
      </c>
      <c r="H366" s="154" t="s">
        <v>99</v>
      </c>
      <c r="I366" s="154" t="s">
        <v>99</v>
      </c>
      <c r="J366" s="154" t="s">
        <v>99</v>
      </c>
      <c r="K366" s="154" t="s">
        <v>99</v>
      </c>
      <c r="L366" s="154" t="s">
        <v>99</v>
      </c>
      <c r="M366" s="154" t="s">
        <v>99</v>
      </c>
      <c r="N366" s="154" t="s">
        <v>107</v>
      </c>
      <c r="O366" s="161">
        <v>4.0882352941176467</v>
      </c>
      <c r="P366" s="161">
        <v>4</v>
      </c>
      <c r="Q366" s="161">
        <v>4.2352941176470589</v>
      </c>
      <c r="R366" s="161">
        <v>4.1078431372549016</v>
      </c>
      <c r="S366" s="161">
        <v>4.2647058823529411</v>
      </c>
      <c r="T366" s="161">
        <v>3.7058823529411766</v>
      </c>
      <c r="U366" s="161">
        <v>3.9117647058823528</v>
      </c>
      <c r="V366" s="161">
        <v>3.960784313725489</v>
      </c>
      <c r="W366" s="161">
        <v>4</v>
      </c>
      <c r="X366" s="161">
        <v>4.3235294117647056</v>
      </c>
      <c r="Y366" s="161">
        <v>4.5</v>
      </c>
      <c r="Z366" s="161">
        <v>4</v>
      </c>
      <c r="AA366" s="161">
        <v>3.5882352941176472</v>
      </c>
      <c r="AB366" s="161">
        <v>4.0823529411764712</v>
      </c>
      <c r="AC366" s="161">
        <v>3.7352941176470589</v>
      </c>
      <c r="AD366" s="161">
        <v>4.1470588235294121</v>
      </c>
      <c r="AE366" s="161">
        <v>4.2058823529411766</v>
      </c>
      <c r="AF366" s="161">
        <v>3.8823529411764706</v>
      </c>
      <c r="AG366" s="161">
        <v>3.5</v>
      </c>
      <c r="AH366" s="161">
        <v>3.8941176470588239</v>
      </c>
      <c r="AI366" s="161">
        <v>4.0294117647058822</v>
      </c>
      <c r="AJ366" s="162">
        <f t="shared" si="115"/>
        <v>4.0112745098039211</v>
      </c>
      <c r="AK366" s="167">
        <v>15.88405795808983</v>
      </c>
      <c r="AL366" s="161">
        <f>$AJ366-(_xlfn.XLOOKUP($B366,$B$291:$B$325,$AJ$291:$AJ$325,"",0))</f>
        <v>-2.622549019607856E-2</v>
      </c>
    </row>
    <row r="367" spans="1:38" x14ac:dyDescent="0.3">
      <c r="A367" s="175">
        <v>2014</v>
      </c>
      <c r="B367" s="176" t="s">
        <v>11</v>
      </c>
      <c r="C367" s="177" t="s">
        <v>99</v>
      </c>
      <c r="D367" s="177" t="s">
        <v>99</v>
      </c>
      <c r="E367" s="177" t="s">
        <v>99</v>
      </c>
      <c r="F367" s="177" t="s">
        <v>99</v>
      </c>
      <c r="G367" s="177" t="s">
        <v>99</v>
      </c>
      <c r="H367" s="177" t="s">
        <v>99</v>
      </c>
      <c r="I367" s="177" t="s">
        <v>99</v>
      </c>
      <c r="J367" s="177" t="s">
        <v>99</v>
      </c>
      <c r="K367" s="177" t="s">
        <v>99</v>
      </c>
      <c r="L367" s="177" t="s">
        <v>99</v>
      </c>
      <c r="M367" s="177" t="s">
        <v>99</v>
      </c>
      <c r="N367" s="177" t="s">
        <v>228</v>
      </c>
      <c r="O367" s="158">
        <f>AVERAGE(O331,O332,O336,O338,O347,O353,O357)</f>
        <v>4.1428571428571432</v>
      </c>
      <c r="P367" s="158">
        <f t="shared" ref="P367:AL367" si="125">AVERAGE(P331,P332,P336,P338,P347,P353,P357)</f>
        <v>4.1428571428571432</v>
      </c>
      <c r="Q367" s="158">
        <f t="shared" si="125"/>
        <v>4.3571428571428568</v>
      </c>
      <c r="R367" s="158">
        <f t="shared" si="125"/>
        <v>4.2142857142857144</v>
      </c>
      <c r="S367" s="158">
        <f t="shared" si="125"/>
        <v>4.3571428571428568</v>
      </c>
      <c r="T367" s="158">
        <f t="shared" si="125"/>
        <v>3.7142857142857144</v>
      </c>
      <c r="U367" s="158">
        <f t="shared" si="125"/>
        <v>4.1428571428571432</v>
      </c>
      <c r="V367" s="158">
        <f t="shared" si="125"/>
        <v>4.0714285714285712</v>
      </c>
      <c r="W367" s="158">
        <f t="shared" si="125"/>
        <v>3.7142857142857144</v>
      </c>
      <c r="X367" s="158">
        <f t="shared" si="125"/>
        <v>4.1428571428571432</v>
      </c>
      <c r="Y367" s="158">
        <f t="shared" si="125"/>
        <v>4.3571428571428568</v>
      </c>
      <c r="Z367" s="158">
        <f t="shared" si="125"/>
        <v>4.0714285714285712</v>
      </c>
      <c r="AA367" s="158">
        <f t="shared" si="125"/>
        <v>3.2142857142857144</v>
      </c>
      <c r="AB367" s="158">
        <f t="shared" si="125"/>
        <v>3.8999999999999995</v>
      </c>
      <c r="AC367" s="158">
        <f t="shared" si="125"/>
        <v>3.4285714285714284</v>
      </c>
      <c r="AD367" s="158">
        <f t="shared" si="125"/>
        <v>4.4285714285714288</v>
      </c>
      <c r="AE367" s="158">
        <f t="shared" si="125"/>
        <v>4.1428571428571432</v>
      </c>
      <c r="AF367" s="158">
        <f t="shared" si="125"/>
        <v>3.6428571428571428</v>
      </c>
      <c r="AG367" s="158">
        <f t="shared" si="125"/>
        <v>3.2142857142857144</v>
      </c>
      <c r="AH367" s="158">
        <f t="shared" si="125"/>
        <v>3.7714285714285718</v>
      </c>
      <c r="AI367" s="158">
        <f t="shared" si="125"/>
        <v>4</v>
      </c>
      <c r="AJ367" s="158">
        <f t="shared" si="125"/>
        <v>3.9892857142857143</v>
      </c>
      <c r="AK367" s="158">
        <f t="shared" si="125"/>
        <v>15.492796924193133</v>
      </c>
      <c r="AL367" s="158">
        <f t="shared" si="125"/>
        <v>3.4523809523809401E-2</v>
      </c>
    </row>
    <row r="368" spans="1:38" x14ac:dyDescent="0.3">
      <c r="A368" s="175">
        <v>2014</v>
      </c>
      <c r="B368" s="176" t="s">
        <v>12</v>
      </c>
      <c r="C368" s="177" t="s">
        <v>99</v>
      </c>
      <c r="D368" s="177" t="s">
        <v>99</v>
      </c>
      <c r="E368" s="177" t="s">
        <v>99</v>
      </c>
      <c r="F368" s="177" t="s">
        <v>99</v>
      </c>
      <c r="G368" s="177" t="s">
        <v>99</v>
      </c>
      <c r="H368" s="177" t="s">
        <v>99</v>
      </c>
      <c r="I368" s="177" t="s">
        <v>99</v>
      </c>
      <c r="J368" s="177" t="s">
        <v>99</v>
      </c>
      <c r="K368" s="177" t="s">
        <v>99</v>
      </c>
      <c r="L368" s="177" t="s">
        <v>99</v>
      </c>
      <c r="M368" s="177" t="s">
        <v>99</v>
      </c>
      <c r="N368" s="177" t="s">
        <v>229</v>
      </c>
      <c r="O368" s="158">
        <f>O343</f>
        <v>3</v>
      </c>
      <c r="P368" s="158">
        <f t="shared" ref="P368:AL368" si="126">P343</f>
        <v>3</v>
      </c>
      <c r="Q368" s="158">
        <f t="shared" si="126"/>
        <v>4</v>
      </c>
      <c r="R368" s="158">
        <f t="shared" si="126"/>
        <v>3.3333333333333335</v>
      </c>
      <c r="S368" s="158">
        <f t="shared" si="126"/>
        <v>4.5</v>
      </c>
      <c r="T368" s="158">
        <f t="shared" si="126"/>
        <v>3.5</v>
      </c>
      <c r="U368" s="158">
        <f t="shared" si="126"/>
        <v>4.5</v>
      </c>
      <c r="V368" s="158">
        <f t="shared" si="126"/>
        <v>4.166666666666667</v>
      </c>
      <c r="W368" s="158">
        <f t="shared" si="126"/>
        <v>4.5</v>
      </c>
      <c r="X368" s="158">
        <f t="shared" si="126"/>
        <v>4</v>
      </c>
      <c r="Y368" s="158">
        <f t="shared" si="126"/>
        <v>4.5</v>
      </c>
      <c r="Z368" s="158">
        <f t="shared" si="126"/>
        <v>4.5</v>
      </c>
      <c r="AA368" s="158">
        <f t="shared" si="126"/>
        <v>3.5</v>
      </c>
      <c r="AB368" s="158">
        <f t="shared" si="126"/>
        <v>4.2</v>
      </c>
      <c r="AC368" s="158">
        <f t="shared" si="126"/>
        <v>4</v>
      </c>
      <c r="AD368" s="158">
        <f t="shared" si="126"/>
        <v>4</v>
      </c>
      <c r="AE368" s="158">
        <f t="shared" si="126"/>
        <v>4.5</v>
      </c>
      <c r="AF368" s="158">
        <f t="shared" si="126"/>
        <v>4</v>
      </c>
      <c r="AG368" s="158">
        <f t="shared" si="126"/>
        <v>4</v>
      </c>
      <c r="AH368" s="158">
        <f t="shared" si="126"/>
        <v>4.0999999999999996</v>
      </c>
      <c r="AI368" s="158">
        <f t="shared" si="126"/>
        <v>3.5</v>
      </c>
      <c r="AJ368" s="158">
        <f t="shared" si="126"/>
        <v>3.9499999999999997</v>
      </c>
      <c r="AK368" s="158">
        <f t="shared" si="126"/>
        <v>15.479235048264293</v>
      </c>
      <c r="AL368" s="158">
        <f t="shared" si="126"/>
        <v>-5.8333333333333126E-2</v>
      </c>
    </row>
    <row r="369" spans="1:38" x14ac:dyDescent="0.3">
      <c r="A369" s="175">
        <v>2014</v>
      </c>
      <c r="B369" s="176" t="s">
        <v>13</v>
      </c>
      <c r="C369" s="177" t="s">
        <v>99</v>
      </c>
      <c r="D369" s="177" t="s">
        <v>99</v>
      </c>
      <c r="E369" s="177" t="s">
        <v>99</v>
      </c>
      <c r="F369" s="177" t="s">
        <v>99</v>
      </c>
      <c r="G369" s="177" t="s">
        <v>99</v>
      </c>
      <c r="H369" s="177" t="s">
        <v>99</v>
      </c>
      <c r="I369" s="177" t="s">
        <v>99</v>
      </c>
      <c r="J369" s="177" t="s">
        <v>99</v>
      </c>
      <c r="K369" s="177" t="s">
        <v>99</v>
      </c>
      <c r="L369" s="177" t="s">
        <v>99</v>
      </c>
      <c r="M369" s="177" t="s">
        <v>99</v>
      </c>
      <c r="N369" s="177" t="s">
        <v>230</v>
      </c>
      <c r="O369" s="158">
        <f>AVERAGE(O337,O341,O342,O345,O348,O349,O350,O351,O354,O355,O356,O358)</f>
        <v>3.375</v>
      </c>
      <c r="P369" s="158">
        <f t="shared" ref="P369:AL369" si="127">AVERAGE(P337,P341,P342,P345,P348,P349,P350,P351,P354,P355,P356,P358)</f>
        <v>3.1666666666666665</v>
      </c>
      <c r="Q369" s="158">
        <f t="shared" si="127"/>
        <v>3.375</v>
      </c>
      <c r="R369" s="158">
        <f t="shared" si="127"/>
        <v>3.3055555555555558</v>
      </c>
      <c r="S369" s="158">
        <f t="shared" si="127"/>
        <v>3.8333333333333335</v>
      </c>
      <c r="T369" s="158">
        <f t="shared" si="127"/>
        <v>3.0416666666666665</v>
      </c>
      <c r="U369" s="158">
        <f t="shared" si="127"/>
        <v>2.75</v>
      </c>
      <c r="V369" s="158">
        <f t="shared" si="127"/>
        <v>3.2083333333333335</v>
      </c>
      <c r="W369" s="158">
        <f t="shared" si="127"/>
        <v>3</v>
      </c>
      <c r="X369" s="158">
        <f t="shared" si="127"/>
        <v>3.2083333333333335</v>
      </c>
      <c r="Y369" s="158">
        <f t="shared" si="127"/>
        <v>3.4166666666666665</v>
      </c>
      <c r="Z369" s="158">
        <f t="shared" si="127"/>
        <v>3.0833333333333335</v>
      </c>
      <c r="AA369" s="158">
        <f t="shared" si="127"/>
        <v>3.0416666666666665</v>
      </c>
      <c r="AB369" s="158">
        <f t="shared" si="127"/>
        <v>3.1500000000000004</v>
      </c>
      <c r="AC369" s="158">
        <f t="shared" si="127"/>
        <v>3.375</v>
      </c>
      <c r="AD369" s="158">
        <f t="shared" si="127"/>
        <v>3.375</v>
      </c>
      <c r="AE369" s="158">
        <f t="shared" si="127"/>
        <v>3.4583333333333335</v>
      </c>
      <c r="AF369" s="158">
        <f t="shared" si="127"/>
        <v>2.9583333333333335</v>
      </c>
      <c r="AG369" s="158">
        <f t="shared" si="127"/>
        <v>3.1666666666666665</v>
      </c>
      <c r="AH369" s="158">
        <f t="shared" si="127"/>
        <v>3.2666666666666675</v>
      </c>
      <c r="AI369" s="158">
        <f t="shared" si="127"/>
        <v>3.8333333333333335</v>
      </c>
      <c r="AJ369" s="158">
        <f t="shared" si="127"/>
        <v>3.2326388888888893</v>
      </c>
      <c r="AK369" s="158">
        <f t="shared" si="127"/>
        <v>11.10757500817642</v>
      </c>
      <c r="AL369" s="158">
        <f t="shared" si="127"/>
        <v>-1.6666666666666829E-2</v>
      </c>
    </row>
    <row r="370" spans="1:38" x14ac:dyDescent="0.3">
      <c r="A370" s="175">
        <v>2014</v>
      </c>
      <c r="B370" s="176" t="s">
        <v>14</v>
      </c>
      <c r="C370" s="177" t="s">
        <v>99</v>
      </c>
      <c r="D370" s="177" t="s">
        <v>99</v>
      </c>
      <c r="E370" s="177" t="s">
        <v>99</v>
      </c>
      <c r="F370" s="177" t="s">
        <v>99</v>
      </c>
      <c r="G370" s="177" t="s">
        <v>99</v>
      </c>
      <c r="H370" s="177" t="s">
        <v>99</v>
      </c>
      <c r="I370" s="177" t="s">
        <v>99</v>
      </c>
      <c r="J370" s="177" t="s">
        <v>99</v>
      </c>
      <c r="K370" s="177" t="s">
        <v>99</v>
      </c>
      <c r="L370" s="177" t="s">
        <v>99</v>
      </c>
      <c r="M370" s="177" t="s">
        <v>99</v>
      </c>
      <c r="N370" s="177" t="s">
        <v>231</v>
      </c>
      <c r="O370" s="158">
        <f>AVERAGE(O333,O334,O340,O346,O352)</f>
        <v>4.0999999999999996</v>
      </c>
      <c r="P370" s="158">
        <f t="shared" ref="P370:AL370" si="128">AVERAGE(P333,P334,P340,P346,P352)</f>
        <v>3.9</v>
      </c>
      <c r="Q370" s="158">
        <f t="shared" si="128"/>
        <v>4</v>
      </c>
      <c r="R370" s="158">
        <f t="shared" si="128"/>
        <v>4</v>
      </c>
      <c r="S370" s="158">
        <f t="shared" si="128"/>
        <v>4.2</v>
      </c>
      <c r="T370" s="158">
        <f t="shared" si="128"/>
        <v>3.8</v>
      </c>
      <c r="U370" s="158">
        <f t="shared" si="128"/>
        <v>3.8</v>
      </c>
      <c r="V370" s="158">
        <f t="shared" si="128"/>
        <v>3.9333333333333336</v>
      </c>
      <c r="W370" s="158">
        <f t="shared" si="128"/>
        <v>4.2</v>
      </c>
      <c r="X370" s="158">
        <f t="shared" si="128"/>
        <v>4.5999999999999996</v>
      </c>
      <c r="Y370" s="158">
        <f t="shared" si="128"/>
        <v>4.8</v>
      </c>
      <c r="Z370" s="158">
        <f t="shared" si="128"/>
        <v>4.0999999999999996</v>
      </c>
      <c r="AA370" s="158">
        <f t="shared" si="128"/>
        <v>4.2</v>
      </c>
      <c r="AB370" s="158">
        <f t="shared" si="128"/>
        <v>4.38</v>
      </c>
      <c r="AC370" s="158">
        <f t="shared" si="128"/>
        <v>4.0999999999999996</v>
      </c>
      <c r="AD370" s="158">
        <f t="shared" si="128"/>
        <v>3.9</v>
      </c>
      <c r="AE370" s="158">
        <f t="shared" si="128"/>
        <v>4.5</v>
      </c>
      <c r="AF370" s="158">
        <f t="shared" si="128"/>
        <v>4.0999999999999996</v>
      </c>
      <c r="AG370" s="158">
        <f t="shared" si="128"/>
        <v>3.8</v>
      </c>
      <c r="AH370" s="158">
        <f t="shared" si="128"/>
        <v>4.08</v>
      </c>
      <c r="AI370" s="158">
        <f t="shared" si="128"/>
        <v>4.4000000000000004</v>
      </c>
      <c r="AJ370" s="158">
        <f t="shared" si="128"/>
        <v>4.0983333333333336</v>
      </c>
      <c r="AK370" s="158">
        <f t="shared" si="128"/>
        <v>17.136542240333721</v>
      </c>
      <c r="AL370" s="158">
        <f t="shared" si="128"/>
        <v>3.8333333333333552E-2</v>
      </c>
    </row>
    <row r="371" spans="1:38" x14ac:dyDescent="0.3">
      <c r="A371" s="175">
        <v>2014</v>
      </c>
      <c r="B371" s="176" t="s">
        <v>15</v>
      </c>
      <c r="C371" s="177" t="s">
        <v>99</v>
      </c>
      <c r="D371" s="177" t="s">
        <v>99</v>
      </c>
      <c r="E371" s="177" t="s">
        <v>99</v>
      </c>
      <c r="F371" s="177" t="s">
        <v>99</v>
      </c>
      <c r="G371" s="177" t="s">
        <v>99</v>
      </c>
      <c r="H371" s="177" t="s">
        <v>99</v>
      </c>
      <c r="I371" s="177" t="s">
        <v>99</v>
      </c>
      <c r="J371" s="177" t="s">
        <v>99</v>
      </c>
      <c r="K371" s="177" t="s">
        <v>99</v>
      </c>
      <c r="L371" s="177" t="s">
        <v>99</v>
      </c>
      <c r="M371" s="177" t="s">
        <v>99</v>
      </c>
      <c r="N371" s="177" t="s">
        <v>232</v>
      </c>
      <c r="O371" s="158">
        <f>AVERAGE(O335,O339,O344,O359)</f>
        <v>4.25</v>
      </c>
      <c r="P371" s="158">
        <f t="shared" ref="P371:AL371" si="129">AVERAGE(P335,P339,P344,P359)</f>
        <v>4.125</v>
      </c>
      <c r="Q371" s="158">
        <f t="shared" si="129"/>
        <v>4.375</v>
      </c>
      <c r="R371" s="158">
        <f t="shared" si="129"/>
        <v>4.25</v>
      </c>
      <c r="S371" s="158">
        <f t="shared" si="129"/>
        <v>4.125</v>
      </c>
      <c r="T371" s="158">
        <f t="shared" si="129"/>
        <v>3.625</v>
      </c>
      <c r="U371" s="158">
        <f t="shared" si="129"/>
        <v>3.5</v>
      </c>
      <c r="V371" s="158">
        <f t="shared" si="129"/>
        <v>3.75</v>
      </c>
      <c r="W371" s="158">
        <f t="shared" si="129"/>
        <v>4.125</v>
      </c>
      <c r="X371" s="158">
        <f t="shared" si="129"/>
        <v>4.375</v>
      </c>
      <c r="Y371" s="158">
        <f t="shared" si="129"/>
        <v>4.375</v>
      </c>
      <c r="Z371" s="158">
        <f t="shared" si="129"/>
        <v>3.625</v>
      </c>
      <c r="AA371" s="158">
        <f t="shared" si="129"/>
        <v>3.5</v>
      </c>
      <c r="AB371" s="158">
        <f t="shared" si="129"/>
        <v>4</v>
      </c>
      <c r="AC371" s="158">
        <f t="shared" si="129"/>
        <v>3.75</v>
      </c>
      <c r="AD371" s="158">
        <f t="shared" si="129"/>
        <v>4</v>
      </c>
      <c r="AE371" s="158">
        <f t="shared" si="129"/>
        <v>3.875</v>
      </c>
      <c r="AF371" s="158">
        <f t="shared" si="129"/>
        <v>4</v>
      </c>
      <c r="AG371" s="158">
        <f t="shared" si="129"/>
        <v>3.5</v>
      </c>
      <c r="AH371" s="158">
        <f t="shared" si="129"/>
        <v>3.8250000000000002</v>
      </c>
      <c r="AI371" s="158">
        <f t="shared" si="129"/>
        <v>3.75</v>
      </c>
      <c r="AJ371" s="158">
        <f t="shared" si="129"/>
        <v>3.9562500000000003</v>
      </c>
      <c r="AK371" s="158">
        <f t="shared" si="129"/>
        <v>15.104365142060583</v>
      </c>
      <c r="AL371" s="158" t="e">
        <f t="shared" si="129"/>
        <v>#VALUE!</v>
      </c>
    </row>
    <row r="372" spans="1:38" s="170" customFormat="1" x14ac:dyDescent="0.3">
      <c r="A372" s="117">
        <v>2015</v>
      </c>
      <c r="B372" s="169" t="s">
        <v>111</v>
      </c>
      <c r="C372" s="107" t="s">
        <v>67</v>
      </c>
      <c r="D372" s="107" t="s">
        <v>67</v>
      </c>
      <c r="E372" s="107" t="s">
        <v>67</v>
      </c>
      <c r="F372" s="107" t="s">
        <v>67</v>
      </c>
      <c r="G372" s="107" t="s">
        <v>67</v>
      </c>
      <c r="H372" s="107" t="s">
        <v>67</v>
      </c>
      <c r="I372" s="107" t="s">
        <v>67</v>
      </c>
      <c r="J372" s="107" t="s">
        <v>67</v>
      </c>
      <c r="K372" s="107" t="s">
        <v>67</v>
      </c>
      <c r="L372" s="107" t="s">
        <v>67</v>
      </c>
      <c r="M372" s="113" t="s">
        <v>67</v>
      </c>
      <c r="N372" s="107" t="s">
        <v>11</v>
      </c>
      <c r="O372" s="171">
        <v>3.5</v>
      </c>
      <c r="P372" s="171">
        <v>3</v>
      </c>
      <c r="Q372" s="139">
        <v>3</v>
      </c>
      <c r="R372" s="139">
        <v>3.1666666666666665</v>
      </c>
      <c r="S372" s="139">
        <v>3.5</v>
      </c>
      <c r="T372" s="139">
        <v>2</v>
      </c>
      <c r="U372" s="139">
        <v>3</v>
      </c>
      <c r="V372" s="139">
        <v>2.8333333333333335</v>
      </c>
      <c r="W372" s="139">
        <v>2</v>
      </c>
      <c r="X372" s="139">
        <v>3</v>
      </c>
      <c r="Y372" s="139">
        <v>3</v>
      </c>
      <c r="Z372" s="139">
        <v>2.5</v>
      </c>
      <c r="AA372" s="139">
        <v>2</v>
      </c>
      <c r="AB372" s="139">
        <v>2.5</v>
      </c>
      <c r="AC372" s="139">
        <v>1.5</v>
      </c>
      <c r="AD372" s="139">
        <v>4</v>
      </c>
      <c r="AE372" s="139">
        <v>3.5</v>
      </c>
      <c r="AF372" s="139">
        <v>2.5</v>
      </c>
      <c r="AG372" s="139">
        <v>2</v>
      </c>
      <c r="AH372" s="139">
        <v>2.7</v>
      </c>
      <c r="AI372" s="139">
        <v>3.5</v>
      </c>
      <c r="AJ372" s="106">
        <f t="shared" si="115"/>
        <v>2.8</v>
      </c>
      <c r="AK372" s="140">
        <v>8.1506556831636292</v>
      </c>
      <c r="AL372" s="139">
        <f>$AJ372-(_xlfn.XLOOKUP($B372,$B$331:$B$366,$AJ$331:$AJ$366,"",0))</f>
        <v>0</v>
      </c>
    </row>
    <row r="373" spans="1:38" s="170" customFormat="1" x14ac:dyDescent="0.3">
      <c r="A373" s="117">
        <v>2015</v>
      </c>
      <c r="B373" s="169" t="s">
        <v>57</v>
      </c>
      <c r="C373" s="107" t="s">
        <v>58</v>
      </c>
      <c r="D373" s="107" t="s">
        <v>58</v>
      </c>
      <c r="E373" s="107" t="s">
        <v>59</v>
      </c>
      <c r="F373" s="107" t="s">
        <v>59</v>
      </c>
      <c r="G373" s="107" t="s">
        <v>60</v>
      </c>
      <c r="H373" s="107" t="s">
        <v>60</v>
      </c>
      <c r="I373" s="107" t="s">
        <v>60</v>
      </c>
      <c r="J373" s="107" t="s">
        <v>61</v>
      </c>
      <c r="K373" s="107" t="s">
        <v>62</v>
      </c>
      <c r="L373" s="107" t="s">
        <v>63</v>
      </c>
      <c r="M373" s="113" t="s">
        <v>63</v>
      </c>
      <c r="N373" s="107" t="s">
        <v>11</v>
      </c>
      <c r="O373" s="171">
        <v>4</v>
      </c>
      <c r="P373" s="139">
        <v>4.5</v>
      </c>
      <c r="Q373" s="139">
        <v>5</v>
      </c>
      <c r="R373" s="139">
        <v>4.5</v>
      </c>
      <c r="S373" s="139">
        <v>5</v>
      </c>
      <c r="T373" s="139">
        <v>4.5</v>
      </c>
      <c r="U373" s="139">
        <v>4.5</v>
      </c>
      <c r="V373" s="139">
        <v>4.666666666666667</v>
      </c>
      <c r="W373" s="139">
        <v>4.5</v>
      </c>
      <c r="X373" s="139">
        <v>5</v>
      </c>
      <c r="Y373" s="139">
        <v>4.5</v>
      </c>
      <c r="Z373" s="139">
        <v>4.5</v>
      </c>
      <c r="AA373" s="139">
        <v>3.5</v>
      </c>
      <c r="AB373" s="139">
        <v>4.4000000000000004</v>
      </c>
      <c r="AC373" s="139">
        <v>4</v>
      </c>
      <c r="AD373" s="139">
        <v>4.5</v>
      </c>
      <c r="AE373" s="139">
        <v>4.5</v>
      </c>
      <c r="AF373" s="139">
        <v>4.5</v>
      </c>
      <c r="AG373" s="139">
        <v>3.5</v>
      </c>
      <c r="AH373" s="139">
        <v>4.2</v>
      </c>
      <c r="AI373" s="139">
        <v>3.5</v>
      </c>
      <c r="AJ373" s="106">
        <f t="shared" si="115"/>
        <v>4.4416666666666673</v>
      </c>
      <c r="AK373" s="140">
        <v>17.587982853431985</v>
      </c>
      <c r="AL373" s="139">
        <f t="shared" ref="AL373:AL407" si="130">$AJ373-(_xlfn.XLOOKUP($B373,$B$331:$B$366,$AJ$331:$AJ$366,"",0))</f>
        <v>-4.9999999999999822E-2</v>
      </c>
    </row>
    <row r="374" spans="1:38" s="170" customFormat="1" x14ac:dyDescent="0.3">
      <c r="A374" s="117">
        <v>2015</v>
      </c>
      <c r="B374" s="169" t="s">
        <v>65</v>
      </c>
      <c r="C374" s="107" t="s">
        <v>59</v>
      </c>
      <c r="D374" s="107" t="s">
        <v>59</v>
      </c>
      <c r="E374" s="107" t="s">
        <v>59</v>
      </c>
      <c r="F374" s="107" t="s">
        <v>59</v>
      </c>
      <c r="G374" s="107" t="s">
        <v>60</v>
      </c>
      <c r="H374" s="107" t="s">
        <v>60</v>
      </c>
      <c r="I374" s="107" t="s">
        <v>60</v>
      </c>
      <c r="J374" s="107" t="s">
        <v>60</v>
      </c>
      <c r="K374" s="107" t="s">
        <v>60</v>
      </c>
      <c r="L374" s="107" t="s">
        <v>60</v>
      </c>
      <c r="M374" s="113" t="s">
        <v>60</v>
      </c>
      <c r="N374" s="141" t="s">
        <v>14</v>
      </c>
      <c r="O374" s="171">
        <v>4.5</v>
      </c>
      <c r="P374" s="139">
        <v>4.5</v>
      </c>
      <c r="Q374" s="139">
        <v>4.5</v>
      </c>
      <c r="R374" s="139">
        <v>4.5</v>
      </c>
      <c r="S374" s="139">
        <v>3.5</v>
      </c>
      <c r="T374" s="139">
        <v>4</v>
      </c>
      <c r="U374" s="139">
        <v>3</v>
      </c>
      <c r="V374" s="139">
        <v>3.5</v>
      </c>
      <c r="W374" s="139">
        <v>4.5</v>
      </c>
      <c r="X374" s="139">
        <v>4.5</v>
      </c>
      <c r="Y374" s="139">
        <v>4.5</v>
      </c>
      <c r="Z374" s="139">
        <v>4</v>
      </c>
      <c r="AA374" s="139">
        <v>4</v>
      </c>
      <c r="AB374" s="139">
        <v>4.3</v>
      </c>
      <c r="AC374" s="139">
        <v>4</v>
      </c>
      <c r="AD374" s="139">
        <v>4</v>
      </c>
      <c r="AE374" s="139">
        <v>4</v>
      </c>
      <c r="AF374" s="139">
        <v>3.5</v>
      </c>
      <c r="AG374" s="139">
        <v>4</v>
      </c>
      <c r="AH374" s="139">
        <v>3.9</v>
      </c>
      <c r="AI374" s="139">
        <v>4.5</v>
      </c>
      <c r="AJ374" s="106">
        <f t="shared" si="115"/>
        <v>4.05</v>
      </c>
      <c r="AK374" s="140">
        <v>16.442848709205126</v>
      </c>
      <c r="AL374" s="139">
        <f t="shared" si="130"/>
        <v>0</v>
      </c>
    </row>
    <row r="375" spans="1:38" s="170" customFormat="1" x14ac:dyDescent="0.3">
      <c r="A375" s="117">
        <v>2015</v>
      </c>
      <c r="B375" s="169" t="s">
        <v>66</v>
      </c>
      <c r="C375" s="107" t="s">
        <v>67</v>
      </c>
      <c r="D375" s="107" t="s">
        <v>67</v>
      </c>
      <c r="E375" s="107" t="s">
        <v>67</v>
      </c>
      <c r="F375" s="107" t="s">
        <v>67</v>
      </c>
      <c r="G375" s="107" t="s">
        <v>67</v>
      </c>
      <c r="H375" s="107" t="s">
        <v>67</v>
      </c>
      <c r="I375" s="107" t="s">
        <v>67</v>
      </c>
      <c r="J375" s="107" t="s">
        <v>67</v>
      </c>
      <c r="K375" s="107" t="s">
        <v>67</v>
      </c>
      <c r="L375" s="107" t="s">
        <v>67</v>
      </c>
      <c r="M375" s="113" t="s">
        <v>67</v>
      </c>
      <c r="N375" s="141" t="s">
        <v>14</v>
      </c>
      <c r="O375" s="171">
        <v>3.5</v>
      </c>
      <c r="P375" s="139">
        <v>4</v>
      </c>
      <c r="Q375" s="139">
        <v>4.5</v>
      </c>
      <c r="R375" s="139">
        <v>4</v>
      </c>
      <c r="S375" s="139">
        <v>4</v>
      </c>
      <c r="T375" s="139">
        <v>4</v>
      </c>
      <c r="U375" s="139">
        <v>4</v>
      </c>
      <c r="V375" s="139">
        <v>4</v>
      </c>
      <c r="W375" s="139">
        <v>4.5</v>
      </c>
      <c r="X375" s="139">
        <v>5</v>
      </c>
      <c r="Y375" s="139">
        <v>5</v>
      </c>
      <c r="Z375" s="139">
        <v>4</v>
      </c>
      <c r="AA375" s="139">
        <v>5</v>
      </c>
      <c r="AB375" s="139">
        <v>4.7</v>
      </c>
      <c r="AC375" s="139">
        <v>5</v>
      </c>
      <c r="AD375" s="139">
        <v>4.5</v>
      </c>
      <c r="AE375" s="139">
        <v>5</v>
      </c>
      <c r="AF375" s="139">
        <v>5.5</v>
      </c>
      <c r="AG375" s="139">
        <v>5</v>
      </c>
      <c r="AH375" s="139">
        <v>5</v>
      </c>
      <c r="AI375" s="139">
        <v>4.5</v>
      </c>
      <c r="AJ375" s="106">
        <f t="shared" si="115"/>
        <v>4.4249999999999998</v>
      </c>
      <c r="AK375" s="140">
        <v>21.558149773971842</v>
      </c>
      <c r="AL375" s="139">
        <f t="shared" si="130"/>
        <v>0</v>
      </c>
    </row>
    <row r="376" spans="1:38" s="170" customFormat="1" x14ac:dyDescent="0.3">
      <c r="A376" s="117">
        <v>2015</v>
      </c>
      <c r="B376" s="169" t="s">
        <v>68</v>
      </c>
      <c r="C376" s="107" t="s">
        <v>67</v>
      </c>
      <c r="D376" s="107" t="s">
        <v>67</v>
      </c>
      <c r="E376" s="107" t="s">
        <v>67</v>
      </c>
      <c r="F376" s="107" t="s">
        <v>67</v>
      </c>
      <c r="G376" s="107" t="s">
        <v>67</v>
      </c>
      <c r="H376" s="107" t="s">
        <v>67</v>
      </c>
      <c r="I376" s="107" t="s">
        <v>67</v>
      </c>
      <c r="J376" s="107" t="s">
        <v>67</v>
      </c>
      <c r="K376" s="107" t="s">
        <v>67</v>
      </c>
      <c r="L376" s="107" t="s">
        <v>67</v>
      </c>
      <c r="M376" s="113" t="s">
        <v>67</v>
      </c>
      <c r="N376" s="107" t="s">
        <v>15</v>
      </c>
      <c r="O376" s="171">
        <v>4.5</v>
      </c>
      <c r="P376" s="139">
        <v>4.5</v>
      </c>
      <c r="Q376" s="139">
        <v>5</v>
      </c>
      <c r="R376" s="139">
        <v>4.666666666666667</v>
      </c>
      <c r="S376" s="139">
        <v>4.5</v>
      </c>
      <c r="T376" s="139">
        <v>4</v>
      </c>
      <c r="U376" s="139">
        <v>4</v>
      </c>
      <c r="V376" s="139">
        <v>4.166666666666667</v>
      </c>
      <c r="W376" s="139">
        <v>4.5</v>
      </c>
      <c r="X376" s="139">
        <v>4</v>
      </c>
      <c r="Y376" s="139">
        <v>4.5</v>
      </c>
      <c r="Z376" s="139">
        <v>3.5</v>
      </c>
      <c r="AA376" s="139">
        <v>3.5</v>
      </c>
      <c r="AB376" s="139">
        <v>4</v>
      </c>
      <c r="AC376" s="139">
        <v>4</v>
      </c>
      <c r="AD376" s="139">
        <v>4.5</v>
      </c>
      <c r="AE376" s="139">
        <v>4</v>
      </c>
      <c r="AF376" s="139">
        <v>4</v>
      </c>
      <c r="AG376" s="139">
        <v>3.5</v>
      </c>
      <c r="AH376" s="139">
        <v>4</v>
      </c>
      <c r="AI376" s="139">
        <v>4</v>
      </c>
      <c r="AJ376" s="106">
        <f t="shared" si="115"/>
        <v>4.2083333333333339</v>
      </c>
      <c r="AK376" s="140">
        <v>16.76991042145638</v>
      </c>
      <c r="AL376" s="139">
        <f t="shared" si="130"/>
        <v>0</v>
      </c>
    </row>
    <row r="377" spans="1:38" s="170" customFormat="1" x14ac:dyDescent="0.3">
      <c r="A377" s="117">
        <v>2015</v>
      </c>
      <c r="B377" s="169" t="s">
        <v>110</v>
      </c>
      <c r="C377" s="107" t="s">
        <v>58</v>
      </c>
      <c r="D377" s="107" t="s">
        <v>58</v>
      </c>
      <c r="E377" s="107" t="s">
        <v>58</v>
      </c>
      <c r="F377" s="107" t="s">
        <v>59</v>
      </c>
      <c r="G377" s="107" t="s">
        <v>60</v>
      </c>
      <c r="H377" s="107" t="s">
        <v>60</v>
      </c>
      <c r="I377" s="107" t="s">
        <v>60</v>
      </c>
      <c r="J377" s="107" t="s">
        <v>61</v>
      </c>
      <c r="K377" s="107" t="s">
        <v>62</v>
      </c>
      <c r="L377" s="107" t="s">
        <v>63</v>
      </c>
      <c r="M377" s="113" t="s">
        <v>63</v>
      </c>
      <c r="N377" s="107" t="s">
        <v>11</v>
      </c>
      <c r="O377" s="171">
        <v>4.5</v>
      </c>
      <c r="P377" s="139">
        <v>4.5</v>
      </c>
      <c r="Q377" s="139">
        <v>5</v>
      </c>
      <c r="R377" s="139">
        <v>4.666666666666667</v>
      </c>
      <c r="S377" s="139">
        <v>6</v>
      </c>
      <c r="T377" s="139">
        <v>4</v>
      </c>
      <c r="U377" s="139">
        <v>5.5</v>
      </c>
      <c r="V377" s="139">
        <v>5.166666666666667</v>
      </c>
      <c r="W377" s="139">
        <v>4.5</v>
      </c>
      <c r="X377" s="139">
        <v>4.5</v>
      </c>
      <c r="Y377" s="139">
        <v>5.5</v>
      </c>
      <c r="Z377" s="139">
        <v>4.5</v>
      </c>
      <c r="AA377" s="139">
        <v>3</v>
      </c>
      <c r="AB377" s="139">
        <v>4.4000000000000004</v>
      </c>
      <c r="AC377" s="139">
        <v>4.5</v>
      </c>
      <c r="AD377" s="139">
        <v>5</v>
      </c>
      <c r="AE377" s="139">
        <v>5.5</v>
      </c>
      <c r="AF377" s="139">
        <v>4.5</v>
      </c>
      <c r="AG377" s="139">
        <v>4</v>
      </c>
      <c r="AH377" s="139">
        <v>4.7</v>
      </c>
      <c r="AI377" s="139">
        <v>4.5</v>
      </c>
      <c r="AJ377" s="106">
        <f t="shared" si="115"/>
        <v>4.7333333333333334</v>
      </c>
      <c r="AK377" s="140">
        <v>21.947818898603352</v>
      </c>
      <c r="AL377" s="139">
        <f t="shared" si="130"/>
        <v>0</v>
      </c>
    </row>
    <row r="378" spans="1:38" s="170" customFormat="1" x14ac:dyDescent="0.3">
      <c r="A378" s="117">
        <v>2015</v>
      </c>
      <c r="B378" s="169" t="s">
        <v>76</v>
      </c>
      <c r="C378" s="107" t="s">
        <v>67</v>
      </c>
      <c r="D378" s="107" t="s">
        <v>67</v>
      </c>
      <c r="E378" s="107" t="s">
        <v>67</v>
      </c>
      <c r="F378" s="107" t="s">
        <v>67</v>
      </c>
      <c r="G378" s="107" t="s">
        <v>67</v>
      </c>
      <c r="H378" s="107" t="s">
        <v>67</v>
      </c>
      <c r="I378" s="107" t="s">
        <v>67</v>
      </c>
      <c r="J378" s="107" t="s">
        <v>67</v>
      </c>
      <c r="K378" s="107" t="s">
        <v>67</v>
      </c>
      <c r="L378" s="107" t="s">
        <v>67</v>
      </c>
      <c r="M378" s="113" t="s">
        <v>67</v>
      </c>
      <c r="N378" s="113" t="s">
        <v>13</v>
      </c>
      <c r="O378" s="171">
        <v>3</v>
      </c>
      <c r="P378" s="139">
        <v>3.5</v>
      </c>
      <c r="Q378" s="139">
        <v>3.5</v>
      </c>
      <c r="R378" s="139">
        <v>3.3333333333333335</v>
      </c>
      <c r="S378" s="139">
        <v>3</v>
      </c>
      <c r="T378" s="139">
        <v>2.5</v>
      </c>
      <c r="U378" s="139">
        <v>2.5</v>
      </c>
      <c r="V378" s="139">
        <v>2.6666666666666665</v>
      </c>
      <c r="W378" s="139">
        <v>3</v>
      </c>
      <c r="X378" s="139">
        <v>3</v>
      </c>
      <c r="Y378" s="139">
        <v>3.5</v>
      </c>
      <c r="Z378" s="139">
        <v>3.5</v>
      </c>
      <c r="AA378" s="139">
        <v>3</v>
      </c>
      <c r="AB378" s="139">
        <v>3.2</v>
      </c>
      <c r="AC378" s="139">
        <v>3.5</v>
      </c>
      <c r="AD378" s="139">
        <v>2.5</v>
      </c>
      <c r="AE378" s="139">
        <v>3</v>
      </c>
      <c r="AF378" s="139">
        <v>3</v>
      </c>
      <c r="AG378" s="139">
        <v>3</v>
      </c>
      <c r="AH378" s="139">
        <v>3</v>
      </c>
      <c r="AI378" s="139">
        <v>3</v>
      </c>
      <c r="AJ378" s="106">
        <f t="shared" si="115"/>
        <v>3.05</v>
      </c>
      <c r="AK378" s="140">
        <v>9.1395377705683547</v>
      </c>
      <c r="AL378" s="139">
        <f t="shared" si="130"/>
        <v>0</v>
      </c>
    </row>
    <row r="379" spans="1:38" s="170" customFormat="1" x14ac:dyDescent="0.3">
      <c r="A379" s="117">
        <v>2015</v>
      </c>
      <c r="B379" s="169" t="s">
        <v>77</v>
      </c>
      <c r="C379" s="107" t="s">
        <v>67</v>
      </c>
      <c r="D379" s="107" t="s">
        <v>67</v>
      </c>
      <c r="E379" s="107" t="s">
        <v>67</v>
      </c>
      <c r="F379" s="107" t="s">
        <v>67</v>
      </c>
      <c r="G379" s="107" t="s">
        <v>67</v>
      </c>
      <c r="H379" s="107" t="s">
        <v>67</v>
      </c>
      <c r="I379" s="107" t="s">
        <v>67</v>
      </c>
      <c r="J379" s="107" t="s">
        <v>67</v>
      </c>
      <c r="K379" s="107" t="s">
        <v>67</v>
      </c>
      <c r="L379" s="107" t="s">
        <v>67</v>
      </c>
      <c r="M379" s="113" t="s">
        <v>67</v>
      </c>
      <c r="N379" s="107" t="s">
        <v>11</v>
      </c>
      <c r="O379" s="171">
        <v>4</v>
      </c>
      <c r="P379" s="139">
        <v>4</v>
      </c>
      <c r="Q379" s="139">
        <v>4.5</v>
      </c>
      <c r="R379" s="139">
        <v>4.166666666666667</v>
      </c>
      <c r="S379" s="139">
        <v>5</v>
      </c>
      <c r="T379" s="139">
        <v>4</v>
      </c>
      <c r="U379" s="139">
        <v>4</v>
      </c>
      <c r="V379" s="139">
        <v>4.333333333333333</v>
      </c>
      <c r="W379" s="139">
        <v>4.5</v>
      </c>
      <c r="X379" s="139">
        <v>4</v>
      </c>
      <c r="Y379" s="139">
        <v>5</v>
      </c>
      <c r="Z379" s="139">
        <v>5</v>
      </c>
      <c r="AA379" s="139">
        <v>3.5</v>
      </c>
      <c r="AB379" s="139">
        <v>4.4000000000000004</v>
      </c>
      <c r="AC379" s="139">
        <v>3.5</v>
      </c>
      <c r="AD379" s="139">
        <v>3.5</v>
      </c>
      <c r="AE379" s="139">
        <v>4</v>
      </c>
      <c r="AF379" s="139">
        <v>4</v>
      </c>
      <c r="AG379" s="139">
        <v>4</v>
      </c>
      <c r="AH379" s="139">
        <v>3.8</v>
      </c>
      <c r="AI379" s="139">
        <v>4</v>
      </c>
      <c r="AJ379" s="106">
        <f t="shared" si="115"/>
        <v>4.1749999999999998</v>
      </c>
      <c r="AK379" s="140">
        <v>15.989302277375559</v>
      </c>
      <c r="AL379" s="139">
        <f t="shared" si="130"/>
        <v>0</v>
      </c>
    </row>
    <row r="380" spans="1:38" s="170" customFormat="1" x14ac:dyDescent="0.3">
      <c r="A380" s="117">
        <v>2015</v>
      </c>
      <c r="B380" s="169" t="s">
        <v>223</v>
      </c>
      <c r="C380" s="107" t="s">
        <v>67</v>
      </c>
      <c r="D380" s="107" t="s">
        <v>67</v>
      </c>
      <c r="E380" s="107" t="s">
        <v>67</v>
      </c>
      <c r="F380" s="107" t="s">
        <v>67</v>
      </c>
      <c r="G380" s="107" t="s">
        <v>67</v>
      </c>
      <c r="H380" s="107" t="s">
        <v>67</v>
      </c>
      <c r="I380" s="107" t="s">
        <v>67</v>
      </c>
      <c r="J380" s="107" t="s">
        <v>67</v>
      </c>
      <c r="K380" s="107" t="s">
        <v>67</v>
      </c>
      <c r="L380" s="107" t="s">
        <v>67</v>
      </c>
      <c r="M380" s="113" t="s">
        <v>67</v>
      </c>
      <c r="N380" s="107" t="s">
        <v>15</v>
      </c>
      <c r="O380" s="171">
        <v>4</v>
      </c>
      <c r="P380" s="139">
        <v>4</v>
      </c>
      <c r="Q380" s="139">
        <v>4</v>
      </c>
      <c r="R380" s="139">
        <v>4</v>
      </c>
      <c r="S380" s="139">
        <v>4.5</v>
      </c>
      <c r="T380" s="139">
        <v>3.5</v>
      </c>
      <c r="U380" s="139">
        <v>3.5</v>
      </c>
      <c r="V380" s="139">
        <v>3.8333333333333335</v>
      </c>
      <c r="W380" s="139">
        <v>4</v>
      </c>
      <c r="X380" s="139">
        <v>4.5</v>
      </c>
      <c r="Y380" s="139">
        <v>4.5</v>
      </c>
      <c r="Z380" s="139">
        <v>3.5</v>
      </c>
      <c r="AA380" s="139">
        <v>4</v>
      </c>
      <c r="AB380" s="139">
        <v>4.0999999999999996</v>
      </c>
      <c r="AC380" s="139">
        <v>3.5</v>
      </c>
      <c r="AD380" s="139">
        <v>4</v>
      </c>
      <c r="AE380" s="139">
        <v>4</v>
      </c>
      <c r="AF380" s="139">
        <v>4.5</v>
      </c>
      <c r="AG380" s="139">
        <v>3.5</v>
      </c>
      <c r="AH380" s="139">
        <v>3.9</v>
      </c>
      <c r="AI380" s="139">
        <v>4.5</v>
      </c>
      <c r="AJ380" s="106">
        <f t="shared" si="115"/>
        <v>3.9583333333333335</v>
      </c>
      <c r="AK380" s="140">
        <v>16.098177928092358</v>
      </c>
      <c r="AL380" s="139">
        <f t="shared" si="130"/>
        <v>0</v>
      </c>
    </row>
    <row r="381" spans="1:38" s="170" customFormat="1" x14ac:dyDescent="0.3">
      <c r="A381" s="117">
        <v>2015</v>
      </c>
      <c r="B381" s="169" t="s">
        <v>79</v>
      </c>
      <c r="C381" s="107" t="s">
        <v>67</v>
      </c>
      <c r="D381" s="107" t="s">
        <v>67</v>
      </c>
      <c r="E381" s="107" t="s">
        <v>67</v>
      </c>
      <c r="F381" s="107" t="s">
        <v>67</v>
      </c>
      <c r="G381" s="107" t="s">
        <v>67</v>
      </c>
      <c r="H381" s="107" t="s">
        <v>67</v>
      </c>
      <c r="I381" s="107" t="s">
        <v>67</v>
      </c>
      <c r="J381" s="107" t="s">
        <v>67</v>
      </c>
      <c r="K381" s="107" t="s">
        <v>67</v>
      </c>
      <c r="L381" s="107" t="s">
        <v>67</v>
      </c>
      <c r="M381" s="113" t="s">
        <v>67</v>
      </c>
      <c r="N381" s="141" t="s">
        <v>14</v>
      </c>
      <c r="O381" s="171">
        <v>3.5</v>
      </c>
      <c r="P381" s="139">
        <v>3.5</v>
      </c>
      <c r="Q381" s="139">
        <v>3</v>
      </c>
      <c r="R381" s="139">
        <v>3.3333333333333335</v>
      </c>
      <c r="S381" s="139">
        <v>4.5</v>
      </c>
      <c r="T381" s="139">
        <v>3</v>
      </c>
      <c r="U381" s="139">
        <v>4</v>
      </c>
      <c r="V381" s="139">
        <v>3.8333333333333335</v>
      </c>
      <c r="W381" s="139">
        <v>4</v>
      </c>
      <c r="X381" s="139">
        <v>4.5</v>
      </c>
      <c r="Y381" s="139">
        <v>5</v>
      </c>
      <c r="Z381" s="139">
        <v>4.5</v>
      </c>
      <c r="AA381" s="139">
        <v>4</v>
      </c>
      <c r="AB381" s="139">
        <v>4.4000000000000004</v>
      </c>
      <c r="AC381" s="139">
        <v>4</v>
      </c>
      <c r="AD381" s="139">
        <v>3</v>
      </c>
      <c r="AE381" s="139">
        <v>4.5</v>
      </c>
      <c r="AF381" s="139">
        <v>4</v>
      </c>
      <c r="AG381" s="139">
        <v>3</v>
      </c>
      <c r="AH381" s="139">
        <v>3.7</v>
      </c>
      <c r="AI381" s="139">
        <v>4.5</v>
      </c>
      <c r="AJ381" s="106">
        <f t="shared" si="115"/>
        <v>3.8166666666666664</v>
      </c>
      <c r="AK381" s="140">
        <v>14.942606296816495</v>
      </c>
      <c r="AL381" s="139">
        <f t="shared" si="130"/>
        <v>0</v>
      </c>
    </row>
    <row r="382" spans="1:38" s="170" customFormat="1" x14ac:dyDescent="0.3">
      <c r="A382" s="117">
        <v>2015</v>
      </c>
      <c r="B382" s="169" t="s">
        <v>80</v>
      </c>
      <c r="C382" s="107" t="s">
        <v>59</v>
      </c>
      <c r="D382" s="107" t="s">
        <v>59</v>
      </c>
      <c r="E382" s="107" t="s">
        <v>59</v>
      </c>
      <c r="F382" s="107" t="s">
        <v>59</v>
      </c>
      <c r="G382" s="107" t="s">
        <v>60</v>
      </c>
      <c r="H382" s="107" t="s">
        <v>60</v>
      </c>
      <c r="I382" s="107" t="s">
        <v>67</v>
      </c>
      <c r="J382" s="107" t="s">
        <v>67</v>
      </c>
      <c r="K382" s="107" t="s">
        <v>67</v>
      </c>
      <c r="L382" s="107" t="s">
        <v>67</v>
      </c>
      <c r="M382" s="113" t="s">
        <v>67</v>
      </c>
      <c r="N382" s="113" t="s">
        <v>13</v>
      </c>
      <c r="O382" s="171">
        <v>3</v>
      </c>
      <c r="P382" s="139">
        <v>2.5</v>
      </c>
      <c r="Q382" s="139">
        <v>2.5</v>
      </c>
      <c r="R382" s="139">
        <v>2.6666666666666665</v>
      </c>
      <c r="S382" s="139">
        <v>3</v>
      </c>
      <c r="T382" s="139">
        <v>3</v>
      </c>
      <c r="U382" s="139">
        <v>2.5</v>
      </c>
      <c r="V382" s="139">
        <v>2.8333333333333335</v>
      </c>
      <c r="W382" s="139">
        <v>3</v>
      </c>
      <c r="X382" s="139">
        <v>2.5</v>
      </c>
      <c r="Y382" s="139">
        <v>3</v>
      </c>
      <c r="Z382" s="139">
        <v>3</v>
      </c>
      <c r="AA382" s="139">
        <v>3.5</v>
      </c>
      <c r="AB382" s="139">
        <v>3</v>
      </c>
      <c r="AC382" s="139">
        <v>4</v>
      </c>
      <c r="AD382" s="139">
        <v>3</v>
      </c>
      <c r="AE382" s="139">
        <v>3</v>
      </c>
      <c r="AF382" s="139">
        <v>2.5</v>
      </c>
      <c r="AG382" s="139">
        <v>3</v>
      </c>
      <c r="AH382" s="139">
        <v>3.1</v>
      </c>
      <c r="AI382" s="139">
        <v>4</v>
      </c>
      <c r="AJ382" s="106">
        <f t="shared" ref="AJ382:AJ459" si="131">AVERAGE(R382,V382,AB382,AH382)</f>
        <v>2.9</v>
      </c>
      <c r="AK382" s="140">
        <v>9.7406527436111787</v>
      </c>
      <c r="AL382" s="139">
        <f t="shared" si="130"/>
        <v>0</v>
      </c>
    </row>
    <row r="383" spans="1:38" s="170" customFormat="1" x14ac:dyDescent="0.3">
      <c r="A383" s="117">
        <v>2015</v>
      </c>
      <c r="B383" s="169" t="s">
        <v>224</v>
      </c>
      <c r="C383" s="107" t="s">
        <v>59</v>
      </c>
      <c r="D383" s="107" t="s">
        <v>59</v>
      </c>
      <c r="E383" s="107" t="s">
        <v>59</v>
      </c>
      <c r="F383" s="107" t="s">
        <v>59</v>
      </c>
      <c r="G383" s="107" t="s">
        <v>60</v>
      </c>
      <c r="H383" s="107" t="s">
        <v>60</v>
      </c>
      <c r="I383" s="107" t="s">
        <v>60</v>
      </c>
      <c r="J383" s="107" t="s">
        <v>67</v>
      </c>
      <c r="K383" s="107" t="s">
        <v>67</v>
      </c>
      <c r="L383" s="107" t="s">
        <v>67</v>
      </c>
      <c r="M383" s="113" t="s">
        <v>67</v>
      </c>
      <c r="N383" s="113" t="s">
        <v>13</v>
      </c>
      <c r="O383" s="171">
        <v>3</v>
      </c>
      <c r="P383" s="139">
        <v>2.5</v>
      </c>
      <c r="Q383" s="139">
        <v>2.5</v>
      </c>
      <c r="R383" s="139">
        <v>2.6666666666666665</v>
      </c>
      <c r="S383" s="139">
        <v>4</v>
      </c>
      <c r="T383" s="139">
        <v>3.5</v>
      </c>
      <c r="U383" s="139">
        <v>2.5</v>
      </c>
      <c r="V383" s="139">
        <v>3.3333333333333335</v>
      </c>
      <c r="W383" s="139">
        <v>3</v>
      </c>
      <c r="X383" s="139">
        <v>2.5</v>
      </c>
      <c r="Y383" s="139">
        <v>2.5</v>
      </c>
      <c r="Z383" s="139">
        <v>3</v>
      </c>
      <c r="AA383" s="139">
        <v>3</v>
      </c>
      <c r="AB383" s="139">
        <v>2.8</v>
      </c>
      <c r="AC383" s="139">
        <v>3</v>
      </c>
      <c r="AD383" s="139">
        <v>3</v>
      </c>
      <c r="AE383" s="139">
        <v>3</v>
      </c>
      <c r="AF383" s="139">
        <v>2.5</v>
      </c>
      <c r="AG383" s="139">
        <v>3.5</v>
      </c>
      <c r="AH383" s="139">
        <v>3</v>
      </c>
      <c r="AI383" s="139">
        <v>3</v>
      </c>
      <c r="AJ383" s="106">
        <f t="shared" si="131"/>
        <v>2.95</v>
      </c>
      <c r="AK383" s="140">
        <v>8.859528781229228</v>
      </c>
      <c r="AL383" s="139">
        <f t="shared" si="130"/>
        <v>0</v>
      </c>
    </row>
    <row r="384" spans="1:38" s="170" customFormat="1" x14ac:dyDescent="0.3">
      <c r="A384" s="117">
        <v>2015</v>
      </c>
      <c r="B384" s="169" t="s">
        <v>82</v>
      </c>
      <c r="C384" s="107" t="s">
        <v>67</v>
      </c>
      <c r="D384" s="107" t="s">
        <v>67</v>
      </c>
      <c r="E384" s="107" t="s">
        <v>67</v>
      </c>
      <c r="F384" s="107" t="s">
        <v>67</v>
      </c>
      <c r="G384" s="107" t="s">
        <v>67</v>
      </c>
      <c r="H384" s="107" t="s">
        <v>60</v>
      </c>
      <c r="I384" s="107" t="s">
        <v>60</v>
      </c>
      <c r="J384" s="107" t="s">
        <v>60</v>
      </c>
      <c r="K384" s="107" t="s">
        <v>60</v>
      </c>
      <c r="L384" s="107" t="s">
        <v>60</v>
      </c>
      <c r="M384" s="113" t="s">
        <v>60</v>
      </c>
      <c r="N384" s="107" t="s">
        <v>12</v>
      </c>
      <c r="O384" s="171">
        <v>3</v>
      </c>
      <c r="P384" s="139">
        <v>2.5</v>
      </c>
      <c r="Q384" s="139">
        <v>3.5</v>
      </c>
      <c r="R384" s="139">
        <v>3</v>
      </c>
      <c r="S384" s="139">
        <v>4.5</v>
      </c>
      <c r="T384" s="139">
        <v>3.5</v>
      </c>
      <c r="U384" s="139">
        <v>4.5</v>
      </c>
      <c r="V384" s="139">
        <v>4.166666666666667</v>
      </c>
      <c r="W384" s="139">
        <v>4.5</v>
      </c>
      <c r="X384" s="139">
        <v>4</v>
      </c>
      <c r="Y384" s="139">
        <v>4.5</v>
      </c>
      <c r="Z384" s="139">
        <v>4.5</v>
      </c>
      <c r="AA384" s="139">
        <v>3</v>
      </c>
      <c r="AB384" s="139">
        <v>4.0999999999999996</v>
      </c>
      <c r="AC384" s="139">
        <v>4</v>
      </c>
      <c r="AD384" s="139">
        <v>4</v>
      </c>
      <c r="AE384" s="139">
        <v>4.5</v>
      </c>
      <c r="AF384" s="139">
        <v>4</v>
      </c>
      <c r="AG384" s="139">
        <v>4</v>
      </c>
      <c r="AH384" s="139">
        <v>4.0999999999999996</v>
      </c>
      <c r="AI384" s="139">
        <v>3.5</v>
      </c>
      <c r="AJ384" s="106">
        <f t="shared" si="131"/>
        <v>3.8416666666666663</v>
      </c>
      <c r="AK384" s="140">
        <v>15.075655463981644</v>
      </c>
      <c r="AL384" s="139">
        <f t="shared" si="130"/>
        <v>-0.10833333333333339</v>
      </c>
    </row>
    <row r="385" spans="1:38" s="170" customFormat="1" x14ac:dyDescent="0.3">
      <c r="A385" s="117">
        <v>2015</v>
      </c>
      <c r="B385" s="169" t="s">
        <v>112</v>
      </c>
      <c r="C385" s="107" t="s">
        <v>67</v>
      </c>
      <c r="D385" s="107" t="s">
        <v>67</v>
      </c>
      <c r="E385" s="107" t="s">
        <v>67</v>
      </c>
      <c r="F385" s="107" t="s">
        <v>67</v>
      </c>
      <c r="G385" s="107" t="s">
        <v>67</v>
      </c>
      <c r="H385" s="107" t="s">
        <v>67</v>
      </c>
      <c r="I385" s="107" t="s">
        <v>67</v>
      </c>
      <c r="J385" s="107" t="s">
        <v>67</v>
      </c>
      <c r="K385" s="107" t="s">
        <v>67</v>
      </c>
      <c r="L385" s="107" t="s">
        <v>67</v>
      </c>
      <c r="M385" s="113" t="s">
        <v>67</v>
      </c>
      <c r="N385" s="107" t="s">
        <v>15</v>
      </c>
      <c r="O385" s="171">
        <v>3.5</v>
      </c>
      <c r="P385" s="139">
        <v>3.5</v>
      </c>
      <c r="Q385" s="139">
        <v>4</v>
      </c>
      <c r="R385" s="139">
        <v>3.6666666666666665</v>
      </c>
      <c r="S385" s="139">
        <v>3</v>
      </c>
      <c r="T385" s="139">
        <v>2.5</v>
      </c>
      <c r="U385" s="139">
        <v>2.5</v>
      </c>
      <c r="V385" s="139">
        <v>2.6666666666666665</v>
      </c>
      <c r="W385" s="139">
        <v>3.5</v>
      </c>
      <c r="X385" s="139">
        <v>3.5</v>
      </c>
      <c r="Y385" s="139">
        <v>3.5</v>
      </c>
      <c r="Z385" s="139">
        <v>3</v>
      </c>
      <c r="AA385" s="139">
        <v>2.5</v>
      </c>
      <c r="AB385" s="139">
        <v>3.2</v>
      </c>
      <c r="AC385" s="139">
        <v>3</v>
      </c>
      <c r="AD385" s="139">
        <v>3</v>
      </c>
      <c r="AE385" s="139">
        <v>3</v>
      </c>
      <c r="AF385" s="139">
        <v>3</v>
      </c>
      <c r="AG385" s="139">
        <v>3</v>
      </c>
      <c r="AH385" s="139">
        <v>3</v>
      </c>
      <c r="AI385" s="139">
        <v>4</v>
      </c>
      <c r="AJ385" s="106">
        <f t="shared" si="131"/>
        <v>3.1333333333333333</v>
      </c>
      <c r="AK385" s="140">
        <v>10.214702411528457</v>
      </c>
      <c r="AL385" s="139">
        <f t="shared" si="130"/>
        <v>0</v>
      </c>
    </row>
    <row r="386" spans="1:38" s="170" customFormat="1" x14ac:dyDescent="0.3">
      <c r="A386" s="117">
        <v>2015</v>
      </c>
      <c r="B386" s="169" t="s">
        <v>83</v>
      </c>
      <c r="C386" s="107" t="s">
        <v>71</v>
      </c>
      <c r="D386" s="107" t="s">
        <v>71</v>
      </c>
      <c r="E386" s="107" t="s">
        <v>71</v>
      </c>
      <c r="F386" s="107" t="s">
        <v>71</v>
      </c>
      <c r="G386" s="107" t="s">
        <v>67</v>
      </c>
      <c r="H386" s="107" t="s">
        <v>67</v>
      </c>
      <c r="I386" s="107" t="s">
        <v>67</v>
      </c>
      <c r="J386" s="107" t="s">
        <v>67</v>
      </c>
      <c r="K386" s="107" t="s">
        <v>67</v>
      </c>
      <c r="L386" s="107" t="s">
        <v>67</v>
      </c>
      <c r="M386" s="113" t="s">
        <v>67</v>
      </c>
      <c r="N386" s="113" t="s">
        <v>13</v>
      </c>
      <c r="O386" s="171">
        <v>3</v>
      </c>
      <c r="P386" s="139">
        <v>3</v>
      </c>
      <c r="Q386" s="139">
        <v>2</v>
      </c>
      <c r="R386" s="139">
        <v>2.6666666666666665</v>
      </c>
      <c r="S386" s="139">
        <v>3.5</v>
      </c>
      <c r="T386" s="139">
        <v>1</v>
      </c>
      <c r="U386" s="139">
        <v>2</v>
      </c>
      <c r="V386" s="139">
        <v>2.1666666666666665</v>
      </c>
      <c r="W386" s="139">
        <v>3</v>
      </c>
      <c r="X386" s="139">
        <v>3</v>
      </c>
      <c r="Y386" s="139">
        <v>3</v>
      </c>
      <c r="Z386" s="139">
        <v>3.5</v>
      </c>
      <c r="AA386" s="139">
        <v>2.5</v>
      </c>
      <c r="AB386" s="139">
        <v>3</v>
      </c>
      <c r="AC386" s="139">
        <v>2.5</v>
      </c>
      <c r="AD386" s="139">
        <v>4</v>
      </c>
      <c r="AE386" s="139">
        <v>3</v>
      </c>
      <c r="AF386" s="139">
        <v>3</v>
      </c>
      <c r="AG386" s="139">
        <v>3</v>
      </c>
      <c r="AH386" s="139">
        <v>3.1</v>
      </c>
      <c r="AI386" s="139">
        <v>4</v>
      </c>
      <c r="AJ386" s="106">
        <f t="shared" si="131"/>
        <v>2.7333333333333334</v>
      </c>
      <c r="AK386" s="140">
        <v>9.1993562657869976</v>
      </c>
      <c r="AL386" s="139">
        <f t="shared" si="130"/>
        <v>0</v>
      </c>
    </row>
    <row r="387" spans="1:38" s="170" customFormat="1" x14ac:dyDescent="0.3">
      <c r="A387" s="117">
        <v>2015</v>
      </c>
      <c r="B387" s="169" t="s">
        <v>84</v>
      </c>
      <c r="C387" s="107" t="s">
        <v>67</v>
      </c>
      <c r="D387" s="107" t="s">
        <v>67</v>
      </c>
      <c r="E387" s="107" t="s">
        <v>67</v>
      </c>
      <c r="F387" s="107" t="s">
        <v>67</v>
      </c>
      <c r="G387" s="107" t="s">
        <v>67</v>
      </c>
      <c r="H387" s="107" t="s">
        <v>67</v>
      </c>
      <c r="I387" s="107" t="s">
        <v>67</v>
      </c>
      <c r="J387" s="107" t="s">
        <v>67</v>
      </c>
      <c r="K387" s="107" t="s">
        <v>67</v>
      </c>
      <c r="L387" s="107" t="s">
        <v>67</v>
      </c>
      <c r="M387" s="113" t="s">
        <v>67</v>
      </c>
      <c r="N387" s="141" t="s">
        <v>14</v>
      </c>
      <c r="O387" s="171">
        <v>4.5</v>
      </c>
      <c r="P387" s="139">
        <v>3.5</v>
      </c>
      <c r="Q387" s="139">
        <v>4</v>
      </c>
      <c r="R387" s="139">
        <v>4</v>
      </c>
      <c r="S387" s="139">
        <v>4.5</v>
      </c>
      <c r="T387" s="139">
        <v>4</v>
      </c>
      <c r="U387" s="139">
        <v>4</v>
      </c>
      <c r="V387" s="139">
        <v>4.166666666666667</v>
      </c>
      <c r="W387" s="139">
        <v>4</v>
      </c>
      <c r="X387" s="139">
        <v>4</v>
      </c>
      <c r="Y387" s="139">
        <v>4.5</v>
      </c>
      <c r="Z387" s="139">
        <v>4</v>
      </c>
      <c r="AA387" s="139">
        <v>4</v>
      </c>
      <c r="AB387" s="139">
        <v>4.0999999999999996</v>
      </c>
      <c r="AC387" s="139">
        <v>3.5</v>
      </c>
      <c r="AD387" s="139">
        <v>4</v>
      </c>
      <c r="AE387" s="139">
        <v>5</v>
      </c>
      <c r="AF387" s="139">
        <v>3.5</v>
      </c>
      <c r="AG387" s="139">
        <v>3.5</v>
      </c>
      <c r="AH387" s="139">
        <v>3.9</v>
      </c>
      <c r="AI387" s="139">
        <v>4</v>
      </c>
      <c r="AJ387" s="106">
        <f t="shared" si="131"/>
        <v>4.041666666666667</v>
      </c>
      <c r="AK387" s="140">
        <v>15.841865468985146</v>
      </c>
      <c r="AL387" s="139">
        <f t="shared" si="130"/>
        <v>0</v>
      </c>
    </row>
    <row r="388" spans="1:38" s="170" customFormat="1" x14ac:dyDescent="0.3">
      <c r="A388" s="117">
        <v>2015</v>
      </c>
      <c r="B388" s="169" t="s">
        <v>85</v>
      </c>
      <c r="C388" s="107" t="s">
        <v>59</v>
      </c>
      <c r="D388" s="107" t="s">
        <v>59</v>
      </c>
      <c r="E388" s="107" t="s">
        <v>59</v>
      </c>
      <c r="F388" s="107" t="s">
        <v>59</v>
      </c>
      <c r="G388" s="107" t="s">
        <v>60</v>
      </c>
      <c r="H388" s="107" t="s">
        <v>60</v>
      </c>
      <c r="I388" s="107" t="s">
        <v>60</v>
      </c>
      <c r="J388" s="107" t="s">
        <v>60</v>
      </c>
      <c r="K388" s="107" t="s">
        <v>60</v>
      </c>
      <c r="L388" s="107" t="s">
        <v>60</v>
      </c>
      <c r="M388" s="113" t="s">
        <v>60</v>
      </c>
      <c r="N388" s="107" t="s">
        <v>11</v>
      </c>
      <c r="O388" s="171">
        <v>4</v>
      </c>
      <c r="P388" s="139">
        <v>4</v>
      </c>
      <c r="Q388" s="139">
        <v>4</v>
      </c>
      <c r="R388" s="139">
        <v>4</v>
      </c>
      <c r="S388" s="139">
        <v>4</v>
      </c>
      <c r="T388" s="139">
        <v>4</v>
      </c>
      <c r="U388" s="139">
        <v>4</v>
      </c>
      <c r="V388" s="139">
        <v>4</v>
      </c>
      <c r="W388" s="139">
        <v>2.5</v>
      </c>
      <c r="X388" s="139">
        <v>4</v>
      </c>
      <c r="Y388" s="139">
        <v>3.5</v>
      </c>
      <c r="Z388" s="139">
        <v>3.5</v>
      </c>
      <c r="AA388" s="139">
        <v>3.5</v>
      </c>
      <c r="AB388" s="139">
        <v>3.4</v>
      </c>
      <c r="AC388" s="139">
        <v>3</v>
      </c>
      <c r="AD388" s="139">
        <v>4.5</v>
      </c>
      <c r="AE388" s="139">
        <v>3.5</v>
      </c>
      <c r="AF388" s="139">
        <v>3.5</v>
      </c>
      <c r="AG388" s="139">
        <v>3.5</v>
      </c>
      <c r="AH388" s="139">
        <v>3.6</v>
      </c>
      <c r="AI388" s="139">
        <v>4.5</v>
      </c>
      <c r="AJ388" s="106">
        <f t="shared" si="131"/>
        <v>3.75</v>
      </c>
      <c r="AK388" s="140">
        <v>14.391788648690099</v>
      </c>
      <c r="AL388" s="139">
        <f t="shared" si="130"/>
        <v>0</v>
      </c>
    </row>
    <row r="389" spans="1:38" s="170" customFormat="1" x14ac:dyDescent="0.3">
      <c r="A389" s="117">
        <v>2015</v>
      </c>
      <c r="B389" s="169" t="s">
        <v>86</v>
      </c>
      <c r="C389" s="107" t="s">
        <v>58</v>
      </c>
      <c r="D389" s="107" t="s">
        <v>71</v>
      </c>
      <c r="E389" s="107" t="s">
        <v>71</v>
      </c>
      <c r="F389" s="107" t="s">
        <v>71</v>
      </c>
      <c r="G389" s="107" t="s">
        <v>60</v>
      </c>
      <c r="H389" s="107" t="s">
        <v>60</v>
      </c>
      <c r="I389" s="107" t="s">
        <v>60</v>
      </c>
      <c r="J389" s="107" t="s">
        <v>60</v>
      </c>
      <c r="K389" s="107" t="s">
        <v>60</v>
      </c>
      <c r="L389" s="107" t="s">
        <v>60</v>
      </c>
      <c r="M389" s="113" t="s">
        <v>60</v>
      </c>
      <c r="N389" s="113" t="s">
        <v>13</v>
      </c>
      <c r="O389" s="171">
        <v>3.5</v>
      </c>
      <c r="P389" s="139">
        <v>2.5</v>
      </c>
      <c r="Q389" s="139">
        <v>4</v>
      </c>
      <c r="R389" s="139">
        <v>3.3333333333333335</v>
      </c>
      <c r="S389" s="139">
        <v>4</v>
      </c>
      <c r="T389" s="139">
        <v>3.5</v>
      </c>
      <c r="U389" s="139">
        <v>2.5</v>
      </c>
      <c r="V389" s="139">
        <v>3.3333333333333335</v>
      </c>
      <c r="W389" s="139">
        <v>3</v>
      </c>
      <c r="X389" s="139">
        <v>3</v>
      </c>
      <c r="Y389" s="139">
        <v>4.5</v>
      </c>
      <c r="Z389" s="139">
        <v>3.5</v>
      </c>
      <c r="AA389" s="139">
        <v>4</v>
      </c>
      <c r="AB389" s="139">
        <v>3.6</v>
      </c>
      <c r="AC389" s="139">
        <v>4</v>
      </c>
      <c r="AD389" s="139">
        <v>3.5</v>
      </c>
      <c r="AE389" s="139">
        <v>3.5</v>
      </c>
      <c r="AF389" s="139">
        <v>3</v>
      </c>
      <c r="AG389" s="139">
        <v>3</v>
      </c>
      <c r="AH389" s="139">
        <v>3.4</v>
      </c>
      <c r="AI389" s="139">
        <v>4</v>
      </c>
      <c r="AJ389" s="106">
        <f t="shared" si="131"/>
        <v>3.416666666666667</v>
      </c>
      <c r="AK389" s="140">
        <v>12.193058553734296</v>
      </c>
      <c r="AL389" s="139">
        <f t="shared" si="130"/>
        <v>0</v>
      </c>
    </row>
    <row r="390" spans="1:38" s="170" customFormat="1" x14ac:dyDescent="0.3">
      <c r="A390" s="117">
        <v>2015</v>
      </c>
      <c r="B390" s="169" t="s">
        <v>87</v>
      </c>
      <c r="C390" s="107" t="s">
        <v>71</v>
      </c>
      <c r="D390" s="107" t="s">
        <v>71</v>
      </c>
      <c r="E390" s="107" t="s">
        <v>71</v>
      </c>
      <c r="F390" s="107" t="s">
        <v>71</v>
      </c>
      <c r="G390" s="107" t="s">
        <v>60</v>
      </c>
      <c r="H390" s="107" t="s">
        <v>60</v>
      </c>
      <c r="I390" s="107" t="s">
        <v>60</v>
      </c>
      <c r="J390" s="107" t="s">
        <v>60</v>
      </c>
      <c r="K390" s="107" t="s">
        <v>60</v>
      </c>
      <c r="L390" s="107" t="s">
        <v>60</v>
      </c>
      <c r="M390" s="113" t="s">
        <v>60</v>
      </c>
      <c r="N390" s="113" t="s">
        <v>13</v>
      </c>
      <c r="O390" s="171">
        <v>3.5</v>
      </c>
      <c r="P390" s="139">
        <v>3</v>
      </c>
      <c r="Q390" s="139">
        <v>4.5</v>
      </c>
      <c r="R390" s="139">
        <v>3.6666666666666665</v>
      </c>
      <c r="S390" s="139">
        <v>4.5</v>
      </c>
      <c r="T390" s="139">
        <v>3.5</v>
      </c>
      <c r="U390" s="139">
        <v>3</v>
      </c>
      <c r="V390" s="139">
        <v>3.6666666666666665</v>
      </c>
      <c r="W390" s="139">
        <v>2</v>
      </c>
      <c r="X390" s="139">
        <v>3.5</v>
      </c>
      <c r="Y390" s="139">
        <v>3</v>
      </c>
      <c r="Z390" s="139">
        <v>2.5</v>
      </c>
      <c r="AA390" s="139">
        <v>2.5</v>
      </c>
      <c r="AB390" s="139">
        <v>2.7</v>
      </c>
      <c r="AC390" s="139">
        <v>2.5</v>
      </c>
      <c r="AD390" s="139">
        <v>3.5</v>
      </c>
      <c r="AE390" s="139">
        <v>4</v>
      </c>
      <c r="AF390" s="139">
        <v>2</v>
      </c>
      <c r="AG390" s="139">
        <v>3</v>
      </c>
      <c r="AH390" s="139">
        <v>3</v>
      </c>
      <c r="AI390" s="139">
        <v>3.5</v>
      </c>
      <c r="AJ390" s="106">
        <f t="shared" si="131"/>
        <v>3.2583333333333333</v>
      </c>
      <c r="AK390" s="140">
        <v>10.171112508830085</v>
      </c>
      <c r="AL390" s="139">
        <f t="shared" si="130"/>
        <v>0</v>
      </c>
    </row>
    <row r="391" spans="1:38" s="170" customFormat="1" x14ac:dyDescent="0.3">
      <c r="A391" s="117">
        <v>2015</v>
      </c>
      <c r="B391" s="169" t="s">
        <v>88</v>
      </c>
      <c r="C391" s="107" t="s">
        <v>67</v>
      </c>
      <c r="D391" s="107" t="s">
        <v>67</v>
      </c>
      <c r="E391" s="107" t="s">
        <v>67</v>
      </c>
      <c r="F391" s="107" t="s">
        <v>67</v>
      </c>
      <c r="G391" s="107" t="s">
        <v>67</v>
      </c>
      <c r="H391" s="107" t="s">
        <v>67</v>
      </c>
      <c r="I391" s="107" t="s">
        <v>67</v>
      </c>
      <c r="J391" s="107" t="s">
        <v>67</v>
      </c>
      <c r="K391" s="107" t="s">
        <v>67</v>
      </c>
      <c r="L391" s="107" t="s">
        <v>67</v>
      </c>
      <c r="M391" s="113" t="s">
        <v>67</v>
      </c>
      <c r="N391" s="113" t="s">
        <v>13</v>
      </c>
      <c r="O391" s="171">
        <v>3.5</v>
      </c>
      <c r="P391" s="139">
        <v>4</v>
      </c>
      <c r="Q391" s="139">
        <v>3</v>
      </c>
      <c r="R391" s="139">
        <v>3.5</v>
      </c>
      <c r="S391" s="139">
        <v>5</v>
      </c>
      <c r="T391" s="139">
        <v>4</v>
      </c>
      <c r="U391" s="139">
        <v>3.5</v>
      </c>
      <c r="V391" s="139">
        <v>4.166666666666667</v>
      </c>
      <c r="W391" s="139">
        <v>3.5</v>
      </c>
      <c r="X391" s="139">
        <v>4.5</v>
      </c>
      <c r="Y391" s="139">
        <v>4.5</v>
      </c>
      <c r="Z391" s="139">
        <v>3.5</v>
      </c>
      <c r="AA391" s="139">
        <v>3.5</v>
      </c>
      <c r="AB391" s="139">
        <v>3.9</v>
      </c>
      <c r="AC391" s="139">
        <v>4</v>
      </c>
      <c r="AD391" s="139">
        <v>3.5</v>
      </c>
      <c r="AE391" s="139">
        <v>4.5</v>
      </c>
      <c r="AF391" s="139">
        <v>4</v>
      </c>
      <c r="AG391" s="139">
        <v>4</v>
      </c>
      <c r="AH391" s="139">
        <v>4</v>
      </c>
      <c r="AI391" s="139">
        <v>4.5</v>
      </c>
      <c r="AJ391" s="106">
        <f t="shared" si="131"/>
        <v>3.8916666666666666</v>
      </c>
      <c r="AK391" s="140">
        <v>16.154168969531344</v>
      </c>
      <c r="AL391" s="139">
        <f t="shared" si="130"/>
        <v>0</v>
      </c>
    </row>
    <row r="392" spans="1:38" s="170" customFormat="1" x14ac:dyDescent="0.3">
      <c r="A392" s="117">
        <v>2015</v>
      </c>
      <c r="B392" s="169" t="s">
        <v>89</v>
      </c>
      <c r="C392" s="107" t="s">
        <v>67</v>
      </c>
      <c r="D392" s="107" t="s">
        <v>67</v>
      </c>
      <c r="E392" s="107" t="s">
        <v>67</v>
      </c>
      <c r="F392" s="107" t="s">
        <v>67</v>
      </c>
      <c r="G392" s="107" t="s">
        <v>67</v>
      </c>
      <c r="H392" s="107" t="s">
        <v>67</v>
      </c>
      <c r="I392" s="107" t="s">
        <v>67</v>
      </c>
      <c r="J392" s="107" t="s">
        <v>67</v>
      </c>
      <c r="K392" s="107" t="s">
        <v>67</v>
      </c>
      <c r="L392" s="107" t="s">
        <v>67</v>
      </c>
      <c r="M392" s="113" t="s">
        <v>67</v>
      </c>
      <c r="N392" s="113" t="s">
        <v>13</v>
      </c>
      <c r="O392" s="171">
        <v>3.5</v>
      </c>
      <c r="P392" s="139">
        <v>3</v>
      </c>
      <c r="Q392" s="139">
        <v>4</v>
      </c>
      <c r="R392" s="139">
        <v>3.5</v>
      </c>
      <c r="S392" s="139">
        <v>3.5</v>
      </c>
      <c r="T392" s="139">
        <v>3.5</v>
      </c>
      <c r="U392" s="139">
        <v>3.5</v>
      </c>
      <c r="V392" s="139">
        <v>3.5</v>
      </c>
      <c r="W392" s="139">
        <v>3</v>
      </c>
      <c r="X392" s="139">
        <v>3</v>
      </c>
      <c r="Y392" s="139">
        <v>3</v>
      </c>
      <c r="Z392" s="139">
        <v>2.5</v>
      </c>
      <c r="AA392" s="139">
        <v>2.5</v>
      </c>
      <c r="AB392" s="139">
        <v>2.8</v>
      </c>
      <c r="AC392" s="139">
        <v>3.5</v>
      </c>
      <c r="AD392" s="139">
        <v>3.5</v>
      </c>
      <c r="AE392" s="139">
        <v>3</v>
      </c>
      <c r="AF392" s="139">
        <v>2.5</v>
      </c>
      <c r="AG392" s="139">
        <v>3</v>
      </c>
      <c r="AH392" s="139">
        <v>3.1</v>
      </c>
      <c r="AI392" s="139">
        <v>4.5</v>
      </c>
      <c r="AJ392" s="106">
        <f t="shared" si="131"/>
        <v>3.2250000000000001</v>
      </c>
      <c r="AK392" s="140">
        <v>11.148047811758332</v>
      </c>
      <c r="AL392" s="139">
        <f t="shared" si="130"/>
        <v>-8.3333333333333037E-2</v>
      </c>
    </row>
    <row r="393" spans="1:38" s="170" customFormat="1" x14ac:dyDescent="0.3">
      <c r="A393" s="117">
        <v>2015</v>
      </c>
      <c r="B393" s="169" t="s">
        <v>90</v>
      </c>
      <c r="C393" s="107" t="s">
        <v>59</v>
      </c>
      <c r="D393" s="107" t="s">
        <v>59</v>
      </c>
      <c r="E393" s="107" t="s">
        <v>59</v>
      </c>
      <c r="F393" s="107" t="s">
        <v>59</v>
      </c>
      <c r="G393" s="107" t="s">
        <v>60</v>
      </c>
      <c r="H393" s="107" t="s">
        <v>60</v>
      </c>
      <c r="I393" s="107" t="s">
        <v>60</v>
      </c>
      <c r="J393" s="107" t="s">
        <v>60</v>
      </c>
      <c r="K393" s="107" t="s">
        <v>63</v>
      </c>
      <c r="L393" s="107" t="s">
        <v>62</v>
      </c>
      <c r="M393" s="113" t="s">
        <v>60</v>
      </c>
      <c r="N393" s="141" t="s">
        <v>14</v>
      </c>
      <c r="O393" s="171">
        <v>4.5</v>
      </c>
      <c r="P393" s="139">
        <v>4</v>
      </c>
      <c r="Q393" s="139">
        <v>4</v>
      </c>
      <c r="R393" s="139">
        <v>4.166666666666667</v>
      </c>
      <c r="S393" s="139">
        <v>4.5</v>
      </c>
      <c r="T393" s="139">
        <v>4</v>
      </c>
      <c r="U393" s="139">
        <v>4</v>
      </c>
      <c r="V393" s="139">
        <v>4.166666666666667</v>
      </c>
      <c r="W393" s="139">
        <v>4</v>
      </c>
      <c r="X393" s="139">
        <v>5</v>
      </c>
      <c r="Y393" s="139">
        <v>5</v>
      </c>
      <c r="Z393" s="139">
        <v>4</v>
      </c>
      <c r="AA393" s="139">
        <v>4</v>
      </c>
      <c r="AB393" s="139">
        <v>4.4000000000000004</v>
      </c>
      <c r="AC393" s="139">
        <v>4</v>
      </c>
      <c r="AD393" s="139">
        <v>4</v>
      </c>
      <c r="AE393" s="139">
        <v>4</v>
      </c>
      <c r="AF393" s="139">
        <v>4</v>
      </c>
      <c r="AG393" s="139">
        <v>4</v>
      </c>
      <c r="AH393" s="139">
        <v>4</v>
      </c>
      <c r="AI393" s="139">
        <v>4.5</v>
      </c>
      <c r="AJ393" s="106">
        <f t="shared" si="131"/>
        <v>4.1833333333333336</v>
      </c>
      <c r="AK393" s="140">
        <v>17.278193877689844</v>
      </c>
      <c r="AL393" s="139">
        <f t="shared" si="130"/>
        <v>2.5000000000000355E-2</v>
      </c>
    </row>
    <row r="394" spans="1:38" s="170" customFormat="1" x14ac:dyDescent="0.3">
      <c r="A394" s="117">
        <v>2015</v>
      </c>
      <c r="B394" s="169" t="s">
        <v>91</v>
      </c>
      <c r="C394" s="107" t="s">
        <v>67</v>
      </c>
      <c r="D394" s="107" t="s">
        <v>67</v>
      </c>
      <c r="E394" s="107" t="s">
        <v>67</v>
      </c>
      <c r="F394" s="107" t="s">
        <v>67</v>
      </c>
      <c r="G394" s="107" t="s">
        <v>67</v>
      </c>
      <c r="H394" s="107" t="s">
        <v>67</v>
      </c>
      <c r="I394" s="107" t="s">
        <v>67</v>
      </c>
      <c r="J394" s="107" t="s">
        <v>67</v>
      </c>
      <c r="K394" s="107" t="s">
        <v>67</v>
      </c>
      <c r="L394" s="107" t="s">
        <v>67</v>
      </c>
      <c r="M394" s="113" t="s">
        <v>67</v>
      </c>
      <c r="N394" s="107" t="s">
        <v>11</v>
      </c>
      <c r="O394" s="171">
        <v>4</v>
      </c>
      <c r="P394" s="139">
        <v>4</v>
      </c>
      <c r="Q394" s="139">
        <v>4</v>
      </c>
      <c r="R394" s="139">
        <v>4</v>
      </c>
      <c r="S394" s="139">
        <v>4</v>
      </c>
      <c r="T394" s="139">
        <v>3.5</v>
      </c>
      <c r="U394" s="139">
        <v>4</v>
      </c>
      <c r="V394" s="139">
        <v>3.8333333333333335</v>
      </c>
      <c r="W394" s="139">
        <v>4</v>
      </c>
      <c r="X394" s="139">
        <v>4</v>
      </c>
      <c r="Y394" s="139">
        <v>3.5</v>
      </c>
      <c r="Z394" s="139">
        <v>4</v>
      </c>
      <c r="AA394" s="139">
        <v>3</v>
      </c>
      <c r="AB394" s="139">
        <v>3.7</v>
      </c>
      <c r="AC394" s="139">
        <v>3.5</v>
      </c>
      <c r="AD394" s="139">
        <v>4</v>
      </c>
      <c r="AE394" s="139">
        <v>4</v>
      </c>
      <c r="AF394" s="139">
        <v>3.5</v>
      </c>
      <c r="AG394" s="139">
        <v>3</v>
      </c>
      <c r="AH394" s="139">
        <v>3.6</v>
      </c>
      <c r="AI394" s="139">
        <v>4</v>
      </c>
      <c r="AJ394" s="106">
        <f t="shared" si="131"/>
        <v>3.7833333333333337</v>
      </c>
      <c r="AK394" s="140">
        <v>14.005673914338217</v>
      </c>
      <c r="AL394" s="139">
        <f t="shared" si="130"/>
        <v>0</v>
      </c>
    </row>
    <row r="395" spans="1:38" s="170" customFormat="1" x14ac:dyDescent="0.3">
      <c r="A395" s="117">
        <v>2015</v>
      </c>
      <c r="B395" s="169" t="s">
        <v>92</v>
      </c>
      <c r="C395" s="107" t="s">
        <v>67</v>
      </c>
      <c r="D395" s="107" t="s">
        <v>67</v>
      </c>
      <c r="E395" s="107" t="s">
        <v>67</v>
      </c>
      <c r="F395" s="107" t="s">
        <v>67</v>
      </c>
      <c r="G395" s="107" t="s">
        <v>67</v>
      </c>
      <c r="H395" s="107" t="s">
        <v>60</v>
      </c>
      <c r="I395" s="107" t="s">
        <v>60</v>
      </c>
      <c r="J395" s="107" t="s">
        <v>60</v>
      </c>
      <c r="K395" s="107" t="s">
        <v>60</v>
      </c>
      <c r="L395" s="107" t="s">
        <v>60</v>
      </c>
      <c r="M395" s="113" t="s">
        <v>60</v>
      </c>
      <c r="N395" s="113" t="s">
        <v>13</v>
      </c>
      <c r="O395" s="171">
        <v>3.5</v>
      </c>
      <c r="P395" s="139">
        <v>4</v>
      </c>
      <c r="Q395" s="139">
        <v>4.5</v>
      </c>
      <c r="R395" s="139">
        <v>4</v>
      </c>
      <c r="S395" s="139">
        <v>4.5</v>
      </c>
      <c r="T395" s="139">
        <v>2.5</v>
      </c>
      <c r="U395" s="139">
        <v>2.5</v>
      </c>
      <c r="V395" s="139">
        <v>3.1666666666666665</v>
      </c>
      <c r="W395" s="139">
        <v>3.5</v>
      </c>
      <c r="X395" s="139">
        <v>3.5</v>
      </c>
      <c r="Y395" s="139">
        <v>3</v>
      </c>
      <c r="Z395" s="139">
        <v>3</v>
      </c>
      <c r="AA395" s="139">
        <v>2.5</v>
      </c>
      <c r="AB395" s="139">
        <v>3.1</v>
      </c>
      <c r="AC395" s="139">
        <v>3</v>
      </c>
      <c r="AD395" s="139">
        <v>3.5</v>
      </c>
      <c r="AE395" s="139">
        <v>4</v>
      </c>
      <c r="AF395" s="139">
        <v>3</v>
      </c>
      <c r="AG395" s="139">
        <v>3</v>
      </c>
      <c r="AH395" s="139">
        <v>3.3</v>
      </c>
      <c r="AI395" s="139">
        <v>4.5</v>
      </c>
      <c r="AJ395" s="106">
        <f t="shared" si="131"/>
        <v>3.3916666666666666</v>
      </c>
      <c r="AK395" s="140">
        <v>12.260083807777631</v>
      </c>
      <c r="AL395" s="139">
        <f t="shared" si="130"/>
        <v>0</v>
      </c>
    </row>
    <row r="396" spans="1:38" s="170" customFormat="1" x14ac:dyDescent="0.3">
      <c r="A396" s="117">
        <v>2015</v>
      </c>
      <c r="B396" s="169" t="s">
        <v>93</v>
      </c>
      <c r="C396" s="107" t="s">
        <v>59</v>
      </c>
      <c r="D396" s="107" t="s">
        <v>59</v>
      </c>
      <c r="E396" s="107" t="s">
        <v>59</v>
      </c>
      <c r="F396" s="107" t="s">
        <v>59</v>
      </c>
      <c r="G396" s="107" t="s">
        <v>67</v>
      </c>
      <c r="H396" s="107" t="s">
        <v>67</v>
      </c>
      <c r="I396" s="107" t="s">
        <v>67</v>
      </c>
      <c r="J396" s="107" t="s">
        <v>67</v>
      </c>
      <c r="K396" s="107" t="s">
        <v>67</v>
      </c>
      <c r="L396" s="107" t="s">
        <v>67</v>
      </c>
      <c r="M396" s="113" t="s">
        <v>67</v>
      </c>
      <c r="N396" s="113" t="s">
        <v>13</v>
      </c>
      <c r="O396" s="171">
        <v>3.5</v>
      </c>
      <c r="P396" s="139">
        <v>3.5</v>
      </c>
      <c r="Q396" s="139">
        <v>3</v>
      </c>
      <c r="R396" s="139">
        <v>3.3333333333333335</v>
      </c>
      <c r="S396" s="139">
        <v>4.5</v>
      </c>
      <c r="T396" s="139">
        <v>3.5</v>
      </c>
      <c r="U396" s="139">
        <v>3</v>
      </c>
      <c r="V396" s="139">
        <v>3.6666666666666665</v>
      </c>
      <c r="W396" s="139">
        <v>3</v>
      </c>
      <c r="X396" s="139">
        <v>4</v>
      </c>
      <c r="Y396" s="139">
        <v>4</v>
      </c>
      <c r="Z396" s="139">
        <v>3</v>
      </c>
      <c r="AA396" s="139">
        <v>4</v>
      </c>
      <c r="AB396" s="139">
        <v>3.6</v>
      </c>
      <c r="AC396" s="139">
        <v>3.5</v>
      </c>
      <c r="AD396" s="139">
        <v>4</v>
      </c>
      <c r="AE396" s="139">
        <v>4.5</v>
      </c>
      <c r="AF396" s="139">
        <v>3.5</v>
      </c>
      <c r="AG396" s="139">
        <v>3.5</v>
      </c>
      <c r="AH396" s="139">
        <v>3.8</v>
      </c>
      <c r="AI396" s="139">
        <v>4.5</v>
      </c>
      <c r="AJ396" s="106">
        <f t="shared" si="131"/>
        <v>3.5999999999999996</v>
      </c>
      <c r="AK396" s="140">
        <v>14.436987422960033</v>
      </c>
      <c r="AL396" s="139">
        <f t="shared" si="130"/>
        <v>0</v>
      </c>
    </row>
    <row r="397" spans="1:38" s="170" customFormat="1" x14ac:dyDescent="0.3">
      <c r="A397" s="117">
        <v>2015</v>
      </c>
      <c r="B397" s="169" t="s">
        <v>94</v>
      </c>
      <c r="C397" s="107" t="s">
        <v>67</v>
      </c>
      <c r="D397" s="107" t="s">
        <v>67</v>
      </c>
      <c r="E397" s="107" t="s">
        <v>67</v>
      </c>
      <c r="F397" s="107" t="s">
        <v>67</v>
      </c>
      <c r="G397" s="107" t="s">
        <v>67</v>
      </c>
      <c r="H397" s="107" t="s">
        <v>67</v>
      </c>
      <c r="I397" s="107" t="s">
        <v>67</v>
      </c>
      <c r="J397" s="107" t="s">
        <v>67</v>
      </c>
      <c r="K397" s="107" t="s">
        <v>67</v>
      </c>
      <c r="L397" s="107" t="s">
        <v>67</v>
      </c>
      <c r="M397" s="113" t="s">
        <v>67</v>
      </c>
      <c r="N397" s="113" t="s">
        <v>13</v>
      </c>
      <c r="O397" s="171">
        <v>3.5</v>
      </c>
      <c r="P397" s="139">
        <v>3</v>
      </c>
      <c r="Q397" s="139">
        <v>2</v>
      </c>
      <c r="R397" s="139">
        <v>2.8333333333333335</v>
      </c>
      <c r="S397" s="139">
        <v>3</v>
      </c>
      <c r="T397" s="139">
        <v>2.5</v>
      </c>
      <c r="U397" s="139">
        <v>2.5</v>
      </c>
      <c r="V397" s="139">
        <v>2.6666666666666665</v>
      </c>
      <c r="W397" s="139">
        <v>3</v>
      </c>
      <c r="X397" s="139">
        <v>3</v>
      </c>
      <c r="Y397" s="139">
        <v>4</v>
      </c>
      <c r="Z397" s="139">
        <v>3</v>
      </c>
      <c r="AA397" s="139">
        <v>3</v>
      </c>
      <c r="AB397" s="139">
        <v>3.2</v>
      </c>
      <c r="AC397" s="139">
        <v>4</v>
      </c>
      <c r="AD397" s="139">
        <v>3</v>
      </c>
      <c r="AE397" s="139">
        <v>3</v>
      </c>
      <c r="AF397" s="139">
        <v>3</v>
      </c>
      <c r="AG397" s="139">
        <v>3</v>
      </c>
      <c r="AH397" s="139">
        <v>3.2</v>
      </c>
      <c r="AI397" s="139">
        <v>4</v>
      </c>
      <c r="AJ397" s="106">
        <f t="shared" si="131"/>
        <v>2.9749999999999996</v>
      </c>
      <c r="AK397" s="140">
        <v>10.219898303951245</v>
      </c>
      <c r="AL397" s="139">
        <f t="shared" si="130"/>
        <v>0</v>
      </c>
    </row>
    <row r="398" spans="1:38" s="170" customFormat="1" x14ac:dyDescent="0.3">
      <c r="A398" s="117">
        <v>2015</v>
      </c>
      <c r="B398" s="169" t="s">
        <v>95</v>
      </c>
      <c r="C398" s="107" t="s">
        <v>71</v>
      </c>
      <c r="D398" s="107" t="s">
        <v>71</v>
      </c>
      <c r="E398" s="107" t="s">
        <v>71</v>
      </c>
      <c r="F398" s="107" t="s">
        <v>71</v>
      </c>
      <c r="G398" s="107" t="s">
        <v>60</v>
      </c>
      <c r="H398" s="107" t="s">
        <v>60</v>
      </c>
      <c r="I398" s="107" t="s">
        <v>60</v>
      </c>
      <c r="J398" s="107" t="s">
        <v>60</v>
      </c>
      <c r="K398" s="107" t="s">
        <v>60</v>
      </c>
      <c r="L398" s="107" t="s">
        <v>60</v>
      </c>
      <c r="M398" s="113" t="s">
        <v>60</v>
      </c>
      <c r="N398" s="107" t="s">
        <v>11</v>
      </c>
      <c r="O398" s="171">
        <v>5</v>
      </c>
      <c r="P398" s="139">
        <v>5</v>
      </c>
      <c r="Q398" s="139">
        <v>5</v>
      </c>
      <c r="R398" s="139">
        <v>5</v>
      </c>
      <c r="S398" s="139">
        <v>3</v>
      </c>
      <c r="T398" s="139">
        <v>4</v>
      </c>
      <c r="U398" s="139">
        <v>4</v>
      </c>
      <c r="V398" s="139">
        <v>3.6666666666666665</v>
      </c>
      <c r="W398" s="139">
        <v>4</v>
      </c>
      <c r="X398" s="139">
        <v>4.5</v>
      </c>
      <c r="Y398" s="139">
        <v>5</v>
      </c>
      <c r="Z398" s="139">
        <v>4.5</v>
      </c>
      <c r="AA398" s="139">
        <v>4</v>
      </c>
      <c r="AB398" s="139">
        <v>4.4000000000000004</v>
      </c>
      <c r="AC398" s="139">
        <v>4</v>
      </c>
      <c r="AD398" s="139">
        <v>5</v>
      </c>
      <c r="AE398" s="139">
        <v>4</v>
      </c>
      <c r="AF398" s="139">
        <v>3</v>
      </c>
      <c r="AG398" s="139">
        <v>2.5</v>
      </c>
      <c r="AH398" s="139">
        <v>3.7</v>
      </c>
      <c r="AI398" s="139">
        <v>4.5</v>
      </c>
      <c r="AJ398" s="106">
        <f t="shared" si="131"/>
        <v>4.1916666666666664</v>
      </c>
      <c r="AK398" s="140">
        <v>16.274062085928588</v>
      </c>
      <c r="AL398" s="139">
        <f t="shared" si="130"/>
        <v>0</v>
      </c>
    </row>
    <row r="399" spans="1:38" s="170" customFormat="1" x14ac:dyDescent="0.3">
      <c r="A399" s="117">
        <v>2015</v>
      </c>
      <c r="B399" s="169" t="s">
        <v>96</v>
      </c>
      <c r="C399" s="107" t="s">
        <v>67</v>
      </c>
      <c r="D399" s="107" t="s">
        <v>67</v>
      </c>
      <c r="E399" s="107" t="s">
        <v>67</v>
      </c>
      <c r="F399" s="107" t="s">
        <v>67</v>
      </c>
      <c r="G399" s="107" t="s">
        <v>67</v>
      </c>
      <c r="H399" s="107" t="s">
        <v>67</v>
      </c>
      <c r="I399" s="107" t="s">
        <v>67</v>
      </c>
      <c r="J399" s="107" t="s">
        <v>67</v>
      </c>
      <c r="K399" s="107" t="s">
        <v>67</v>
      </c>
      <c r="L399" s="107" t="s">
        <v>67</v>
      </c>
      <c r="M399" s="113" t="s">
        <v>67</v>
      </c>
      <c r="N399" s="113" t="s">
        <v>13</v>
      </c>
      <c r="O399" s="171">
        <v>4</v>
      </c>
      <c r="P399" s="139">
        <v>3</v>
      </c>
      <c r="Q399" s="139">
        <v>4.5</v>
      </c>
      <c r="R399" s="139">
        <v>3.8333333333333335</v>
      </c>
      <c r="S399" s="139">
        <v>3.5</v>
      </c>
      <c r="T399" s="139">
        <v>3.5</v>
      </c>
      <c r="U399" s="139">
        <v>3</v>
      </c>
      <c r="V399" s="139">
        <v>3.3333333333333335</v>
      </c>
      <c r="W399" s="139">
        <v>3</v>
      </c>
      <c r="X399" s="139">
        <v>3</v>
      </c>
      <c r="Y399" s="139">
        <v>3</v>
      </c>
      <c r="Z399" s="139">
        <v>3</v>
      </c>
      <c r="AA399" s="139">
        <v>2.5</v>
      </c>
      <c r="AB399" s="139">
        <v>2.9</v>
      </c>
      <c r="AC399" s="139">
        <v>3</v>
      </c>
      <c r="AD399" s="139">
        <v>3.5</v>
      </c>
      <c r="AE399" s="139">
        <v>3</v>
      </c>
      <c r="AF399" s="139">
        <v>3.5</v>
      </c>
      <c r="AG399" s="139">
        <v>3</v>
      </c>
      <c r="AH399" s="139">
        <v>3.2</v>
      </c>
      <c r="AI399" s="139">
        <v>2.5</v>
      </c>
      <c r="AJ399" s="106">
        <f t="shared" si="131"/>
        <v>3.3166666666666664</v>
      </c>
      <c r="AK399" s="140">
        <v>9.8303070757131543</v>
      </c>
      <c r="AL399" s="139">
        <f t="shared" si="130"/>
        <v>0</v>
      </c>
    </row>
    <row r="400" spans="1:38" s="170" customFormat="1" x14ac:dyDescent="0.3">
      <c r="A400" s="117">
        <v>2015</v>
      </c>
      <c r="B400" s="169" t="s">
        <v>97</v>
      </c>
      <c r="C400" s="107" t="s">
        <v>59</v>
      </c>
      <c r="D400" s="107" t="s">
        <v>59</v>
      </c>
      <c r="E400" s="107" t="s">
        <v>59</v>
      </c>
      <c r="F400" s="107" t="s">
        <v>59</v>
      </c>
      <c r="G400" s="107" t="s">
        <v>60</v>
      </c>
      <c r="H400" s="107" t="s">
        <v>60</v>
      </c>
      <c r="I400" s="107" t="s">
        <v>60</v>
      </c>
      <c r="J400" s="107" t="s">
        <v>60</v>
      </c>
      <c r="K400" s="107" t="s">
        <v>62</v>
      </c>
      <c r="L400" s="107" t="s">
        <v>62</v>
      </c>
      <c r="M400" s="113" t="s">
        <v>62</v>
      </c>
      <c r="N400" s="107" t="s">
        <v>15</v>
      </c>
      <c r="O400" s="171">
        <v>5</v>
      </c>
      <c r="P400" s="139">
        <v>4.5</v>
      </c>
      <c r="Q400" s="139">
        <v>4.5</v>
      </c>
      <c r="R400" s="139">
        <v>4.666666666666667</v>
      </c>
      <c r="S400" s="139">
        <v>4.5</v>
      </c>
      <c r="T400" s="139">
        <v>4.5</v>
      </c>
      <c r="U400" s="139">
        <v>4</v>
      </c>
      <c r="V400" s="139">
        <v>4.333333333333333</v>
      </c>
      <c r="W400" s="139">
        <v>4.5</v>
      </c>
      <c r="X400" s="139">
        <v>5.5</v>
      </c>
      <c r="Y400" s="139">
        <v>5</v>
      </c>
      <c r="Z400" s="139">
        <v>4.5</v>
      </c>
      <c r="AA400" s="139">
        <v>4</v>
      </c>
      <c r="AB400" s="139">
        <v>4.7</v>
      </c>
      <c r="AC400" s="139">
        <v>4.5</v>
      </c>
      <c r="AD400" s="139">
        <v>4.5</v>
      </c>
      <c r="AE400" s="139">
        <v>4.5</v>
      </c>
      <c r="AF400" s="139">
        <v>4.5</v>
      </c>
      <c r="AG400" s="139">
        <v>4</v>
      </c>
      <c r="AH400" s="139">
        <v>4.4000000000000004</v>
      </c>
      <c r="AI400" s="139">
        <v>4</v>
      </c>
      <c r="AJ400" s="106">
        <f t="shared" si="131"/>
        <v>4.5250000000000004</v>
      </c>
      <c r="AK400" s="140">
        <v>19.310352096650973</v>
      </c>
      <c r="AL400" s="139">
        <f t="shared" si="130"/>
        <v>0</v>
      </c>
    </row>
    <row r="401" spans="1:38" ht="13.95" customHeight="1" x14ac:dyDescent="0.3">
      <c r="A401" s="142">
        <v>2015</v>
      </c>
      <c r="B401" s="143" t="s">
        <v>98</v>
      </c>
      <c r="C401" s="144" t="s">
        <v>99</v>
      </c>
      <c r="D401" s="144" t="s">
        <v>99</v>
      </c>
      <c r="E401" s="144" t="s">
        <v>99</v>
      </c>
      <c r="F401" s="144" t="s">
        <v>99</v>
      </c>
      <c r="G401" s="144" t="s">
        <v>99</v>
      </c>
      <c r="H401" s="144" t="s">
        <v>99</v>
      </c>
      <c r="I401" s="144" t="s">
        <v>99</v>
      </c>
      <c r="J401" s="144" t="s">
        <v>99</v>
      </c>
      <c r="K401" s="144" t="s">
        <v>99</v>
      </c>
      <c r="L401" s="144" t="s">
        <v>99</v>
      </c>
      <c r="M401" s="144" t="s">
        <v>99</v>
      </c>
      <c r="N401" s="144" t="s">
        <v>100</v>
      </c>
      <c r="O401" s="145">
        <f>AVERAGE(O372,O375,O376,O378,O379,O380,O381,O382,O385,O386,O387,O391,O392,O394,O396,O397,O399)</f>
        <v>3.6470588235294117</v>
      </c>
      <c r="P401" s="145">
        <f>MROUND(AVERAGE(P372,P375,P376,P378,P379,P380,P381,P382,P385,P386,P387,P391,P392,P394,P396,P397,P399),0.1)</f>
        <v>3.5</v>
      </c>
      <c r="Q401" s="145">
        <f t="shared" ref="Q401:AH401" si="132">MROUND(AVERAGE(Q372,Q375,Q376,Q378,Q379,Q380,Q381,Q382,Q385,Q386,Q387,Q391,Q392,Q394,Q396,Q397,Q399),0.1)</f>
        <v>3.6</v>
      </c>
      <c r="R401" s="145">
        <f t="shared" si="132"/>
        <v>3.6</v>
      </c>
      <c r="S401" s="145">
        <f t="shared" si="132"/>
        <v>3.9000000000000004</v>
      </c>
      <c r="T401" s="145">
        <f t="shared" si="132"/>
        <v>3.2</v>
      </c>
      <c r="U401" s="145">
        <f t="shared" si="132"/>
        <v>3.3000000000000003</v>
      </c>
      <c r="V401" s="145">
        <f t="shared" si="132"/>
        <v>3.5</v>
      </c>
      <c r="W401" s="145">
        <f t="shared" si="132"/>
        <v>3.5</v>
      </c>
      <c r="X401" s="145">
        <f t="shared" si="132"/>
        <v>3.7</v>
      </c>
      <c r="Y401" s="145">
        <f t="shared" si="132"/>
        <v>3.9000000000000004</v>
      </c>
      <c r="Z401" s="145">
        <f t="shared" si="132"/>
        <v>3.5</v>
      </c>
      <c r="AA401" s="145">
        <f t="shared" si="132"/>
        <v>3.3000000000000003</v>
      </c>
      <c r="AB401" s="145">
        <f t="shared" si="132"/>
        <v>3.6</v>
      </c>
      <c r="AC401" s="145">
        <f t="shared" si="132"/>
        <v>3.5</v>
      </c>
      <c r="AD401" s="145">
        <f t="shared" si="132"/>
        <v>3.6</v>
      </c>
      <c r="AE401" s="145">
        <f t="shared" si="132"/>
        <v>3.8000000000000003</v>
      </c>
      <c r="AF401" s="145">
        <f t="shared" si="132"/>
        <v>3.5</v>
      </c>
      <c r="AG401" s="145">
        <f t="shared" si="132"/>
        <v>3.3000000000000003</v>
      </c>
      <c r="AH401" s="145">
        <f t="shared" si="132"/>
        <v>3.5</v>
      </c>
      <c r="AI401" s="145">
        <f>AVERAGE(AI372,AI375,AI376,AI378,AI379,AI380,AI381,AI382,AI385,AI386,AI387,AI391,AI392,AI394,AI396,AI397,AI399)</f>
        <v>4</v>
      </c>
      <c r="AJ401" s="146">
        <f>AVERAGE(AJ372,AJ375,AJ376,AJ378,AJ379,AJ380,AJ381,AJ382,AJ385,AJ386,AJ387,AJ391,AJ392,AJ394,AJ396,AJ397,AJ399)</f>
        <v>3.5313725490196077</v>
      </c>
      <c r="AK401" s="147">
        <f t="shared" ref="AK401" si="133">MROUND(AVERAGE(AK372,AK375,AK376,AK378,AK379,AK380,AK381,AK382,AK385,AK386,AK387,AK391,AK392,AK394,AK396,AK397,AK399),0.1)</f>
        <v>13.100000000000001</v>
      </c>
      <c r="AL401" s="145">
        <f t="shared" si="130"/>
        <v>-4.901960784313264E-3</v>
      </c>
    </row>
    <row r="402" spans="1:38" x14ac:dyDescent="0.3">
      <c r="A402" s="142">
        <v>2015</v>
      </c>
      <c r="B402" s="143" t="s">
        <v>101</v>
      </c>
      <c r="C402" s="144" t="s">
        <v>99</v>
      </c>
      <c r="D402" s="144" t="s">
        <v>99</v>
      </c>
      <c r="E402" s="144" t="s">
        <v>99</v>
      </c>
      <c r="F402" s="144" t="s">
        <v>99</v>
      </c>
      <c r="G402" s="144" t="s">
        <v>99</v>
      </c>
      <c r="H402" s="144" t="s">
        <v>99</v>
      </c>
      <c r="I402" s="144" t="s">
        <v>99</v>
      </c>
      <c r="J402" s="144" t="s">
        <v>99</v>
      </c>
      <c r="K402" s="144" t="s">
        <v>99</v>
      </c>
      <c r="L402" s="144" t="s">
        <v>99</v>
      </c>
      <c r="M402" s="144" t="s">
        <v>99</v>
      </c>
      <c r="N402" s="144" t="s">
        <v>102</v>
      </c>
      <c r="O402" s="145">
        <f>AVERAGE(O374,O377,O383,O384,O388,O389,O390,O393,O395,O398,O400)</f>
        <v>4</v>
      </c>
      <c r="P402" s="145">
        <f>MROUND(AVERAGE(P374,P377,P383,P384,P388,P389,P390,P393,P395,P398,P400),0.1)</f>
        <v>3.7</v>
      </c>
      <c r="Q402" s="145">
        <f t="shared" ref="Q402:AH402" si="134">MROUND(AVERAGE(Q374,Q377,Q383,Q384,Q388,Q389,Q390,Q393,Q395,Q398,Q400),0.1)</f>
        <v>4.2</v>
      </c>
      <c r="R402" s="145">
        <f t="shared" si="134"/>
        <v>4</v>
      </c>
      <c r="S402" s="145">
        <f t="shared" si="134"/>
        <v>4.3</v>
      </c>
      <c r="T402" s="145">
        <f t="shared" si="134"/>
        <v>3.7</v>
      </c>
      <c r="U402" s="145">
        <f t="shared" si="134"/>
        <v>3.6</v>
      </c>
      <c r="V402" s="145">
        <f t="shared" si="134"/>
        <v>3.9000000000000004</v>
      </c>
      <c r="W402" s="145">
        <f t="shared" si="134"/>
        <v>3.6</v>
      </c>
      <c r="X402" s="145">
        <f t="shared" si="134"/>
        <v>4</v>
      </c>
      <c r="Y402" s="145">
        <f t="shared" si="134"/>
        <v>4.2</v>
      </c>
      <c r="Z402" s="145">
        <f t="shared" si="134"/>
        <v>3.8000000000000003</v>
      </c>
      <c r="AA402" s="145">
        <f t="shared" si="134"/>
        <v>3.4000000000000004</v>
      </c>
      <c r="AB402" s="145">
        <f t="shared" si="134"/>
        <v>3.8000000000000003</v>
      </c>
      <c r="AC402" s="145">
        <f t="shared" si="134"/>
        <v>3.7</v>
      </c>
      <c r="AD402" s="145">
        <f t="shared" si="134"/>
        <v>4</v>
      </c>
      <c r="AE402" s="145">
        <f t="shared" si="134"/>
        <v>4</v>
      </c>
      <c r="AF402" s="145">
        <f t="shared" si="134"/>
        <v>3.4000000000000004</v>
      </c>
      <c r="AG402" s="145">
        <f t="shared" si="134"/>
        <v>3.5</v>
      </c>
      <c r="AH402" s="145">
        <f t="shared" si="134"/>
        <v>3.7</v>
      </c>
      <c r="AI402" s="145">
        <f>AVERAGE(AI374,AI377,AI383,AI384,AI388,AI389,AI390,AI393,AI395,AI398,AI400)</f>
        <v>4.0909090909090908</v>
      </c>
      <c r="AJ402" s="146">
        <f>AVERAGE(AJ374,AJ377,AJ383,AJ384,AJ388,AJ389,AJ390,AJ393,AJ395,AJ398,AJ400)</f>
        <v>3.8446969696969693</v>
      </c>
      <c r="AK402" s="147">
        <f t="shared" ref="AK402" si="135">MROUND(AVERAGE(AK374,AK377,AK383,AK384,AK388,AK389,AK390,AK393,AK395,AK398,AK400),0.1)</f>
        <v>14.9</v>
      </c>
      <c r="AL402" s="145">
        <f t="shared" si="130"/>
        <v>-6.0858585858586167E-2</v>
      </c>
    </row>
    <row r="403" spans="1:38" s="170" customFormat="1" x14ac:dyDescent="0.3">
      <c r="A403" s="142">
        <v>2015</v>
      </c>
      <c r="B403" s="143" t="s">
        <v>103</v>
      </c>
      <c r="C403" s="144" t="s">
        <v>99</v>
      </c>
      <c r="D403" s="144" t="s">
        <v>99</v>
      </c>
      <c r="E403" s="144" t="s">
        <v>99</v>
      </c>
      <c r="F403" s="144" t="s">
        <v>99</v>
      </c>
      <c r="G403" s="144" t="s">
        <v>99</v>
      </c>
      <c r="H403" s="144" t="s">
        <v>99</v>
      </c>
      <c r="I403" s="144" t="s">
        <v>99</v>
      </c>
      <c r="J403" s="144" t="s">
        <v>99</v>
      </c>
      <c r="K403" s="144" t="s">
        <v>99</v>
      </c>
      <c r="L403" s="144" t="s">
        <v>99</v>
      </c>
      <c r="M403" s="144" t="s">
        <v>99</v>
      </c>
      <c r="N403" s="144" t="s">
        <v>104</v>
      </c>
      <c r="O403" s="159">
        <v>3.7931034482758599</v>
      </c>
      <c r="P403" s="159">
        <v>3.6206896551724137</v>
      </c>
      <c r="Q403" s="159">
        <v>3.8448275862068964</v>
      </c>
      <c r="R403" s="159">
        <v>3.7528735632183912</v>
      </c>
      <c r="S403" s="159">
        <v>4.0862068965517242</v>
      </c>
      <c r="T403" s="159">
        <v>3.4310344827586206</v>
      </c>
      <c r="U403" s="159">
        <v>3.4310344827586206</v>
      </c>
      <c r="V403" s="159">
        <v>3.6494252873563227</v>
      </c>
      <c r="W403" s="159">
        <v>3.5862068965517242</v>
      </c>
      <c r="X403" s="159">
        <v>3.8620689655172415</v>
      </c>
      <c r="Y403" s="159">
        <v>4.0344827586206895</v>
      </c>
      <c r="Z403" s="159">
        <v>3.6206896551724137</v>
      </c>
      <c r="AA403" s="159">
        <v>3.3448275862068964</v>
      </c>
      <c r="AB403" s="159">
        <v>3.689655172413794</v>
      </c>
      <c r="AC403" s="159">
        <v>3.5862068965517242</v>
      </c>
      <c r="AD403" s="159">
        <v>3.8103448275862069</v>
      </c>
      <c r="AE403" s="159">
        <v>3.896551724137931</v>
      </c>
      <c r="AF403" s="159">
        <v>3.5</v>
      </c>
      <c r="AG403" s="159">
        <v>3.3793103448275863</v>
      </c>
      <c r="AH403" s="159">
        <v>3.6344827586206905</v>
      </c>
      <c r="AI403" s="159">
        <v>4.0172413793103452</v>
      </c>
      <c r="AJ403" s="160">
        <f>AVERAGE(R403,V403,AB403,AH403)</f>
        <v>3.6816091954022996</v>
      </c>
      <c r="AK403" s="147">
        <v>13.973534028460744</v>
      </c>
      <c r="AL403" s="159">
        <f t="shared" si="130"/>
        <v>-7.4712643678158663E-3</v>
      </c>
    </row>
    <row r="404" spans="1:38" s="170" customFormat="1" x14ac:dyDescent="0.3">
      <c r="A404" s="151">
        <v>2015</v>
      </c>
      <c r="B404" s="152" t="s">
        <v>105</v>
      </c>
      <c r="C404" s="154" t="s">
        <v>99</v>
      </c>
      <c r="D404" s="154" t="s">
        <v>99</v>
      </c>
      <c r="E404" s="154" t="s">
        <v>99</v>
      </c>
      <c r="F404" s="154" t="s">
        <v>99</v>
      </c>
      <c r="G404" s="154" t="s">
        <v>99</v>
      </c>
      <c r="H404" s="154" t="s">
        <v>99</v>
      </c>
      <c r="I404" s="154" t="s">
        <v>99</v>
      </c>
      <c r="J404" s="154" t="s">
        <v>99</v>
      </c>
      <c r="K404" s="154" t="s">
        <v>99</v>
      </c>
      <c r="L404" s="154" t="s">
        <v>99</v>
      </c>
      <c r="M404" s="154" t="s">
        <v>99</v>
      </c>
      <c r="N404" s="154" t="s">
        <v>13</v>
      </c>
      <c r="O404" s="161">
        <v>3.375</v>
      </c>
      <c r="P404" s="161">
        <v>3.125</v>
      </c>
      <c r="Q404" s="161">
        <v>3.3333333333333335</v>
      </c>
      <c r="R404" s="161">
        <v>3.2777777777777781</v>
      </c>
      <c r="S404" s="161">
        <v>3.8333333333333335</v>
      </c>
      <c r="T404" s="161">
        <v>3.0416666666666665</v>
      </c>
      <c r="U404" s="161">
        <v>2.75</v>
      </c>
      <c r="V404" s="161">
        <v>3.2083333333333335</v>
      </c>
      <c r="W404" s="161">
        <v>3</v>
      </c>
      <c r="X404" s="161">
        <v>3.2083333333333335</v>
      </c>
      <c r="Y404" s="161">
        <v>3.4166666666666665</v>
      </c>
      <c r="Z404" s="161">
        <v>3.0833333333333335</v>
      </c>
      <c r="AA404" s="161">
        <v>3.0416666666666665</v>
      </c>
      <c r="AB404" s="161">
        <v>3.1500000000000004</v>
      </c>
      <c r="AC404" s="161">
        <v>3.375</v>
      </c>
      <c r="AD404" s="161">
        <v>3.375</v>
      </c>
      <c r="AE404" s="161">
        <v>3.4583333333333335</v>
      </c>
      <c r="AF404" s="161">
        <v>2.9583333333333335</v>
      </c>
      <c r="AG404" s="161">
        <v>3.1666666666666665</v>
      </c>
      <c r="AH404" s="161">
        <v>3.2666666666666675</v>
      </c>
      <c r="AI404" s="161">
        <v>3.8333333333333335</v>
      </c>
      <c r="AJ404" s="162">
        <f t="shared" si="131"/>
        <v>3.2256944444444451</v>
      </c>
      <c r="AK404" s="167">
        <v>11.112728334620989</v>
      </c>
      <c r="AL404" s="161">
        <f t="shared" si="130"/>
        <v>-6.9444444444441977E-3</v>
      </c>
    </row>
    <row r="405" spans="1:38" s="170" customFormat="1" x14ac:dyDescent="0.3">
      <c r="A405" s="151">
        <v>2015</v>
      </c>
      <c r="B405" s="152" t="s">
        <v>106</v>
      </c>
      <c r="C405" s="154" t="s">
        <v>99</v>
      </c>
      <c r="D405" s="154" t="s">
        <v>99</v>
      </c>
      <c r="E405" s="154" t="s">
        <v>99</v>
      </c>
      <c r="F405" s="154" t="s">
        <v>99</v>
      </c>
      <c r="G405" s="154" t="s">
        <v>99</v>
      </c>
      <c r="H405" s="154" t="s">
        <v>99</v>
      </c>
      <c r="I405" s="154" t="s">
        <v>99</v>
      </c>
      <c r="J405" s="154" t="s">
        <v>99</v>
      </c>
      <c r="K405" s="154" t="s">
        <v>99</v>
      </c>
      <c r="L405" s="154" t="s">
        <v>99</v>
      </c>
      <c r="M405" s="154" t="s">
        <v>99</v>
      </c>
      <c r="N405" s="154" t="s">
        <v>107</v>
      </c>
      <c r="O405" s="161">
        <v>3.8888888888888888</v>
      </c>
      <c r="P405" s="161">
        <v>3.7777777777777777</v>
      </c>
      <c r="Q405" s="161">
        <v>4</v>
      </c>
      <c r="R405" s="161">
        <v>3.8888888888888888</v>
      </c>
      <c r="S405" s="161">
        <v>4.166666666666667</v>
      </c>
      <c r="T405" s="161">
        <v>3.3888888888888888</v>
      </c>
      <c r="U405" s="161">
        <v>3.6666666666666665</v>
      </c>
      <c r="V405" s="161">
        <v>3.7407407407407405</v>
      </c>
      <c r="W405" s="161">
        <v>3.8888888888888888</v>
      </c>
      <c r="X405" s="161">
        <v>4.0555555555555554</v>
      </c>
      <c r="Y405" s="161">
        <v>4.2777777777777777</v>
      </c>
      <c r="Z405" s="161">
        <v>3.7777777777777777</v>
      </c>
      <c r="AA405" s="161">
        <v>3.5</v>
      </c>
      <c r="AB405" s="161">
        <v>3.9000000000000004</v>
      </c>
      <c r="AC405" s="161">
        <v>3.5</v>
      </c>
      <c r="AD405" s="161">
        <v>3.8333333333333335</v>
      </c>
      <c r="AE405" s="161">
        <v>4.1111111111111107</v>
      </c>
      <c r="AF405" s="161">
        <v>3.8333333333333335</v>
      </c>
      <c r="AG405" s="161">
        <v>3.3888888888888888</v>
      </c>
      <c r="AH405" s="161">
        <v>3.7333333333333325</v>
      </c>
      <c r="AI405" s="161">
        <v>4.1111111111111107</v>
      </c>
      <c r="AJ405" s="162">
        <f t="shared" si="131"/>
        <v>3.8157407407407407</v>
      </c>
      <c r="AK405" s="167">
        <v>14.841227130636456</v>
      </c>
      <c r="AL405" s="161">
        <f t="shared" si="130"/>
        <v>0</v>
      </c>
    </row>
    <row r="406" spans="1:38" s="170" customFormat="1" x14ac:dyDescent="0.3">
      <c r="A406" s="151">
        <v>2015</v>
      </c>
      <c r="B406" s="152" t="s">
        <v>108</v>
      </c>
      <c r="C406" s="154" t="s">
        <v>99</v>
      </c>
      <c r="D406" s="154" t="s">
        <v>99</v>
      </c>
      <c r="E406" s="154" t="s">
        <v>99</v>
      </c>
      <c r="F406" s="154" t="s">
        <v>99</v>
      </c>
      <c r="G406" s="154" t="s">
        <v>99</v>
      </c>
      <c r="H406" s="154" t="s">
        <v>99</v>
      </c>
      <c r="I406" s="154" t="s">
        <v>99</v>
      </c>
      <c r="J406" s="154" t="s">
        <v>99</v>
      </c>
      <c r="K406" s="154" t="s">
        <v>99</v>
      </c>
      <c r="L406" s="154" t="s">
        <v>99</v>
      </c>
      <c r="M406" s="154" t="s">
        <v>99</v>
      </c>
      <c r="N406" s="154" t="s">
        <v>107</v>
      </c>
      <c r="O406" s="161">
        <v>4.3125</v>
      </c>
      <c r="P406" s="161">
        <v>4.1875</v>
      </c>
      <c r="Q406" s="161">
        <v>4.4375</v>
      </c>
      <c r="R406" s="161">
        <v>4.3125</v>
      </c>
      <c r="S406" s="161">
        <v>4.375</v>
      </c>
      <c r="T406" s="161">
        <v>4.0625</v>
      </c>
      <c r="U406" s="161">
        <v>4.1875</v>
      </c>
      <c r="V406" s="161">
        <v>4.2083333333333339</v>
      </c>
      <c r="W406" s="161">
        <v>4.125</v>
      </c>
      <c r="X406" s="161">
        <v>4.625</v>
      </c>
      <c r="Y406" s="161">
        <v>4.6875</v>
      </c>
      <c r="Z406" s="161">
        <v>4.25</v>
      </c>
      <c r="AA406" s="161">
        <v>3.625</v>
      </c>
      <c r="AB406" s="161">
        <v>4.2625000000000002</v>
      </c>
      <c r="AC406" s="161">
        <v>4</v>
      </c>
      <c r="AD406" s="161">
        <v>4.4375</v>
      </c>
      <c r="AE406" s="161">
        <v>4.3125</v>
      </c>
      <c r="AF406" s="161">
        <v>3.9375</v>
      </c>
      <c r="AG406" s="161">
        <v>3.6875</v>
      </c>
      <c r="AH406" s="161">
        <v>4.0750000000000002</v>
      </c>
      <c r="AI406" s="161">
        <v>4.1875</v>
      </c>
      <c r="AJ406" s="162">
        <f t="shared" si="131"/>
        <v>4.2145833333333336</v>
      </c>
      <c r="AK406" s="167">
        <v>17.2885878292727</v>
      </c>
      <c r="AL406" s="161">
        <f t="shared" si="130"/>
        <v>-1.6666666666666607E-2</v>
      </c>
    </row>
    <row r="407" spans="1:38" s="170" customFormat="1" x14ac:dyDescent="0.3">
      <c r="A407" s="151">
        <v>2015</v>
      </c>
      <c r="B407" s="152" t="s">
        <v>109</v>
      </c>
      <c r="C407" s="154" t="s">
        <v>99</v>
      </c>
      <c r="D407" s="154" t="s">
        <v>99</v>
      </c>
      <c r="E407" s="154" t="s">
        <v>99</v>
      </c>
      <c r="F407" s="154" t="s">
        <v>99</v>
      </c>
      <c r="G407" s="154" t="s">
        <v>99</v>
      </c>
      <c r="H407" s="154" t="s">
        <v>99</v>
      </c>
      <c r="I407" s="154" t="s">
        <v>99</v>
      </c>
      <c r="J407" s="154" t="s">
        <v>99</v>
      </c>
      <c r="K407" s="154" t="s">
        <v>99</v>
      </c>
      <c r="L407" s="154" t="s">
        <v>99</v>
      </c>
      <c r="M407" s="154" t="s">
        <v>99</v>
      </c>
      <c r="N407" s="154" t="s">
        <v>107</v>
      </c>
      <c r="O407" s="161">
        <v>4.0882352941176467</v>
      </c>
      <c r="P407" s="161">
        <v>3.9705882352941178</v>
      </c>
      <c r="Q407" s="161">
        <v>4.2058823529411766</v>
      </c>
      <c r="R407" s="161">
        <v>4.0882352941176467</v>
      </c>
      <c r="S407" s="161">
        <v>4.2647058823529411</v>
      </c>
      <c r="T407" s="161">
        <v>3.7058823529411766</v>
      </c>
      <c r="U407" s="161">
        <v>3.9117647058823528</v>
      </c>
      <c r="V407" s="161">
        <v>3.960784313725489</v>
      </c>
      <c r="W407" s="161">
        <v>4</v>
      </c>
      <c r="X407" s="161">
        <v>4.3235294117647056</v>
      </c>
      <c r="Y407" s="161">
        <v>4.4705882352941178</v>
      </c>
      <c r="Z407" s="161">
        <v>4</v>
      </c>
      <c r="AA407" s="161">
        <v>3.5588235294117645</v>
      </c>
      <c r="AB407" s="161">
        <v>4.0705882352941174</v>
      </c>
      <c r="AC407" s="161">
        <v>3.7352941176470589</v>
      </c>
      <c r="AD407" s="161">
        <v>4.117647058823529</v>
      </c>
      <c r="AE407" s="161">
        <v>4.2058823529411766</v>
      </c>
      <c r="AF407" s="161">
        <v>3.8823529411764706</v>
      </c>
      <c r="AG407" s="161">
        <v>3.5294117647058822</v>
      </c>
      <c r="AH407" s="161">
        <v>3.8941176470588239</v>
      </c>
      <c r="AI407" s="161">
        <v>4.1470588235294121</v>
      </c>
      <c r="AJ407" s="162">
        <f t="shared" si="131"/>
        <v>4.0034313725490192</v>
      </c>
      <c r="AK407" s="167">
        <v>15.992926282935866</v>
      </c>
      <c r="AL407" s="161">
        <f t="shared" si="130"/>
        <v>-7.8431372549019329E-3</v>
      </c>
    </row>
    <row r="408" spans="1:38" x14ac:dyDescent="0.3">
      <c r="A408" s="175">
        <v>2015</v>
      </c>
      <c r="B408" s="176" t="s">
        <v>11</v>
      </c>
      <c r="C408" s="177" t="s">
        <v>99</v>
      </c>
      <c r="D408" s="177" t="s">
        <v>99</v>
      </c>
      <c r="E408" s="177" t="s">
        <v>99</v>
      </c>
      <c r="F408" s="177" t="s">
        <v>99</v>
      </c>
      <c r="G408" s="177" t="s">
        <v>99</v>
      </c>
      <c r="H408" s="177" t="s">
        <v>99</v>
      </c>
      <c r="I408" s="177" t="s">
        <v>99</v>
      </c>
      <c r="J408" s="177" t="s">
        <v>99</v>
      </c>
      <c r="K408" s="177" t="s">
        <v>99</v>
      </c>
      <c r="L408" s="177" t="s">
        <v>99</v>
      </c>
      <c r="M408" s="177" t="s">
        <v>99</v>
      </c>
      <c r="N408" s="177" t="s">
        <v>228</v>
      </c>
      <c r="O408" s="158">
        <f>AVERAGE(O372,O373,O377,O379,O388,O394,O398)</f>
        <v>4.1428571428571432</v>
      </c>
      <c r="P408" s="158">
        <f t="shared" ref="P408:AL408" si="136">AVERAGE(P372,P373,P377,P379,P388,P394,P398)</f>
        <v>4.1428571428571432</v>
      </c>
      <c r="Q408" s="158">
        <f t="shared" si="136"/>
        <v>4.3571428571428568</v>
      </c>
      <c r="R408" s="158">
        <f t="shared" si="136"/>
        <v>4.2142857142857144</v>
      </c>
      <c r="S408" s="158">
        <f t="shared" si="136"/>
        <v>4.3571428571428568</v>
      </c>
      <c r="T408" s="158">
        <f t="shared" si="136"/>
        <v>3.7142857142857144</v>
      </c>
      <c r="U408" s="158">
        <f t="shared" si="136"/>
        <v>4.1428571428571432</v>
      </c>
      <c r="V408" s="158">
        <f t="shared" si="136"/>
        <v>4.0714285714285712</v>
      </c>
      <c r="W408" s="158">
        <f t="shared" si="136"/>
        <v>3.7142857142857144</v>
      </c>
      <c r="X408" s="158">
        <f t="shared" si="136"/>
        <v>4.1428571428571432</v>
      </c>
      <c r="Y408" s="158">
        <f t="shared" si="136"/>
        <v>4.2857142857142856</v>
      </c>
      <c r="Z408" s="158">
        <f t="shared" si="136"/>
        <v>4.0714285714285712</v>
      </c>
      <c r="AA408" s="158">
        <f t="shared" si="136"/>
        <v>3.2142857142857144</v>
      </c>
      <c r="AB408" s="158">
        <f t="shared" si="136"/>
        <v>3.8857142857142861</v>
      </c>
      <c r="AC408" s="158">
        <f t="shared" si="136"/>
        <v>3.4285714285714284</v>
      </c>
      <c r="AD408" s="158">
        <f t="shared" si="136"/>
        <v>4.3571428571428568</v>
      </c>
      <c r="AE408" s="158">
        <f t="shared" si="136"/>
        <v>4.1428571428571432</v>
      </c>
      <c r="AF408" s="158">
        <f t="shared" si="136"/>
        <v>3.6428571428571428</v>
      </c>
      <c r="AG408" s="158">
        <f t="shared" si="136"/>
        <v>3.2142857142857144</v>
      </c>
      <c r="AH408" s="158">
        <f t="shared" si="136"/>
        <v>3.7571428571428576</v>
      </c>
      <c r="AI408" s="158">
        <f t="shared" si="136"/>
        <v>4.0714285714285712</v>
      </c>
      <c r="AJ408" s="158">
        <f t="shared" si="136"/>
        <v>3.9821428571428577</v>
      </c>
      <c r="AK408" s="158">
        <f t="shared" si="136"/>
        <v>15.478183480218776</v>
      </c>
      <c r="AL408" s="158">
        <f t="shared" si="136"/>
        <v>-7.1428571428571175E-3</v>
      </c>
    </row>
    <row r="409" spans="1:38" x14ac:dyDescent="0.3">
      <c r="A409" s="175">
        <v>2015</v>
      </c>
      <c r="B409" s="176" t="s">
        <v>12</v>
      </c>
      <c r="C409" s="177" t="s">
        <v>99</v>
      </c>
      <c r="D409" s="177" t="s">
        <v>99</v>
      </c>
      <c r="E409" s="177" t="s">
        <v>99</v>
      </c>
      <c r="F409" s="177" t="s">
        <v>99</v>
      </c>
      <c r="G409" s="177" t="s">
        <v>99</v>
      </c>
      <c r="H409" s="177" t="s">
        <v>99</v>
      </c>
      <c r="I409" s="177" t="s">
        <v>99</v>
      </c>
      <c r="J409" s="177" t="s">
        <v>99</v>
      </c>
      <c r="K409" s="177" t="s">
        <v>99</v>
      </c>
      <c r="L409" s="177" t="s">
        <v>99</v>
      </c>
      <c r="M409" s="177" t="s">
        <v>99</v>
      </c>
      <c r="N409" s="177" t="s">
        <v>229</v>
      </c>
      <c r="O409" s="158">
        <f>O384</f>
        <v>3</v>
      </c>
      <c r="P409" s="158">
        <f t="shared" ref="P409:AL409" si="137">P384</f>
        <v>2.5</v>
      </c>
      <c r="Q409" s="158">
        <f t="shared" si="137"/>
        <v>3.5</v>
      </c>
      <c r="R409" s="158">
        <f t="shared" si="137"/>
        <v>3</v>
      </c>
      <c r="S409" s="158">
        <f t="shared" si="137"/>
        <v>4.5</v>
      </c>
      <c r="T409" s="158">
        <f t="shared" si="137"/>
        <v>3.5</v>
      </c>
      <c r="U409" s="158">
        <f t="shared" si="137"/>
        <v>4.5</v>
      </c>
      <c r="V409" s="158">
        <f t="shared" si="137"/>
        <v>4.166666666666667</v>
      </c>
      <c r="W409" s="158">
        <f t="shared" si="137"/>
        <v>4.5</v>
      </c>
      <c r="X409" s="158">
        <f t="shared" si="137"/>
        <v>4</v>
      </c>
      <c r="Y409" s="158">
        <f t="shared" si="137"/>
        <v>4.5</v>
      </c>
      <c r="Z409" s="158">
        <f t="shared" si="137"/>
        <v>4.5</v>
      </c>
      <c r="AA409" s="158">
        <f t="shared" si="137"/>
        <v>3</v>
      </c>
      <c r="AB409" s="158">
        <f t="shared" si="137"/>
        <v>4.0999999999999996</v>
      </c>
      <c r="AC409" s="158">
        <f t="shared" si="137"/>
        <v>4</v>
      </c>
      <c r="AD409" s="158">
        <f t="shared" si="137"/>
        <v>4</v>
      </c>
      <c r="AE409" s="158">
        <f t="shared" si="137"/>
        <v>4.5</v>
      </c>
      <c r="AF409" s="158">
        <f t="shared" si="137"/>
        <v>4</v>
      </c>
      <c r="AG409" s="158">
        <f t="shared" si="137"/>
        <v>4</v>
      </c>
      <c r="AH409" s="158">
        <f t="shared" si="137"/>
        <v>4.0999999999999996</v>
      </c>
      <c r="AI409" s="158">
        <f t="shared" si="137"/>
        <v>3.5</v>
      </c>
      <c r="AJ409" s="158">
        <f t="shared" si="137"/>
        <v>3.8416666666666663</v>
      </c>
      <c r="AK409" s="158">
        <f t="shared" si="137"/>
        <v>15.075655463981644</v>
      </c>
      <c r="AL409" s="158">
        <f t="shared" si="137"/>
        <v>-0.10833333333333339</v>
      </c>
    </row>
    <row r="410" spans="1:38" x14ac:dyDescent="0.3">
      <c r="A410" s="175">
        <v>2015</v>
      </c>
      <c r="B410" s="176" t="s">
        <v>13</v>
      </c>
      <c r="C410" s="177" t="s">
        <v>99</v>
      </c>
      <c r="D410" s="177" t="s">
        <v>99</v>
      </c>
      <c r="E410" s="177" t="s">
        <v>99</v>
      </c>
      <c r="F410" s="177" t="s">
        <v>99</v>
      </c>
      <c r="G410" s="177" t="s">
        <v>99</v>
      </c>
      <c r="H410" s="177" t="s">
        <v>99</v>
      </c>
      <c r="I410" s="177" t="s">
        <v>99</v>
      </c>
      <c r="J410" s="177" t="s">
        <v>99</v>
      </c>
      <c r="K410" s="177" t="s">
        <v>99</v>
      </c>
      <c r="L410" s="177" t="s">
        <v>99</v>
      </c>
      <c r="M410" s="177" t="s">
        <v>99</v>
      </c>
      <c r="N410" s="177" t="s">
        <v>230</v>
      </c>
      <c r="O410" s="158">
        <f>AVERAGE(O378,O382,O383,O386,O389,O390,O391,O392,O395,O396,O397,O399)</f>
        <v>3.375</v>
      </c>
      <c r="P410" s="158">
        <f t="shared" ref="P410:AL410" si="138">AVERAGE(P378,P382,P383,P386,P389,P390,P391,P392,P395,P396,P397,P399)</f>
        <v>3.125</v>
      </c>
      <c r="Q410" s="158">
        <f t="shared" si="138"/>
        <v>3.3333333333333335</v>
      </c>
      <c r="R410" s="158">
        <f t="shared" si="138"/>
        <v>3.2777777777777781</v>
      </c>
      <c r="S410" s="158">
        <f t="shared" si="138"/>
        <v>3.8333333333333335</v>
      </c>
      <c r="T410" s="158">
        <f t="shared" si="138"/>
        <v>3.0416666666666665</v>
      </c>
      <c r="U410" s="158">
        <f t="shared" si="138"/>
        <v>2.75</v>
      </c>
      <c r="V410" s="158">
        <f t="shared" si="138"/>
        <v>3.2083333333333335</v>
      </c>
      <c r="W410" s="158">
        <f t="shared" si="138"/>
        <v>3</v>
      </c>
      <c r="X410" s="158">
        <f t="shared" si="138"/>
        <v>3.2083333333333335</v>
      </c>
      <c r="Y410" s="158">
        <f t="shared" si="138"/>
        <v>3.4166666666666665</v>
      </c>
      <c r="Z410" s="158">
        <f t="shared" si="138"/>
        <v>3.0833333333333335</v>
      </c>
      <c r="AA410" s="158">
        <f t="shared" si="138"/>
        <v>3.0416666666666665</v>
      </c>
      <c r="AB410" s="158">
        <f t="shared" si="138"/>
        <v>3.1500000000000004</v>
      </c>
      <c r="AC410" s="158">
        <f t="shared" si="138"/>
        <v>3.375</v>
      </c>
      <c r="AD410" s="158">
        <f t="shared" si="138"/>
        <v>3.375</v>
      </c>
      <c r="AE410" s="158">
        <f t="shared" si="138"/>
        <v>3.4583333333333335</v>
      </c>
      <c r="AF410" s="158">
        <f t="shared" si="138"/>
        <v>2.9583333333333335</v>
      </c>
      <c r="AG410" s="158">
        <f t="shared" si="138"/>
        <v>3.1666666666666665</v>
      </c>
      <c r="AH410" s="158">
        <f t="shared" si="138"/>
        <v>3.2666666666666675</v>
      </c>
      <c r="AI410" s="158">
        <f t="shared" si="138"/>
        <v>3.8333333333333335</v>
      </c>
      <c r="AJ410" s="158">
        <f t="shared" si="138"/>
        <v>3.2256944444444442</v>
      </c>
      <c r="AK410" s="158">
        <f t="shared" si="138"/>
        <v>11.112728334620989</v>
      </c>
      <c r="AL410" s="158">
        <f t="shared" si="138"/>
        <v>-6.9444444444444198E-3</v>
      </c>
    </row>
    <row r="411" spans="1:38" x14ac:dyDescent="0.3">
      <c r="A411" s="175">
        <v>2015</v>
      </c>
      <c r="B411" s="176" t="s">
        <v>14</v>
      </c>
      <c r="C411" s="177" t="s">
        <v>99</v>
      </c>
      <c r="D411" s="177" t="s">
        <v>99</v>
      </c>
      <c r="E411" s="177" t="s">
        <v>99</v>
      </c>
      <c r="F411" s="177" t="s">
        <v>99</v>
      </c>
      <c r="G411" s="177" t="s">
        <v>99</v>
      </c>
      <c r="H411" s="177" t="s">
        <v>99</v>
      </c>
      <c r="I411" s="177" t="s">
        <v>99</v>
      </c>
      <c r="J411" s="177" t="s">
        <v>99</v>
      </c>
      <c r="K411" s="177" t="s">
        <v>99</v>
      </c>
      <c r="L411" s="177" t="s">
        <v>99</v>
      </c>
      <c r="M411" s="177" t="s">
        <v>99</v>
      </c>
      <c r="N411" s="177" t="s">
        <v>231</v>
      </c>
      <c r="O411" s="158">
        <f>AVERAGE(O374,O375,O381,O387,O393)</f>
        <v>4.0999999999999996</v>
      </c>
      <c r="P411" s="158">
        <f t="shared" ref="P411:AL411" si="139">AVERAGE(P374,P375,P381,P387,P393)</f>
        <v>3.9</v>
      </c>
      <c r="Q411" s="158">
        <f t="shared" si="139"/>
        <v>4</v>
      </c>
      <c r="R411" s="158">
        <f t="shared" si="139"/>
        <v>4</v>
      </c>
      <c r="S411" s="158">
        <f t="shared" si="139"/>
        <v>4.2</v>
      </c>
      <c r="T411" s="158">
        <f t="shared" si="139"/>
        <v>3.8</v>
      </c>
      <c r="U411" s="158">
        <f t="shared" si="139"/>
        <v>3.8</v>
      </c>
      <c r="V411" s="158">
        <f t="shared" si="139"/>
        <v>3.9333333333333336</v>
      </c>
      <c r="W411" s="158">
        <f t="shared" si="139"/>
        <v>4.2</v>
      </c>
      <c r="X411" s="158">
        <f t="shared" si="139"/>
        <v>4.5999999999999996</v>
      </c>
      <c r="Y411" s="158">
        <f t="shared" si="139"/>
        <v>4.8</v>
      </c>
      <c r="Z411" s="158">
        <f t="shared" si="139"/>
        <v>4.0999999999999996</v>
      </c>
      <c r="AA411" s="158">
        <f t="shared" si="139"/>
        <v>4.2</v>
      </c>
      <c r="AB411" s="158">
        <f t="shared" si="139"/>
        <v>4.38</v>
      </c>
      <c r="AC411" s="158">
        <f t="shared" si="139"/>
        <v>4.0999999999999996</v>
      </c>
      <c r="AD411" s="158">
        <f t="shared" si="139"/>
        <v>3.9</v>
      </c>
      <c r="AE411" s="158">
        <f t="shared" si="139"/>
        <v>4.5</v>
      </c>
      <c r="AF411" s="158">
        <f t="shared" si="139"/>
        <v>4.0999999999999996</v>
      </c>
      <c r="AG411" s="158">
        <f t="shared" si="139"/>
        <v>3.9</v>
      </c>
      <c r="AH411" s="158">
        <f t="shared" si="139"/>
        <v>4.0999999999999996</v>
      </c>
      <c r="AI411" s="158">
        <f t="shared" si="139"/>
        <v>4.4000000000000004</v>
      </c>
      <c r="AJ411" s="158">
        <f t="shared" si="139"/>
        <v>4.1033333333333335</v>
      </c>
      <c r="AK411" s="158">
        <f t="shared" si="139"/>
        <v>17.212732825333692</v>
      </c>
      <c r="AL411" s="158">
        <f t="shared" si="139"/>
        <v>5.0000000000000712E-3</v>
      </c>
    </row>
    <row r="412" spans="1:38" x14ac:dyDescent="0.3">
      <c r="A412" s="175">
        <v>2015</v>
      </c>
      <c r="B412" s="176" t="s">
        <v>15</v>
      </c>
      <c r="C412" s="177" t="s">
        <v>99</v>
      </c>
      <c r="D412" s="177" t="s">
        <v>99</v>
      </c>
      <c r="E412" s="177" t="s">
        <v>99</v>
      </c>
      <c r="F412" s="177" t="s">
        <v>99</v>
      </c>
      <c r="G412" s="177" t="s">
        <v>99</v>
      </c>
      <c r="H412" s="177" t="s">
        <v>99</v>
      </c>
      <c r="I412" s="177" t="s">
        <v>99</v>
      </c>
      <c r="J412" s="177" t="s">
        <v>99</v>
      </c>
      <c r="K412" s="177" t="s">
        <v>99</v>
      </c>
      <c r="L412" s="177" t="s">
        <v>99</v>
      </c>
      <c r="M412" s="177" t="s">
        <v>99</v>
      </c>
      <c r="N412" s="177" t="s">
        <v>232</v>
      </c>
      <c r="O412" s="158">
        <f>AVERAGE(O376,O380,O385,O400)</f>
        <v>4.25</v>
      </c>
      <c r="P412" s="158">
        <f t="shared" ref="P412:AL412" si="140">AVERAGE(P376,P380,P385,P400)</f>
        <v>4.125</v>
      </c>
      <c r="Q412" s="158">
        <f t="shared" si="140"/>
        <v>4.375</v>
      </c>
      <c r="R412" s="158">
        <f t="shared" si="140"/>
        <v>4.25</v>
      </c>
      <c r="S412" s="158">
        <f t="shared" si="140"/>
        <v>4.125</v>
      </c>
      <c r="T412" s="158">
        <f t="shared" si="140"/>
        <v>3.625</v>
      </c>
      <c r="U412" s="158">
        <f t="shared" si="140"/>
        <v>3.5</v>
      </c>
      <c r="V412" s="158">
        <f t="shared" si="140"/>
        <v>3.75</v>
      </c>
      <c r="W412" s="158">
        <f t="shared" si="140"/>
        <v>4.125</v>
      </c>
      <c r="X412" s="158">
        <f t="shared" si="140"/>
        <v>4.375</v>
      </c>
      <c r="Y412" s="158">
        <f t="shared" si="140"/>
        <v>4.375</v>
      </c>
      <c r="Z412" s="158">
        <f t="shared" si="140"/>
        <v>3.625</v>
      </c>
      <c r="AA412" s="158">
        <f t="shared" si="140"/>
        <v>3.5</v>
      </c>
      <c r="AB412" s="158">
        <f t="shared" si="140"/>
        <v>4</v>
      </c>
      <c r="AC412" s="158">
        <f t="shared" si="140"/>
        <v>3.75</v>
      </c>
      <c r="AD412" s="158">
        <f t="shared" si="140"/>
        <v>4</v>
      </c>
      <c r="AE412" s="158">
        <f t="shared" si="140"/>
        <v>3.875</v>
      </c>
      <c r="AF412" s="158">
        <f t="shared" si="140"/>
        <v>4</v>
      </c>
      <c r="AG412" s="158">
        <f t="shared" si="140"/>
        <v>3.5</v>
      </c>
      <c r="AH412" s="158">
        <f t="shared" si="140"/>
        <v>3.8250000000000002</v>
      </c>
      <c r="AI412" s="158">
        <f t="shared" si="140"/>
        <v>4.125</v>
      </c>
      <c r="AJ412" s="158">
        <f t="shared" si="140"/>
        <v>3.9562500000000003</v>
      </c>
      <c r="AK412" s="158">
        <f t="shared" si="140"/>
        <v>15.598285714432043</v>
      </c>
      <c r="AL412" s="158">
        <f t="shared" si="140"/>
        <v>0</v>
      </c>
    </row>
    <row r="413" spans="1:38" s="170" customFormat="1" x14ac:dyDescent="0.3">
      <c r="A413" s="117">
        <v>2016</v>
      </c>
      <c r="B413" s="169" t="s">
        <v>111</v>
      </c>
      <c r="C413" s="107" t="s">
        <v>67</v>
      </c>
      <c r="D413" s="107" t="s">
        <v>67</v>
      </c>
      <c r="E413" s="107" t="s">
        <v>67</v>
      </c>
      <c r="F413" s="107" t="s">
        <v>67</v>
      </c>
      <c r="G413" s="107" t="s">
        <v>67</v>
      </c>
      <c r="H413" s="107" t="s">
        <v>67</v>
      </c>
      <c r="I413" s="107" t="s">
        <v>67</v>
      </c>
      <c r="J413" s="107" t="s">
        <v>67</v>
      </c>
      <c r="K413" s="107" t="s">
        <v>67</v>
      </c>
      <c r="L413" s="107" t="s">
        <v>67</v>
      </c>
      <c r="M413" s="113" t="s">
        <v>67</v>
      </c>
      <c r="N413" s="107" t="s">
        <v>11</v>
      </c>
      <c r="O413" s="171">
        <v>3</v>
      </c>
      <c r="P413" s="139">
        <v>3</v>
      </c>
      <c r="Q413" s="139">
        <v>3</v>
      </c>
      <c r="R413" s="139">
        <v>3</v>
      </c>
      <c r="S413" s="139">
        <v>3.5</v>
      </c>
      <c r="T413" s="139">
        <v>2</v>
      </c>
      <c r="U413" s="139">
        <v>3</v>
      </c>
      <c r="V413" s="139">
        <v>2.8333333333333335</v>
      </c>
      <c r="W413" s="139">
        <v>2</v>
      </c>
      <c r="X413" s="139">
        <v>3</v>
      </c>
      <c r="Y413" s="139">
        <v>3</v>
      </c>
      <c r="Z413" s="139">
        <v>2.5</v>
      </c>
      <c r="AA413" s="139">
        <v>2.5</v>
      </c>
      <c r="AB413" s="139">
        <v>2.6</v>
      </c>
      <c r="AC413" s="139">
        <v>1.5</v>
      </c>
      <c r="AD413" s="139">
        <v>4</v>
      </c>
      <c r="AE413" s="139">
        <v>3.5</v>
      </c>
      <c r="AF413" s="139">
        <v>2.5</v>
      </c>
      <c r="AG413" s="139">
        <v>2</v>
      </c>
      <c r="AH413" s="139">
        <v>2.7</v>
      </c>
      <c r="AI413" s="139">
        <v>3.5</v>
      </c>
      <c r="AJ413" s="140">
        <f t="shared" si="131"/>
        <v>2.7833333333333332</v>
      </c>
      <c r="AK413" s="140">
        <v>8.1058541600312797</v>
      </c>
      <c r="AL413" s="139">
        <f>$AJ413-(_xlfn.XLOOKUP($B413,$B$372:$B$407,$AJ$372:$AJ$407,"",0))</f>
        <v>-1.6666666666666607E-2</v>
      </c>
    </row>
    <row r="414" spans="1:38" s="170" customFormat="1" x14ac:dyDescent="0.3">
      <c r="A414" s="117">
        <v>2016</v>
      </c>
      <c r="B414" s="169" t="s">
        <v>65</v>
      </c>
      <c r="C414" s="107" t="s">
        <v>59</v>
      </c>
      <c r="D414" s="107" t="s">
        <v>59</v>
      </c>
      <c r="E414" s="107" t="s">
        <v>59</v>
      </c>
      <c r="F414" s="107" t="s">
        <v>59</v>
      </c>
      <c r="G414" s="107" t="s">
        <v>60</v>
      </c>
      <c r="H414" s="107" t="s">
        <v>60</v>
      </c>
      <c r="I414" s="107" t="s">
        <v>60</v>
      </c>
      <c r="J414" s="107" t="s">
        <v>60</v>
      </c>
      <c r="K414" s="107" t="s">
        <v>60</v>
      </c>
      <c r="L414" s="107" t="s">
        <v>60</v>
      </c>
      <c r="M414" s="113" t="s">
        <v>60</v>
      </c>
      <c r="N414" s="141" t="s">
        <v>14</v>
      </c>
      <c r="O414" s="171">
        <v>4.5</v>
      </c>
      <c r="P414" s="139">
        <v>4</v>
      </c>
      <c r="Q414" s="139">
        <v>5</v>
      </c>
      <c r="R414" s="139">
        <v>4.5</v>
      </c>
      <c r="S414" s="139">
        <v>4</v>
      </c>
      <c r="T414" s="139">
        <v>4</v>
      </c>
      <c r="U414" s="139">
        <v>3</v>
      </c>
      <c r="V414" s="139">
        <v>3.6666666666666665</v>
      </c>
      <c r="W414" s="139">
        <v>4.5</v>
      </c>
      <c r="X414" s="139">
        <v>4.5</v>
      </c>
      <c r="Y414" s="139">
        <v>4.5</v>
      </c>
      <c r="Z414" s="139">
        <v>4</v>
      </c>
      <c r="AA414" s="139">
        <v>4</v>
      </c>
      <c r="AB414" s="139">
        <v>4.3</v>
      </c>
      <c r="AC414" s="139">
        <v>4</v>
      </c>
      <c r="AD414" s="139">
        <v>4</v>
      </c>
      <c r="AE414" s="139">
        <v>4</v>
      </c>
      <c r="AF414" s="139">
        <v>3.5</v>
      </c>
      <c r="AG414" s="139">
        <v>3.5</v>
      </c>
      <c r="AH414" s="139">
        <v>3.8</v>
      </c>
      <c r="AI414" s="139">
        <v>4.5</v>
      </c>
      <c r="AJ414" s="140">
        <f t="shared" si="131"/>
        <v>4.0666666666666664</v>
      </c>
      <c r="AK414" s="140">
        <v>16.17289309013692</v>
      </c>
      <c r="AL414" s="139">
        <f t="shared" ref="AL414:AL446" si="141">$AJ414-(_xlfn.XLOOKUP($B414,$B$372:$B$407,$AJ$372:$AJ$407,"",0))</f>
        <v>1.6666666666666607E-2</v>
      </c>
    </row>
    <row r="415" spans="1:38" s="170" customFormat="1" x14ac:dyDescent="0.3">
      <c r="A415" s="117">
        <v>2016</v>
      </c>
      <c r="B415" s="169" t="s">
        <v>66</v>
      </c>
      <c r="C415" s="107" t="s">
        <v>67</v>
      </c>
      <c r="D415" s="107" t="s">
        <v>67</v>
      </c>
      <c r="E415" s="107" t="s">
        <v>67</v>
      </c>
      <c r="F415" s="107" t="s">
        <v>67</v>
      </c>
      <c r="G415" s="107" t="s">
        <v>67</v>
      </c>
      <c r="H415" s="107" t="s">
        <v>67</v>
      </c>
      <c r="I415" s="107" t="s">
        <v>67</v>
      </c>
      <c r="J415" s="107" t="s">
        <v>67</v>
      </c>
      <c r="K415" s="107" t="s">
        <v>67</v>
      </c>
      <c r="L415" s="107" t="s">
        <v>67</v>
      </c>
      <c r="M415" s="113" t="s">
        <v>67</v>
      </c>
      <c r="N415" s="141" t="s">
        <v>14</v>
      </c>
      <c r="O415" s="171">
        <v>4</v>
      </c>
      <c r="P415" s="139">
        <v>4</v>
      </c>
      <c r="Q415" s="139">
        <v>4.5</v>
      </c>
      <c r="R415" s="139">
        <v>4.166666666666667</v>
      </c>
      <c r="S415" s="139">
        <v>4</v>
      </c>
      <c r="T415" s="139">
        <v>4</v>
      </c>
      <c r="U415" s="139">
        <v>4</v>
      </c>
      <c r="V415" s="139">
        <v>4</v>
      </c>
      <c r="W415" s="139">
        <v>4.5</v>
      </c>
      <c r="X415" s="139">
        <v>5</v>
      </c>
      <c r="Y415" s="139">
        <v>5.5</v>
      </c>
      <c r="Z415" s="139">
        <v>4</v>
      </c>
      <c r="AA415" s="139">
        <v>5</v>
      </c>
      <c r="AB415" s="139">
        <v>4.8</v>
      </c>
      <c r="AC415" s="139">
        <v>5</v>
      </c>
      <c r="AD415" s="139">
        <v>4.5</v>
      </c>
      <c r="AE415" s="139">
        <v>5</v>
      </c>
      <c r="AF415" s="139">
        <v>5.5</v>
      </c>
      <c r="AG415" s="139">
        <v>5</v>
      </c>
      <c r="AH415" s="139">
        <v>5</v>
      </c>
      <c r="AI415" s="139">
        <v>4.5</v>
      </c>
      <c r="AJ415" s="140">
        <f t="shared" si="131"/>
        <v>4.4916666666666671</v>
      </c>
      <c r="AK415" s="140">
        <v>21.874025939422427</v>
      </c>
      <c r="AL415" s="139">
        <f t="shared" si="141"/>
        <v>6.6666666666667318E-2</v>
      </c>
    </row>
    <row r="416" spans="1:38" s="170" customFormat="1" x14ac:dyDescent="0.3">
      <c r="A416" s="117">
        <v>2016</v>
      </c>
      <c r="B416" s="169" t="s">
        <v>68</v>
      </c>
      <c r="C416" s="107" t="s">
        <v>67</v>
      </c>
      <c r="D416" s="107" t="s">
        <v>67</v>
      </c>
      <c r="E416" s="107" t="s">
        <v>67</v>
      </c>
      <c r="F416" s="107" t="s">
        <v>67</v>
      </c>
      <c r="G416" s="107" t="s">
        <v>67</v>
      </c>
      <c r="H416" s="107" t="s">
        <v>67</v>
      </c>
      <c r="I416" s="107" t="s">
        <v>67</v>
      </c>
      <c r="J416" s="107" t="s">
        <v>67</v>
      </c>
      <c r="K416" s="107" t="s">
        <v>67</v>
      </c>
      <c r="L416" s="107" t="s">
        <v>67</v>
      </c>
      <c r="M416" s="113" t="s">
        <v>67</v>
      </c>
      <c r="N416" s="107" t="s">
        <v>15</v>
      </c>
      <c r="O416" s="171">
        <v>4.5</v>
      </c>
      <c r="P416" s="139">
        <v>4</v>
      </c>
      <c r="Q416" s="139">
        <v>5</v>
      </c>
      <c r="R416" s="139">
        <v>4.5</v>
      </c>
      <c r="S416" s="139">
        <v>4.5</v>
      </c>
      <c r="T416" s="139">
        <v>4</v>
      </c>
      <c r="U416" s="139">
        <v>4</v>
      </c>
      <c r="V416" s="139">
        <v>4.166666666666667</v>
      </c>
      <c r="W416" s="139">
        <v>4.5</v>
      </c>
      <c r="X416" s="139">
        <v>4</v>
      </c>
      <c r="Y416" s="139">
        <v>4.5</v>
      </c>
      <c r="Z416" s="139">
        <v>3.5</v>
      </c>
      <c r="AA416" s="139">
        <v>3.5</v>
      </c>
      <c r="AB416" s="139">
        <v>4</v>
      </c>
      <c r="AC416" s="139">
        <v>4</v>
      </c>
      <c r="AD416" s="139">
        <v>4.5</v>
      </c>
      <c r="AE416" s="139">
        <v>4</v>
      </c>
      <c r="AF416" s="139">
        <v>4</v>
      </c>
      <c r="AG416" s="139">
        <v>3</v>
      </c>
      <c r="AH416" s="139">
        <v>3.9</v>
      </c>
      <c r="AI416" s="139">
        <v>4</v>
      </c>
      <c r="AJ416" s="140">
        <f t="shared" si="131"/>
        <v>4.1416666666666666</v>
      </c>
      <c r="AK416" s="140">
        <v>16.201729068150208</v>
      </c>
      <c r="AL416" s="139">
        <f t="shared" si="141"/>
        <v>-6.6666666666667318E-2</v>
      </c>
    </row>
    <row r="417" spans="1:38" s="170" customFormat="1" x14ac:dyDescent="0.3">
      <c r="A417" s="117">
        <v>2016</v>
      </c>
      <c r="B417" s="169" t="s">
        <v>76</v>
      </c>
      <c r="C417" s="107" t="s">
        <v>67</v>
      </c>
      <c r="D417" s="107" t="s">
        <v>67</v>
      </c>
      <c r="E417" s="107" t="s">
        <v>67</v>
      </c>
      <c r="F417" s="107" t="s">
        <v>67</v>
      </c>
      <c r="G417" s="107" t="s">
        <v>67</v>
      </c>
      <c r="H417" s="107" t="s">
        <v>67</v>
      </c>
      <c r="I417" s="107" t="s">
        <v>67</v>
      </c>
      <c r="J417" s="107" t="s">
        <v>67</v>
      </c>
      <c r="K417" s="107" t="s">
        <v>67</v>
      </c>
      <c r="L417" s="107" t="s">
        <v>67</v>
      </c>
      <c r="M417" s="113" t="s">
        <v>67</v>
      </c>
      <c r="N417" s="113" t="s">
        <v>13</v>
      </c>
      <c r="O417" s="171">
        <v>3</v>
      </c>
      <c r="P417" s="139">
        <v>3.5</v>
      </c>
      <c r="Q417" s="139">
        <v>3</v>
      </c>
      <c r="R417" s="139">
        <v>3.1666666666666665</v>
      </c>
      <c r="S417" s="139">
        <v>3</v>
      </c>
      <c r="T417" s="139">
        <v>2.5</v>
      </c>
      <c r="U417" s="139">
        <v>2</v>
      </c>
      <c r="V417" s="139">
        <v>2.5</v>
      </c>
      <c r="W417" s="139">
        <v>3</v>
      </c>
      <c r="X417" s="139">
        <v>3</v>
      </c>
      <c r="Y417" s="139">
        <v>3.5</v>
      </c>
      <c r="Z417" s="139">
        <v>3.5</v>
      </c>
      <c r="AA417" s="139">
        <v>3</v>
      </c>
      <c r="AB417" s="139">
        <v>3.2</v>
      </c>
      <c r="AC417" s="139">
        <v>3.5</v>
      </c>
      <c r="AD417" s="139">
        <v>2.5</v>
      </c>
      <c r="AE417" s="139">
        <v>3</v>
      </c>
      <c r="AF417" s="139">
        <v>3</v>
      </c>
      <c r="AG417" s="139">
        <v>2.5</v>
      </c>
      <c r="AH417" s="139">
        <v>2.9</v>
      </c>
      <c r="AI417" s="139">
        <v>4.5</v>
      </c>
      <c r="AJ417" s="140">
        <f t="shared" si="131"/>
        <v>2.9416666666666669</v>
      </c>
      <c r="AK417" s="140">
        <v>9.7231982550976372</v>
      </c>
      <c r="AL417" s="139">
        <f t="shared" si="141"/>
        <v>-0.10833333333333295</v>
      </c>
    </row>
    <row r="418" spans="1:38" s="170" customFormat="1" x14ac:dyDescent="0.3">
      <c r="A418" s="117">
        <v>2016</v>
      </c>
      <c r="B418" s="169" t="s">
        <v>77</v>
      </c>
      <c r="C418" s="107" t="s">
        <v>67</v>
      </c>
      <c r="D418" s="107" t="s">
        <v>67</v>
      </c>
      <c r="E418" s="107" t="s">
        <v>67</v>
      </c>
      <c r="F418" s="107" t="s">
        <v>67</v>
      </c>
      <c r="G418" s="107" t="s">
        <v>67</v>
      </c>
      <c r="H418" s="107" t="s">
        <v>67</v>
      </c>
      <c r="I418" s="107" t="s">
        <v>67</v>
      </c>
      <c r="J418" s="107" t="s">
        <v>67</v>
      </c>
      <c r="K418" s="107" t="s">
        <v>67</v>
      </c>
      <c r="L418" s="107" t="s">
        <v>67</v>
      </c>
      <c r="M418" s="113" t="s">
        <v>67</v>
      </c>
      <c r="N418" s="107" t="s">
        <v>11</v>
      </c>
      <c r="O418" s="171">
        <v>4</v>
      </c>
      <c r="P418" s="139">
        <v>4</v>
      </c>
      <c r="Q418" s="139">
        <v>4</v>
      </c>
      <c r="R418" s="139">
        <v>4</v>
      </c>
      <c r="S418" s="139">
        <v>4.5</v>
      </c>
      <c r="T418" s="139">
        <v>4</v>
      </c>
      <c r="U418" s="139">
        <v>4</v>
      </c>
      <c r="V418" s="139">
        <v>4.166666666666667</v>
      </c>
      <c r="W418" s="139">
        <v>4.5</v>
      </c>
      <c r="X418" s="139">
        <v>4</v>
      </c>
      <c r="Y418" s="139">
        <v>5</v>
      </c>
      <c r="Z418" s="139">
        <v>5</v>
      </c>
      <c r="AA418" s="139">
        <v>3.5</v>
      </c>
      <c r="AB418" s="139">
        <v>4.4000000000000004</v>
      </c>
      <c r="AC418" s="139">
        <v>3.5</v>
      </c>
      <c r="AD418" s="139">
        <v>3.5</v>
      </c>
      <c r="AE418" s="139">
        <v>4</v>
      </c>
      <c r="AF418" s="139">
        <v>4</v>
      </c>
      <c r="AG418" s="139">
        <v>3.5</v>
      </c>
      <c r="AH418" s="139">
        <v>3.7</v>
      </c>
      <c r="AI418" s="139">
        <v>4.5</v>
      </c>
      <c r="AJ418" s="140">
        <f t="shared" si="131"/>
        <v>4.0666666666666673</v>
      </c>
      <c r="AK418" s="140">
        <v>15.835605235952912</v>
      </c>
      <c r="AL418" s="139">
        <f t="shared" si="141"/>
        <v>-0.1083333333333325</v>
      </c>
    </row>
    <row r="419" spans="1:38" s="170" customFormat="1" x14ac:dyDescent="0.3">
      <c r="A419" s="117">
        <v>2016</v>
      </c>
      <c r="B419" s="169" t="s">
        <v>223</v>
      </c>
      <c r="C419" s="107" t="s">
        <v>67</v>
      </c>
      <c r="D419" s="107" t="s">
        <v>67</v>
      </c>
      <c r="E419" s="107" t="s">
        <v>67</v>
      </c>
      <c r="F419" s="107" t="s">
        <v>67</v>
      </c>
      <c r="G419" s="107" t="s">
        <v>67</v>
      </c>
      <c r="H419" s="107" t="s">
        <v>67</v>
      </c>
      <c r="I419" s="107" t="s">
        <v>67</v>
      </c>
      <c r="J419" s="107" t="s">
        <v>67</v>
      </c>
      <c r="K419" s="107" t="s">
        <v>67</v>
      </c>
      <c r="L419" s="107" t="s">
        <v>67</v>
      </c>
      <c r="M419" s="113" t="s">
        <v>67</v>
      </c>
      <c r="N419" s="107" t="s">
        <v>15</v>
      </c>
      <c r="O419" s="171">
        <v>3.5</v>
      </c>
      <c r="P419" s="139">
        <v>4</v>
      </c>
      <c r="Q419" s="139">
        <v>3.5</v>
      </c>
      <c r="R419" s="139">
        <v>3.6666666666666665</v>
      </c>
      <c r="S419" s="139">
        <v>4.5</v>
      </c>
      <c r="T419" s="139">
        <v>3.5</v>
      </c>
      <c r="U419" s="139">
        <v>3.5</v>
      </c>
      <c r="V419" s="139">
        <v>3.8333333333333335</v>
      </c>
      <c r="W419" s="139">
        <v>4</v>
      </c>
      <c r="X419" s="139">
        <v>4.5</v>
      </c>
      <c r="Y419" s="139">
        <v>4.5</v>
      </c>
      <c r="Z419" s="139">
        <v>3.5</v>
      </c>
      <c r="AA419" s="139">
        <v>4</v>
      </c>
      <c r="AB419" s="139">
        <v>4.0999999999999996</v>
      </c>
      <c r="AC419" s="139">
        <v>3.5</v>
      </c>
      <c r="AD419" s="139">
        <v>4</v>
      </c>
      <c r="AE419" s="139">
        <v>4</v>
      </c>
      <c r="AF419" s="139">
        <v>4</v>
      </c>
      <c r="AG419" s="139">
        <v>3.5</v>
      </c>
      <c r="AH419" s="139">
        <v>3.8</v>
      </c>
      <c r="AI419" s="139">
        <v>4</v>
      </c>
      <c r="AJ419" s="140">
        <f t="shared" si="131"/>
        <v>3.8499999999999996</v>
      </c>
      <c r="AK419" s="140">
        <v>14.843533883168941</v>
      </c>
      <c r="AL419" s="139">
        <f t="shared" si="141"/>
        <v>-0.10833333333333384</v>
      </c>
    </row>
    <row r="420" spans="1:38" s="170" customFormat="1" x14ac:dyDescent="0.3">
      <c r="A420" s="117">
        <v>2016</v>
      </c>
      <c r="B420" s="169" t="s">
        <v>79</v>
      </c>
      <c r="C420" s="107" t="s">
        <v>67</v>
      </c>
      <c r="D420" s="107" t="s">
        <v>67</v>
      </c>
      <c r="E420" s="107" t="s">
        <v>67</v>
      </c>
      <c r="F420" s="107" t="s">
        <v>67</v>
      </c>
      <c r="G420" s="107" t="s">
        <v>67</v>
      </c>
      <c r="H420" s="107" t="s">
        <v>67</v>
      </c>
      <c r="I420" s="107" t="s">
        <v>67</v>
      </c>
      <c r="J420" s="107" t="s">
        <v>67</v>
      </c>
      <c r="K420" s="107" t="s">
        <v>67</v>
      </c>
      <c r="L420" s="107" t="s">
        <v>67</v>
      </c>
      <c r="M420" s="113" t="s">
        <v>67</v>
      </c>
      <c r="N420" s="141" t="s">
        <v>14</v>
      </c>
      <c r="O420" s="171">
        <v>3.5</v>
      </c>
      <c r="P420" s="139">
        <v>3.5</v>
      </c>
      <c r="Q420" s="139">
        <v>3</v>
      </c>
      <c r="R420" s="139">
        <v>3.3333333333333335</v>
      </c>
      <c r="S420" s="139">
        <v>4</v>
      </c>
      <c r="T420" s="139">
        <v>3.5</v>
      </c>
      <c r="U420" s="139">
        <v>4</v>
      </c>
      <c r="V420" s="139">
        <v>3.8333333333333335</v>
      </c>
      <c r="W420" s="139">
        <v>4</v>
      </c>
      <c r="X420" s="139">
        <v>5</v>
      </c>
      <c r="Y420" s="139">
        <v>5</v>
      </c>
      <c r="Z420" s="139">
        <v>4.5</v>
      </c>
      <c r="AA420" s="139">
        <v>4</v>
      </c>
      <c r="AB420" s="139">
        <v>4.5</v>
      </c>
      <c r="AC420" s="139">
        <v>4</v>
      </c>
      <c r="AD420" s="139">
        <v>3</v>
      </c>
      <c r="AE420" s="139">
        <v>5</v>
      </c>
      <c r="AF420" s="139">
        <v>4</v>
      </c>
      <c r="AG420" s="139">
        <v>2.5</v>
      </c>
      <c r="AH420" s="139">
        <v>3.7</v>
      </c>
      <c r="AI420" s="139">
        <v>3</v>
      </c>
      <c r="AJ420" s="140">
        <f t="shared" si="131"/>
        <v>3.8416666666666668</v>
      </c>
      <c r="AK420" s="140">
        <v>13.311162183449493</v>
      </c>
      <c r="AL420" s="139">
        <f t="shared" si="141"/>
        <v>2.5000000000000355E-2</v>
      </c>
    </row>
    <row r="421" spans="1:38" s="170" customFormat="1" x14ac:dyDescent="0.3">
      <c r="A421" s="117">
        <v>2016</v>
      </c>
      <c r="B421" s="169" t="s">
        <v>80</v>
      </c>
      <c r="C421" s="107" t="s">
        <v>59</v>
      </c>
      <c r="D421" s="107" t="s">
        <v>59</v>
      </c>
      <c r="E421" s="107" t="s">
        <v>59</v>
      </c>
      <c r="F421" s="107" t="s">
        <v>59</v>
      </c>
      <c r="G421" s="107" t="s">
        <v>60</v>
      </c>
      <c r="H421" s="107" t="s">
        <v>60</v>
      </c>
      <c r="I421" s="107" t="s">
        <v>67</v>
      </c>
      <c r="J421" s="107" t="s">
        <v>67</v>
      </c>
      <c r="K421" s="107" t="s">
        <v>67</v>
      </c>
      <c r="L421" s="107" t="s">
        <v>67</v>
      </c>
      <c r="M421" s="113" t="s">
        <v>67</v>
      </c>
      <c r="N421" s="113" t="s">
        <v>13</v>
      </c>
      <c r="O421" s="171">
        <v>3</v>
      </c>
      <c r="P421" s="139">
        <v>2.5</v>
      </c>
      <c r="Q421" s="139">
        <v>2</v>
      </c>
      <c r="R421" s="139">
        <v>2.5</v>
      </c>
      <c r="S421" s="139">
        <v>3.5</v>
      </c>
      <c r="T421" s="139">
        <v>3</v>
      </c>
      <c r="U421" s="139">
        <v>2.5</v>
      </c>
      <c r="V421" s="139">
        <v>3</v>
      </c>
      <c r="W421" s="139">
        <v>3</v>
      </c>
      <c r="X421" s="139">
        <v>2.5</v>
      </c>
      <c r="Y421" s="139">
        <v>3</v>
      </c>
      <c r="Z421" s="139">
        <v>3</v>
      </c>
      <c r="AA421" s="139">
        <v>3.5</v>
      </c>
      <c r="AB421" s="139">
        <v>3</v>
      </c>
      <c r="AC421" s="139">
        <v>4</v>
      </c>
      <c r="AD421" s="139">
        <v>3</v>
      </c>
      <c r="AE421" s="139">
        <v>3</v>
      </c>
      <c r="AF421" s="139">
        <v>2.5</v>
      </c>
      <c r="AG421" s="139">
        <v>2.5</v>
      </c>
      <c r="AH421" s="139">
        <v>3</v>
      </c>
      <c r="AI421" s="139">
        <v>4</v>
      </c>
      <c r="AJ421" s="140">
        <f t="shared" si="131"/>
        <v>2.875</v>
      </c>
      <c r="AK421" s="140">
        <v>9.4264381389785594</v>
      </c>
      <c r="AL421" s="139">
        <f t="shared" si="141"/>
        <v>-2.4999999999999911E-2</v>
      </c>
    </row>
    <row r="422" spans="1:38" s="170" customFormat="1" x14ac:dyDescent="0.3">
      <c r="A422" s="117">
        <v>2016</v>
      </c>
      <c r="B422" s="169" t="s">
        <v>224</v>
      </c>
      <c r="C422" s="107" t="s">
        <v>59</v>
      </c>
      <c r="D422" s="107" t="s">
        <v>59</v>
      </c>
      <c r="E422" s="107" t="s">
        <v>59</v>
      </c>
      <c r="F422" s="107" t="s">
        <v>59</v>
      </c>
      <c r="G422" s="107" t="s">
        <v>60</v>
      </c>
      <c r="H422" s="107" t="s">
        <v>60</v>
      </c>
      <c r="I422" s="107" t="s">
        <v>60</v>
      </c>
      <c r="J422" s="107" t="s">
        <v>67</v>
      </c>
      <c r="K422" s="107" t="s">
        <v>67</v>
      </c>
      <c r="L422" s="107" t="s">
        <v>67</v>
      </c>
      <c r="M422" s="113" t="s">
        <v>67</v>
      </c>
      <c r="N422" s="113" t="s">
        <v>13</v>
      </c>
      <c r="O422" s="171">
        <v>3</v>
      </c>
      <c r="P422" s="139">
        <v>2.5</v>
      </c>
      <c r="Q422" s="139">
        <v>2.5</v>
      </c>
      <c r="R422" s="139">
        <v>2.6666666666666665</v>
      </c>
      <c r="S422" s="139">
        <v>4</v>
      </c>
      <c r="T422" s="139">
        <v>3.5</v>
      </c>
      <c r="U422" s="139">
        <v>2</v>
      </c>
      <c r="V422" s="139">
        <v>3.1666666666666665</v>
      </c>
      <c r="W422" s="139">
        <v>3</v>
      </c>
      <c r="X422" s="139">
        <v>2.5</v>
      </c>
      <c r="Y422" s="139">
        <v>3</v>
      </c>
      <c r="Z422" s="139">
        <v>3</v>
      </c>
      <c r="AA422" s="139">
        <v>3</v>
      </c>
      <c r="AB422" s="139">
        <v>2.9</v>
      </c>
      <c r="AC422" s="139">
        <v>3</v>
      </c>
      <c r="AD422" s="139">
        <v>3</v>
      </c>
      <c r="AE422" s="139">
        <v>3</v>
      </c>
      <c r="AF422" s="139">
        <v>2.5</v>
      </c>
      <c r="AG422" s="139">
        <v>2.5</v>
      </c>
      <c r="AH422" s="139">
        <v>2.8</v>
      </c>
      <c r="AI422" s="139">
        <v>2.5</v>
      </c>
      <c r="AJ422" s="140">
        <f t="shared" si="131"/>
        <v>2.8833333333333329</v>
      </c>
      <c r="AK422" s="140">
        <v>7.7871973527257223</v>
      </c>
      <c r="AL422" s="139">
        <f t="shared" si="141"/>
        <v>-6.6666666666667318E-2</v>
      </c>
    </row>
    <row r="423" spans="1:38" s="170" customFormat="1" x14ac:dyDescent="0.3">
      <c r="A423" s="117">
        <v>2016</v>
      </c>
      <c r="B423" s="169" t="s">
        <v>82</v>
      </c>
      <c r="C423" s="107" t="s">
        <v>67</v>
      </c>
      <c r="D423" s="107" t="s">
        <v>67</v>
      </c>
      <c r="E423" s="107" t="s">
        <v>67</v>
      </c>
      <c r="F423" s="107" t="s">
        <v>67</v>
      </c>
      <c r="G423" s="107" t="s">
        <v>67</v>
      </c>
      <c r="H423" s="107" t="s">
        <v>60</v>
      </c>
      <c r="I423" s="107" t="s">
        <v>60</v>
      </c>
      <c r="J423" s="107" t="s">
        <v>60</v>
      </c>
      <c r="K423" s="107" t="s">
        <v>60</v>
      </c>
      <c r="L423" s="107" t="s">
        <v>60</v>
      </c>
      <c r="M423" s="113" t="s">
        <v>60</v>
      </c>
      <c r="N423" s="107" t="s">
        <v>12</v>
      </c>
      <c r="O423" s="171">
        <v>3</v>
      </c>
      <c r="P423" s="139">
        <v>2.5</v>
      </c>
      <c r="Q423" s="139">
        <v>3</v>
      </c>
      <c r="R423" s="139">
        <v>2.8333333333333335</v>
      </c>
      <c r="S423" s="139">
        <v>4</v>
      </c>
      <c r="T423" s="139">
        <v>3.5</v>
      </c>
      <c r="U423" s="139">
        <v>4.5</v>
      </c>
      <c r="V423" s="139">
        <v>4</v>
      </c>
      <c r="W423" s="139">
        <v>4.5</v>
      </c>
      <c r="X423" s="139">
        <v>4</v>
      </c>
      <c r="Y423" s="139">
        <v>5</v>
      </c>
      <c r="Z423" s="139">
        <v>4.5</v>
      </c>
      <c r="AA423" s="139">
        <v>3</v>
      </c>
      <c r="AB423" s="139">
        <v>4.2</v>
      </c>
      <c r="AC423" s="139">
        <v>4</v>
      </c>
      <c r="AD423" s="139">
        <v>3.5</v>
      </c>
      <c r="AE423" s="139">
        <v>4.5</v>
      </c>
      <c r="AF423" s="139">
        <v>4</v>
      </c>
      <c r="AG423" s="139">
        <v>3.5</v>
      </c>
      <c r="AH423" s="139">
        <v>3.9</v>
      </c>
      <c r="AI423" s="139">
        <v>4</v>
      </c>
      <c r="AJ423" s="140">
        <f t="shared" si="131"/>
        <v>3.7333333333333338</v>
      </c>
      <c r="AK423" s="140">
        <v>14.709314829908919</v>
      </c>
      <c r="AL423" s="139">
        <f t="shared" si="141"/>
        <v>-0.1083333333333325</v>
      </c>
    </row>
    <row r="424" spans="1:38" s="170" customFormat="1" x14ac:dyDescent="0.3">
      <c r="A424" s="117">
        <v>2016</v>
      </c>
      <c r="B424" s="169" t="s">
        <v>112</v>
      </c>
      <c r="C424" s="107" t="s">
        <v>67</v>
      </c>
      <c r="D424" s="107" t="s">
        <v>67</v>
      </c>
      <c r="E424" s="107" t="s">
        <v>67</v>
      </c>
      <c r="F424" s="107" t="s">
        <v>67</v>
      </c>
      <c r="G424" s="107" t="s">
        <v>67</v>
      </c>
      <c r="H424" s="107" t="s">
        <v>67</v>
      </c>
      <c r="I424" s="107" t="s">
        <v>67</v>
      </c>
      <c r="J424" s="107" t="s">
        <v>67</v>
      </c>
      <c r="K424" s="107" t="s">
        <v>67</v>
      </c>
      <c r="L424" s="107" t="s">
        <v>67</v>
      </c>
      <c r="M424" s="113" t="s">
        <v>67</v>
      </c>
      <c r="N424" s="107" t="s">
        <v>15</v>
      </c>
      <c r="O424" s="171">
        <v>3.5</v>
      </c>
      <c r="P424" s="139">
        <v>3.5</v>
      </c>
      <c r="Q424" s="139">
        <v>4.5</v>
      </c>
      <c r="R424" s="139">
        <v>3.8333333333333335</v>
      </c>
      <c r="S424" s="139">
        <v>3.5</v>
      </c>
      <c r="T424" s="139">
        <v>3</v>
      </c>
      <c r="U424" s="139">
        <v>2.5</v>
      </c>
      <c r="V424" s="139">
        <v>3</v>
      </c>
      <c r="W424" s="139">
        <v>4</v>
      </c>
      <c r="X424" s="139">
        <v>4</v>
      </c>
      <c r="Y424" s="139">
        <v>3.5</v>
      </c>
      <c r="Z424" s="139">
        <v>3</v>
      </c>
      <c r="AA424" s="139">
        <v>2.5</v>
      </c>
      <c r="AB424" s="139">
        <v>3.4</v>
      </c>
      <c r="AC424" s="139">
        <v>3</v>
      </c>
      <c r="AD424" s="139">
        <v>3</v>
      </c>
      <c r="AE424" s="139">
        <v>3</v>
      </c>
      <c r="AF424" s="139">
        <v>3</v>
      </c>
      <c r="AG424" s="139">
        <v>3</v>
      </c>
      <c r="AH424" s="139">
        <v>3</v>
      </c>
      <c r="AI424" s="139">
        <v>2.5</v>
      </c>
      <c r="AJ424" s="140">
        <f t="shared" si="131"/>
        <v>3.3083333333333336</v>
      </c>
      <c r="AK424" s="140">
        <v>9.3224564569357167</v>
      </c>
      <c r="AL424" s="139">
        <f t="shared" si="141"/>
        <v>0.17500000000000027</v>
      </c>
    </row>
    <row r="425" spans="1:38" s="170" customFormat="1" x14ac:dyDescent="0.3">
      <c r="A425" s="117">
        <v>2016</v>
      </c>
      <c r="B425" s="169" t="s">
        <v>83</v>
      </c>
      <c r="C425" s="107" t="s">
        <v>71</v>
      </c>
      <c r="D425" s="107" t="s">
        <v>71</v>
      </c>
      <c r="E425" s="107" t="s">
        <v>71</v>
      </c>
      <c r="F425" s="107" t="s">
        <v>71</v>
      </c>
      <c r="G425" s="107" t="s">
        <v>67</v>
      </c>
      <c r="H425" s="107" t="s">
        <v>67</v>
      </c>
      <c r="I425" s="107" t="s">
        <v>67</v>
      </c>
      <c r="J425" s="107" t="s">
        <v>67</v>
      </c>
      <c r="K425" s="107" t="s">
        <v>67</v>
      </c>
      <c r="L425" s="107" t="s">
        <v>67</v>
      </c>
      <c r="M425" s="113" t="s">
        <v>67</v>
      </c>
      <c r="N425" s="113" t="s">
        <v>13</v>
      </c>
      <c r="O425" s="171">
        <v>3</v>
      </c>
      <c r="P425" s="139">
        <v>3</v>
      </c>
      <c r="Q425" s="139">
        <v>1.5</v>
      </c>
      <c r="R425" s="139">
        <v>2.5</v>
      </c>
      <c r="S425" s="139">
        <v>3.5</v>
      </c>
      <c r="T425" s="139">
        <v>1</v>
      </c>
      <c r="U425" s="139">
        <v>2</v>
      </c>
      <c r="V425" s="139">
        <v>2.1666666666666665</v>
      </c>
      <c r="W425" s="139">
        <v>3</v>
      </c>
      <c r="X425" s="139">
        <v>3</v>
      </c>
      <c r="Y425" s="139">
        <v>3.5</v>
      </c>
      <c r="Z425" s="139">
        <v>3.5</v>
      </c>
      <c r="AA425" s="139">
        <v>1.5</v>
      </c>
      <c r="AB425" s="139">
        <v>2.9</v>
      </c>
      <c r="AC425" s="139">
        <v>2.5</v>
      </c>
      <c r="AD425" s="139">
        <v>3.5</v>
      </c>
      <c r="AE425" s="139">
        <v>3</v>
      </c>
      <c r="AF425" s="139">
        <v>2.5</v>
      </c>
      <c r="AG425" s="139">
        <v>2.5</v>
      </c>
      <c r="AH425" s="139">
        <v>2.8</v>
      </c>
      <c r="AI425" s="139">
        <v>2.5</v>
      </c>
      <c r="AJ425" s="140">
        <f t="shared" si="131"/>
        <v>2.5916666666666668</v>
      </c>
      <c r="AK425" s="140">
        <v>7.0434977040375575</v>
      </c>
      <c r="AL425" s="139">
        <f t="shared" si="141"/>
        <v>-0.14166666666666661</v>
      </c>
    </row>
    <row r="426" spans="1:38" s="170" customFormat="1" x14ac:dyDescent="0.3">
      <c r="A426" s="117">
        <v>2016</v>
      </c>
      <c r="B426" s="169" t="s">
        <v>84</v>
      </c>
      <c r="C426" s="107" t="s">
        <v>67</v>
      </c>
      <c r="D426" s="107" t="s">
        <v>67</v>
      </c>
      <c r="E426" s="107" t="s">
        <v>67</v>
      </c>
      <c r="F426" s="107" t="s">
        <v>67</v>
      </c>
      <c r="G426" s="107" t="s">
        <v>67</v>
      </c>
      <c r="H426" s="107" t="s">
        <v>67</v>
      </c>
      <c r="I426" s="107" t="s">
        <v>67</v>
      </c>
      <c r="J426" s="107" t="s">
        <v>67</v>
      </c>
      <c r="K426" s="107" t="s">
        <v>67</v>
      </c>
      <c r="L426" s="107" t="s">
        <v>67</v>
      </c>
      <c r="M426" s="113" t="s">
        <v>67</v>
      </c>
      <c r="N426" s="141" t="s">
        <v>14</v>
      </c>
      <c r="O426" s="171">
        <v>4.5</v>
      </c>
      <c r="P426" s="139">
        <v>3.5</v>
      </c>
      <c r="Q426" s="139">
        <v>4</v>
      </c>
      <c r="R426" s="139">
        <v>4</v>
      </c>
      <c r="S426" s="139">
        <v>4</v>
      </c>
      <c r="T426" s="139">
        <v>4</v>
      </c>
      <c r="U426" s="139">
        <v>4</v>
      </c>
      <c r="V426" s="139">
        <v>4</v>
      </c>
      <c r="W426" s="139">
        <v>4</v>
      </c>
      <c r="X426" s="139">
        <v>4</v>
      </c>
      <c r="Y426" s="139">
        <v>4.5</v>
      </c>
      <c r="Z426" s="139">
        <v>4</v>
      </c>
      <c r="AA426" s="139">
        <v>3.5</v>
      </c>
      <c r="AB426" s="139">
        <v>4</v>
      </c>
      <c r="AC426" s="139">
        <v>3.5</v>
      </c>
      <c r="AD426" s="139">
        <v>4</v>
      </c>
      <c r="AE426" s="139">
        <v>5</v>
      </c>
      <c r="AF426" s="139">
        <v>3.5</v>
      </c>
      <c r="AG426" s="139">
        <v>3.5</v>
      </c>
      <c r="AH426" s="139">
        <v>3.9</v>
      </c>
      <c r="AI426" s="139">
        <v>4.5</v>
      </c>
      <c r="AJ426" s="140">
        <f t="shared" si="131"/>
        <v>3.9750000000000001</v>
      </c>
      <c r="AK426" s="140">
        <v>16.161079069274155</v>
      </c>
      <c r="AL426" s="139">
        <f t="shared" si="141"/>
        <v>-6.6666666666666874E-2</v>
      </c>
    </row>
    <row r="427" spans="1:38" s="170" customFormat="1" x14ac:dyDescent="0.3">
      <c r="A427" s="117">
        <v>2016</v>
      </c>
      <c r="B427" s="169" t="s">
        <v>85</v>
      </c>
      <c r="C427" s="107" t="s">
        <v>59</v>
      </c>
      <c r="D427" s="107" t="s">
        <v>59</v>
      </c>
      <c r="E427" s="107" t="s">
        <v>59</v>
      </c>
      <c r="F427" s="107" t="s">
        <v>59</v>
      </c>
      <c r="G427" s="107" t="s">
        <v>60</v>
      </c>
      <c r="H427" s="107" t="s">
        <v>60</v>
      </c>
      <c r="I427" s="107" t="s">
        <v>60</v>
      </c>
      <c r="J427" s="107" t="s">
        <v>60</v>
      </c>
      <c r="K427" s="107" t="s">
        <v>60</v>
      </c>
      <c r="L427" s="107" t="s">
        <v>60</v>
      </c>
      <c r="M427" s="113" t="s">
        <v>60</v>
      </c>
      <c r="N427" s="107" t="s">
        <v>11</v>
      </c>
      <c r="O427" s="171">
        <v>4</v>
      </c>
      <c r="P427" s="139">
        <v>3.5</v>
      </c>
      <c r="Q427" s="139">
        <v>4.5</v>
      </c>
      <c r="R427" s="139">
        <v>4</v>
      </c>
      <c r="S427" s="139">
        <v>4</v>
      </c>
      <c r="T427" s="139">
        <v>4</v>
      </c>
      <c r="U427" s="139">
        <v>4</v>
      </c>
      <c r="V427" s="139">
        <v>4</v>
      </c>
      <c r="W427" s="139">
        <v>2.5</v>
      </c>
      <c r="X427" s="139">
        <v>4</v>
      </c>
      <c r="Y427" s="139">
        <v>3.5</v>
      </c>
      <c r="Z427" s="139">
        <v>3.5</v>
      </c>
      <c r="AA427" s="139">
        <v>3.5</v>
      </c>
      <c r="AB427" s="139">
        <v>3.4</v>
      </c>
      <c r="AC427" s="139">
        <v>3</v>
      </c>
      <c r="AD427" s="139">
        <v>4.5</v>
      </c>
      <c r="AE427" s="139">
        <v>3.5</v>
      </c>
      <c r="AF427" s="139">
        <v>3.5</v>
      </c>
      <c r="AG427" s="139">
        <v>3.5</v>
      </c>
      <c r="AH427" s="139">
        <v>3.6</v>
      </c>
      <c r="AI427" s="139">
        <v>3.5</v>
      </c>
      <c r="AJ427" s="140">
        <f t="shared" si="131"/>
        <v>3.75</v>
      </c>
      <c r="AK427" s="140">
        <v>13.346624183552239</v>
      </c>
      <c r="AL427" s="139">
        <f t="shared" si="141"/>
        <v>0</v>
      </c>
    </row>
    <row r="428" spans="1:38" s="170" customFormat="1" x14ac:dyDescent="0.3">
      <c r="A428" s="117">
        <v>2016</v>
      </c>
      <c r="B428" s="169" t="s">
        <v>86</v>
      </c>
      <c r="C428" s="107" t="s">
        <v>58</v>
      </c>
      <c r="D428" s="107" t="s">
        <v>71</v>
      </c>
      <c r="E428" s="107" t="s">
        <v>71</v>
      </c>
      <c r="F428" s="107" t="s">
        <v>71</v>
      </c>
      <c r="G428" s="107" t="s">
        <v>60</v>
      </c>
      <c r="H428" s="107" t="s">
        <v>60</v>
      </c>
      <c r="I428" s="107" t="s">
        <v>60</v>
      </c>
      <c r="J428" s="107" t="s">
        <v>60</v>
      </c>
      <c r="K428" s="107" t="s">
        <v>60</v>
      </c>
      <c r="L428" s="107" t="s">
        <v>60</v>
      </c>
      <c r="M428" s="113" t="s">
        <v>60</v>
      </c>
      <c r="N428" s="113" t="s">
        <v>13</v>
      </c>
      <c r="O428" s="171">
        <v>3.5</v>
      </c>
      <c r="P428" s="139">
        <v>2.5</v>
      </c>
      <c r="Q428" s="139">
        <v>3.5</v>
      </c>
      <c r="R428" s="139">
        <v>3.1666666666666665</v>
      </c>
      <c r="S428" s="139">
        <v>4</v>
      </c>
      <c r="T428" s="139">
        <v>3.5</v>
      </c>
      <c r="U428" s="139">
        <v>2.5</v>
      </c>
      <c r="V428" s="139">
        <v>3.3333333333333335</v>
      </c>
      <c r="W428" s="139">
        <v>3</v>
      </c>
      <c r="X428" s="139">
        <v>2.5</v>
      </c>
      <c r="Y428" s="139">
        <v>4.5</v>
      </c>
      <c r="Z428" s="139">
        <v>3.5</v>
      </c>
      <c r="AA428" s="139">
        <v>4</v>
      </c>
      <c r="AB428" s="139">
        <v>3.5</v>
      </c>
      <c r="AC428" s="139">
        <v>4</v>
      </c>
      <c r="AD428" s="139">
        <v>3.5</v>
      </c>
      <c r="AE428" s="139">
        <v>3.5</v>
      </c>
      <c r="AF428" s="139">
        <v>3</v>
      </c>
      <c r="AG428" s="139">
        <v>2.5</v>
      </c>
      <c r="AH428" s="139">
        <v>3.3</v>
      </c>
      <c r="AI428" s="139">
        <v>4.5</v>
      </c>
      <c r="AJ428" s="140">
        <f t="shared" si="131"/>
        <v>3.3250000000000002</v>
      </c>
      <c r="AK428" s="140">
        <v>12.036294786501548</v>
      </c>
      <c r="AL428" s="139">
        <f t="shared" si="141"/>
        <v>-9.1666666666666785E-2</v>
      </c>
    </row>
    <row r="429" spans="1:38" s="170" customFormat="1" x14ac:dyDescent="0.3">
      <c r="A429" s="117">
        <v>2016</v>
      </c>
      <c r="B429" s="169" t="s">
        <v>87</v>
      </c>
      <c r="C429" s="107" t="s">
        <v>71</v>
      </c>
      <c r="D429" s="107" t="s">
        <v>71</v>
      </c>
      <c r="E429" s="107" t="s">
        <v>71</v>
      </c>
      <c r="F429" s="107" t="s">
        <v>71</v>
      </c>
      <c r="G429" s="107" t="s">
        <v>60</v>
      </c>
      <c r="H429" s="107" t="s">
        <v>60</v>
      </c>
      <c r="I429" s="107" t="s">
        <v>60</v>
      </c>
      <c r="J429" s="107" t="s">
        <v>60</v>
      </c>
      <c r="K429" s="107" t="s">
        <v>60</v>
      </c>
      <c r="L429" s="107" t="s">
        <v>60</v>
      </c>
      <c r="M429" s="113" t="s">
        <v>60</v>
      </c>
      <c r="N429" s="113" t="s">
        <v>13</v>
      </c>
      <c r="O429" s="171">
        <v>2.5</v>
      </c>
      <c r="P429" s="139">
        <v>2.5</v>
      </c>
      <c r="Q429" s="139">
        <v>4</v>
      </c>
      <c r="R429" s="139">
        <v>3</v>
      </c>
      <c r="S429" s="139">
        <v>4</v>
      </c>
      <c r="T429" s="139">
        <v>3.5</v>
      </c>
      <c r="U429" s="139">
        <v>2.5</v>
      </c>
      <c r="V429" s="139">
        <v>3.3333333333333335</v>
      </c>
      <c r="W429" s="139">
        <v>2</v>
      </c>
      <c r="X429" s="139">
        <v>3</v>
      </c>
      <c r="Y429" s="139">
        <v>3</v>
      </c>
      <c r="Z429" s="139">
        <v>2.5</v>
      </c>
      <c r="AA429" s="139">
        <v>2</v>
      </c>
      <c r="AB429" s="139">
        <v>2.5</v>
      </c>
      <c r="AC429" s="139">
        <v>2</v>
      </c>
      <c r="AD429" s="139">
        <v>3</v>
      </c>
      <c r="AE429" s="139">
        <v>3.5</v>
      </c>
      <c r="AF429" s="139">
        <v>2</v>
      </c>
      <c r="AG429" s="139">
        <v>2.5</v>
      </c>
      <c r="AH429" s="139">
        <v>2.6</v>
      </c>
      <c r="AI429" s="139">
        <v>3.5</v>
      </c>
      <c r="AJ429" s="140">
        <f t="shared" si="131"/>
        <v>2.8583333333333334</v>
      </c>
      <c r="AK429" s="140">
        <v>8.0629899118414006</v>
      </c>
      <c r="AL429" s="139">
        <f t="shared" si="141"/>
        <v>-0.39999999999999991</v>
      </c>
    </row>
    <row r="430" spans="1:38" s="170" customFormat="1" x14ac:dyDescent="0.3">
      <c r="A430" s="117">
        <v>2016</v>
      </c>
      <c r="B430" s="169" t="s">
        <v>88</v>
      </c>
      <c r="C430" s="107" t="s">
        <v>67</v>
      </c>
      <c r="D430" s="107" t="s">
        <v>67</v>
      </c>
      <c r="E430" s="107" t="s">
        <v>67</v>
      </c>
      <c r="F430" s="107" t="s">
        <v>67</v>
      </c>
      <c r="G430" s="107" t="s">
        <v>67</v>
      </c>
      <c r="H430" s="107" t="s">
        <v>67</v>
      </c>
      <c r="I430" s="107" t="s">
        <v>67</v>
      </c>
      <c r="J430" s="107" t="s">
        <v>67</v>
      </c>
      <c r="K430" s="107" t="s">
        <v>67</v>
      </c>
      <c r="L430" s="107" t="s">
        <v>67</v>
      </c>
      <c r="M430" s="113" t="s">
        <v>67</v>
      </c>
      <c r="N430" s="113" t="s">
        <v>13</v>
      </c>
      <c r="O430" s="171">
        <v>3.5</v>
      </c>
      <c r="P430" s="139">
        <v>4</v>
      </c>
      <c r="Q430" s="139">
        <v>3.5</v>
      </c>
      <c r="R430" s="139">
        <v>3.6666666666666665</v>
      </c>
      <c r="S430" s="139">
        <v>4.5</v>
      </c>
      <c r="T430" s="139">
        <v>3.5</v>
      </c>
      <c r="U430" s="139">
        <v>3.5</v>
      </c>
      <c r="V430" s="139">
        <v>3.8333333333333335</v>
      </c>
      <c r="W430" s="139">
        <v>3.5</v>
      </c>
      <c r="X430" s="139">
        <v>4.5</v>
      </c>
      <c r="Y430" s="139">
        <v>4</v>
      </c>
      <c r="Z430" s="139">
        <v>3.5</v>
      </c>
      <c r="AA430" s="139">
        <v>3.5</v>
      </c>
      <c r="AB430" s="139">
        <v>3.8</v>
      </c>
      <c r="AC430" s="139">
        <v>4</v>
      </c>
      <c r="AD430" s="139">
        <v>3.5</v>
      </c>
      <c r="AE430" s="139">
        <v>4</v>
      </c>
      <c r="AF430" s="139">
        <v>4</v>
      </c>
      <c r="AG430" s="139">
        <v>3.5</v>
      </c>
      <c r="AH430" s="139">
        <v>3.8</v>
      </c>
      <c r="AI430" s="139">
        <v>4.5</v>
      </c>
      <c r="AJ430" s="140">
        <f t="shared" si="131"/>
        <v>3.7750000000000004</v>
      </c>
      <c r="AK430" s="140">
        <v>15.097929144994369</v>
      </c>
      <c r="AL430" s="139">
        <f t="shared" si="141"/>
        <v>-0.11666666666666625</v>
      </c>
    </row>
    <row r="431" spans="1:38" s="170" customFormat="1" x14ac:dyDescent="0.3">
      <c r="A431" s="117">
        <v>2016</v>
      </c>
      <c r="B431" s="169" t="s">
        <v>89</v>
      </c>
      <c r="C431" s="107" t="s">
        <v>67</v>
      </c>
      <c r="D431" s="107" t="s">
        <v>67</v>
      </c>
      <c r="E431" s="107" t="s">
        <v>67</v>
      </c>
      <c r="F431" s="107" t="s">
        <v>67</v>
      </c>
      <c r="G431" s="107" t="s">
        <v>67</v>
      </c>
      <c r="H431" s="107" t="s">
        <v>67</v>
      </c>
      <c r="I431" s="107" t="s">
        <v>67</v>
      </c>
      <c r="J431" s="107" t="s">
        <v>67</v>
      </c>
      <c r="K431" s="107" t="s">
        <v>67</v>
      </c>
      <c r="L431" s="107" t="s">
        <v>67</v>
      </c>
      <c r="M431" s="113" t="s">
        <v>67</v>
      </c>
      <c r="N431" s="113" t="s">
        <v>13</v>
      </c>
      <c r="O431" s="171">
        <v>3.5</v>
      </c>
      <c r="P431" s="139">
        <v>3</v>
      </c>
      <c r="Q431" s="139">
        <v>4</v>
      </c>
      <c r="R431" s="139">
        <v>3.5</v>
      </c>
      <c r="S431" s="139">
        <v>3.5</v>
      </c>
      <c r="T431" s="139">
        <v>3.5</v>
      </c>
      <c r="U431" s="139">
        <v>3.5</v>
      </c>
      <c r="V431" s="139">
        <v>3.5</v>
      </c>
      <c r="W431" s="139">
        <v>3</v>
      </c>
      <c r="X431" s="139">
        <v>3</v>
      </c>
      <c r="Y431" s="139">
        <v>3</v>
      </c>
      <c r="Z431" s="139">
        <v>2.5</v>
      </c>
      <c r="AA431" s="139">
        <v>2.5</v>
      </c>
      <c r="AB431" s="139">
        <v>2.8</v>
      </c>
      <c r="AC431" s="139">
        <v>3.5</v>
      </c>
      <c r="AD431" s="139">
        <v>3.5</v>
      </c>
      <c r="AE431" s="139">
        <v>3</v>
      </c>
      <c r="AF431" s="139">
        <v>2.5</v>
      </c>
      <c r="AG431" s="139">
        <v>3</v>
      </c>
      <c r="AH431" s="139">
        <v>3.1</v>
      </c>
      <c r="AI431" s="139">
        <v>4.5</v>
      </c>
      <c r="AJ431" s="140">
        <f t="shared" si="131"/>
        <v>3.2250000000000001</v>
      </c>
      <c r="AK431" s="140">
        <v>11.148047811758332</v>
      </c>
      <c r="AL431" s="139">
        <f t="shared" si="141"/>
        <v>0</v>
      </c>
    </row>
    <row r="432" spans="1:38" s="170" customFormat="1" x14ac:dyDescent="0.3">
      <c r="A432" s="117">
        <v>2016</v>
      </c>
      <c r="B432" s="169" t="s">
        <v>90</v>
      </c>
      <c r="C432" s="107" t="s">
        <v>59</v>
      </c>
      <c r="D432" s="107" t="s">
        <v>59</v>
      </c>
      <c r="E432" s="107" t="s">
        <v>59</v>
      </c>
      <c r="F432" s="107" t="s">
        <v>59</v>
      </c>
      <c r="G432" s="107" t="s">
        <v>60</v>
      </c>
      <c r="H432" s="107" t="s">
        <v>60</v>
      </c>
      <c r="I432" s="107" t="s">
        <v>60</v>
      </c>
      <c r="J432" s="107" t="s">
        <v>60</v>
      </c>
      <c r="K432" s="107" t="s">
        <v>63</v>
      </c>
      <c r="L432" s="107" t="s">
        <v>62</v>
      </c>
      <c r="M432" s="113" t="s">
        <v>60</v>
      </c>
      <c r="N432" s="141" t="s">
        <v>14</v>
      </c>
      <c r="O432" s="171">
        <v>4</v>
      </c>
      <c r="P432" s="139">
        <v>3</v>
      </c>
      <c r="Q432" s="139">
        <v>3.5</v>
      </c>
      <c r="R432" s="139">
        <v>3.5</v>
      </c>
      <c r="S432" s="139">
        <v>4.5</v>
      </c>
      <c r="T432" s="139">
        <v>4</v>
      </c>
      <c r="U432" s="139">
        <v>4</v>
      </c>
      <c r="V432" s="139">
        <v>4.166666666666667</v>
      </c>
      <c r="W432" s="139">
        <v>4</v>
      </c>
      <c r="X432" s="139">
        <v>4.5</v>
      </c>
      <c r="Y432" s="139">
        <v>5</v>
      </c>
      <c r="Z432" s="139">
        <v>4</v>
      </c>
      <c r="AA432" s="139">
        <v>4</v>
      </c>
      <c r="AB432" s="139">
        <v>4.3</v>
      </c>
      <c r="AC432" s="139">
        <v>4</v>
      </c>
      <c r="AD432" s="139">
        <v>4</v>
      </c>
      <c r="AE432" s="139">
        <v>4</v>
      </c>
      <c r="AF432" s="139">
        <v>4</v>
      </c>
      <c r="AG432" s="139">
        <v>4</v>
      </c>
      <c r="AH432" s="139">
        <v>4</v>
      </c>
      <c r="AI432" s="139">
        <v>4</v>
      </c>
      <c r="AJ432" s="140">
        <f t="shared" si="131"/>
        <v>3.9916666666666667</v>
      </c>
      <c r="AK432" s="140">
        <v>15.96887591029739</v>
      </c>
      <c r="AL432" s="139">
        <f t="shared" si="141"/>
        <v>-0.19166666666666687</v>
      </c>
    </row>
    <row r="433" spans="1:38" s="170" customFormat="1" x14ac:dyDescent="0.3">
      <c r="A433" s="117">
        <v>2016</v>
      </c>
      <c r="B433" s="169" t="s">
        <v>91</v>
      </c>
      <c r="C433" s="107" t="s">
        <v>67</v>
      </c>
      <c r="D433" s="107" t="s">
        <v>67</v>
      </c>
      <c r="E433" s="107" t="s">
        <v>67</v>
      </c>
      <c r="F433" s="107" t="s">
        <v>67</v>
      </c>
      <c r="G433" s="107" t="s">
        <v>67</v>
      </c>
      <c r="H433" s="107" t="s">
        <v>67</v>
      </c>
      <c r="I433" s="107" t="s">
        <v>67</v>
      </c>
      <c r="J433" s="107" t="s">
        <v>67</v>
      </c>
      <c r="K433" s="107" t="s">
        <v>67</v>
      </c>
      <c r="L433" s="107" t="s">
        <v>67</v>
      </c>
      <c r="M433" s="113" t="s">
        <v>67</v>
      </c>
      <c r="N433" s="107" t="s">
        <v>11</v>
      </c>
      <c r="O433" s="171">
        <v>3.5</v>
      </c>
      <c r="P433" s="139">
        <v>4</v>
      </c>
      <c r="Q433" s="139">
        <v>4</v>
      </c>
      <c r="R433" s="139">
        <v>3.8333333333333335</v>
      </c>
      <c r="S433" s="139">
        <v>4</v>
      </c>
      <c r="T433" s="139">
        <v>3.5</v>
      </c>
      <c r="U433" s="139">
        <v>4</v>
      </c>
      <c r="V433" s="139">
        <v>3.8333333333333335</v>
      </c>
      <c r="W433" s="139">
        <v>4</v>
      </c>
      <c r="X433" s="139">
        <v>3.5</v>
      </c>
      <c r="Y433" s="139">
        <v>3.5</v>
      </c>
      <c r="Z433" s="139">
        <v>4</v>
      </c>
      <c r="AA433" s="139">
        <v>3</v>
      </c>
      <c r="AB433" s="139">
        <v>3.6</v>
      </c>
      <c r="AC433" s="139">
        <v>3.5</v>
      </c>
      <c r="AD433" s="139">
        <v>4</v>
      </c>
      <c r="AE433" s="139">
        <v>4</v>
      </c>
      <c r="AF433" s="139">
        <v>3.5</v>
      </c>
      <c r="AG433" s="139">
        <v>2.5</v>
      </c>
      <c r="AH433" s="139">
        <v>3.5</v>
      </c>
      <c r="AI433" s="139">
        <v>4.5</v>
      </c>
      <c r="AJ433" s="140">
        <f t="shared" si="131"/>
        <v>3.6916666666666669</v>
      </c>
      <c r="AK433" s="140">
        <v>13.877260220423253</v>
      </c>
      <c r="AL433" s="139">
        <f t="shared" si="141"/>
        <v>-9.1666666666666785E-2</v>
      </c>
    </row>
    <row r="434" spans="1:38" s="170" customFormat="1" x14ac:dyDescent="0.3">
      <c r="A434" s="117">
        <v>2016</v>
      </c>
      <c r="B434" s="169" t="s">
        <v>92</v>
      </c>
      <c r="C434" s="107" t="s">
        <v>67</v>
      </c>
      <c r="D434" s="107" t="s">
        <v>67</v>
      </c>
      <c r="E434" s="107" t="s">
        <v>67</v>
      </c>
      <c r="F434" s="107" t="s">
        <v>67</v>
      </c>
      <c r="G434" s="107" t="s">
        <v>67</v>
      </c>
      <c r="H434" s="107" t="s">
        <v>60</v>
      </c>
      <c r="I434" s="107" t="s">
        <v>60</v>
      </c>
      <c r="J434" s="107" t="s">
        <v>60</v>
      </c>
      <c r="K434" s="107" t="s">
        <v>60</v>
      </c>
      <c r="L434" s="107" t="s">
        <v>60</v>
      </c>
      <c r="M434" s="113" t="s">
        <v>60</v>
      </c>
      <c r="N434" s="113" t="s">
        <v>13</v>
      </c>
      <c r="O434" s="171">
        <v>4</v>
      </c>
      <c r="P434" s="139">
        <v>4</v>
      </c>
      <c r="Q434" s="139">
        <v>4</v>
      </c>
      <c r="R434" s="139">
        <v>4</v>
      </c>
      <c r="S434" s="139">
        <v>4.5</v>
      </c>
      <c r="T434" s="139">
        <v>3</v>
      </c>
      <c r="U434" s="139">
        <v>2.5</v>
      </c>
      <c r="V434" s="139">
        <v>3.3333333333333335</v>
      </c>
      <c r="W434" s="139">
        <v>3</v>
      </c>
      <c r="X434" s="139">
        <v>3.5</v>
      </c>
      <c r="Y434" s="139">
        <v>3</v>
      </c>
      <c r="Z434" s="139">
        <v>3.5</v>
      </c>
      <c r="AA434" s="139">
        <v>3</v>
      </c>
      <c r="AB434" s="139">
        <v>3.2</v>
      </c>
      <c r="AC434" s="139">
        <v>3</v>
      </c>
      <c r="AD434" s="139">
        <v>3.5</v>
      </c>
      <c r="AE434" s="139">
        <v>4</v>
      </c>
      <c r="AF434" s="139">
        <v>3</v>
      </c>
      <c r="AG434" s="139">
        <v>3</v>
      </c>
      <c r="AH434" s="139">
        <v>3.3</v>
      </c>
      <c r="AI434" s="139">
        <v>4</v>
      </c>
      <c r="AJ434" s="140">
        <f t="shared" si="131"/>
        <v>3.4583333333333339</v>
      </c>
      <c r="AK434" s="140">
        <v>12.04878177225844</v>
      </c>
      <c r="AL434" s="139">
        <f t="shared" si="141"/>
        <v>6.6666666666667318E-2</v>
      </c>
    </row>
    <row r="435" spans="1:38" s="170" customFormat="1" x14ac:dyDescent="0.3">
      <c r="A435" s="117">
        <v>2016</v>
      </c>
      <c r="B435" s="169" t="s">
        <v>93</v>
      </c>
      <c r="C435" s="107" t="s">
        <v>59</v>
      </c>
      <c r="D435" s="107" t="s">
        <v>59</v>
      </c>
      <c r="E435" s="107" t="s">
        <v>59</v>
      </c>
      <c r="F435" s="107" t="s">
        <v>59</v>
      </c>
      <c r="G435" s="107" t="s">
        <v>67</v>
      </c>
      <c r="H435" s="107" t="s">
        <v>67</v>
      </c>
      <c r="I435" s="107" t="s">
        <v>67</v>
      </c>
      <c r="J435" s="107" t="s">
        <v>67</v>
      </c>
      <c r="K435" s="107" t="s">
        <v>67</v>
      </c>
      <c r="L435" s="107" t="s">
        <v>67</v>
      </c>
      <c r="M435" s="113" t="s">
        <v>67</v>
      </c>
      <c r="N435" s="113" t="s">
        <v>13</v>
      </c>
      <c r="O435" s="171">
        <v>3.5</v>
      </c>
      <c r="P435" s="139">
        <v>3.5</v>
      </c>
      <c r="Q435" s="139">
        <v>3</v>
      </c>
      <c r="R435" s="139">
        <v>3.3333333333333335</v>
      </c>
      <c r="S435" s="139">
        <v>4.5</v>
      </c>
      <c r="T435" s="139">
        <v>3.5</v>
      </c>
      <c r="U435" s="139">
        <v>3</v>
      </c>
      <c r="V435" s="139">
        <v>3.6666666666666665</v>
      </c>
      <c r="W435" s="139">
        <v>3</v>
      </c>
      <c r="X435" s="139">
        <v>4</v>
      </c>
      <c r="Y435" s="139">
        <v>4</v>
      </c>
      <c r="Z435" s="139">
        <v>3</v>
      </c>
      <c r="AA435" s="139">
        <v>4</v>
      </c>
      <c r="AB435" s="139">
        <v>3.6</v>
      </c>
      <c r="AC435" s="139">
        <v>3.5</v>
      </c>
      <c r="AD435" s="139">
        <v>4</v>
      </c>
      <c r="AE435" s="139">
        <v>4.5</v>
      </c>
      <c r="AF435" s="139">
        <v>3.5</v>
      </c>
      <c r="AG435" s="139">
        <v>3.5</v>
      </c>
      <c r="AH435" s="139">
        <v>3.8</v>
      </c>
      <c r="AI435" s="139">
        <v>4.5</v>
      </c>
      <c r="AJ435" s="140">
        <f t="shared" si="131"/>
        <v>3.5999999999999996</v>
      </c>
      <c r="AK435" s="140">
        <v>14.436987422960033</v>
      </c>
      <c r="AL435" s="139">
        <f t="shared" si="141"/>
        <v>0</v>
      </c>
    </row>
    <row r="436" spans="1:38" s="170" customFormat="1" x14ac:dyDescent="0.3">
      <c r="A436" s="117">
        <v>2016</v>
      </c>
      <c r="B436" s="169" t="s">
        <v>94</v>
      </c>
      <c r="C436" s="107" t="s">
        <v>67</v>
      </c>
      <c r="D436" s="107" t="s">
        <v>67</v>
      </c>
      <c r="E436" s="107" t="s">
        <v>67</v>
      </c>
      <c r="F436" s="107" t="s">
        <v>67</v>
      </c>
      <c r="G436" s="107" t="s">
        <v>67</v>
      </c>
      <c r="H436" s="107" t="s">
        <v>67</v>
      </c>
      <c r="I436" s="107" t="s">
        <v>67</v>
      </c>
      <c r="J436" s="107" t="s">
        <v>67</v>
      </c>
      <c r="K436" s="107" t="s">
        <v>67</v>
      </c>
      <c r="L436" s="107" t="s">
        <v>67</v>
      </c>
      <c r="M436" s="113" t="s">
        <v>67</v>
      </c>
      <c r="N436" s="113" t="s">
        <v>13</v>
      </c>
      <c r="O436" s="171">
        <v>3.5</v>
      </c>
      <c r="P436" s="139">
        <v>3</v>
      </c>
      <c r="Q436" s="139">
        <v>2</v>
      </c>
      <c r="R436" s="139">
        <v>2.8333333333333335</v>
      </c>
      <c r="S436" s="139">
        <v>3.5</v>
      </c>
      <c r="T436" s="139">
        <v>2.5</v>
      </c>
      <c r="U436" s="139">
        <v>2.5</v>
      </c>
      <c r="V436" s="139">
        <v>2.8333333333333335</v>
      </c>
      <c r="W436" s="139">
        <v>3</v>
      </c>
      <c r="X436" s="139">
        <v>3</v>
      </c>
      <c r="Y436" s="139">
        <v>4</v>
      </c>
      <c r="Z436" s="139">
        <v>3</v>
      </c>
      <c r="AA436" s="139">
        <v>3</v>
      </c>
      <c r="AB436" s="139">
        <v>3.2</v>
      </c>
      <c r="AC436" s="139">
        <v>4</v>
      </c>
      <c r="AD436" s="139">
        <v>3.5</v>
      </c>
      <c r="AE436" s="139">
        <v>3</v>
      </c>
      <c r="AF436" s="139">
        <v>2.5</v>
      </c>
      <c r="AG436" s="139">
        <v>3</v>
      </c>
      <c r="AH436" s="139">
        <v>3.2</v>
      </c>
      <c r="AI436" s="139">
        <v>4</v>
      </c>
      <c r="AJ436" s="140">
        <f t="shared" si="131"/>
        <v>3.0166666666666666</v>
      </c>
      <c r="AK436" s="140">
        <v>10.356556164945319</v>
      </c>
      <c r="AL436" s="139">
        <f t="shared" si="141"/>
        <v>4.1666666666666963E-2</v>
      </c>
    </row>
    <row r="437" spans="1:38" s="170" customFormat="1" x14ac:dyDescent="0.3">
      <c r="A437" s="117">
        <v>2016</v>
      </c>
      <c r="B437" s="169" t="s">
        <v>95</v>
      </c>
      <c r="C437" s="107" t="s">
        <v>71</v>
      </c>
      <c r="D437" s="107" t="s">
        <v>71</v>
      </c>
      <c r="E437" s="107" t="s">
        <v>71</v>
      </c>
      <c r="F437" s="107" t="s">
        <v>71</v>
      </c>
      <c r="G437" s="107" t="s">
        <v>60</v>
      </c>
      <c r="H437" s="107" t="s">
        <v>60</v>
      </c>
      <c r="I437" s="107" t="s">
        <v>60</v>
      </c>
      <c r="J437" s="107" t="s">
        <v>60</v>
      </c>
      <c r="K437" s="107" t="s">
        <v>60</v>
      </c>
      <c r="L437" s="107" t="s">
        <v>60</v>
      </c>
      <c r="M437" s="113" t="s">
        <v>60</v>
      </c>
      <c r="N437" s="107" t="s">
        <v>11</v>
      </c>
      <c r="O437" s="171">
        <v>5</v>
      </c>
      <c r="P437" s="139">
        <v>5</v>
      </c>
      <c r="Q437" s="139">
        <v>5</v>
      </c>
      <c r="R437" s="139">
        <v>5</v>
      </c>
      <c r="S437" s="139">
        <v>3</v>
      </c>
      <c r="T437" s="139">
        <v>4</v>
      </c>
      <c r="U437" s="139">
        <v>4</v>
      </c>
      <c r="V437" s="139">
        <v>3.6666666666666665</v>
      </c>
      <c r="W437" s="139">
        <v>4</v>
      </c>
      <c r="X437" s="139">
        <v>4.5</v>
      </c>
      <c r="Y437" s="139">
        <v>5</v>
      </c>
      <c r="Z437" s="139">
        <v>4.5</v>
      </c>
      <c r="AA437" s="139">
        <v>4</v>
      </c>
      <c r="AB437" s="139">
        <v>4.4000000000000004</v>
      </c>
      <c r="AC437" s="139">
        <v>4</v>
      </c>
      <c r="AD437" s="139">
        <v>5</v>
      </c>
      <c r="AE437" s="139">
        <v>4</v>
      </c>
      <c r="AF437" s="139">
        <v>3</v>
      </c>
      <c r="AG437" s="139">
        <v>3</v>
      </c>
      <c r="AH437" s="139">
        <v>3.8</v>
      </c>
      <c r="AI437" s="139">
        <v>4.5</v>
      </c>
      <c r="AJ437" s="140">
        <f t="shared" si="131"/>
        <v>4.2166666666666668</v>
      </c>
      <c r="AK437" s="140">
        <v>16.713901601764498</v>
      </c>
      <c r="AL437" s="139">
        <f t="shared" si="141"/>
        <v>2.5000000000000355E-2</v>
      </c>
    </row>
    <row r="438" spans="1:38" s="170" customFormat="1" x14ac:dyDescent="0.3">
      <c r="A438" s="117">
        <v>2016</v>
      </c>
      <c r="B438" s="169" t="s">
        <v>96</v>
      </c>
      <c r="C438" s="107" t="s">
        <v>67</v>
      </c>
      <c r="D438" s="107" t="s">
        <v>67</v>
      </c>
      <c r="E438" s="107" t="s">
        <v>67</v>
      </c>
      <c r="F438" s="107" t="s">
        <v>67</v>
      </c>
      <c r="G438" s="107" t="s">
        <v>67</v>
      </c>
      <c r="H438" s="107" t="s">
        <v>67</v>
      </c>
      <c r="I438" s="107" t="s">
        <v>67</v>
      </c>
      <c r="J438" s="107" t="s">
        <v>67</v>
      </c>
      <c r="K438" s="107" t="s">
        <v>67</v>
      </c>
      <c r="L438" s="107" t="s">
        <v>67</v>
      </c>
      <c r="M438" s="113" t="s">
        <v>67</v>
      </c>
      <c r="N438" s="113" t="s">
        <v>13</v>
      </c>
      <c r="O438" s="171">
        <v>3.5</v>
      </c>
      <c r="P438" s="139">
        <v>3</v>
      </c>
      <c r="Q438" s="139">
        <v>4</v>
      </c>
      <c r="R438" s="139">
        <v>3.5</v>
      </c>
      <c r="S438" s="139">
        <v>3.5</v>
      </c>
      <c r="T438" s="139">
        <v>3.5</v>
      </c>
      <c r="U438" s="139">
        <v>3</v>
      </c>
      <c r="V438" s="139">
        <v>3.3333333333333335</v>
      </c>
      <c r="W438" s="139">
        <v>3</v>
      </c>
      <c r="X438" s="139">
        <v>3</v>
      </c>
      <c r="Y438" s="139">
        <v>3</v>
      </c>
      <c r="Z438" s="139">
        <v>3</v>
      </c>
      <c r="AA438" s="139">
        <v>2.5</v>
      </c>
      <c r="AB438" s="139">
        <v>2.9</v>
      </c>
      <c r="AC438" s="139">
        <v>3</v>
      </c>
      <c r="AD438" s="139">
        <v>3.5</v>
      </c>
      <c r="AE438" s="139">
        <v>3</v>
      </c>
      <c r="AF438" s="139">
        <v>3.5</v>
      </c>
      <c r="AG438" s="139">
        <v>2.5</v>
      </c>
      <c r="AH438" s="139">
        <v>3.1</v>
      </c>
      <c r="AI438" s="139">
        <v>2.5</v>
      </c>
      <c r="AJ438" s="140">
        <f t="shared" si="131"/>
        <v>3.2083333333333335</v>
      </c>
      <c r="AK438" s="140">
        <v>9.3012632420188393</v>
      </c>
      <c r="AL438" s="139">
        <f t="shared" si="141"/>
        <v>-0.10833333333333295</v>
      </c>
    </row>
    <row r="439" spans="1:38" s="170" customFormat="1" x14ac:dyDescent="0.3">
      <c r="A439" s="117">
        <v>2016</v>
      </c>
      <c r="B439" s="169" t="s">
        <v>97</v>
      </c>
      <c r="C439" s="107" t="s">
        <v>59</v>
      </c>
      <c r="D439" s="107" t="s">
        <v>59</v>
      </c>
      <c r="E439" s="107" t="s">
        <v>59</v>
      </c>
      <c r="F439" s="107" t="s">
        <v>59</v>
      </c>
      <c r="G439" s="107" t="s">
        <v>60</v>
      </c>
      <c r="H439" s="107" t="s">
        <v>60</v>
      </c>
      <c r="I439" s="107" t="s">
        <v>60</v>
      </c>
      <c r="J439" s="107" t="s">
        <v>60</v>
      </c>
      <c r="K439" s="107" t="s">
        <v>62</v>
      </c>
      <c r="L439" s="107" t="s">
        <v>62</v>
      </c>
      <c r="M439" s="113" t="s">
        <v>62</v>
      </c>
      <c r="N439" s="107" t="s">
        <v>15</v>
      </c>
      <c r="O439" s="171">
        <v>5</v>
      </c>
      <c r="P439" s="139">
        <v>4.5</v>
      </c>
      <c r="Q439" s="139">
        <v>4</v>
      </c>
      <c r="R439" s="139">
        <v>4.5</v>
      </c>
      <c r="S439" s="139">
        <v>4.5</v>
      </c>
      <c r="T439" s="139">
        <v>4.5</v>
      </c>
      <c r="U439" s="139">
        <v>4</v>
      </c>
      <c r="V439" s="139">
        <v>4.333333333333333</v>
      </c>
      <c r="W439" s="139">
        <v>4.5</v>
      </c>
      <c r="X439" s="139">
        <v>5.5</v>
      </c>
      <c r="Y439" s="139">
        <v>5</v>
      </c>
      <c r="Z439" s="139">
        <v>4.5</v>
      </c>
      <c r="AA439" s="139">
        <v>4</v>
      </c>
      <c r="AB439" s="139">
        <v>4.7</v>
      </c>
      <c r="AC439" s="139">
        <v>4.5</v>
      </c>
      <c r="AD439" s="139">
        <v>4.5</v>
      </c>
      <c r="AE439" s="139">
        <v>4.5</v>
      </c>
      <c r="AF439" s="139">
        <v>4.5</v>
      </c>
      <c r="AG439" s="139">
        <v>4</v>
      </c>
      <c r="AH439" s="139">
        <v>4.4000000000000004</v>
      </c>
      <c r="AI439" s="139">
        <v>4</v>
      </c>
      <c r="AJ439" s="140">
        <f t="shared" si="131"/>
        <v>4.4833333333333325</v>
      </c>
      <c r="AK439" s="140">
        <v>19.145607036710675</v>
      </c>
      <c r="AL439" s="139">
        <f t="shared" si="141"/>
        <v>-4.1666666666667851E-2</v>
      </c>
    </row>
    <row r="440" spans="1:38" ht="13.95" customHeight="1" x14ac:dyDescent="0.3">
      <c r="A440" s="142">
        <v>2016</v>
      </c>
      <c r="B440" s="143" t="s">
        <v>98</v>
      </c>
      <c r="C440" s="144" t="s">
        <v>99</v>
      </c>
      <c r="D440" s="144" t="s">
        <v>99</v>
      </c>
      <c r="E440" s="144" t="s">
        <v>99</v>
      </c>
      <c r="F440" s="144" t="s">
        <v>99</v>
      </c>
      <c r="G440" s="144" t="s">
        <v>99</v>
      </c>
      <c r="H440" s="144" t="s">
        <v>99</v>
      </c>
      <c r="I440" s="144" t="s">
        <v>99</v>
      </c>
      <c r="J440" s="144" t="s">
        <v>99</v>
      </c>
      <c r="K440" s="144" t="s">
        <v>99</v>
      </c>
      <c r="L440" s="144" t="s">
        <v>99</v>
      </c>
      <c r="M440" s="144" t="s">
        <v>99</v>
      </c>
      <c r="N440" s="144" t="s">
        <v>100</v>
      </c>
      <c r="O440" s="145">
        <f>AVERAGE(O413,O415,O416,O417,O418,O419,O420,O421,O422,O424,O425,O426,O430,O431,O433,O435,O436,O438)</f>
        <v>3.5277777777777777</v>
      </c>
      <c r="P440" s="145">
        <f>MROUND(AVERAGE(P413,P415,P416,P417,P418,P419,P420,P421,P422,P424,P425,P426,P430,P431,P433,P435,P436,P438),0.1)</f>
        <v>3.4000000000000004</v>
      </c>
      <c r="Q440" s="145">
        <f t="shared" ref="Q440:AH440" si="142">MROUND(AVERAGE(Q413,Q415,Q416,Q417,Q418,Q419,Q420,Q421,Q422,Q424,Q425,Q426,Q430,Q431,Q433,Q435,Q436,Q438),0.1)</f>
        <v>3.4000000000000004</v>
      </c>
      <c r="R440" s="145">
        <f t="shared" si="142"/>
        <v>3.4000000000000004</v>
      </c>
      <c r="S440" s="145">
        <f t="shared" si="142"/>
        <v>3.9000000000000004</v>
      </c>
      <c r="T440" s="145">
        <f t="shared" si="142"/>
        <v>3.2</v>
      </c>
      <c r="U440" s="145">
        <f t="shared" si="142"/>
        <v>3.2</v>
      </c>
      <c r="V440" s="145">
        <f t="shared" si="142"/>
        <v>3.4000000000000004</v>
      </c>
      <c r="W440" s="145">
        <f t="shared" si="142"/>
        <v>3.5</v>
      </c>
      <c r="X440" s="145">
        <f t="shared" si="142"/>
        <v>3.6</v>
      </c>
      <c r="Y440" s="145">
        <f t="shared" si="142"/>
        <v>3.9000000000000004</v>
      </c>
      <c r="Z440" s="145">
        <f t="shared" si="142"/>
        <v>3.4000000000000004</v>
      </c>
      <c r="AA440" s="145">
        <f t="shared" si="142"/>
        <v>3.2</v>
      </c>
      <c r="AB440" s="145">
        <f t="shared" si="142"/>
        <v>3.5</v>
      </c>
      <c r="AC440" s="145">
        <f t="shared" si="142"/>
        <v>3.5</v>
      </c>
      <c r="AD440" s="145">
        <f t="shared" si="142"/>
        <v>3.6</v>
      </c>
      <c r="AE440" s="145">
        <f t="shared" si="142"/>
        <v>3.7</v>
      </c>
      <c r="AF440" s="145">
        <f t="shared" si="142"/>
        <v>3.4000000000000004</v>
      </c>
      <c r="AG440" s="145">
        <f t="shared" si="142"/>
        <v>3</v>
      </c>
      <c r="AH440" s="145">
        <f t="shared" si="142"/>
        <v>3.4000000000000004</v>
      </c>
      <c r="AI440" s="145">
        <f t="shared" ref="AI440:AJ440" si="143">AVERAGE(AI413,AI415,AI416,AI417,AI418,AI419,AI420,AI421,AI422,AI424,AI425,AI426,AI430,AI431,AI433,AI435,AI436,AI438)</f>
        <v>3.8055555555555554</v>
      </c>
      <c r="AJ440" s="147">
        <f t="shared" si="143"/>
        <v>3.4592592592592601</v>
      </c>
      <c r="AK440" s="147">
        <f t="shared" ref="AK440" si="144">MROUND(AVERAGE(AK413,AK415,AK416,AK417,AK418,AK419,AK420,AK421,AK422,AK424,AK425,AK426,AK430,AK431,AK433,AK435,AK436,AK438),0.1)</f>
        <v>12.4</v>
      </c>
      <c r="AL440" s="147">
        <f t="shared" si="141"/>
        <v>-7.2113289760347588E-2</v>
      </c>
    </row>
    <row r="441" spans="1:38" x14ac:dyDescent="0.3">
      <c r="A441" s="142">
        <v>2016</v>
      </c>
      <c r="B441" s="143" t="s">
        <v>101</v>
      </c>
      <c r="C441" s="144" t="s">
        <v>99</v>
      </c>
      <c r="D441" s="144" t="s">
        <v>99</v>
      </c>
      <c r="E441" s="144" t="s">
        <v>99</v>
      </c>
      <c r="F441" s="144" t="s">
        <v>99</v>
      </c>
      <c r="G441" s="144" t="s">
        <v>99</v>
      </c>
      <c r="H441" s="144" t="s">
        <v>99</v>
      </c>
      <c r="I441" s="144" t="s">
        <v>99</v>
      </c>
      <c r="J441" s="144" t="s">
        <v>99</v>
      </c>
      <c r="K441" s="144" t="s">
        <v>99</v>
      </c>
      <c r="L441" s="144" t="s">
        <v>99</v>
      </c>
      <c r="M441" s="144" t="s">
        <v>99</v>
      </c>
      <c r="N441" s="144" t="s">
        <v>102</v>
      </c>
      <c r="O441" s="145">
        <f>AVERAGE(O414,O423,O427,O428,O429,O434,O437)</f>
        <v>3.7857142857142856</v>
      </c>
      <c r="P441" s="145">
        <f>MROUND(AVERAGE(P414,P423,P427,P428,P429,P434,P437),0.1)</f>
        <v>3.4000000000000004</v>
      </c>
      <c r="Q441" s="145">
        <f t="shared" ref="Q441:AH441" si="145">MROUND(AVERAGE(Q414,Q423,Q427,Q428,Q429,Q434,Q437),0.1)</f>
        <v>4.1000000000000005</v>
      </c>
      <c r="R441" s="145">
        <f t="shared" si="145"/>
        <v>3.8000000000000003</v>
      </c>
      <c r="S441" s="145">
        <f t="shared" si="145"/>
        <v>3.9000000000000004</v>
      </c>
      <c r="T441" s="145">
        <f t="shared" si="145"/>
        <v>3.6</v>
      </c>
      <c r="U441" s="145">
        <f t="shared" si="145"/>
        <v>3.3000000000000003</v>
      </c>
      <c r="V441" s="145">
        <f t="shared" si="145"/>
        <v>3.6</v>
      </c>
      <c r="W441" s="145">
        <f t="shared" si="145"/>
        <v>3.4000000000000004</v>
      </c>
      <c r="X441" s="145">
        <f t="shared" si="145"/>
        <v>3.7</v>
      </c>
      <c r="Y441" s="145">
        <f t="shared" si="145"/>
        <v>4.1000000000000005</v>
      </c>
      <c r="Z441" s="145">
        <f t="shared" si="145"/>
        <v>3.7</v>
      </c>
      <c r="AA441" s="145">
        <f t="shared" si="145"/>
        <v>3.4000000000000004</v>
      </c>
      <c r="AB441" s="145">
        <f>MROUND(AVERAGE(AB414,AB423,AB427,AB428,AB429,AB434,AB437),0.1)</f>
        <v>3.6</v>
      </c>
      <c r="AC441" s="145">
        <f t="shared" si="145"/>
        <v>3.4000000000000004</v>
      </c>
      <c r="AD441" s="145">
        <f t="shared" si="145"/>
        <v>3.9000000000000004</v>
      </c>
      <c r="AE441" s="145">
        <f t="shared" si="145"/>
        <v>3.9000000000000004</v>
      </c>
      <c r="AF441" s="145">
        <f t="shared" si="145"/>
        <v>3.1</v>
      </c>
      <c r="AG441" s="145">
        <f t="shared" si="145"/>
        <v>3.1</v>
      </c>
      <c r="AH441" s="145">
        <f t="shared" si="145"/>
        <v>3.5</v>
      </c>
      <c r="AI441" s="145">
        <f t="shared" ref="AI441:AJ441" si="146">AVERAGE(AI414,AI423,AI427,AI428,AI429,AI434,AI437)</f>
        <v>4.0714285714285712</v>
      </c>
      <c r="AJ441" s="147">
        <f t="shared" si="146"/>
        <v>3.6297619047619056</v>
      </c>
      <c r="AK441" s="147">
        <f t="shared" ref="AK441" si="147">MROUND(AVERAGE(AK414,AK423,AK427,AK428,AK429,AK434,AK437),0.1)</f>
        <v>13.3</v>
      </c>
      <c r="AL441" s="147">
        <f t="shared" si="141"/>
        <v>-0.21493506493506365</v>
      </c>
    </row>
    <row r="442" spans="1:38" s="170" customFormat="1" x14ac:dyDescent="0.3">
      <c r="A442" s="142">
        <v>2016</v>
      </c>
      <c r="B442" s="143" t="s">
        <v>103</v>
      </c>
      <c r="C442" s="144" t="s">
        <v>99</v>
      </c>
      <c r="D442" s="144" t="s">
        <v>99</v>
      </c>
      <c r="E442" s="144" t="s">
        <v>99</v>
      </c>
      <c r="F442" s="144" t="s">
        <v>99</v>
      </c>
      <c r="G442" s="144" t="s">
        <v>99</v>
      </c>
      <c r="H442" s="144" t="s">
        <v>99</v>
      </c>
      <c r="I442" s="144" t="s">
        <v>99</v>
      </c>
      <c r="J442" s="144" t="s">
        <v>99</v>
      </c>
      <c r="K442" s="144" t="s">
        <v>99</v>
      </c>
      <c r="L442" s="144" t="s">
        <v>99</v>
      </c>
      <c r="M442" s="144" t="s">
        <v>99</v>
      </c>
      <c r="N442" s="144" t="s">
        <v>104</v>
      </c>
      <c r="O442" s="172">
        <v>3.6666666666666665</v>
      </c>
      <c r="P442" s="145">
        <v>3.4444444444444446</v>
      </c>
      <c r="Q442" s="145">
        <v>3.6111111111111112</v>
      </c>
      <c r="R442" s="145">
        <v>3.5740740740740735</v>
      </c>
      <c r="S442" s="145">
        <v>3.9444444444444446</v>
      </c>
      <c r="T442" s="145">
        <v>3.4074074074074074</v>
      </c>
      <c r="U442" s="145">
        <v>3.2592592592592591</v>
      </c>
      <c r="V442" s="145">
        <v>3.5370370370370376</v>
      </c>
      <c r="W442" s="145">
        <v>3.5185185185185186</v>
      </c>
      <c r="X442" s="145">
        <v>3.7592592592592591</v>
      </c>
      <c r="Y442" s="145">
        <v>4.0185185185185182</v>
      </c>
      <c r="Z442" s="145">
        <v>3.574074074074074</v>
      </c>
      <c r="AA442" s="145">
        <v>3.3148148148148149</v>
      </c>
      <c r="AB442" s="145">
        <v>3.6370370370370373</v>
      </c>
      <c r="AC442" s="145">
        <v>3.5185185185185186</v>
      </c>
      <c r="AD442" s="145">
        <v>3.7037037037037037</v>
      </c>
      <c r="AE442" s="145">
        <v>3.7962962962962963</v>
      </c>
      <c r="AF442" s="145">
        <v>3.3703703703703702</v>
      </c>
      <c r="AG442" s="145">
        <v>3.0925925925925926</v>
      </c>
      <c r="AH442" s="145">
        <v>3.4962962962962969</v>
      </c>
      <c r="AI442" s="145">
        <v>3.8888888888888888</v>
      </c>
      <c r="AJ442" s="147">
        <f>AVERAGE(R442,V442,AB442,AH442)</f>
        <v>3.5611111111111113</v>
      </c>
      <c r="AK442" s="147">
        <v>13.03922609545544</v>
      </c>
      <c r="AL442" s="147">
        <f t="shared" si="141"/>
        <v>-0.12049808429118825</v>
      </c>
    </row>
    <row r="443" spans="1:38" s="170" customFormat="1" x14ac:dyDescent="0.3">
      <c r="A443" s="151">
        <v>2016</v>
      </c>
      <c r="B443" s="152" t="s">
        <v>105</v>
      </c>
      <c r="C443" s="154" t="s">
        <v>99</v>
      </c>
      <c r="D443" s="154" t="s">
        <v>99</v>
      </c>
      <c r="E443" s="154" t="s">
        <v>99</v>
      </c>
      <c r="F443" s="154" t="s">
        <v>99</v>
      </c>
      <c r="G443" s="154" t="s">
        <v>99</v>
      </c>
      <c r="H443" s="154" t="s">
        <v>99</v>
      </c>
      <c r="I443" s="154" t="s">
        <v>99</v>
      </c>
      <c r="J443" s="154" t="s">
        <v>99</v>
      </c>
      <c r="K443" s="154" t="s">
        <v>99</v>
      </c>
      <c r="L443" s="154" t="s">
        <v>99</v>
      </c>
      <c r="M443" s="154" t="s">
        <v>99</v>
      </c>
      <c r="N443" s="154" t="s">
        <v>13</v>
      </c>
      <c r="O443" s="173">
        <v>3.2916666666666665</v>
      </c>
      <c r="P443" s="157">
        <v>3.0833333333333335</v>
      </c>
      <c r="Q443" s="157">
        <v>3.0833333333333335</v>
      </c>
      <c r="R443" s="157">
        <v>3.1527777777777781</v>
      </c>
      <c r="S443" s="157">
        <v>3.8333333333333335</v>
      </c>
      <c r="T443" s="157">
        <v>3.0416666666666665</v>
      </c>
      <c r="U443" s="157">
        <v>2.625</v>
      </c>
      <c r="V443" s="157">
        <v>3.1666666666666665</v>
      </c>
      <c r="W443" s="157">
        <v>2.9583333333333335</v>
      </c>
      <c r="X443" s="157">
        <v>3.125</v>
      </c>
      <c r="Y443" s="157">
        <v>3.4583333333333335</v>
      </c>
      <c r="Z443" s="157">
        <v>3.125</v>
      </c>
      <c r="AA443" s="157">
        <v>2.9583333333333335</v>
      </c>
      <c r="AB443" s="157">
        <v>3.125</v>
      </c>
      <c r="AC443" s="157">
        <v>3.3333333333333335</v>
      </c>
      <c r="AD443" s="157">
        <v>3.3333333333333335</v>
      </c>
      <c r="AE443" s="157">
        <v>3.375</v>
      </c>
      <c r="AF443" s="157">
        <v>2.875</v>
      </c>
      <c r="AG443" s="157">
        <v>2.7916666666666665</v>
      </c>
      <c r="AH443" s="157">
        <v>3.1416666666666675</v>
      </c>
      <c r="AI443" s="157">
        <v>3.7916666666666665</v>
      </c>
      <c r="AJ443" s="167">
        <f t="shared" si="131"/>
        <v>3.146527777777778</v>
      </c>
      <c r="AK443" s="167">
        <v>10.539098475676479</v>
      </c>
      <c r="AL443" s="167">
        <f t="shared" si="141"/>
        <v>-7.9166666666667052E-2</v>
      </c>
    </row>
    <row r="444" spans="1:38" s="170" customFormat="1" x14ac:dyDescent="0.3">
      <c r="A444" s="151">
        <v>2016</v>
      </c>
      <c r="B444" s="152" t="s">
        <v>106</v>
      </c>
      <c r="C444" s="154" t="s">
        <v>99</v>
      </c>
      <c r="D444" s="154" t="s">
        <v>99</v>
      </c>
      <c r="E444" s="154" t="s">
        <v>99</v>
      </c>
      <c r="F444" s="154" t="s">
        <v>99</v>
      </c>
      <c r="G444" s="154" t="s">
        <v>99</v>
      </c>
      <c r="H444" s="154" t="s">
        <v>99</v>
      </c>
      <c r="I444" s="154" t="s">
        <v>99</v>
      </c>
      <c r="J444" s="154" t="s">
        <v>99</v>
      </c>
      <c r="K444" s="154" t="s">
        <v>99</v>
      </c>
      <c r="L444" s="154" t="s">
        <v>99</v>
      </c>
      <c r="M444" s="154" t="s">
        <v>99</v>
      </c>
      <c r="N444" s="154" t="s">
        <v>107</v>
      </c>
      <c r="O444" s="173">
        <v>3.7777777777777777</v>
      </c>
      <c r="P444" s="157">
        <v>3.7222222222222223</v>
      </c>
      <c r="Q444" s="157">
        <v>3.9444444444444446</v>
      </c>
      <c r="R444" s="157">
        <v>3.8148148148148149</v>
      </c>
      <c r="S444" s="157">
        <v>4.0555555555555554</v>
      </c>
      <c r="T444" s="157">
        <v>3.5</v>
      </c>
      <c r="U444" s="157">
        <v>3.6666666666666665</v>
      </c>
      <c r="V444" s="157">
        <v>3.7407407407407405</v>
      </c>
      <c r="W444" s="157">
        <v>3.9444444444444446</v>
      </c>
      <c r="X444" s="157">
        <v>4.1111111111111107</v>
      </c>
      <c r="Y444" s="157">
        <v>4.333333333333333</v>
      </c>
      <c r="Z444" s="157">
        <v>3.7777777777777777</v>
      </c>
      <c r="AA444" s="157">
        <v>3.5</v>
      </c>
      <c r="AB444" s="157">
        <v>3.9333333333333331</v>
      </c>
      <c r="AC444" s="157">
        <v>3.5</v>
      </c>
      <c r="AD444" s="157">
        <v>3.8333333333333335</v>
      </c>
      <c r="AE444" s="157">
        <v>4.166666666666667</v>
      </c>
      <c r="AF444" s="157">
        <v>3.7777777777777777</v>
      </c>
      <c r="AG444" s="157">
        <v>3.1666666666666665</v>
      </c>
      <c r="AH444" s="157">
        <v>3.6888888888888891</v>
      </c>
      <c r="AI444" s="157">
        <v>3.8888888888888888</v>
      </c>
      <c r="AJ444" s="167">
        <f t="shared" si="131"/>
        <v>3.7944444444444443</v>
      </c>
      <c r="AK444" s="167">
        <v>14.392522912978709</v>
      </c>
      <c r="AL444" s="167">
        <f t="shared" si="141"/>
        <v>-2.1296296296296369E-2</v>
      </c>
    </row>
    <row r="445" spans="1:38" s="170" customFormat="1" x14ac:dyDescent="0.3">
      <c r="A445" s="151">
        <v>2016</v>
      </c>
      <c r="B445" s="152" t="s">
        <v>108</v>
      </c>
      <c r="C445" s="154" t="s">
        <v>99</v>
      </c>
      <c r="D445" s="154" t="s">
        <v>99</v>
      </c>
      <c r="E445" s="154" t="s">
        <v>99</v>
      </c>
      <c r="F445" s="154" t="s">
        <v>99</v>
      </c>
      <c r="G445" s="154" t="s">
        <v>99</v>
      </c>
      <c r="H445" s="154" t="s">
        <v>99</v>
      </c>
      <c r="I445" s="154" t="s">
        <v>99</v>
      </c>
      <c r="J445" s="154" t="s">
        <v>99</v>
      </c>
      <c r="K445" s="154" t="s">
        <v>99</v>
      </c>
      <c r="L445" s="154" t="s">
        <v>99</v>
      </c>
      <c r="M445" s="154" t="s">
        <v>99</v>
      </c>
      <c r="N445" s="154" t="s">
        <v>107</v>
      </c>
      <c r="O445" s="173">
        <v>4.25</v>
      </c>
      <c r="P445" s="157">
        <v>3.75</v>
      </c>
      <c r="Q445" s="157">
        <v>4.166666666666667</v>
      </c>
      <c r="R445" s="157">
        <v>4.0555555555555562</v>
      </c>
      <c r="S445" s="157">
        <v>4</v>
      </c>
      <c r="T445" s="157">
        <v>4</v>
      </c>
      <c r="U445" s="157">
        <v>3.9166666666666665</v>
      </c>
      <c r="V445" s="157">
        <v>3.9722222222222219</v>
      </c>
      <c r="W445" s="157">
        <v>4</v>
      </c>
      <c r="X445" s="157">
        <v>4.5</v>
      </c>
      <c r="Y445" s="157">
        <v>4.666666666666667</v>
      </c>
      <c r="Z445" s="157">
        <v>4.166666666666667</v>
      </c>
      <c r="AA445" s="157">
        <v>3.75</v>
      </c>
      <c r="AB445" s="157">
        <v>4.2166666666666668</v>
      </c>
      <c r="AC445" s="157">
        <v>3.9166666666666665</v>
      </c>
      <c r="AD445" s="157">
        <v>4.25</v>
      </c>
      <c r="AE445" s="157">
        <v>4.083333333333333</v>
      </c>
      <c r="AF445" s="157">
        <v>3.75</v>
      </c>
      <c r="AG445" s="157">
        <v>3.5833333333333335</v>
      </c>
      <c r="AH445" s="157">
        <v>3.9166666666666665</v>
      </c>
      <c r="AI445" s="157">
        <v>4.083333333333333</v>
      </c>
      <c r="AJ445" s="167">
        <f t="shared" si="131"/>
        <v>4.0402777777777779</v>
      </c>
      <c r="AK445" s="167">
        <v>16.00953610872844</v>
      </c>
      <c r="AL445" s="167">
        <f t="shared" si="141"/>
        <v>-0.17430555555555571</v>
      </c>
    </row>
    <row r="446" spans="1:38" s="170" customFormat="1" x14ac:dyDescent="0.3">
      <c r="A446" s="151">
        <v>2016</v>
      </c>
      <c r="B446" s="152" t="s">
        <v>109</v>
      </c>
      <c r="C446" s="154" t="s">
        <v>99</v>
      </c>
      <c r="D446" s="154" t="s">
        <v>99</v>
      </c>
      <c r="E446" s="154" t="s">
        <v>99</v>
      </c>
      <c r="F446" s="154" t="s">
        <v>99</v>
      </c>
      <c r="G446" s="154" t="s">
        <v>99</v>
      </c>
      <c r="H446" s="154" t="s">
        <v>99</v>
      </c>
      <c r="I446" s="154" t="s">
        <v>99</v>
      </c>
      <c r="J446" s="154" t="s">
        <v>99</v>
      </c>
      <c r="K446" s="154" t="s">
        <v>99</v>
      </c>
      <c r="L446" s="154" t="s">
        <v>99</v>
      </c>
      <c r="M446" s="154" t="s">
        <v>99</v>
      </c>
      <c r="N446" s="154" t="s">
        <v>107</v>
      </c>
      <c r="O446" s="173">
        <v>3.9666666666666668</v>
      </c>
      <c r="P446" s="157">
        <v>3.7333333333333334</v>
      </c>
      <c r="Q446" s="157">
        <v>4.0333333333333332</v>
      </c>
      <c r="R446" s="157">
        <v>3.9111111111111114</v>
      </c>
      <c r="S446" s="157">
        <v>4.0333333333333332</v>
      </c>
      <c r="T446" s="157">
        <v>3.7</v>
      </c>
      <c r="U446" s="157">
        <v>3.7666666666666666</v>
      </c>
      <c r="V446" s="157">
        <v>3.833333333333333</v>
      </c>
      <c r="W446" s="157">
        <v>3.9666666666666668</v>
      </c>
      <c r="X446" s="157">
        <v>4.2666666666666666</v>
      </c>
      <c r="Y446" s="157">
        <v>4.4666666666666668</v>
      </c>
      <c r="Z446" s="157">
        <v>3.9333333333333331</v>
      </c>
      <c r="AA446" s="157">
        <v>3.6</v>
      </c>
      <c r="AB446" s="157">
        <v>4.046666666666666</v>
      </c>
      <c r="AC446" s="157">
        <v>3.6666666666666665</v>
      </c>
      <c r="AD446" s="157">
        <v>4</v>
      </c>
      <c r="AE446" s="157">
        <v>4.1333333333333337</v>
      </c>
      <c r="AF446" s="157">
        <v>3.7666666666666666</v>
      </c>
      <c r="AG446" s="157">
        <v>3.3333333333333335</v>
      </c>
      <c r="AH446" s="157">
        <v>3.78</v>
      </c>
      <c r="AI446" s="157">
        <v>3.9666666666666668</v>
      </c>
      <c r="AJ446" s="167">
        <f t="shared" si="131"/>
        <v>3.8927777777777774</v>
      </c>
      <c r="AK446" s="167">
        <v>15.039328191278601</v>
      </c>
      <c r="AL446" s="167">
        <f t="shared" si="141"/>
        <v>-0.1106535947712417</v>
      </c>
    </row>
    <row r="447" spans="1:38" x14ac:dyDescent="0.3">
      <c r="A447" s="175">
        <v>2016</v>
      </c>
      <c r="B447" s="176" t="s">
        <v>11</v>
      </c>
      <c r="C447" s="177" t="s">
        <v>99</v>
      </c>
      <c r="D447" s="177" t="s">
        <v>99</v>
      </c>
      <c r="E447" s="177" t="s">
        <v>99</v>
      </c>
      <c r="F447" s="177" t="s">
        <v>99</v>
      </c>
      <c r="G447" s="177" t="s">
        <v>99</v>
      </c>
      <c r="H447" s="177" t="s">
        <v>99</v>
      </c>
      <c r="I447" s="177" t="s">
        <v>99</v>
      </c>
      <c r="J447" s="177" t="s">
        <v>99</v>
      </c>
      <c r="K447" s="177" t="s">
        <v>99</v>
      </c>
      <c r="L447" s="177" t="s">
        <v>99</v>
      </c>
      <c r="M447" s="177" t="s">
        <v>99</v>
      </c>
      <c r="N447" s="177" t="s">
        <v>228</v>
      </c>
      <c r="O447" s="158">
        <f>AVERAGE(O413,O418,O427,O433,O437)</f>
        <v>3.9</v>
      </c>
      <c r="P447" s="158">
        <f t="shared" ref="P447:AL447" si="148">AVERAGE(P413,P418,P427,P433,P437)</f>
        <v>3.9</v>
      </c>
      <c r="Q447" s="158">
        <f t="shared" si="148"/>
        <v>4.0999999999999996</v>
      </c>
      <c r="R447" s="158">
        <f t="shared" si="148"/>
        <v>3.9666666666666672</v>
      </c>
      <c r="S447" s="158">
        <f t="shared" si="148"/>
        <v>3.8</v>
      </c>
      <c r="T447" s="158">
        <f t="shared" si="148"/>
        <v>3.5</v>
      </c>
      <c r="U447" s="158">
        <f t="shared" si="148"/>
        <v>3.8</v>
      </c>
      <c r="V447" s="158">
        <f>AVERAGE(V413,V418,V427,V433,V437)</f>
        <v>3.7</v>
      </c>
      <c r="W447" s="158">
        <f t="shared" si="148"/>
        <v>3.4</v>
      </c>
      <c r="X447" s="158">
        <f t="shared" si="148"/>
        <v>3.8</v>
      </c>
      <c r="Y447" s="158">
        <f t="shared" si="148"/>
        <v>4</v>
      </c>
      <c r="Z447" s="158">
        <f t="shared" si="148"/>
        <v>3.9</v>
      </c>
      <c r="AA447" s="158">
        <f t="shared" si="148"/>
        <v>3.3</v>
      </c>
      <c r="AB447" s="158">
        <f t="shared" si="148"/>
        <v>3.6799999999999997</v>
      </c>
      <c r="AC447" s="158">
        <f t="shared" si="148"/>
        <v>3.1</v>
      </c>
      <c r="AD447" s="158">
        <f t="shared" si="148"/>
        <v>4.2</v>
      </c>
      <c r="AE447" s="158">
        <f t="shared" si="148"/>
        <v>3.8</v>
      </c>
      <c r="AF447" s="158">
        <f t="shared" si="148"/>
        <v>3.3</v>
      </c>
      <c r="AG447" s="158">
        <f t="shared" si="148"/>
        <v>2.9</v>
      </c>
      <c r="AH447" s="158">
        <f t="shared" si="148"/>
        <v>3.46</v>
      </c>
      <c r="AI447" s="158">
        <f t="shared" si="148"/>
        <v>4.0999999999999996</v>
      </c>
      <c r="AJ447" s="158">
        <f t="shared" si="148"/>
        <v>3.7016666666666667</v>
      </c>
      <c r="AK447" s="158">
        <f t="shared" si="148"/>
        <v>13.575849080344835</v>
      </c>
      <c r="AL447" s="158">
        <f t="shared" si="148"/>
        <v>-3.8333333333333108E-2</v>
      </c>
    </row>
    <row r="448" spans="1:38" x14ac:dyDescent="0.3">
      <c r="A448" s="175">
        <v>2016</v>
      </c>
      <c r="B448" s="176" t="s">
        <v>12</v>
      </c>
      <c r="C448" s="177" t="s">
        <v>99</v>
      </c>
      <c r="D448" s="177" t="s">
        <v>99</v>
      </c>
      <c r="E448" s="177" t="s">
        <v>99</v>
      </c>
      <c r="F448" s="177" t="s">
        <v>99</v>
      </c>
      <c r="G448" s="177" t="s">
        <v>99</v>
      </c>
      <c r="H448" s="177" t="s">
        <v>99</v>
      </c>
      <c r="I448" s="177" t="s">
        <v>99</v>
      </c>
      <c r="J448" s="177" t="s">
        <v>99</v>
      </c>
      <c r="K448" s="177" t="s">
        <v>99</v>
      </c>
      <c r="L448" s="177" t="s">
        <v>99</v>
      </c>
      <c r="M448" s="177" t="s">
        <v>99</v>
      </c>
      <c r="N448" s="177" t="s">
        <v>229</v>
      </c>
      <c r="O448" s="158">
        <f>O423</f>
        <v>3</v>
      </c>
      <c r="P448" s="158">
        <f t="shared" ref="P448:AL448" si="149">P423</f>
        <v>2.5</v>
      </c>
      <c r="Q448" s="158">
        <f t="shared" si="149"/>
        <v>3</v>
      </c>
      <c r="R448" s="158">
        <f t="shared" si="149"/>
        <v>2.8333333333333335</v>
      </c>
      <c r="S448" s="158">
        <f t="shared" si="149"/>
        <v>4</v>
      </c>
      <c r="T448" s="158">
        <f t="shared" si="149"/>
        <v>3.5</v>
      </c>
      <c r="U448" s="158">
        <f t="shared" si="149"/>
        <v>4.5</v>
      </c>
      <c r="V448" s="158">
        <f t="shared" si="149"/>
        <v>4</v>
      </c>
      <c r="W448" s="158">
        <f t="shared" si="149"/>
        <v>4.5</v>
      </c>
      <c r="X448" s="158">
        <f t="shared" si="149"/>
        <v>4</v>
      </c>
      <c r="Y448" s="158">
        <f t="shared" si="149"/>
        <v>5</v>
      </c>
      <c r="Z448" s="158">
        <f t="shared" si="149"/>
        <v>4.5</v>
      </c>
      <c r="AA448" s="158">
        <f t="shared" si="149"/>
        <v>3</v>
      </c>
      <c r="AB448" s="158">
        <f t="shared" si="149"/>
        <v>4.2</v>
      </c>
      <c r="AC448" s="158">
        <f t="shared" si="149"/>
        <v>4</v>
      </c>
      <c r="AD448" s="158">
        <f t="shared" si="149"/>
        <v>3.5</v>
      </c>
      <c r="AE448" s="158">
        <f t="shared" si="149"/>
        <v>4.5</v>
      </c>
      <c r="AF448" s="158">
        <f t="shared" si="149"/>
        <v>4</v>
      </c>
      <c r="AG448" s="158">
        <f t="shared" si="149"/>
        <v>3.5</v>
      </c>
      <c r="AH448" s="158">
        <f t="shared" si="149"/>
        <v>3.9</v>
      </c>
      <c r="AI448" s="158">
        <f t="shared" si="149"/>
        <v>4</v>
      </c>
      <c r="AJ448" s="158">
        <f t="shared" si="149"/>
        <v>3.7333333333333338</v>
      </c>
      <c r="AK448" s="158">
        <f t="shared" si="149"/>
        <v>14.709314829908919</v>
      </c>
      <c r="AL448" s="158">
        <f t="shared" si="149"/>
        <v>-0.1083333333333325</v>
      </c>
    </row>
    <row r="449" spans="1:38" x14ac:dyDescent="0.3">
      <c r="A449" s="175">
        <v>2016</v>
      </c>
      <c r="B449" s="176" t="s">
        <v>13</v>
      </c>
      <c r="C449" s="177" t="s">
        <v>99</v>
      </c>
      <c r="D449" s="177" t="s">
        <v>99</v>
      </c>
      <c r="E449" s="177" t="s">
        <v>99</v>
      </c>
      <c r="F449" s="177" t="s">
        <v>99</v>
      </c>
      <c r="G449" s="177" t="s">
        <v>99</v>
      </c>
      <c r="H449" s="177" t="s">
        <v>99</v>
      </c>
      <c r="I449" s="177" t="s">
        <v>99</v>
      </c>
      <c r="J449" s="177" t="s">
        <v>99</v>
      </c>
      <c r="K449" s="177" t="s">
        <v>99</v>
      </c>
      <c r="L449" s="177" t="s">
        <v>99</v>
      </c>
      <c r="M449" s="177" t="s">
        <v>99</v>
      </c>
      <c r="N449" s="177" t="s">
        <v>230</v>
      </c>
      <c r="O449" s="158">
        <f>AVERAGE(O417,O421,O422,O425,O428,O429,O430,O431,O434,O435,O436,O438)</f>
        <v>3.2916666666666665</v>
      </c>
      <c r="P449" s="158">
        <f>AVERAGE(P417,P421,P422,P425,P428,P429,P430,P431,P434,P435,P436,P438)</f>
        <v>3.0833333333333335</v>
      </c>
      <c r="Q449" s="158">
        <f t="shared" ref="Q449:AL449" si="150">AVERAGE(Q417,Q421,Q422,Q425,Q428,Q429,Q430,Q431,Q434,Q435,Q436,Q438)</f>
        <v>3.0833333333333335</v>
      </c>
      <c r="R449" s="158">
        <f t="shared" si="150"/>
        <v>3.1527777777777781</v>
      </c>
      <c r="S449" s="158">
        <f t="shared" si="150"/>
        <v>3.8333333333333335</v>
      </c>
      <c r="T449" s="158">
        <f t="shared" si="150"/>
        <v>3.0416666666666665</v>
      </c>
      <c r="U449" s="158">
        <f t="shared" si="150"/>
        <v>2.625</v>
      </c>
      <c r="V449" s="158">
        <f t="shared" si="150"/>
        <v>3.1666666666666665</v>
      </c>
      <c r="W449" s="158">
        <f t="shared" si="150"/>
        <v>2.9583333333333335</v>
      </c>
      <c r="X449" s="158">
        <f t="shared" si="150"/>
        <v>3.125</v>
      </c>
      <c r="Y449" s="158">
        <f t="shared" si="150"/>
        <v>3.4583333333333335</v>
      </c>
      <c r="Z449" s="158">
        <f t="shared" si="150"/>
        <v>3.125</v>
      </c>
      <c r="AA449" s="158">
        <f t="shared" si="150"/>
        <v>2.9583333333333335</v>
      </c>
      <c r="AB449" s="158">
        <f t="shared" si="150"/>
        <v>3.125</v>
      </c>
      <c r="AC449" s="158">
        <f t="shared" si="150"/>
        <v>3.3333333333333335</v>
      </c>
      <c r="AD449" s="158">
        <f t="shared" si="150"/>
        <v>3.3333333333333335</v>
      </c>
      <c r="AE449" s="158">
        <f t="shared" si="150"/>
        <v>3.375</v>
      </c>
      <c r="AF449" s="158">
        <f t="shared" si="150"/>
        <v>2.875</v>
      </c>
      <c r="AG449" s="158">
        <f t="shared" si="150"/>
        <v>2.7916666666666665</v>
      </c>
      <c r="AH449" s="158">
        <f t="shared" si="150"/>
        <v>3.1416666666666675</v>
      </c>
      <c r="AI449" s="158">
        <f t="shared" si="150"/>
        <v>3.7916666666666665</v>
      </c>
      <c r="AJ449" s="158">
        <f t="shared" si="150"/>
        <v>3.1465277777777785</v>
      </c>
      <c r="AK449" s="158">
        <f t="shared" si="150"/>
        <v>10.539098475676479</v>
      </c>
      <c r="AL449" s="158">
        <f t="shared" si="150"/>
        <v>-7.9166666666666538E-2</v>
      </c>
    </row>
    <row r="450" spans="1:38" x14ac:dyDescent="0.3">
      <c r="A450" s="175">
        <v>2016</v>
      </c>
      <c r="B450" s="176" t="s">
        <v>14</v>
      </c>
      <c r="C450" s="177" t="s">
        <v>99</v>
      </c>
      <c r="D450" s="177" t="s">
        <v>99</v>
      </c>
      <c r="E450" s="177" t="s">
        <v>99</v>
      </c>
      <c r="F450" s="177" t="s">
        <v>99</v>
      </c>
      <c r="G450" s="177" t="s">
        <v>99</v>
      </c>
      <c r="H450" s="177" t="s">
        <v>99</v>
      </c>
      <c r="I450" s="177" t="s">
        <v>99</v>
      </c>
      <c r="J450" s="177" t="s">
        <v>99</v>
      </c>
      <c r="K450" s="177" t="s">
        <v>99</v>
      </c>
      <c r="L450" s="177" t="s">
        <v>99</v>
      </c>
      <c r="M450" s="177" t="s">
        <v>99</v>
      </c>
      <c r="N450" s="177" t="s">
        <v>231</v>
      </c>
      <c r="O450" s="158">
        <f>AVERAGE(O414,O415,O420,O426,O432)</f>
        <v>4.0999999999999996</v>
      </c>
      <c r="P450" s="158">
        <f t="shared" ref="P450:AL450" si="151">AVERAGE(P414,P415,P420,P426,P432)</f>
        <v>3.6</v>
      </c>
      <c r="Q450" s="158">
        <f t="shared" si="151"/>
        <v>4</v>
      </c>
      <c r="R450" s="158">
        <f t="shared" si="151"/>
        <v>3.9</v>
      </c>
      <c r="S450" s="158">
        <f t="shared" si="151"/>
        <v>4.0999999999999996</v>
      </c>
      <c r="T450" s="158">
        <f t="shared" si="151"/>
        <v>3.9</v>
      </c>
      <c r="U450" s="158">
        <f t="shared" si="151"/>
        <v>3.8</v>
      </c>
      <c r="V450" s="158">
        <f t="shared" si="151"/>
        <v>3.9333333333333336</v>
      </c>
      <c r="W450" s="158">
        <f t="shared" si="151"/>
        <v>4.2</v>
      </c>
      <c r="X450" s="158">
        <f t="shared" si="151"/>
        <v>4.5999999999999996</v>
      </c>
      <c r="Y450" s="158">
        <f t="shared" si="151"/>
        <v>4.9000000000000004</v>
      </c>
      <c r="Z450" s="158">
        <f t="shared" si="151"/>
        <v>4.0999999999999996</v>
      </c>
      <c r="AA450" s="158">
        <f t="shared" si="151"/>
        <v>4.0999999999999996</v>
      </c>
      <c r="AB450" s="158">
        <f t="shared" si="151"/>
        <v>4.3800000000000008</v>
      </c>
      <c r="AC450" s="158">
        <f t="shared" si="151"/>
        <v>4.0999999999999996</v>
      </c>
      <c r="AD450" s="158">
        <f t="shared" si="151"/>
        <v>3.9</v>
      </c>
      <c r="AE450" s="158">
        <f t="shared" si="151"/>
        <v>4.5999999999999996</v>
      </c>
      <c r="AF450" s="158">
        <f t="shared" si="151"/>
        <v>4.0999999999999996</v>
      </c>
      <c r="AG450" s="158">
        <f t="shared" si="151"/>
        <v>3.7</v>
      </c>
      <c r="AH450" s="158">
        <f t="shared" si="151"/>
        <v>4.08</v>
      </c>
      <c r="AI450" s="158">
        <f t="shared" si="151"/>
        <v>4.0999999999999996</v>
      </c>
      <c r="AJ450" s="158">
        <f t="shared" si="151"/>
        <v>4.0733333333333333</v>
      </c>
      <c r="AK450" s="158">
        <f t="shared" si="151"/>
        <v>16.697607238516078</v>
      </c>
      <c r="AL450" s="158">
        <f t="shared" si="151"/>
        <v>-2.9999999999999895E-2</v>
      </c>
    </row>
    <row r="451" spans="1:38" x14ac:dyDescent="0.3">
      <c r="A451" s="175">
        <v>2016</v>
      </c>
      <c r="B451" s="176" t="s">
        <v>15</v>
      </c>
      <c r="C451" s="177" t="s">
        <v>99</v>
      </c>
      <c r="D451" s="177" t="s">
        <v>99</v>
      </c>
      <c r="E451" s="177" t="s">
        <v>99</v>
      </c>
      <c r="F451" s="177" t="s">
        <v>99</v>
      </c>
      <c r="G451" s="177" t="s">
        <v>99</v>
      </c>
      <c r="H451" s="177" t="s">
        <v>99</v>
      </c>
      <c r="I451" s="177" t="s">
        <v>99</v>
      </c>
      <c r="J451" s="177" t="s">
        <v>99</v>
      </c>
      <c r="K451" s="177" t="s">
        <v>99</v>
      </c>
      <c r="L451" s="177" t="s">
        <v>99</v>
      </c>
      <c r="M451" s="177" t="s">
        <v>99</v>
      </c>
      <c r="N451" s="177" t="s">
        <v>232</v>
      </c>
      <c r="O451" s="158">
        <f>AVERAGE(O416,O419,O424,O439)</f>
        <v>4.125</v>
      </c>
      <c r="P451" s="158">
        <f t="shared" ref="P451:AL451" si="152">AVERAGE(P416,P419,P424,P439)</f>
        <v>4</v>
      </c>
      <c r="Q451" s="158">
        <f t="shared" si="152"/>
        <v>4.25</v>
      </c>
      <c r="R451" s="158">
        <f t="shared" si="152"/>
        <v>4.125</v>
      </c>
      <c r="S451" s="158">
        <f t="shared" si="152"/>
        <v>4.25</v>
      </c>
      <c r="T451" s="158">
        <f t="shared" si="152"/>
        <v>3.75</v>
      </c>
      <c r="U451" s="158">
        <f t="shared" si="152"/>
        <v>3.5</v>
      </c>
      <c r="V451" s="158">
        <f t="shared" si="152"/>
        <v>3.833333333333333</v>
      </c>
      <c r="W451" s="158">
        <f t="shared" si="152"/>
        <v>4.25</v>
      </c>
      <c r="X451" s="158">
        <f t="shared" si="152"/>
        <v>4.5</v>
      </c>
      <c r="Y451" s="158">
        <f t="shared" si="152"/>
        <v>4.375</v>
      </c>
      <c r="Z451" s="158">
        <f t="shared" si="152"/>
        <v>3.625</v>
      </c>
      <c r="AA451" s="158">
        <f t="shared" si="152"/>
        <v>3.5</v>
      </c>
      <c r="AB451" s="158">
        <f t="shared" si="152"/>
        <v>4.05</v>
      </c>
      <c r="AC451" s="158">
        <f t="shared" si="152"/>
        <v>3.75</v>
      </c>
      <c r="AD451" s="158">
        <f t="shared" si="152"/>
        <v>4</v>
      </c>
      <c r="AE451" s="158">
        <f t="shared" si="152"/>
        <v>3.875</v>
      </c>
      <c r="AF451" s="158">
        <f t="shared" si="152"/>
        <v>3.875</v>
      </c>
      <c r="AG451" s="158">
        <f t="shared" si="152"/>
        <v>3.375</v>
      </c>
      <c r="AH451" s="158">
        <f t="shared" si="152"/>
        <v>3.7749999999999999</v>
      </c>
      <c r="AI451" s="158">
        <f t="shared" si="152"/>
        <v>3.625</v>
      </c>
      <c r="AJ451" s="158">
        <f t="shared" si="152"/>
        <v>3.9458333333333333</v>
      </c>
      <c r="AK451" s="158">
        <f t="shared" si="152"/>
        <v>14.878331611241386</v>
      </c>
      <c r="AL451" s="158">
        <f t="shared" si="152"/>
        <v>-1.0416666666667185E-2</v>
      </c>
    </row>
    <row r="452" spans="1:38" s="170" customFormat="1" x14ac:dyDescent="0.3">
      <c r="A452" s="117">
        <v>2018</v>
      </c>
      <c r="B452" s="169" t="s">
        <v>111</v>
      </c>
      <c r="C452" s="107" t="s">
        <v>67</v>
      </c>
      <c r="D452" s="107" t="s">
        <v>67</v>
      </c>
      <c r="E452" s="107" t="s">
        <v>67</v>
      </c>
      <c r="F452" s="107" t="s">
        <v>67</v>
      </c>
      <c r="G452" s="107" t="s">
        <v>67</v>
      </c>
      <c r="H452" s="107" t="s">
        <v>67</v>
      </c>
      <c r="I452" s="107" t="s">
        <v>67</v>
      </c>
      <c r="J452" s="107" t="s">
        <v>67</v>
      </c>
      <c r="K452" s="107" t="s">
        <v>67</v>
      </c>
      <c r="L452" s="107" t="s">
        <v>67</v>
      </c>
      <c r="M452" s="113" t="s">
        <v>67</v>
      </c>
      <c r="N452" s="107" t="s">
        <v>11</v>
      </c>
      <c r="O452" s="171">
        <v>3</v>
      </c>
      <c r="P452" s="139">
        <v>3</v>
      </c>
      <c r="Q452" s="139">
        <v>3</v>
      </c>
      <c r="R452" s="139">
        <v>3</v>
      </c>
      <c r="S452" s="139">
        <v>3.5</v>
      </c>
      <c r="T452" s="139">
        <v>2</v>
      </c>
      <c r="U452" s="139">
        <v>3</v>
      </c>
      <c r="V452" s="139">
        <v>2.8333333333333335</v>
      </c>
      <c r="W452" s="139">
        <v>2.5</v>
      </c>
      <c r="X452" s="139">
        <v>3</v>
      </c>
      <c r="Y452" s="139">
        <v>3</v>
      </c>
      <c r="Z452" s="139">
        <v>2.5</v>
      </c>
      <c r="AA452" s="139">
        <v>2</v>
      </c>
      <c r="AB452" s="139">
        <v>2.6</v>
      </c>
      <c r="AC452" s="139">
        <v>1.5</v>
      </c>
      <c r="AD452" s="139">
        <v>4</v>
      </c>
      <c r="AE452" s="139">
        <v>3.5</v>
      </c>
      <c r="AF452" s="139">
        <v>2.5</v>
      </c>
      <c r="AG452" s="139">
        <v>2</v>
      </c>
      <c r="AH452" s="139">
        <v>2.7</v>
      </c>
      <c r="AI452" s="139">
        <v>3</v>
      </c>
      <c r="AJ452" s="140">
        <f t="shared" si="131"/>
        <v>2.7833333333333332</v>
      </c>
      <c r="AK452" s="140">
        <v>7.7395328655237314</v>
      </c>
      <c r="AL452" s="139">
        <f>$AJ452-(_xlfn.XLOOKUP($B452,$B$413:$B$446,$AJ$413:$AJ$446,"",0))</f>
        <v>0</v>
      </c>
    </row>
    <row r="453" spans="1:38" s="170" customFormat="1" x14ac:dyDescent="0.3">
      <c r="A453" s="117">
        <v>2018</v>
      </c>
      <c r="B453" s="169" t="s">
        <v>65</v>
      </c>
      <c r="C453" s="107" t="s">
        <v>59</v>
      </c>
      <c r="D453" s="107" t="s">
        <v>59</v>
      </c>
      <c r="E453" s="107" t="s">
        <v>59</v>
      </c>
      <c r="F453" s="107" t="s">
        <v>59</v>
      </c>
      <c r="G453" s="107" t="s">
        <v>60</v>
      </c>
      <c r="H453" s="107" t="s">
        <v>60</v>
      </c>
      <c r="I453" s="107" t="s">
        <v>60</v>
      </c>
      <c r="J453" s="107" t="s">
        <v>60</v>
      </c>
      <c r="K453" s="107" t="s">
        <v>60</v>
      </c>
      <c r="L453" s="107" t="s">
        <v>60</v>
      </c>
      <c r="M453" s="113" t="s">
        <v>60</v>
      </c>
      <c r="N453" s="107" t="s">
        <v>14</v>
      </c>
      <c r="O453" s="171">
        <v>4.5</v>
      </c>
      <c r="P453" s="139">
        <v>4</v>
      </c>
      <c r="Q453" s="139">
        <v>5</v>
      </c>
      <c r="R453" s="139">
        <v>4.5</v>
      </c>
      <c r="S453" s="139">
        <v>4</v>
      </c>
      <c r="T453" s="139">
        <v>3.5</v>
      </c>
      <c r="U453" s="139">
        <v>3</v>
      </c>
      <c r="V453" s="139">
        <v>3.5</v>
      </c>
      <c r="W453" s="139">
        <v>4.5</v>
      </c>
      <c r="X453" s="139">
        <v>4.5</v>
      </c>
      <c r="Y453" s="139">
        <v>4.5</v>
      </c>
      <c r="Z453" s="139">
        <v>4</v>
      </c>
      <c r="AA453" s="139">
        <v>3.5</v>
      </c>
      <c r="AB453" s="139">
        <v>4.2</v>
      </c>
      <c r="AC453" s="139">
        <v>3.5</v>
      </c>
      <c r="AD453" s="139">
        <v>4</v>
      </c>
      <c r="AE453" s="139">
        <v>4</v>
      </c>
      <c r="AF453" s="139">
        <v>4</v>
      </c>
      <c r="AG453" s="139">
        <v>3.5</v>
      </c>
      <c r="AH453" s="139">
        <v>3.8</v>
      </c>
      <c r="AI453" s="139">
        <v>4.5</v>
      </c>
      <c r="AJ453" s="140">
        <f t="shared" si="131"/>
        <v>4</v>
      </c>
      <c r="AK453" s="140">
        <v>15.929947845154436</v>
      </c>
      <c r="AL453" s="139">
        <f t="shared" ref="AL453:AL483" si="153">$AJ453-(_xlfn.XLOOKUP($B453,$B$413:$B$446,$AJ$413:$AJ$446,"",0))</f>
        <v>-6.666666666666643E-2</v>
      </c>
    </row>
    <row r="454" spans="1:38" x14ac:dyDescent="0.3">
      <c r="A454" s="117">
        <v>2018</v>
      </c>
      <c r="B454" s="169" t="s">
        <v>66</v>
      </c>
      <c r="C454" s="107" t="s">
        <v>67</v>
      </c>
      <c r="D454" s="107" t="s">
        <v>67</v>
      </c>
      <c r="E454" s="107" t="s">
        <v>67</v>
      </c>
      <c r="F454" s="107" t="s">
        <v>67</v>
      </c>
      <c r="G454" s="107" t="s">
        <v>67</v>
      </c>
      <c r="H454" s="107" t="s">
        <v>67</v>
      </c>
      <c r="I454" s="107" t="s">
        <v>67</v>
      </c>
      <c r="J454" s="107" t="s">
        <v>67</v>
      </c>
      <c r="K454" s="107" t="s">
        <v>67</v>
      </c>
      <c r="L454" s="107" t="s">
        <v>67</v>
      </c>
      <c r="M454" s="113" t="s">
        <v>67</v>
      </c>
      <c r="N454" s="107" t="s">
        <v>14</v>
      </c>
      <c r="O454" s="171">
        <v>4</v>
      </c>
      <c r="P454" s="139">
        <v>4</v>
      </c>
      <c r="Q454" s="139">
        <v>4.5</v>
      </c>
      <c r="R454" s="139">
        <v>4.166666666666667</v>
      </c>
      <c r="S454" s="139">
        <v>4.5</v>
      </c>
      <c r="T454" s="139">
        <v>4</v>
      </c>
      <c r="U454" s="139">
        <v>4</v>
      </c>
      <c r="V454" s="139">
        <v>4.166666666666667</v>
      </c>
      <c r="W454" s="139">
        <v>4.5</v>
      </c>
      <c r="X454" s="139">
        <v>5</v>
      </c>
      <c r="Y454" s="139">
        <v>5.5</v>
      </c>
      <c r="Z454" s="139">
        <v>4</v>
      </c>
      <c r="AA454" s="139">
        <v>5</v>
      </c>
      <c r="AB454" s="139">
        <v>4.8</v>
      </c>
      <c r="AC454" s="139">
        <v>5</v>
      </c>
      <c r="AD454" s="139">
        <v>4.5</v>
      </c>
      <c r="AE454" s="139">
        <v>5</v>
      </c>
      <c r="AF454" s="139">
        <v>5.5</v>
      </c>
      <c r="AG454" s="139">
        <v>5</v>
      </c>
      <c r="AH454" s="139">
        <v>5</v>
      </c>
      <c r="AI454" s="139">
        <v>3.5</v>
      </c>
      <c r="AJ454" s="140">
        <f t="shared" si="131"/>
        <v>4.5333333333333332</v>
      </c>
      <c r="AK454" s="140">
        <v>20.467651623629944</v>
      </c>
      <c r="AL454" s="139">
        <f t="shared" si="153"/>
        <v>4.1666666666666075E-2</v>
      </c>
    </row>
    <row r="455" spans="1:38" x14ac:dyDescent="0.3">
      <c r="A455" s="117">
        <v>2018</v>
      </c>
      <c r="B455" s="169" t="s">
        <v>68</v>
      </c>
      <c r="C455" s="107" t="s">
        <v>67</v>
      </c>
      <c r="D455" s="107" t="s">
        <v>67</v>
      </c>
      <c r="E455" s="107" t="s">
        <v>67</v>
      </c>
      <c r="F455" s="107" t="s">
        <v>67</v>
      </c>
      <c r="G455" s="107" t="s">
        <v>67</v>
      </c>
      <c r="H455" s="107" t="s">
        <v>67</v>
      </c>
      <c r="I455" s="107" t="s">
        <v>67</v>
      </c>
      <c r="J455" s="107" t="s">
        <v>67</v>
      </c>
      <c r="K455" s="107" t="s">
        <v>67</v>
      </c>
      <c r="L455" s="107" t="s">
        <v>67</v>
      </c>
      <c r="M455" s="113" t="s">
        <v>67</v>
      </c>
      <c r="N455" s="107" t="s">
        <v>15</v>
      </c>
      <c r="O455" s="171">
        <v>4.5</v>
      </c>
      <c r="P455" s="139">
        <v>4</v>
      </c>
      <c r="Q455" s="139">
        <v>5</v>
      </c>
      <c r="R455" s="139">
        <v>4.5</v>
      </c>
      <c r="S455" s="139">
        <v>4.5</v>
      </c>
      <c r="T455" s="139">
        <v>4</v>
      </c>
      <c r="U455" s="139">
        <v>4</v>
      </c>
      <c r="V455" s="139">
        <v>4.166666666666667</v>
      </c>
      <c r="W455" s="139">
        <v>4.5</v>
      </c>
      <c r="X455" s="139">
        <v>4</v>
      </c>
      <c r="Y455" s="139">
        <v>4.5</v>
      </c>
      <c r="Z455" s="139">
        <v>3.5</v>
      </c>
      <c r="AA455" s="139">
        <v>3</v>
      </c>
      <c r="AB455" s="139">
        <v>3.9</v>
      </c>
      <c r="AC455" s="139">
        <v>4</v>
      </c>
      <c r="AD455" s="139">
        <v>4.5</v>
      </c>
      <c r="AE455" s="139">
        <v>4</v>
      </c>
      <c r="AF455" s="139">
        <v>4</v>
      </c>
      <c r="AG455" s="139">
        <v>3</v>
      </c>
      <c r="AH455" s="139">
        <v>3.9</v>
      </c>
      <c r="AI455" s="139">
        <v>3.5</v>
      </c>
      <c r="AJ455" s="140">
        <f t="shared" si="131"/>
        <v>4.1166666666666671</v>
      </c>
      <c r="AK455" s="140">
        <v>15.479403064087949</v>
      </c>
      <c r="AL455" s="139">
        <f t="shared" si="153"/>
        <v>-2.4999999999999467E-2</v>
      </c>
    </row>
    <row r="456" spans="1:38" x14ac:dyDescent="0.3">
      <c r="A456" s="117">
        <v>2018</v>
      </c>
      <c r="B456" s="169" t="s">
        <v>76</v>
      </c>
      <c r="C456" s="107" t="s">
        <v>67</v>
      </c>
      <c r="D456" s="107" t="s">
        <v>67</v>
      </c>
      <c r="E456" s="107" t="s">
        <v>67</v>
      </c>
      <c r="F456" s="107" t="s">
        <v>67</v>
      </c>
      <c r="G456" s="107" t="s">
        <v>67</v>
      </c>
      <c r="H456" s="107" t="s">
        <v>67</v>
      </c>
      <c r="I456" s="107" t="s">
        <v>67</v>
      </c>
      <c r="J456" s="107" t="s">
        <v>67</v>
      </c>
      <c r="K456" s="107" t="s">
        <v>67</v>
      </c>
      <c r="L456" s="107" t="s">
        <v>67</v>
      </c>
      <c r="M456" s="113" t="s">
        <v>67</v>
      </c>
      <c r="N456" s="107" t="s">
        <v>13</v>
      </c>
      <c r="O456" s="171">
        <v>4</v>
      </c>
      <c r="P456" s="139">
        <v>3.5</v>
      </c>
      <c r="Q456" s="139">
        <v>2.5</v>
      </c>
      <c r="R456" s="139">
        <v>3.3333333333333335</v>
      </c>
      <c r="S456" s="139">
        <v>3</v>
      </c>
      <c r="T456" s="139">
        <v>2.5</v>
      </c>
      <c r="U456" s="139">
        <v>2</v>
      </c>
      <c r="V456" s="139">
        <v>2.5</v>
      </c>
      <c r="W456" s="139">
        <v>3</v>
      </c>
      <c r="X456" s="139">
        <v>3</v>
      </c>
      <c r="Y456" s="139">
        <v>3.5</v>
      </c>
      <c r="Z456" s="139">
        <v>3.5</v>
      </c>
      <c r="AA456" s="139">
        <v>2.5</v>
      </c>
      <c r="AB456" s="139">
        <v>3.1</v>
      </c>
      <c r="AC456" s="139">
        <v>3.5</v>
      </c>
      <c r="AD456" s="139">
        <v>2.5</v>
      </c>
      <c r="AE456" s="139">
        <v>3</v>
      </c>
      <c r="AF456" s="139">
        <v>3</v>
      </c>
      <c r="AG456" s="139">
        <v>2.5</v>
      </c>
      <c r="AH456" s="139">
        <v>2.9</v>
      </c>
      <c r="AI456" s="139">
        <v>4.5</v>
      </c>
      <c r="AJ456" s="140">
        <f t="shared" si="131"/>
        <v>2.9583333333333335</v>
      </c>
      <c r="AK456" s="140">
        <v>9.7743154541354702</v>
      </c>
      <c r="AL456" s="139">
        <f t="shared" si="153"/>
        <v>1.6666666666666607E-2</v>
      </c>
    </row>
    <row r="457" spans="1:38" x14ac:dyDescent="0.3">
      <c r="A457" s="117">
        <v>2018</v>
      </c>
      <c r="B457" s="169" t="s">
        <v>77</v>
      </c>
      <c r="C457" s="107" t="s">
        <v>67</v>
      </c>
      <c r="D457" s="107" t="s">
        <v>67</v>
      </c>
      <c r="E457" s="107" t="s">
        <v>67</v>
      </c>
      <c r="F457" s="107" t="s">
        <v>67</v>
      </c>
      <c r="G457" s="107" t="s">
        <v>67</v>
      </c>
      <c r="H457" s="107" t="s">
        <v>67</v>
      </c>
      <c r="I457" s="107" t="s">
        <v>67</v>
      </c>
      <c r="J457" s="107" t="s">
        <v>67</v>
      </c>
      <c r="K457" s="107" t="s">
        <v>67</v>
      </c>
      <c r="L457" s="107" t="s">
        <v>67</v>
      </c>
      <c r="M457" s="113" t="s">
        <v>67</v>
      </c>
      <c r="N457" s="107" t="s">
        <v>11</v>
      </c>
      <c r="O457" s="171">
        <v>4</v>
      </c>
      <c r="P457" s="139">
        <v>4</v>
      </c>
      <c r="Q457" s="139">
        <v>4</v>
      </c>
      <c r="R457" s="139">
        <v>4</v>
      </c>
      <c r="S457" s="139">
        <v>4.5</v>
      </c>
      <c r="T457" s="139">
        <v>4</v>
      </c>
      <c r="U457" s="139">
        <v>4</v>
      </c>
      <c r="V457" s="139">
        <v>4.166666666666667</v>
      </c>
      <c r="W457" s="139">
        <v>5</v>
      </c>
      <c r="X457" s="139">
        <v>4</v>
      </c>
      <c r="Y457" s="139">
        <v>5</v>
      </c>
      <c r="Z457" s="139">
        <v>5</v>
      </c>
      <c r="AA457" s="139">
        <v>3</v>
      </c>
      <c r="AB457" s="139">
        <v>4.4000000000000004</v>
      </c>
      <c r="AC457" s="139">
        <v>3.5</v>
      </c>
      <c r="AD457" s="139">
        <v>3.5</v>
      </c>
      <c r="AE457" s="139">
        <v>4</v>
      </c>
      <c r="AF457" s="139">
        <v>4</v>
      </c>
      <c r="AG457" s="139">
        <v>3.5</v>
      </c>
      <c r="AH457" s="139">
        <v>3.7</v>
      </c>
      <c r="AI457" s="139">
        <v>3.5</v>
      </c>
      <c r="AJ457" s="140">
        <f t="shared" si="131"/>
        <v>4.0666666666666673</v>
      </c>
      <c r="AK457" s="140">
        <v>14.685587522339848</v>
      </c>
      <c r="AL457" s="139">
        <f t="shared" si="153"/>
        <v>0</v>
      </c>
    </row>
    <row r="458" spans="1:38" x14ac:dyDescent="0.3">
      <c r="A458" s="117">
        <v>2018</v>
      </c>
      <c r="B458" s="169" t="s">
        <v>223</v>
      </c>
      <c r="C458" s="107" t="s">
        <v>67</v>
      </c>
      <c r="D458" s="107" t="s">
        <v>67</v>
      </c>
      <c r="E458" s="107" t="s">
        <v>67</v>
      </c>
      <c r="F458" s="107" t="s">
        <v>67</v>
      </c>
      <c r="G458" s="107" t="s">
        <v>67</v>
      </c>
      <c r="H458" s="107" t="s">
        <v>67</v>
      </c>
      <c r="I458" s="107" t="s">
        <v>67</v>
      </c>
      <c r="J458" s="107" t="s">
        <v>67</v>
      </c>
      <c r="K458" s="107" t="s">
        <v>67</v>
      </c>
      <c r="L458" s="107" t="s">
        <v>67</v>
      </c>
      <c r="M458" s="113" t="s">
        <v>67</v>
      </c>
      <c r="N458" s="107" t="s">
        <v>15</v>
      </c>
      <c r="O458" s="171">
        <v>3.5</v>
      </c>
      <c r="P458" s="139">
        <v>4</v>
      </c>
      <c r="Q458" s="139">
        <v>3</v>
      </c>
      <c r="R458" s="139">
        <v>3.5</v>
      </c>
      <c r="S458" s="139">
        <v>4.5</v>
      </c>
      <c r="T458" s="139">
        <v>3.5</v>
      </c>
      <c r="U458" s="139">
        <v>3.5</v>
      </c>
      <c r="V458" s="139">
        <v>3.8333333333333335</v>
      </c>
      <c r="W458" s="139">
        <v>4</v>
      </c>
      <c r="X458" s="139">
        <v>4.5</v>
      </c>
      <c r="Y458" s="139">
        <v>4.5</v>
      </c>
      <c r="Z458" s="139">
        <v>3.5</v>
      </c>
      <c r="AA458" s="139">
        <v>3.5</v>
      </c>
      <c r="AB458" s="139">
        <v>4</v>
      </c>
      <c r="AC458" s="139">
        <v>3.5</v>
      </c>
      <c r="AD458" s="139">
        <v>4</v>
      </c>
      <c r="AE458" s="139">
        <v>4</v>
      </c>
      <c r="AF458" s="139">
        <v>4</v>
      </c>
      <c r="AG458" s="139">
        <v>3</v>
      </c>
      <c r="AH458" s="139">
        <v>3.7</v>
      </c>
      <c r="AI458" s="139">
        <v>3.5</v>
      </c>
      <c r="AJ458" s="140">
        <f t="shared" si="131"/>
        <v>3.7583333333333337</v>
      </c>
      <c r="AK458" s="140">
        <v>13.661161410988139</v>
      </c>
      <c r="AL458" s="139">
        <f t="shared" si="153"/>
        <v>-9.1666666666665897E-2</v>
      </c>
    </row>
    <row r="459" spans="1:38" x14ac:dyDescent="0.3">
      <c r="A459" s="117">
        <v>2018</v>
      </c>
      <c r="B459" s="169" t="s">
        <v>79</v>
      </c>
      <c r="C459" s="107" t="s">
        <v>67</v>
      </c>
      <c r="D459" s="107" t="s">
        <v>67</v>
      </c>
      <c r="E459" s="107" t="s">
        <v>67</v>
      </c>
      <c r="F459" s="107" t="s">
        <v>67</v>
      </c>
      <c r="G459" s="107" t="s">
        <v>67</v>
      </c>
      <c r="H459" s="107" t="s">
        <v>67</v>
      </c>
      <c r="I459" s="107" t="s">
        <v>67</v>
      </c>
      <c r="J459" s="107" t="s">
        <v>67</v>
      </c>
      <c r="K459" s="107" t="s">
        <v>67</v>
      </c>
      <c r="L459" s="107" t="s">
        <v>67</v>
      </c>
      <c r="M459" s="113" t="s">
        <v>67</v>
      </c>
      <c r="N459" s="107" t="s">
        <v>14</v>
      </c>
      <c r="O459" s="171">
        <v>3.5</v>
      </c>
      <c r="P459" s="139">
        <v>3.5</v>
      </c>
      <c r="Q459" s="139">
        <v>3</v>
      </c>
      <c r="R459" s="139">
        <v>3.3333333333333335</v>
      </c>
      <c r="S459" s="139">
        <v>4</v>
      </c>
      <c r="T459" s="139">
        <v>3.5</v>
      </c>
      <c r="U459" s="139">
        <v>4</v>
      </c>
      <c r="V459" s="139">
        <v>3.8333333333333335</v>
      </c>
      <c r="W459" s="139">
        <v>4</v>
      </c>
      <c r="X459" s="139">
        <v>5</v>
      </c>
      <c r="Y459" s="139">
        <v>5</v>
      </c>
      <c r="Z459" s="139">
        <v>4.5</v>
      </c>
      <c r="AA459" s="139">
        <v>4</v>
      </c>
      <c r="AB459" s="139">
        <v>4.5</v>
      </c>
      <c r="AC459" s="139">
        <v>4</v>
      </c>
      <c r="AD459" s="139">
        <v>3</v>
      </c>
      <c r="AE459" s="139">
        <v>5</v>
      </c>
      <c r="AF459" s="139">
        <v>4</v>
      </c>
      <c r="AG459" s="139">
        <v>2</v>
      </c>
      <c r="AH459" s="139">
        <v>3.6</v>
      </c>
      <c r="AI459" s="139">
        <v>4.5</v>
      </c>
      <c r="AJ459" s="140">
        <f t="shared" si="131"/>
        <v>3.8166666666666669</v>
      </c>
      <c r="AK459" s="140">
        <v>14.626625078187118</v>
      </c>
      <c r="AL459" s="139">
        <f t="shared" si="153"/>
        <v>-2.4999999999999911E-2</v>
      </c>
    </row>
    <row r="460" spans="1:38" x14ac:dyDescent="0.3">
      <c r="A460" s="117">
        <v>2018</v>
      </c>
      <c r="B460" s="169" t="s">
        <v>80</v>
      </c>
      <c r="C460" s="107" t="s">
        <v>59</v>
      </c>
      <c r="D460" s="107" t="s">
        <v>59</v>
      </c>
      <c r="E460" s="107" t="s">
        <v>59</v>
      </c>
      <c r="F460" s="107" t="s">
        <v>59</v>
      </c>
      <c r="G460" s="107" t="s">
        <v>60</v>
      </c>
      <c r="H460" s="107" t="s">
        <v>60</v>
      </c>
      <c r="I460" s="107" t="s">
        <v>67</v>
      </c>
      <c r="J460" s="107" t="s">
        <v>67</v>
      </c>
      <c r="K460" s="107" t="s">
        <v>67</v>
      </c>
      <c r="L460" s="107" t="s">
        <v>67</v>
      </c>
      <c r="M460" s="113" t="s">
        <v>67</v>
      </c>
      <c r="N460" s="107" t="s">
        <v>13</v>
      </c>
      <c r="O460" s="171">
        <v>3</v>
      </c>
      <c r="P460" s="139">
        <v>2.5</v>
      </c>
      <c r="Q460" s="139">
        <v>2</v>
      </c>
      <c r="R460" s="139">
        <v>2.5</v>
      </c>
      <c r="S460" s="139">
        <v>3.5</v>
      </c>
      <c r="T460" s="139">
        <v>3</v>
      </c>
      <c r="U460" s="139">
        <v>2.5</v>
      </c>
      <c r="V460" s="139">
        <v>3</v>
      </c>
      <c r="W460" s="139">
        <v>3</v>
      </c>
      <c r="X460" s="139">
        <v>2.5</v>
      </c>
      <c r="Y460" s="139">
        <v>3</v>
      </c>
      <c r="Z460" s="139">
        <v>3</v>
      </c>
      <c r="AA460" s="139">
        <v>3</v>
      </c>
      <c r="AB460" s="139">
        <v>2.9</v>
      </c>
      <c r="AC460" s="139">
        <v>4</v>
      </c>
      <c r="AD460" s="139">
        <v>3</v>
      </c>
      <c r="AE460" s="139">
        <v>2.5</v>
      </c>
      <c r="AF460" s="139">
        <v>2.5</v>
      </c>
      <c r="AG460" s="139">
        <v>2.5</v>
      </c>
      <c r="AH460" s="139">
        <v>2.9</v>
      </c>
      <c r="AI460" s="139">
        <v>2.5</v>
      </c>
      <c r="AJ460" s="140">
        <f t="shared" ref="AJ460:AJ483" si="154">AVERAGE(R460,V460,AB460,AH460)</f>
        <v>2.8250000000000002</v>
      </c>
      <c r="AK460" s="140">
        <v>7.8485715617591065</v>
      </c>
      <c r="AL460" s="139">
        <f t="shared" si="153"/>
        <v>-4.9999999999999822E-2</v>
      </c>
    </row>
    <row r="461" spans="1:38" x14ac:dyDescent="0.3">
      <c r="A461" s="117">
        <v>2018</v>
      </c>
      <c r="B461" s="169" t="s">
        <v>224</v>
      </c>
      <c r="C461" s="107" t="s">
        <v>59</v>
      </c>
      <c r="D461" s="107" t="s">
        <v>59</v>
      </c>
      <c r="E461" s="107" t="s">
        <v>59</v>
      </c>
      <c r="F461" s="107" t="s">
        <v>59</v>
      </c>
      <c r="G461" s="107" t="s">
        <v>60</v>
      </c>
      <c r="H461" s="107" t="s">
        <v>60</v>
      </c>
      <c r="I461" s="107" t="s">
        <v>60</v>
      </c>
      <c r="J461" s="107" t="s">
        <v>67</v>
      </c>
      <c r="K461" s="107" t="s">
        <v>67</v>
      </c>
      <c r="L461" s="107" t="s">
        <v>67</v>
      </c>
      <c r="M461" s="113" t="s">
        <v>67</v>
      </c>
      <c r="N461" s="107" t="s">
        <v>13</v>
      </c>
      <c r="O461" s="171">
        <v>3.5</v>
      </c>
      <c r="P461" s="139">
        <v>2.5</v>
      </c>
      <c r="Q461" s="139">
        <v>2.5</v>
      </c>
      <c r="R461" s="139">
        <v>2.8333333333333335</v>
      </c>
      <c r="S461" s="139">
        <v>4</v>
      </c>
      <c r="T461" s="139">
        <v>3</v>
      </c>
      <c r="U461" s="139">
        <v>2</v>
      </c>
      <c r="V461" s="139">
        <v>3</v>
      </c>
      <c r="W461" s="139">
        <v>3</v>
      </c>
      <c r="X461" s="139">
        <v>2.5</v>
      </c>
      <c r="Y461" s="139">
        <v>3</v>
      </c>
      <c r="Z461" s="139">
        <v>3</v>
      </c>
      <c r="AA461" s="139">
        <v>2.5</v>
      </c>
      <c r="AB461" s="139">
        <v>2.8</v>
      </c>
      <c r="AC461" s="139">
        <v>3</v>
      </c>
      <c r="AD461" s="139">
        <v>3</v>
      </c>
      <c r="AE461" s="139">
        <v>3</v>
      </c>
      <c r="AF461" s="139">
        <v>2.5</v>
      </c>
      <c r="AG461" s="139">
        <v>2.5</v>
      </c>
      <c r="AH461" s="139">
        <v>2.8</v>
      </c>
      <c r="AI461" s="139">
        <v>4.5</v>
      </c>
      <c r="AJ461" s="140">
        <f t="shared" si="154"/>
        <v>2.8583333333333334</v>
      </c>
      <c r="AK461" s="140">
        <v>9.2142897264272463</v>
      </c>
      <c r="AL461" s="139">
        <f t="shared" si="153"/>
        <v>-2.4999999999999467E-2</v>
      </c>
    </row>
    <row r="462" spans="1:38" x14ac:dyDescent="0.3">
      <c r="A462" s="117">
        <v>2018</v>
      </c>
      <c r="B462" s="169" t="s">
        <v>82</v>
      </c>
      <c r="C462" s="107" t="s">
        <v>67</v>
      </c>
      <c r="D462" s="107" t="s">
        <v>67</v>
      </c>
      <c r="E462" s="107" t="s">
        <v>67</v>
      </c>
      <c r="F462" s="107" t="s">
        <v>67</v>
      </c>
      <c r="G462" s="107" t="s">
        <v>67</v>
      </c>
      <c r="H462" s="107" t="s">
        <v>60</v>
      </c>
      <c r="I462" s="107" t="s">
        <v>60</v>
      </c>
      <c r="J462" s="107" t="s">
        <v>60</v>
      </c>
      <c r="K462" s="107" t="s">
        <v>60</v>
      </c>
      <c r="L462" s="107" t="s">
        <v>60</v>
      </c>
      <c r="M462" s="113" t="s">
        <v>60</v>
      </c>
      <c r="N462" s="107" t="s">
        <v>12</v>
      </c>
      <c r="O462" s="171">
        <v>4</v>
      </c>
      <c r="P462" s="139">
        <v>3.5</v>
      </c>
      <c r="Q462" s="139">
        <v>3.5</v>
      </c>
      <c r="R462" s="139">
        <v>3.6666666666666665</v>
      </c>
      <c r="S462" s="139">
        <v>4.5</v>
      </c>
      <c r="T462" s="139">
        <v>3.5</v>
      </c>
      <c r="U462" s="139">
        <v>4</v>
      </c>
      <c r="V462" s="139">
        <v>4</v>
      </c>
      <c r="W462" s="139">
        <v>4.5</v>
      </c>
      <c r="X462" s="139">
        <v>4</v>
      </c>
      <c r="Y462" s="139">
        <v>5</v>
      </c>
      <c r="Z462" s="139">
        <v>4.5</v>
      </c>
      <c r="AA462" s="139">
        <v>3</v>
      </c>
      <c r="AB462" s="139">
        <v>4.2</v>
      </c>
      <c r="AC462" s="139">
        <v>4</v>
      </c>
      <c r="AD462" s="139">
        <v>3.5</v>
      </c>
      <c r="AE462" s="139">
        <v>4.5</v>
      </c>
      <c r="AF462" s="139">
        <v>4</v>
      </c>
      <c r="AG462" s="139">
        <v>3.5</v>
      </c>
      <c r="AH462" s="139">
        <v>3.9</v>
      </c>
      <c r="AI462" s="139">
        <v>3</v>
      </c>
      <c r="AJ462" s="140">
        <f t="shared" si="154"/>
        <v>3.9416666666666669</v>
      </c>
      <c r="AK462" s="140">
        <v>14.198622915193216</v>
      </c>
      <c r="AL462" s="139">
        <f t="shared" si="153"/>
        <v>0.20833333333333304</v>
      </c>
    </row>
    <row r="463" spans="1:38" x14ac:dyDescent="0.3">
      <c r="A463" s="117">
        <v>2018</v>
      </c>
      <c r="B463" s="169" t="s">
        <v>112</v>
      </c>
      <c r="C463" s="107" t="s">
        <v>67</v>
      </c>
      <c r="D463" s="107" t="s">
        <v>67</v>
      </c>
      <c r="E463" s="107" t="s">
        <v>67</v>
      </c>
      <c r="F463" s="107" t="s">
        <v>67</v>
      </c>
      <c r="G463" s="107" t="s">
        <v>67</v>
      </c>
      <c r="H463" s="107" t="s">
        <v>67</v>
      </c>
      <c r="I463" s="107" t="s">
        <v>67</v>
      </c>
      <c r="J463" s="107" t="s">
        <v>67</v>
      </c>
      <c r="K463" s="107" t="s">
        <v>67</v>
      </c>
      <c r="L463" s="107" t="s">
        <v>67</v>
      </c>
      <c r="M463" s="113" t="s">
        <v>67</v>
      </c>
      <c r="N463" s="107" t="s">
        <v>15</v>
      </c>
      <c r="O463" s="171">
        <v>3</v>
      </c>
      <c r="P463" s="139">
        <v>3.5</v>
      </c>
      <c r="Q463" s="139">
        <v>4.5</v>
      </c>
      <c r="R463" s="139">
        <v>3.6666666666666665</v>
      </c>
      <c r="S463" s="139">
        <v>4</v>
      </c>
      <c r="T463" s="139">
        <v>3</v>
      </c>
      <c r="U463" s="139">
        <v>3</v>
      </c>
      <c r="V463" s="139">
        <v>3.3333333333333335</v>
      </c>
      <c r="W463" s="139">
        <v>4</v>
      </c>
      <c r="X463" s="139">
        <v>4</v>
      </c>
      <c r="Y463" s="139">
        <v>4</v>
      </c>
      <c r="Z463" s="139">
        <v>3</v>
      </c>
      <c r="AA463" s="139">
        <v>2.5</v>
      </c>
      <c r="AB463" s="139">
        <v>3.5</v>
      </c>
      <c r="AC463" s="139">
        <v>3</v>
      </c>
      <c r="AD463" s="139">
        <v>3</v>
      </c>
      <c r="AE463" s="139">
        <v>3</v>
      </c>
      <c r="AF463" s="139">
        <v>3</v>
      </c>
      <c r="AG463" s="139">
        <v>3</v>
      </c>
      <c r="AH463" s="139">
        <v>3</v>
      </c>
      <c r="AI463" s="139">
        <v>4</v>
      </c>
      <c r="AJ463" s="140">
        <f t="shared" si="154"/>
        <v>3.375</v>
      </c>
      <c r="AK463" s="140">
        <v>10.929162496381096</v>
      </c>
      <c r="AL463" s="139">
        <f t="shared" si="153"/>
        <v>6.666666666666643E-2</v>
      </c>
    </row>
    <row r="464" spans="1:38" x14ac:dyDescent="0.3">
      <c r="A464" s="117">
        <v>2018</v>
      </c>
      <c r="B464" s="169" t="s">
        <v>83</v>
      </c>
      <c r="C464" s="107" t="s">
        <v>71</v>
      </c>
      <c r="D464" s="107" t="s">
        <v>71</v>
      </c>
      <c r="E464" s="107" t="s">
        <v>71</v>
      </c>
      <c r="F464" s="107" t="s">
        <v>71</v>
      </c>
      <c r="G464" s="107" t="s">
        <v>67</v>
      </c>
      <c r="H464" s="107" t="s">
        <v>67</v>
      </c>
      <c r="I464" s="107" t="s">
        <v>67</v>
      </c>
      <c r="J464" s="107" t="s">
        <v>67</v>
      </c>
      <c r="K464" s="107" t="s">
        <v>67</v>
      </c>
      <c r="L464" s="107" t="s">
        <v>67</v>
      </c>
      <c r="M464" s="113" t="s">
        <v>67</v>
      </c>
      <c r="N464" s="107" t="s">
        <v>13</v>
      </c>
      <c r="O464" s="171">
        <v>3</v>
      </c>
      <c r="P464" s="139">
        <v>3</v>
      </c>
      <c r="Q464" s="139">
        <v>1.5</v>
      </c>
      <c r="R464" s="139">
        <v>2.5</v>
      </c>
      <c r="S464" s="139">
        <v>3.5</v>
      </c>
      <c r="T464" s="139">
        <v>1</v>
      </c>
      <c r="U464" s="139">
        <v>2</v>
      </c>
      <c r="V464" s="139">
        <v>2.1666666666666665</v>
      </c>
      <c r="W464" s="139">
        <v>3</v>
      </c>
      <c r="X464" s="139">
        <v>3</v>
      </c>
      <c r="Y464" s="139">
        <v>3</v>
      </c>
      <c r="Z464" s="139">
        <v>3.5</v>
      </c>
      <c r="AA464" s="139">
        <v>1.5</v>
      </c>
      <c r="AB464" s="139">
        <v>2.8</v>
      </c>
      <c r="AC464" s="139">
        <v>2.5</v>
      </c>
      <c r="AD464" s="139">
        <v>3.5</v>
      </c>
      <c r="AE464" s="139">
        <v>3</v>
      </c>
      <c r="AF464" s="139">
        <v>2.5</v>
      </c>
      <c r="AG464" s="139">
        <v>2.5</v>
      </c>
      <c r="AH464" s="139">
        <v>2.8</v>
      </c>
      <c r="AI464" s="139">
        <v>4.5</v>
      </c>
      <c r="AJ464" s="140">
        <f t="shared" si="154"/>
        <v>2.5666666666666664</v>
      </c>
      <c r="AK464" s="140">
        <v>8.3238767620112419</v>
      </c>
      <c r="AL464" s="139">
        <f t="shared" si="153"/>
        <v>-2.5000000000000355E-2</v>
      </c>
    </row>
    <row r="465" spans="1:38" x14ac:dyDescent="0.3">
      <c r="A465" s="117">
        <v>2018</v>
      </c>
      <c r="B465" s="169" t="s">
        <v>84</v>
      </c>
      <c r="C465" s="107" t="s">
        <v>67</v>
      </c>
      <c r="D465" s="107" t="s">
        <v>67</v>
      </c>
      <c r="E465" s="107" t="s">
        <v>67</v>
      </c>
      <c r="F465" s="107" t="s">
        <v>67</v>
      </c>
      <c r="G465" s="107" t="s">
        <v>67</v>
      </c>
      <c r="H465" s="107" t="s">
        <v>67</v>
      </c>
      <c r="I465" s="107" t="s">
        <v>67</v>
      </c>
      <c r="J465" s="107" t="s">
        <v>67</v>
      </c>
      <c r="K465" s="107" t="s">
        <v>67</v>
      </c>
      <c r="L465" s="107" t="s">
        <v>67</v>
      </c>
      <c r="M465" s="113" t="s">
        <v>67</v>
      </c>
      <c r="N465" s="107" t="s">
        <v>14</v>
      </c>
      <c r="O465" s="171">
        <v>4.5</v>
      </c>
      <c r="P465" s="139">
        <v>3.5</v>
      </c>
      <c r="Q465" s="139">
        <v>4.5</v>
      </c>
      <c r="R465" s="139">
        <v>4.166666666666667</v>
      </c>
      <c r="S465" s="139">
        <v>4</v>
      </c>
      <c r="T465" s="139">
        <v>4</v>
      </c>
      <c r="U465" s="139">
        <v>4</v>
      </c>
      <c r="V465" s="139">
        <v>4</v>
      </c>
      <c r="W465" s="139">
        <v>4</v>
      </c>
      <c r="X465" s="139">
        <v>4</v>
      </c>
      <c r="Y465" s="139">
        <v>4.5</v>
      </c>
      <c r="Z465" s="139">
        <v>4</v>
      </c>
      <c r="AA465" s="139">
        <v>3.5</v>
      </c>
      <c r="AB465" s="139">
        <v>4</v>
      </c>
      <c r="AC465" s="139">
        <v>3.5</v>
      </c>
      <c r="AD465" s="139">
        <v>4</v>
      </c>
      <c r="AE465" s="139">
        <v>5</v>
      </c>
      <c r="AF465" s="139">
        <v>3.5</v>
      </c>
      <c r="AG465" s="139">
        <v>3.5</v>
      </c>
      <c r="AH465" s="139">
        <v>3.9</v>
      </c>
      <c r="AI465" s="139">
        <v>4.5</v>
      </c>
      <c r="AJ465" s="140">
        <f t="shared" si="154"/>
        <v>4.0166666666666666</v>
      </c>
      <c r="AK465" s="140">
        <v>16.317875289156909</v>
      </c>
      <c r="AL465" s="139">
        <f t="shared" si="153"/>
        <v>4.1666666666666519E-2</v>
      </c>
    </row>
    <row r="466" spans="1:38" x14ac:dyDescent="0.3">
      <c r="A466" s="117">
        <v>2018</v>
      </c>
      <c r="B466" s="169" t="s">
        <v>85</v>
      </c>
      <c r="C466" s="107" t="s">
        <v>59</v>
      </c>
      <c r="D466" s="107" t="s">
        <v>59</v>
      </c>
      <c r="E466" s="107" t="s">
        <v>59</v>
      </c>
      <c r="F466" s="107" t="s">
        <v>59</v>
      </c>
      <c r="G466" s="107" t="s">
        <v>60</v>
      </c>
      <c r="H466" s="107" t="s">
        <v>60</v>
      </c>
      <c r="I466" s="107" t="s">
        <v>60</v>
      </c>
      <c r="J466" s="107" t="s">
        <v>60</v>
      </c>
      <c r="K466" s="107" t="s">
        <v>60</v>
      </c>
      <c r="L466" s="107" t="s">
        <v>60</v>
      </c>
      <c r="M466" s="113" t="s">
        <v>60</v>
      </c>
      <c r="N466" s="107" t="s">
        <v>11</v>
      </c>
      <c r="O466" s="171">
        <v>3</v>
      </c>
      <c r="P466" s="139">
        <v>2.5</v>
      </c>
      <c r="Q466" s="139">
        <v>4.5</v>
      </c>
      <c r="R466" s="139">
        <v>3.3333333333333335</v>
      </c>
      <c r="S466" s="139">
        <v>4</v>
      </c>
      <c r="T466" s="139">
        <v>4</v>
      </c>
      <c r="U466" s="139">
        <v>4</v>
      </c>
      <c r="V466" s="139">
        <v>4</v>
      </c>
      <c r="W466" s="139">
        <v>3</v>
      </c>
      <c r="X466" s="139">
        <v>4</v>
      </c>
      <c r="Y466" s="139">
        <v>3.5</v>
      </c>
      <c r="Z466" s="139">
        <v>3.5</v>
      </c>
      <c r="AA466" s="139">
        <v>3</v>
      </c>
      <c r="AB466" s="139">
        <v>3.4</v>
      </c>
      <c r="AC466" s="139">
        <v>3.5</v>
      </c>
      <c r="AD466" s="139">
        <v>4.5</v>
      </c>
      <c r="AE466" s="139">
        <v>3.5</v>
      </c>
      <c r="AF466" s="139">
        <v>3</v>
      </c>
      <c r="AG466" s="139">
        <v>3.5</v>
      </c>
      <c r="AH466" s="139">
        <v>3.6</v>
      </c>
      <c r="AI466" s="139">
        <v>3</v>
      </c>
      <c r="AJ466" s="140">
        <f t="shared" si="154"/>
        <v>3.5833333333333335</v>
      </c>
      <c r="AK466" s="140">
        <v>12.217102871121831</v>
      </c>
      <c r="AL466" s="139">
        <f t="shared" si="153"/>
        <v>-0.16666666666666652</v>
      </c>
    </row>
    <row r="467" spans="1:38" x14ac:dyDescent="0.3">
      <c r="A467" s="117">
        <v>2018</v>
      </c>
      <c r="B467" s="169" t="s">
        <v>86</v>
      </c>
      <c r="C467" s="107" t="s">
        <v>58</v>
      </c>
      <c r="D467" s="107" t="s">
        <v>71</v>
      </c>
      <c r="E467" s="107" t="s">
        <v>71</v>
      </c>
      <c r="F467" s="107" t="s">
        <v>71</v>
      </c>
      <c r="G467" s="107" t="s">
        <v>60</v>
      </c>
      <c r="H467" s="107" t="s">
        <v>60</v>
      </c>
      <c r="I467" s="107" t="s">
        <v>60</v>
      </c>
      <c r="J467" s="107" t="s">
        <v>60</v>
      </c>
      <c r="K467" s="107" t="s">
        <v>60</v>
      </c>
      <c r="L467" s="107" t="s">
        <v>60</v>
      </c>
      <c r="M467" s="113" t="s">
        <v>60</v>
      </c>
      <c r="N467" s="107" t="s">
        <v>13</v>
      </c>
      <c r="O467" s="171">
        <v>3.5</v>
      </c>
      <c r="P467" s="139">
        <v>2.5</v>
      </c>
      <c r="Q467" s="139">
        <v>3.5</v>
      </c>
      <c r="R467" s="139">
        <v>3.1666666666666665</v>
      </c>
      <c r="S467" s="139">
        <v>4</v>
      </c>
      <c r="T467" s="139">
        <v>3.5</v>
      </c>
      <c r="U467" s="139">
        <v>2.5</v>
      </c>
      <c r="V467" s="139">
        <v>3.3333333333333335</v>
      </c>
      <c r="W467" s="139">
        <v>3</v>
      </c>
      <c r="X467" s="139">
        <v>2.5</v>
      </c>
      <c r="Y467" s="139">
        <v>4.5</v>
      </c>
      <c r="Z467" s="139">
        <v>3.5</v>
      </c>
      <c r="AA467" s="139">
        <v>3.5</v>
      </c>
      <c r="AB467" s="139">
        <v>3.4</v>
      </c>
      <c r="AC467" s="139">
        <v>4</v>
      </c>
      <c r="AD467" s="139">
        <v>3.5</v>
      </c>
      <c r="AE467" s="139">
        <v>3.5</v>
      </c>
      <c r="AF467" s="139">
        <v>3</v>
      </c>
      <c r="AG467" s="139">
        <v>2.5</v>
      </c>
      <c r="AH467" s="139">
        <v>3.3</v>
      </c>
      <c r="AI467" s="139">
        <v>4.5</v>
      </c>
      <c r="AJ467" s="140">
        <f t="shared" si="154"/>
        <v>3.3</v>
      </c>
      <c r="AK467" s="140">
        <v>11.951913791079438</v>
      </c>
      <c r="AL467" s="139">
        <f t="shared" si="153"/>
        <v>-2.5000000000000355E-2</v>
      </c>
    </row>
    <row r="468" spans="1:38" x14ac:dyDescent="0.3">
      <c r="A468" s="117">
        <v>2018</v>
      </c>
      <c r="B468" s="169" t="s">
        <v>87</v>
      </c>
      <c r="C468" s="107" t="s">
        <v>71</v>
      </c>
      <c r="D468" s="107" t="s">
        <v>71</v>
      </c>
      <c r="E468" s="107" t="s">
        <v>71</v>
      </c>
      <c r="F468" s="107" t="s">
        <v>71</v>
      </c>
      <c r="G468" s="107" t="s">
        <v>60</v>
      </c>
      <c r="H468" s="107" t="s">
        <v>60</v>
      </c>
      <c r="I468" s="107" t="s">
        <v>60</v>
      </c>
      <c r="J468" s="107" t="s">
        <v>60</v>
      </c>
      <c r="K468" s="107" t="s">
        <v>60</v>
      </c>
      <c r="L468" s="107" t="s">
        <v>60</v>
      </c>
      <c r="M468" s="113" t="s">
        <v>60</v>
      </c>
      <c r="N468" s="107" t="s">
        <v>13</v>
      </c>
      <c r="O468" s="171">
        <v>2</v>
      </c>
      <c r="P468" s="139">
        <v>2.5</v>
      </c>
      <c r="Q468" s="139">
        <v>3.5</v>
      </c>
      <c r="R468" s="139">
        <v>2.6666666666666665</v>
      </c>
      <c r="S468" s="139">
        <v>4</v>
      </c>
      <c r="T468" s="139">
        <v>3.5</v>
      </c>
      <c r="U468" s="139">
        <v>2.5</v>
      </c>
      <c r="V468" s="139">
        <v>3.3333333333333335</v>
      </c>
      <c r="W468" s="139">
        <v>2</v>
      </c>
      <c r="X468" s="139">
        <v>3</v>
      </c>
      <c r="Y468" s="139">
        <v>3</v>
      </c>
      <c r="Z468" s="139">
        <v>2.5</v>
      </c>
      <c r="AA468" s="139">
        <v>2</v>
      </c>
      <c r="AB468" s="139">
        <v>2.5</v>
      </c>
      <c r="AC468" s="139">
        <v>2</v>
      </c>
      <c r="AD468" s="139">
        <v>3</v>
      </c>
      <c r="AE468" s="139">
        <v>3.5</v>
      </c>
      <c r="AF468" s="139">
        <v>2</v>
      </c>
      <c r="AG468" s="139">
        <v>2</v>
      </c>
      <c r="AH468" s="139">
        <v>2.5</v>
      </c>
      <c r="AI468" s="139">
        <v>3</v>
      </c>
      <c r="AJ468" s="140">
        <f t="shared" si="154"/>
        <v>2.75</v>
      </c>
      <c r="AK468" s="140">
        <v>7.2058423238407441</v>
      </c>
      <c r="AL468" s="139">
        <f t="shared" si="153"/>
        <v>-0.10833333333333339</v>
      </c>
    </row>
    <row r="469" spans="1:38" x14ac:dyDescent="0.3">
      <c r="A469" s="117">
        <v>2018</v>
      </c>
      <c r="B469" s="169" t="s">
        <v>88</v>
      </c>
      <c r="C469" s="107" t="s">
        <v>67</v>
      </c>
      <c r="D469" s="107" t="s">
        <v>67</v>
      </c>
      <c r="E469" s="107" t="s">
        <v>67</v>
      </c>
      <c r="F469" s="107" t="s">
        <v>67</v>
      </c>
      <c r="G469" s="107" t="s">
        <v>67</v>
      </c>
      <c r="H469" s="107" t="s">
        <v>67</v>
      </c>
      <c r="I469" s="107" t="s">
        <v>67</v>
      </c>
      <c r="J469" s="107" t="s">
        <v>67</v>
      </c>
      <c r="K469" s="107" t="s">
        <v>67</v>
      </c>
      <c r="L469" s="107" t="s">
        <v>67</v>
      </c>
      <c r="M469" s="113" t="s">
        <v>67</v>
      </c>
      <c r="N469" s="107" t="s">
        <v>13</v>
      </c>
      <c r="O469" s="171">
        <v>3.5</v>
      </c>
      <c r="P469" s="139">
        <v>4</v>
      </c>
      <c r="Q469" s="139">
        <v>3.5</v>
      </c>
      <c r="R469" s="139">
        <v>3.6666666666666665</v>
      </c>
      <c r="S469" s="139">
        <v>4.5</v>
      </c>
      <c r="T469" s="139">
        <v>3.5</v>
      </c>
      <c r="U469" s="139">
        <v>3.5</v>
      </c>
      <c r="V469" s="139">
        <v>3.8333333333333335</v>
      </c>
      <c r="W469" s="139">
        <v>3.5</v>
      </c>
      <c r="X469" s="139">
        <v>4.5</v>
      </c>
      <c r="Y469" s="139">
        <v>4</v>
      </c>
      <c r="Z469" s="139">
        <v>3.5</v>
      </c>
      <c r="AA469" s="139">
        <v>3.5</v>
      </c>
      <c r="AB469" s="139">
        <v>3.8</v>
      </c>
      <c r="AC469" s="139">
        <v>4</v>
      </c>
      <c r="AD469" s="139">
        <v>3.5</v>
      </c>
      <c r="AE469" s="139">
        <v>4</v>
      </c>
      <c r="AF469" s="139">
        <v>4</v>
      </c>
      <c r="AG469" s="139">
        <v>3.5</v>
      </c>
      <c r="AH469" s="139">
        <v>3.8</v>
      </c>
      <c r="AI469" s="139">
        <v>3.5</v>
      </c>
      <c r="AJ469" s="140">
        <f t="shared" si="154"/>
        <v>3.7750000000000004</v>
      </c>
      <c r="AK469" s="140">
        <v>14.001483148967768</v>
      </c>
      <c r="AL469" s="139">
        <f t="shared" si="153"/>
        <v>0</v>
      </c>
    </row>
    <row r="470" spans="1:38" x14ac:dyDescent="0.3">
      <c r="A470" s="117">
        <v>2018</v>
      </c>
      <c r="B470" s="169" t="s">
        <v>89</v>
      </c>
      <c r="C470" s="107" t="s">
        <v>67</v>
      </c>
      <c r="D470" s="107" t="s">
        <v>67</v>
      </c>
      <c r="E470" s="107" t="s">
        <v>67</v>
      </c>
      <c r="F470" s="107" t="s">
        <v>67</v>
      </c>
      <c r="G470" s="107" t="s">
        <v>67</v>
      </c>
      <c r="H470" s="107" t="s">
        <v>67</v>
      </c>
      <c r="I470" s="107" t="s">
        <v>67</v>
      </c>
      <c r="J470" s="107" t="s">
        <v>67</v>
      </c>
      <c r="K470" s="107" t="s">
        <v>67</v>
      </c>
      <c r="L470" s="107" t="s">
        <v>67</v>
      </c>
      <c r="M470" s="113" t="s">
        <v>67</v>
      </c>
      <c r="N470" s="107" t="s">
        <v>13</v>
      </c>
      <c r="O470" s="171">
        <v>3.5</v>
      </c>
      <c r="P470" s="139">
        <v>3</v>
      </c>
      <c r="Q470" s="139">
        <v>4</v>
      </c>
      <c r="R470" s="139">
        <v>3.5</v>
      </c>
      <c r="S470" s="139">
        <v>3.5</v>
      </c>
      <c r="T470" s="139">
        <v>3.5</v>
      </c>
      <c r="U470" s="139">
        <v>3.5</v>
      </c>
      <c r="V470" s="139">
        <v>3.5</v>
      </c>
      <c r="W470" s="139">
        <v>3</v>
      </c>
      <c r="X470" s="139">
        <v>3</v>
      </c>
      <c r="Y470" s="139">
        <v>3.5</v>
      </c>
      <c r="Z470" s="139">
        <v>2.5</v>
      </c>
      <c r="AA470" s="139">
        <v>2</v>
      </c>
      <c r="AB470" s="139">
        <v>2.8</v>
      </c>
      <c r="AC470" s="139">
        <v>3.5</v>
      </c>
      <c r="AD470" s="139">
        <v>3</v>
      </c>
      <c r="AE470" s="139">
        <v>3</v>
      </c>
      <c r="AF470" s="139">
        <v>2.5</v>
      </c>
      <c r="AG470" s="139">
        <v>3</v>
      </c>
      <c r="AH470" s="139">
        <v>3</v>
      </c>
      <c r="AI470" s="139">
        <v>3</v>
      </c>
      <c r="AJ470" s="140">
        <f t="shared" si="154"/>
        <v>3.2</v>
      </c>
      <c r="AK470" s="140">
        <v>9.5528070493709603</v>
      </c>
      <c r="AL470" s="139">
        <f t="shared" si="153"/>
        <v>-2.4999999999999911E-2</v>
      </c>
    </row>
    <row r="471" spans="1:38" x14ac:dyDescent="0.3">
      <c r="A471" s="117">
        <v>2018</v>
      </c>
      <c r="B471" s="169" t="s">
        <v>91</v>
      </c>
      <c r="C471" s="107" t="s">
        <v>67</v>
      </c>
      <c r="D471" s="107" t="s">
        <v>67</v>
      </c>
      <c r="E471" s="107" t="s">
        <v>67</v>
      </c>
      <c r="F471" s="107" t="s">
        <v>67</v>
      </c>
      <c r="G471" s="107" t="s">
        <v>67</v>
      </c>
      <c r="H471" s="107" t="s">
        <v>67</v>
      </c>
      <c r="I471" s="107" t="s">
        <v>67</v>
      </c>
      <c r="J471" s="107" t="s">
        <v>67</v>
      </c>
      <c r="K471" s="107" t="s">
        <v>67</v>
      </c>
      <c r="L471" s="107" t="s">
        <v>67</v>
      </c>
      <c r="M471" s="113" t="s">
        <v>67</v>
      </c>
      <c r="N471" s="107" t="s">
        <v>11</v>
      </c>
      <c r="O471" s="171">
        <v>4</v>
      </c>
      <c r="P471" s="139">
        <v>3.5</v>
      </c>
      <c r="Q471" s="139">
        <v>3.5</v>
      </c>
      <c r="R471" s="139">
        <v>3.6666666666666665</v>
      </c>
      <c r="S471" s="139">
        <v>4</v>
      </c>
      <c r="T471" s="139">
        <v>2.5</v>
      </c>
      <c r="U471" s="139">
        <v>4</v>
      </c>
      <c r="V471" s="139">
        <v>3.5</v>
      </c>
      <c r="W471" s="139">
        <v>4</v>
      </c>
      <c r="X471" s="139">
        <v>3.5</v>
      </c>
      <c r="Y471" s="139">
        <v>4</v>
      </c>
      <c r="Z471" s="139">
        <v>4</v>
      </c>
      <c r="AA471" s="139">
        <v>3</v>
      </c>
      <c r="AB471" s="139">
        <v>3.7</v>
      </c>
      <c r="AC471" s="139">
        <v>3.5</v>
      </c>
      <c r="AD471" s="139">
        <v>4</v>
      </c>
      <c r="AE471" s="139">
        <v>4</v>
      </c>
      <c r="AF471" s="139">
        <v>3.5</v>
      </c>
      <c r="AG471" s="139">
        <v>2.5</v>
      </c>
      <c r="AH471" s="139">
        <v>3.5</v>
      </c>
      <c r="AI471" s="139">
        <v>4.5</v>
      </c>
      <c r="AJ471" s="140">
        <f t="shared" si="154"/>
        <v>3.5916666666666668</v>
      </c>
      <c r="AK471" s="140">
        <v>13.530516085593968</v>
      </c>
      <c r="AL471" s="139">
        <f t="shared" si="153"/>
        <v>-0.10000000000000009</v>
      </c>
    </row>
    <row r="472" spans="1:38" x14ac:dyDescent="0.3">
      <c r="A472" s="117">
        <v>2018</v>
      </c>
      <c r="B472" s="169" t="s">
        <v>92</v>
      </c>
      <c r="C472" s="107" t="s">
        <v>67</v>
      </c>
      <c r="D472" s="107" t="s">
        <v>67</v>
      </c>
      <c r="E472" s="107" t="s">
        <v>67</v>
      </c>
      <c r="F472" s="107" t="s">
        <v>67</v>
      </c>
      <c r="G472" s="107" t="s">
        <v>67</v>
      </c>
      <c r="H472" s="107" t="s">
        <v>60</v>
      </c>
      <c r="I472" s="107" t="s">
        <v>60</v>
      </c>
      <c r="J472" s="107" t="s">
        <v>60</v>
      </c>
      <c r="K472" s="107" t="s">
        <v>60</v>
      </c>
      <c r="L472" s="107" t="s">
        <v>60</v>
      </c>
      <c r="M472" s="113" t="s">
        <v>60</v>
      </c>
      <c r="N472" s="107" t="s">
        <v>15</v>
      </c>
      <c r="O472" s="171">
        <v>3.5</v>
      </c>
      <c r="P472" s="139">
        <v>3.5</v>
      </c>
      <c r="Q472" s="139">
        <v>3.5</v>
      </c>
      <c r="R472" s="139">
        <v>3.5</v>
      </c>
      <c r="S472" s="139">
        <v>4.5</v>
      </c>
      <c r="T472" s="139">
        <v>3</v>
      </c>
      <c r="U472" s="139">
        <v>2.5</v>
      </c>
      <c r="V472" s="139">
        <v>3.3333333333333335</v>
      </c>
      <c r="W472" s="139">
        <v>3.5</v>
      </c>
      <c r="X472" s="139">
        <v>3.5</v>
      </c>
      <c r="Y472" s="139">
        <v>3.5</v>
      </c>
      <c r="Z472" s="139">
        <v>3.5</v>
      </c>
      <c r="AA472" s="139">
        <v>2.5</v>
      </c>
      <c r="AB472" s="139">
        <v>3.3</v>
      </c>
      <c r="AC472" s="139">
        <v>2.5</v>
      </c>
      <c r="AD472" s="139">
        <v>3.5</v>
      </c>
      <c r="AE472" s="139">
        <v>3.5</v>
      </c>
      <c r="AF472" s="139">
        <v>3</v>
      </c>
      <c r="AG472" s="139">
        <v>3</v>
      </c>
      <c r="AH472" s="139">
        <v>3.1</v>
      </c>
      <c r="AI472" s="139">
        <v>4</v>
      </c>
      <c r="AJ472" s="140">
        <f t="shared" si="154"/>
        <v>3.3083333333333331</v>
      </c>
      <c r="AK472" s="140">
        <v>11.015936990355385</v>
      </c>
      <c r="AL472" s="139">
        <f t="shared" si="153"/>
        <v>-0.1500000000000008</v>
      </c>
    </row>
    <row r="473" spans="1:38" x14ac:dyDescent="0.3">
      <c r="A473" s="117">
        <v>2018</v>
      </c>
      <c r="B473" s="169" t="s">
        <v>93</v>
      </c>
      <c r="C473" s="107" t="s">
        <v>59</v>
      </c>
      <c r="D473" s="107" t="s">
        <v>59</v>
      </c>
      <c r="E473" s="107" t="s">
        <v>59</v>
      </c>
      <c r="F473" s="107" t="s">
        <v>59</v>
      </c>
      <c r="G473" s="107" t="s">
        <v>67</v>
      </c>
      <c r="H473" s="107" t="s">
        <v>67</v>
      </c>
      <c r="I473" s="107" t="s">
        <v>67</v>
      </c>
      <c r="J473" s="107" t="s">
        <v>67</v>
      </c>
      <c r="K473" s="107" t="s">
        <v>67</v>
      </c>
      <c r="L473" s="107" t="s">
        <v>67</v>
      </c>
      <c r="M473" s="113" t="s">
        <v>67</v>
      </c>
      <c r="N473" s="107" t="s">
        <v>13</v>
      </c>
      <c r="O473" s="171">
        <v>4</v>
      </c>
      <c r="P473" s="139">
        <v>3.5</v>
      </c>
      <c r="Q473" s="139">
        <v>3</v>
      </c>
      <c r="R473" s="139">
        <v>3.5</v>
      </c>
      <c r="S473" s="139">
        <v>4.5</v>
      </c>
      <c r="T473" s="139">
        <v>3.5</v>
      </c>
      <c r="U473" s="139">
        <v>3</v>
      </c>
      <c r="V473" s="139">
        <v>3.6666666666666665</v>
      </c>
      <c r="W473" s="139">
        <v>2.5</v>
      </c>
      <c r="X473" s="139">
        <v>4</v>
      </c>
      <c r="Y473" s="139">
        <v>4</v>
      </c>
      <c r="Z473" s="139">
        <v>3</v>
      </c>
      <c r="AA473" s="139">
        <v>3.5</v>
      </c>
      <c r="AB473" s="139">
        <v>3.4</v>
      </c>
      <c r="AC473" s="139">
        <v>3.5</v>
      </c>
      <c r="AD473" s="139">
        <v>3.5</v>
      </c>
      <c r="AE473" s="139">
        <v>4.5</v>
      </c>
      <c r="AF473" s="139">
        <v>3</v>
      </c>
      <c r="AG473" s="139">
        <v>3.5</v>
      </c>
      <c r="AH473" s="139">
        <v>3.6</v>
      </c>
      <c r="AI473" s="139">
        <v>4</v>
      </c>
      <c r="AJ473" s="140">
        <f t="shared" si="154"/>
        <v>3.5416666666666665</v>
      </c>
      <c r="AK473" s="140">
        <v>13.173228501277821</v>
      </c>
      <c r="AL473" s="139">
        <f t="shared" si="153"/>
        <v>-5.8333333333333126E-2</v>
      </c>
    </row>
    <row r="474" spans="1:38" x14ac:dyDescent="0.3">
      <c r="A474" s="117">
        <v>2018</v>
      </c>
      <c r="B474" s="169" t="s">
        <v>94</v>
      </c>
      <c r="C474" s="107" t="s">
        <v>67</v>
      </c>
      <c r="D474" s="107" t="s">
        <v>67</v>
      </c>
      <c r="E474" s="107" t="s">
        <v>67</v>
      </c>
      <c r="F474" s="107" t="s">
        <v>67</v>
      </c>
      <c r="G474" s="107" t="s">
        <v>67</v>
      </c>
      <c r="H474" s="107" t="s">
        <v>67</v>
      </c>
      <c r="I474" s="107" t="s">
        <v>67</v>
      </c>
      <c r="J474" s="107" t="s">
        <v>67</v>
      </c>
      <c r="K474" s="107" t="s">
        <v>67</v>
      </c>
      <c r="L474" s="107" t="s">
        <v>67</v>
      </c>
      <c r="M474" s="113" t="s">
        <v>67</v>
      </c>
      <c r="N474" s="107" t="s">
        <v>13</v>
      </c>
      <c r="O474" s="171">
        <v>3.5</v>
      </c>
      <c r="P474" s="139">
        <v>3</v>
      </c>
      <c r="Q474" s="139">
        <v>2</v>
      </c>
      <c r="R474" s="139">
        <v>2.8333333333333335</v>
      </c>
      <c r="S474" s="139">
        <v>3.5</v>
      </c>
      <c r="T474" s="139">
        <v>2.5</v>
      </c>
      <c r="U474" s="139">
        <v>2.5</v>
      </c>
      <c r="V474" s="139">
        <v>2.8333333333333335</v>
      </c>
      <c r="W474" s="139">
        <v>3</v>
      </c>
      <c r="X474" s="139">
        <v>3</v>
      </c>
      <c r="Y474" s="139">
        <v>4</v>
      </c>
      <c r="Z474" s="139">
        <v>3</v>
      </c>
      <c r="AA474" s="139">
        <v>3</v>
      </c>
      <c r="AB474" s="139">
        <v>3.2</v>
      </c>
      <c r="AC474" s="139">
        <v>4</v>
      </c>
      <c r="AD474" s="139">
        <v>3.5</v>
      </c>
      <c r="AE474" s="139">
        <v>3</v>
      </c>
      <c r="AF474" s="139">
        <v>2.5</v>
      </c>
      <c r="AG474" s="139">
        <v>3</v>
      </c>
      <c r="AH474" s="139">
        <v>3.2</v>
      </c>
      <c r="AI474" s="139">
        <v>4.5</v>
      </c>
      <c r="AJ474" s="140">
        <f t="shared" si="154"/>
        <v>3.0166666666666666</v>
      </c>
      <c r="AK474" s="140">
        <v>10.729046350452567</v>
      </c>
      <c r="AL474" s="139">
        <f t="shared" si="153"/>
        <v>0</v>
      </c>
    </row>
    <row r="475" spans="1:38" x14ac:dyDescent="0.3">
      <c r="A475" s="117">
        <v>2018</v>
      </c>
      <c r="B475" s="169" t="s">
        <v>95</v>
      </c>
      <c r="C475" s="107" t="s">
        <v>71</v>
      </c>
      <c r="D475" s="107" t="s">
        <v>71</v>
      </c>
      <c r="E475" s="107" t="s">
        <v>71</v>
      </c>
      <c r="F475" s="107" t="s">
        <v>71</v>
      </c>
      <c r="G475" s="107" t="s">
        <v>60</v>
      </c>
      <c r="H475" s="107" t="s">
        <v>60</v>
      </c>
      <c r="I475" s="107" t="s">
        <v>60</v>
      </c>
      <c r="J475" s="107" t="s">
        <v>60</v>
      </c>
      <c r="K475" s="107" t="s">
        <v>60</v>
      </c>
      <c r="L475" s="107" t="s">
        <v>60</v>
      </c>
      <c r="M475" s="113" t="s">
        <v>60</v>
      </c>
      <c r="N475" s="107" t="s">
        <v>11</v>
      </c>
      <c r="O475" s="171">
        <v>4.5</v>
      </c>
      <c r="P475" s="139">
        <v>5</v>
      </c>
      <c r="Q475" s="139">
        <v>5</v>
      </c>
      <c r="R475" s="139">
        <v>4.833333333333333</v>
      </c>
      <c r="S475" s="139">
        <v>3.5</v>
      </c>
      <c r="T475" s="139">
        <v>4</v>
      </c>
      <c r="U475" s="139">
        <v>4.5</v>
      </c>
      <c r="V475" s="139">
        <v>4</v>
      </c>
      <c r="W475" s="139">
        <v>4</v>
      </c>
      <c r="X475" s="139">
        <v>4.5</v>
      </c>
      <c r="Y475" s="139">
        <v>5</v>
      </c>
      <c r="Z475" s="139">
        <v>4.5</v>
      </c>
      <c r="AA475" s="139">
        <v>3.5</v>
      </c>
      <c r="AB475" s="139">
        <v>4.3</v>
      </c>
      <c r="AC475" s="139">
        <v>4</v>
      </c>
      <c r="AD475" s="139">
        <v>4.5</v>
      </c>
      <c r="AE475" s="139">
        <v>4</v>
      </c>
      <c r="AF475" s="139">
        <v>3</v>
      </c>
      <c r="AG475" s="139">
        <v>3</v>
      </c>
      <c r="AH475" s="139">
        <v>3.7</v>
      </c>
      <c r="AI475" s="139">
        <v>3</v>
      </c>
      <c r="AJ475" s="140">
        <f t="shared" si="154"/>
        <v>4.208333333333333</v>
      </c>
      <c r="AK475" s="140">
        <v>14.461578493439918</v>
      </c>
      <c r="AL475" s="139">
        <f t="shared" si="153"/>
        <v>-8.3333333333337478E-3</v>
      </c>
    </row>
    <row r="476" spans="1:38" x14ac:dyDescent="0.3">
      <c r="A476" s="117">
        <v>2018</v>
      </c>
      <c r="B476" s="169" t="s">
        <v>96</v>
      </c>
      <c r="C476" s="107" t="s">
        <v>67</v>
      </c>
      <c r="D476" s="107" t="s">
        <v>67</v>
      </c>
      <c r="E476" s="107" t="s">
        <v>67</v>
      </c>
      <c r="F476" s="107" t="s">
        <v>67</v>
      </c>
      <c r="G476" s="107" t="s">
        <v>67</v>
      </c>
      <c r="H476" s="107" t="s">
        <v>67</v>
      </c>
      <c r="I476" s="107" t="s">
        <v>67</v>
      </c>
      <c r="J476" s="107" t="s">
        <v>67</v>
      </c>
      <c r="K476" s="107" t="s">
        <v>67</v>
      </c>
      <c r="L476" s="107" t="s">
        <v>67</v>
      </c>
      <c r="M476" s="113" t="s">
        <v>67</v>
      </c>
      <c r="N476" s="107" t="s">
        <v>13</v>
      </c>
      <c r="O476" s="171">
        <v>3</v>
      </c>
      <c r="P476" s="139">
        <v>3</v>
      </c>
      <c r="Q476" s="139">
        <v>4</v>
      </c>
      <c r="R476" s="139">
        <v>3.3333333333333335</v>
      </c>
      <c r="S476" s="139">
        <v>3.5</v>
      </c>
      <c r="T476" s="139">
        <v>3.5</v>
      </c>
      <c r="U476" s="139">
        <v>3</v>
      </c>
      <c r="V476" s="139">
        <v>3.3333333333333335</v>
      </c>
      <c r="W476" s="139">
        <v>3</v>
      </c>
      <c r="X476" s="139">
        <v>3</v>
      </c>
      <c r="Y476" s="139">
        <v>3</v>
      </c>
      <c r="Z476" s="139">
        <v>3</v>
      </c>
      <c r="AA476" s="139">
        <v>2.5</v>
      </c>
      <c r="AB476" s="139">
        <v>2.9</v>
      </c>
      <c r="AC476" s="139">
        <v>3</v>
      </c>
      <c r="AD476" s="139">
        <v>3.5</v>
      </c>
      <c r="AE476" s="139">
        <v>3</v>
      </c>
      <c r="AF476" s="139">
        <v>3.5</v>
      </c>
      <c r="AG476" s="139">
        <v>3</v>
      </c>
      <c r="AH476" s="139">
        <v>3.2</v>
      </c>
      <c r="AI476" s="139">
        <v>3.5</v>
      </c>
      <c r="AJ476" s="140">
        <f t="shared" si="154"/>
        <v>3.1916666666666664</v>
      </c>
      <c r="AK476" s="140">
        <v>10.493441911287601</v>
      </c>
      <c r="AL476" s="139">
        <f t="shared" si="153"/>
        <v>-1.6666666666667052E-2</v>
      </c>
    </row>
    <row r="477" spans="1:38" x14ac:dyDescent="0.3">
      <c r="A477" s="142">
        <v>2018</v>
      </c>
      <c r="B477" s="143" t="s">
        <v>98</v>
      </c>
      <c r="C477" s="144" t="s">
        <v>99</v>
      </c>
      <c r="D477" s="144" t="s">
        <v>99</v>
      </c>
      <c r="E477" s="144" t="s">
        <v>99</v>
      </c>
      <c r="F477" s="144" t="s">
        <v>99</v>
      </c>
      <c r="G477" s="144" t="s">
        <v>99</v>
      </c>
      <c r="H477" s="144" t="s">
        <v>99</v>
      </c>
      <c r="I477" s="144" t="s">
        <v>99</v>
      </c>
      <c r="J477" s="144" t="s">
        <v>99</v>
      </c>
      <c r="K477" s="144" t="s">
        <v>99</v>
      </c>
      <c r="L477" s="144" t="s">
        <v>99</v>
      </c>
      <c r="M477" s="144" t="s">
        <v>99</v>
      </c>
      <c r="N477" s="144" t="s">
        <v>100</v>
      </c>
      <c r="O477" s="145">
        <f>AVERAGE(O452,O454,O455,O456,O457,O458,O459,O460,O461,O463,O464,O465,O469,O470,O471,O473,O474,O476)</f>
        <v>3.6111111111111112</v>
      </c>
      <c r="P477" s="145">
        <f>MROUND(AVERAGE(P452,P454,P455,P456,P457,P458,P459,P460,P461,P463,P464,P465,P469,P470,P471,P473,P474,P476),0.1)</f>
        <v>3.4000000000000004</v>
      </c>
      <c r="Q477" s="145">
        <f t="shared" ref="Q477:V477" si="155">MROUND(AVERAGE(Q452,Q454,Q455,Q456,Q457,Q458,Q459,Q460,Q461,Q463,Q464,Q465,Q469,Q470,Q471,Q473,Q474,Q476),0.1)</f>
        <v>3.3000000000000003</v>
      </c>
      <c r="R477" s="145">
        <f t="shared" si="155"/>
        <v>3.4000000000000004</v>
      </c>
      <c r="S477" s="145">
        <f t="shared" si="155"/>
        <v>3.9000000000000004</v>
      </c>
      <c r="T477" s="145">
        <f t="shared" si="155"/>
        <v>3.1</v>
      </c>
      <c r="U477" s="145">
        <f t="shared" si="155"/>
        <v>3.2</v>
      </c>
      <c r="V477" s="145">
        <f t="shared" si="155"/>
        <v>3.4000000000000004</v>
      </c>
      <c r="W477" s="145">
        <f>MROUND(AVERAGE(W452,W454,W455,W456,W457,W458,W459,W460,W461,W463,W464,W465,W469,W470,W471,W473,W474,W476),0.1)</f>
        <v>3.5</v>
      </c>
      <c r="X477" s="145">
        <f t="shared" ref="X477:AA477" si="156">MROUND(AVERAGE(X452,X454,X455,X456,X457,X458,X459,X460,X461,X463,X464,X465,X469,X470,X471,X473,X474,X476),0.1)</f>
        <v>3.6</v>
      </c>
      <c r="Y477" s="145">
        <f t="shared" si="156"/>
        <v>3.9000000000000004</v>
      </c>
      <c r="Z477" s="145">
        <f t="shared" si="156"/>
        <v>3.4000000000000004</v>
      </c>
      <c r="AA477" s="145">
        <f t="shared" si="156"/>
        <v>3</v>
      </c>
      <c r="AB477" s="145">
        <f>MROUND(AVERAGE(AB452,AB454,AB455,AB456,AB457,AB458,AB459,AB460,AB461,AB463,AB464,AB465,AB469,AB470,AB471,AB473,AB474,AB476),0.1)</f>
        <v>3.5</v>
      </c>
      <c r="AC477" s="145">
        <f t="shared" ref="AC477:AH477" si="157">MROUND(AVERAGE(AC452,AC454,AC455,AC456,AC457,AC458,AC459,AC460,AC461,AC463,AC464,AC465,AC469,AC470,AC471,AC473,AC474,AC476),0.1)</f>
        <v>3.5</v>
      </c>
      <c r="AD477" s="145">
        <f t="shared" si="157"/>
        <v>3.5</v>
      </c>
      <c r="AE477" s="145">
        <f t="shared" si="157"/>
        <v>3.7</v>
      </c>
      <c r="AF477" s="145">
        <f t="shared" si="157"/>
        <v>3.3000000000000003</v>
      </c>
      <c r="AG477" s="145">
        <f t="shared" si="157"/>
        <v>3</v>
      </c>
      <c r="AH477" s="145">
        <f t="shared" si="157"/>
        <v>3.4000000000000004</v>
      </c>
      <c r="AI477" s="145">
        <f>AVERAGE(AI452,AI454,AI455,AI456,AI457,AI458,AI459,AI460,AI461,AI463,AI464,AI465,AI469,AI470,AI471,AI473,AI474,AI476)</f>
        <v>3.8333333333333335</v>
      </c>
      <c r="AJ477" s="147">
        <f>AVERAGE(AJ452,AJ454,AJ455,AJ456,AJ457,AJ458,AJ459,AJ460,AJ461,AJ463,AJ464,AJ465,AJ469,AJ470,AJ471,AJ473,AJ474,AJ476)</f>
        <v>3.4439814814814813</v>
      </c>
      <c r="AK477" s="147">
        <f t="shared" ref="AK477" si="158">MROUND(AVERAGE(AK452,AK454,AK455,AK456,AK457,AK458,AK459,AK460,AK461,AK463,AK464,AK465,AK469,AK470,AK471,AK473,AK474,AK476),0.1)</f>
        <v>12.3</v>
      </c>
      <c r="AL477" s="147">
        <f t="shared" si="153"/>
        <v>-1.5277777777778834E-2</v>
      </c>
    </row>
    <row r="478" spans="1:38" x14ac:dyDescent="0.3">
      <c r="A478" s="142">
        <v>2018</v>
      </c>
      <c r="B478" s="143" t="s">
        <v>101</v>
      </c>
      <c r="C478" s="144" t="s">
        <v>99</v>
      </c>
      <c r="D478" s="144" t="s">
        <v>99</v>
      </c>
      <c r="E478" s="144" t="s">
        <v>99</v>
      </c>
      <c r="F478" s="144" t="s">
        <v>99</v>
      </c>
      <c r="G478" s="144" t="s">
        <v>99</v>
      </c>
      <c r="H478" s="144" t="s">
        <v>99</v>
      </c>
      <c r="I478" s="144" t="s">
        <v>99</v>
      </c>
      <c r="J478" s="144" t="s">
        <v>99</v>
      </c>
      <c r="K478" s="144" t="s">
        <v>99</v>
      </c>
      <c r="L478" s="144" t="s">
        <v>99</v>
      </c>
      <c r="M478" s="144" t="s">
        <v>99</v>
      </c>
      <c r="N478" s="144" t="s">
        <v>102</v>
      </c>
      <c r="O478" s="145">
        <f>AVERAGE(O453,O462,O466,O467,O468,O472,O475)</f>
        <v>3.5714285714285716</v>
      </c>
      <c r="P478" s="145">
        <f>MROUND(AVERAGE(P453,P462,P466,P467,P468,P472,P475),0.1)</f>
        <v>3.4000000000000004</v>
      </c>
      <c r="Q478" s="145">
        <f t="shared" ref="Q478:T478" si="159">MROUND(AVERAGE(Q453,Q462,Q466,Q467,Q468,Q472,Q475),0.1)</f>
        <v>4.1000000000000005</v>
      </c>
      <c r="R478" s="145">
        <f t="shared" si="159"/>
        <v>3.7</v>
      </c>
      <c r="S478" s="145">
        <f t="shared" si="159"/>
        <v>4.1000000000000005</v>
      </c>
      <c r="T478" s="145">
        <f t="shared" si="159"/>
        <v>3.6</v>
      </c>
      <c r="U478" s="145">
        <f>MROUND(AVERAGE(U453,U462,U466,U467,U468,U472,U475),0.1)</f>
        <v>3.3000000000000003</v>
      </c>
      <c r="V478" s="145">
        <f>MROUND(AVERAGE(V453,V462,V466,V467,V468,V472,V4370),0.1)</f>
        <v>3.6</v>
      </c>
      <c r="W478" s="145">
        <f>MROUND(AVERAGE(W453,W462,W466,W467,W468,W472,W4370),0.1)</f>
        <v>3.4000000000000004</v>
      </c>
      <c r="X478" s="145">
        <f>MROUND(AVERAGE(X453,X462,X466,X467,X468,X472,X4370),0.1)</f>
        <v>3.6</v>
      </c>
      <c r="Y478" s="145">
        <f>MROUND(AVERAGE(Y453,Y462,Y466,Y467,Y468,Y472,Y4370),0.1)</f>
        <v>4</v>
      </c>
      <c r="Z478" s="145">
        <f>MROUND(AVERAGE(Z453,Z462,Z466,Z467,Z468,Z472,Z4370),0.1)</f>
        <v>3.6</v>
      </c>
      <c r="AA478" s="145">
        <f>MROUND(AVERAGE(AA453,AA462,AA466,AA467,AA468,AA472,AA4370),0.1)</f>
        <v>2.9000000000000004</v>
      </c>
      <c r="AB478" s="145">
        <f>MROUND(AVERAGE(AB453,AB462,AB466,AB467,AB468,AB472,AB4370),0.1)</f>
        <v>3.5</v>
      </c>
      <c r="AC478" s="145">
        <f>MROUND(AVERAGE(AC453,AC462,AC466,AC467,AC468,AC472,AC4370),0.1)</f>
        <v>3.3000000000000003</v>
      </c>
      <c r="AD478" s="145">
        <f>MROUND(AVERAGE(AD453,AD462,AD466,AD467,AD468,AD472,AD4370),0.1)</f>
        <v>3.7</v>
      </c>
      <c r="AE478" s="145">
        <f>MROUND(AVERAGE(AE453,AE462,AE466,AE467,AE468,AE472,AE4370),0.1)</f>
        <v>3.8000000000000003</v>
      </c>
      <c r="AF478" s="145">
        <f>MROUND(AVERAGE(AF453,AF462,AF466,AF467,AF468,AF472,AF4370),0.1)</f>
        <v>3.2</v>
      </c>
      <c r="AG478" s="145">
        <f>MROUND(AVERAGE(AG453,AG462,AG466,AG467,AG468,AG472,AG4370),0.1)</f>
        <v>3</v>
      </c>
      <c r="AH478" s="145">
        <f>MROUND(AVERAGE(AH453,AH462,AH466,AH467,AH468,AH472,AH4370),0.1)</f>
        <v>3.4000000000000004</v>
      </c>
      <c r="AI478" s="145">
        <f>AVERAGE(AI453,AI462,AI466,AI467,AI468,AI472,AI475)</f>
        <v>3.5714285714285716</v>
      </c>
      <c r="AJ478" s="147">
        <f>AVERAGE(AJ453,AJ462,AJ466,AJ467,AJ468,AJ472,AJ475)</f>
        <v>3.5845238095238092</v>
      </c>
      <c r="AK478" s="147">
        <f>MROUND(AVERAGE(AK453,AK462,AK466,AK467,AK468,AK472,AK4370),0.1)</f>
        <v>12.100000000000001</v>
      </c>
      <c r="AL478" s="147">
        <f t="shared" si="153"/>
        <v>-4.523809523809641E-2</v>
      </c>
    </row>
    <row r="479" spans="1:38" x14ac:dyDescent="0.3">
      <c r="A479" s="142">
        <v>2018</v>
      </c>
      <c r="B479" s="143" t="s">
        <v>103</v>
      </c>
      <c r="C479" s="144" t="s">
        <v>99</v>
      </c>
      <c r="D479" s="144" t="s">
        <v>99</v>
      </c>
      <c r="E479" s="144" t="s">
        <v>99</v>
      </c>
      <c r="F479" s="144" t="s">
        <v>99</v>
      </c>
      <c r="G479" s="144" t="s">
        <v>99</v>
      </c>
      <c r="H479" s="144" t="s">
        <v>99</v>
      </c>
      <c r="I479" s="144" t="s">
        <v>99</v>
      </c>
      <c r="J479" s="144" t="s">
        <v>99</v>
      </c>
      <c r="K479" s="144" t="s">
        <v>99</v>
      </c>
      <c r="L479" s="144" t="s">
        <v>99</v>
      </c>
      <c r="M479" s="144" t="s">
        <v>99</v>
      </c>
      <c r="N479" s="144" t="s">
        <v>104</v>
      </c>
      <c r="O479" s="172">
        <v>3.6</v>
      </c>
      <c r="P479" s="145">
        <v>3.38</v>
      </c>
      <c r="Q479" s="145">
        <v>3.54</v>
      </c>
      <c r="R479" s="145">
        <v>3.5066666666666668</v>
      </c>
      <c r="S479" s="145">
        <v>3.98</v>
      </c>
      <c r="T479" s="145">
        <v>3.26</v>
      </c>
      <c r="U479" s="145">
        <v>3.22</v>
      </c>
      <c r="V479" s="145">
        <v>3.4866666666666668</v>
      </c>
      <c r="W479" s="145">
        <v>3.52</v>
      </c>
      <c r="X479" s="145">
        <v>3.66</v>
      </c>
      <c r="Y479" s="145">
        <v>4</v>
      </c>
      <c r="Z479" s="145">
        <v>3.52</v>
      </c>
      <c r="AA479" s="145">
        <v>2.98</v>
      </c>
      <c r="AB479" s="145">
        <v>3.536</v>
      </c>
      <c r="AC479" s="145">
        <v>3.44</v>
      </c>
      <c r="AD479" s="145">
        <v>3.6</v>
      </c>
      <c r="AE479" s="145">
        <v>3.72</v>
      </c>
      <c r="AF479" s="145">
        <v>3.28</v>
      </c>
      <c r="AG479" s="145">
        <v>2.98</v>
      </c>
      <c r="AH479" s="145">
        <v>3.4040000000000008</v>
      </c>
      <c r="AI479" s="145">
        <v>3.76</v>
      </c>
      <c r="AJ479" s="147">
        <f>AVERAGE(R479,V479,AB479,AH479)</f>
        <v>3.4833333333333334</v>
      </c>
      <c r="AK479" s="147">
        <v>12.301180845270537</v>
      </c>
      <c r="AL479" s="147">
        <f t="shared" si="153"/>
        <v>-7.7777777777777946E-2</v>
      </c>
    </row>
    <row r="480" spans="1:38" x14ac:dyDescent="0.3">
      <c r="A480" s="151">
        <v>2018</v>
      </c>
      <c r="B480" s="152" t="s">
        <v>105</v>
      </c>
      <c r="C480" s="154" t="s">
        <v>99</v>
      </c>
      <c r="D480" s="154" t="s">
        <v>99</v>
      </c>
      <c r="E480" s="154" t="s">
        <v>99</v>
      </c>
      <c r="F480" s="154" t="s">
        <v>99</v>
      </c>
      <c r="G480" s="154" t="s">
        <v>99</v>
      </c>
      <c r="H480" s="154" t="s">
        <v>99</v>
      </c>
      <c r="I480" s="154" t="s">
        <v>99</v>
      </c>
      <c r="J480" s="154" t="s">
        <v>99</v>
      </c>
      <c r="K480" s="154" t="s">
        <v>99</v>
      </c>
      <c r="L480" s="154" t="s">
        <v>99</v>
      </c>
      <c r="M480" s="154" t="s">
        <v>99</v>
      </c>
      <c r="N480" s="154" t="s">
        <v>13</v>
      </c>
      <c r="O480" s="173">
        <v>3.3333333333333299</v>
      </c>
      <c r="P480" s="157">
        <v>3.0416666666666665</v>
      </c>
      <c r="Q480" s="157">
        <v>2.9583333333333335</v>
      </c>
      <c r="R480" s="157">
        <v>3.1111111111111112</v>
      </c>
      <c r="S480" s="157">
        <v>3.8333333333333335</v>
      </c>
      <c r="T480" s="157">
        <v>3</v>
      </c>
      <c r="U480" s="157">
        <v>2.625</v>
      </c>
      <c r="V480" s="157">
        <v>3.1527777777777781</v>
      </c>
      <c r="W480" s="157">
        <v>2.9583333333333335</v>
      </c>
      <c r="X480" s="157">
        <v>3.125</v>
      </c>
      <c r="Y480" s="157">
        <v>3.5</v>
      </c>
      <c r="Z480" s="157">
        <v>3.125</v>
      </c>
      <c r="AA480" s="157">
        <v>2.6666666666666665</v>
      </c>
      <c r="AB480" s="157">
        <v>3.0749999999999997</v>
      </c>
      <c r="AC480" s="157">
        <v>3.2916666666666665</v>
      </c>
      <c r="AD480" s="157">
        <v>3.25</v>
      </c>
      <c r="AE480" s="157">
        <v>3.2916666666666665</v>
      </c>
      <c r="AF480" s="157">
        <v>2.8333333333333335</v>
      </c>
      <c r="AG480" s="157">
        <v>2.7916666666666665</v>
      </c>
      <c r="AH480" s="157">
        <v>3.0916666666666672</v>
      </c>
      <c r="AI480" s="157">
        <v>3.8333333333333335</v>
      </c>
      <c r="AJ480" s="167">
        <f t="shared" si="154"/>
        <v>3.1076388888888888</v>
      </c>
      <c r="AK480" s="167">
        <v>10.273729464247111</v>
      </c>
      <c r="AL480" s="167">
        <f t="shared" si="153"/>
        <v>-3.8888888888889195E-2</v>
      </c>
    </row>
    <row r="481" spans="1:38" x14ac:dyDescent="0.3">
      <c r="A481" s="151">
        <v>2018</v>
      </c>
      <c r="B481" s="152" t="s">
        <v>106</v>
      </c>
      <c r="C481" s="154" t="s">
        <v>99</v>
      </c>
      <c r="D481" s="154" t="s">
        <v>99</v>
      </c>
      <c r="E481" s="154" t="s">
        <v>99</v>
      </c>
      <c r="F481" s="154" t="s">
        <v>99</v>
      </c>
      <c r="G481" s="154" t="s">
        <v>99</v>
      </c>
      <c r="H481" s="154" t="s">
        <v>99</v>
      </c>
      <c r="I481" s="154" t="s">
        <v>99</v>
      </c>
      <c r="J481" s="154" t="s">
        <v>99</v>
      </c>
      <c r="K481" s="154" t="s">
        <v>99</v>
      </c>
      <c r="L481" s="154" t="s">
        <v>99</v>
      </c>
      <c r="M481" s="154" t="s">
        <v>99</v>
      </c>
      <c r="N481" s="154" t="s">
        <v>107</v>
      </c>
      <c r="O481" s="173">
        <v>3.7777777777777777</v>
      </c>
      <c r="P481" s="157">
        <v>3.6666666666666665</v>
      </c>
      <c r="Q481" s="157">
        <v>3.8888888888888888</v>
      </c>
      <c r="R481" s="157">
        <v>3.7777777777777777</v>
      </c>
      <c r="S481" s="157">
        <v>4.166666666666667</v>
      </c>
      <c r="T481" s="157">
        <v>3.3888888888888888</v>
      </c>
      <c r="U481" s="157">
        <v>3.7222222222222223</v>
      </c>
      <c r="V481" s="157">
        <v>3.7592592592592586</v>
      </c>
      <c r="W481" s="157">
        <v>4.0555555555555554</v>
      </c>
      <c r="X481" s="157">
        <v>4.1111111111111107</v>
      </c>
      <c r="Y481" s="157">
        <v>4.4444444444444446</v>
      </c>
      <c r="Z481" s="157">
        <v>3.7777777777777777</v>
      </c>
      <c r="AA481" s="157">
        <v>3.2777777777777777</v>
      </c>
      <c r="AB481" s="157">
        <v>3.933333333333334</v>
      </c>
      <c r="AC481" s="157">
        <v>3.5</v>
      </c>
      <c r="AD481" s="157">
        <v>3.8333333333333335</v>
      </c>
      <c r="AE481" s="157">
        <v>4.166666666666667</v>
      </c>
      <c r="AF481" s="157">
        <v>3.7777777777777777</v>
      </c>
      <c r="AG481" s="157">
        <v>3.0555555555555554</v>
      </c>
      <c r="AH481" s="157">
        <v>3.6666666666666665</v>
      </c>
      <c r="AI481" s="157">
        <v>3.8333333333333335</v>
      </c>
      <c r="AJ481" s="167">
        <f t="shared" si="154"/>
        <v>3.784259259259259</v>
      </c>
      <c r="AK481" s="167">
        <v>14.159723937320969</v>
      </c>
      <c r="AL481" s="167">
        <f t="shared" si="153"/>
        <v>-1.0185185185185297E-2</v>
      </c>
    </row>
    <row r="482" spans="1:38" x14ac:dyDescent="0.3">
      <c r="A482" s="151">
        <v>2018</v>
      </c>
      <c r="B482" s="152" t="s">
        <v>108</v>
      </c>
      <c r="C482" s="154" t="s">
        <v>99</v>
      </c>
      <c r="D482" s="154" t="s">
        <v>99</v>
      </c>
      <c r="E482" s="154" t="s">
        <v>99</v>
      </c>
      <c r="F482" s="154" t="s">
        <v>99</v>
      </c>
      <c r="G482" s="154" t="s">
        <v>99</v>
      </c>
      <c r="H482" s="154" t="s">
        <v>99</v>
      </c>
      <c r="I482" s="154" t="s">
        <v>99</v>
      </c>
      <c r="J482" s="154" t="s">
        <v>99</v>
      </c>
      <c r="K482" s="154" t="s">
        <v>99</v>
      </c>
      <c r="L482" s="154" t="s">
        <v>99</v>
      </c>
      <c r="M482" s="154" t="s">
        <v>99</v>
      </c>
      <c r="N482" s="154" t="s">
        <v>107</v>
      </c>
      <c r="O482" s="173">
        <v>4</v>
      </c>
      <c r="P482" s="157">
        <v>3.75</v>
      </c>
      <c r="Q482" s="157">
        <v>4.5</v>
      </c>
      <c r="R482" s="157">
        <v>4.083333333333333</v>
      </c>
      <c r="S482" s="157">
        <v>4</v>
      </c>
      <c r="T482" s="157">
        <v>3.75</v>
      </c>
      <c r="U482" s="157">
        <v>3.875</v>
      </c>
      <c r="V482" s="157">
        <v>3.875</v>
      </c>
      <c r="W482" s="157">
        <v>4</v>
      </c>
      <c r="X482" s="157">
        <v>4.25</v>
      </c>
      <c r="Y482" s="157">
        <v>4.5</v>
      </c>
      <c r="Z482" s="157">
        <v>4.125</v>
      </c>
      <c r="AA482" s="157">
        <v>3.25</v>
      </c>
      <c r="AB482" s="157">
        <v>4.0250000000000004</v>
      </c>
      <c r="AC482" s="157">
        <v>3.75</v>
      </c>
      <c r="AD482" s="157">
        <v>4.125</v>
      </c>
      <c r="AE482" s="157">
        <v>4</v>
      </c>
      <c r="AF482" s="157">
        <v>3.5</v>
      </c>
      <c r="AG482" s="157">
        <v>3.375</v>
      </c>
      <c r="AH482" s="157">
        <v>3.75</v>
      </c>
      <c r="AI482" s="157">
        <v>3.375</v>
      </c>
      <c r="AJ482" s="167">
        <f t="shared" si="154"/>
        <v>3.9333333333333336</v>
      </c>
      <c r="AK482" s="167">
        <v>14.201813031227349</v>
      </c>
      <c r="AL482" s="167">
        <f t="shared" si="153"/>
        <v>-0.10694444444444429</v>
      </c>
    </row>
    <row r="483" spans="1:38" x14ac:dyDescent="0.3">
      <c r="A483" s="151">
        <v>2018</v>
      </c>
      <c r="B483" s="152" t="s">
        <v>109</v>
      </c>
      <c r="C483" s="154" t="s">
        <v>99</v>
      </c>
      <c r="D483" s="154" t="s">
        <v>99</v>
      </c>
      <c r="E483" s="154" t="s">
        <v>99</v>
      </c>
      <c r="F483" s="154" t="s">
        <v>99</v>
      </c>
      <c r="G483" s="154" t="s">
        <v>99</v>
      </c>
      <c r="H483" s="154" t="s">
        <v>99</v>
      </c>
      <c r="I483" s="154" t="s">
        <v>99</v>
      </c>
      <c r="J483" s="154" t="s">
        <v>99</v>
      </c>
      <c r="K483" s="154" t="s">
        <v>99</v>
      </c>
      <c r="L483" s="154" t="s">
        <v>99</v>
      </c>
      <c r="M483" s="154" t="s">
        <v>99</v>
      </c>
      <c r="N483" s="154" t="s">
        <v>107</v>
      </c>
      <c r="O483" s="173">
        <v>3.8461538461538463</v>
      </c>
      <c r="P483" s="157">
        <v>3.6923076923076925</v>
      </c>
      <c r="Q483" s="157">
        <v>4.0769230769230766</v>
      </c>
      <c r="R483" s="157">
        <v>3.8717948717948718</v>
      </c>
      <c r="S483" s="157">
        <v>4.115384615384615</v>
      </c>
      <c r="T483" s="157">
        <v>3.5</v>
      </c>
      <c r="U483" s="157">
        <v>3.7692307692307692</v>
      </c>
      <c r="V483" s="157">
        <v>3.7948717948717947</v>
      </c>
      <c r="W483" s="157">
        <v>4.0384615384615383</v>
      </c>
      <c r="X483" s="157">
        <v>4.1538461538461542</v>
      </c>
      <c r="Y483" s="157">
        <v>4.4615384615384617</v>
      </c>
      <c r="Z483" s="157">
        <v>3.8846153846153846</v>
      </c>
      <c r="AA483" s="157">
        <v>3.2692307692307692</v>
      </c>
      <c r="AB483" s="157">
        <v>3.9615384615384621</v>
      </c>
      <c r="AC483" s="157">
        <v>3.5769230769230771</v>
      </c>
      <c r="AD483" s="157">
        <v>3.9230769230769229</v>
      </c>
      <c r="AE483" s="157">
        <v>4.115384615384615</v>
      </c>
      <c r="AF483" s="157">
        <v>3.6923076923076925</v>
      </c>
      <c r="AG483" s="157">
        <v>3.1538461538461537</v>
      </c>
      <c r="AH483" s="157">
        <v>3.6923076923076925</v>
      </c>
      <c r="AI483" s="157">
        <v>3.6923076923076925</v>
      </c>
      <c r="AJ483" s="167">
        <f t="shared" si="154"/>
        <v>3.8301282051282053</v>
      </c>
      <c r="AK483" s="167">
        <v>14.172674427753702</v>
      </c>
      <c r="AL483" s="167">
        <f t="shared" si="153"/>
        <v>-6.2649572649572161E-2</v>
      </c>
    </row>
    <row r="484" spans="1:38" x14ac:dyDescent="0.3">
      <c r="A484" s="175">
        <v>2018</v>
      </c>
      <c r="B484" s="176" t="s">
        <v>11</v>
      </c>
      <c r="C484" s="177" t="s">
        <v>99</v>
      </c>
      <c r="D484" s="177" t="s">
        <v>99</v>
      </c>
      <c r="E484" s="177" t="s">
        <v>99</v>
      </c>
      <c r="F484" s="177" t="s">
        <v>99</v>
      </c>
      <c r="G484" s="177" t="s">
        <v>99</v>
      </c>
      <c r="H484" s="177" t="s">
        <v>99</v>
      </c>
      <c r="I484" s="177" t="s">
        <v>99</v>
      </c>
      <c r="J484" s="177" t="s">
        <v>99</v>
      </c>
      <c r="K484" s="177" t="s">
        <v>99</v>
      </c>
      <c r="L484" s="177" t="s">
        <v>99</v>
      </c>
      <c r="M484" s="177" t="s">
        <v>99</v>
      </c>
      <c r="N484" s="177" t="s">
        <v>228</v>
      </c>
      <c r="O484" s="158">
        <f>AVERAGE(O452,O457,O466,O471,O475)</f>
        <v>3.7</v>
      </c>
      <c r="P484" s="158">
        <f t="shared" ref="P484:AL484" si="160">AVERAGE(P452,P457,P466,P471,P475)</f>
        <v>3.6</v>
      </c>
      <c r="Q484" s="158">
        <f t="shared" si="160"/>
        <v>4</v>
      </c>
      <c r="R484" s="158">
        <f t="shared" si="160"/>
        <v>3.7666666666666666</v>
      </c>
      <c r="S484" s="158">
        <f t="shared" si="160"/>
        <v>3.9</v>
      </c>
      <c r="T484" s="158">
        <f t="shared" si="160"/>
        <v>3.3</v>
      </c>
      <c r="U484" s="158">
        <f t="shared" si="160"/>
        <v>3.9</v>
      </c>
      <c r="V484" s="158">
        <f t="shared" si="160"/>
        <v>3.7</v>
      </c>
      <c r="W484" s="158">
        <f t="shared" si="160"/>
        <v>3.7</v>
      </c>
      <c r="X484" s="158">
        <f t="shared" si="160"/>
        <v>3.8</v>
      </c>
      <c r="Y484" s="158">
        <f t="shared" si="160"/>
        <v>4.0999999999999996</v>
      </c>
      <c r="Z484" s="158">
        <f t="shared" si="160"/>
        <v>3.9</v>
      </c>
      <c r="AA484" s="158">
        <f t="shared" si="160"/>
        <v>2.9</v>
      </c>
      <c r="AB484" s="158">
        <f t="shared" si="160"/>
        <v>3.6800000000000006</v>
      </c>
      <c r="AC484" s="158">
        <f t="shared" si="160"/>
        <v>3.2</v>
      </c>
      <c r="AD484" s="158">
        <f t="shared" si="160"/>
        <v>4.0999999999999996</v>
      </c>
      <c r="AE484" s="158">
        <f t="shared" si="160"/>
        <v>3.8</v>
      </c>
      <c r="AF484" s="158">
        <f t="shared" si="160"/>
        <v>3.2</v>
      </c>
      <c r="AG484" s="158">
        <f t="shared" si="160"/>
        <v>2.9</v>
      </c>
      <c r="AH484" s="158">
        <f t="shared" si="160"/>
        <v>3.44</v>
      </c>
      <c r="AI484" s="158">
        <f t="shared" si="160"/>
        <v>3.4</v>
      </c>
      <c r="AJ484" s="158">
        <f t="shared" si="160"/>
        <v>3.6466666666666669</v>
      </c>
      <c r="AK484" s="158">
        <f t="shared" si="160"/>
        <v>12.526863567603858</v>
      </c>
      <c r="AL484" s="158">
        <f t="shared" si="160"/>
        <v>-5.500000000000007E-2</v>
      </c>
    </row>
    <row r="485" spans="1:38" x14ac:dyDescent="0.3">
      <c r="A485" s="175">
        <v>2018</v>
      </c>
      <c r="B485" s="176" t="s">
        <v>12</v>
      </c>
      <c r="C485" s="177" t="s">
        <v>99</v>
      </c>
      <c r="D485" s="177" t="s">
        <v>99</v>
      </c>
      <c r="E485" s="177" t="s">
        <v>99</v>
      </c>
      <c r="F485" s="177" t="s">
        <v>99</v>
      </c>
      <c r="G485" s="177" t="s">
        <v>99</v>
      </c>
      <c r="H485" s="177" t="s">
        <v>99</v>
      </c>
      <c r="I485" s="177" t="s">
        <v>99</v>
      </c>
      <c r="J485" s="177" t="s">
        <v>99</v>
      </c>
      <c r="K485" s="177" t="s">
        <v>99</v>
      </c>
      <c r="L485" s="177" t="s">
        <v>99</v>
      </c>
      <c r="M485" s="177" t="s">
        <v>99</v>
      </c>
      <c r="N485" s="177" t="s">
        <v>229</v>
      </c>
      <c r="O485" s="158">
        <f>O462</f>
        <v>4</v>
      </c>
      <c r="P485" s="158">
        <f t="shared" ref="P485:AL485" si="161">P462</f>
        <v>3.5</v>
      </c>
      <c r="Q485" s="158">
        <f t="shared" si="161"/>
        <v>3.5</v>
      </c>
      <c r="R485" s="158">
        <f t="shared" si="161"/>
        <v>3.6666666666666665</v>
      </c>
      <c r="S485" s="158">
        <f t="shared" si="161"/>
        <v>4.5</v>
      </c>
      <c r="T485" s="158">
        <f t="shared" si="161"/>
        <v>3.5</v>
      </c>
      <c r="U485" s="158">
        <f t="shared" si="161"/>
        <v>4</v>
      </c>
      <c r="V485" s="158">
        <f t="shared" si="161"/>
        <v>4</v>
      </c>
      <c r="W485" s="158">
        <f t="shared" si="161"/>
        <v>4.5</v>
      </c>
      <c r="X485" s="158">
        <f t="shared" si="161"/>
        <v>4</v>
      </c>
      <c r="Y485" s="158">
        <f t="shared" si="161"/>
        <v>5</v>
      </c>
      <c r="Z485" s="158">
        <f t="shared" si="161"/>
        <v>4.5</v>
      </c>
      <c r="AA485" s="158">
        <f t="shared" si="161"/>
        <v>3</v>
      </c>
      <c r="AB485" s="158">
        <f t="shared" si="161"/>
        <v>4.2</v>
      </c>
      <c r="AC485" s="158">
        <f t="shared" si="161"/>
        <v>4</v>
      </c>
      <c r="AD485" s="158">
        <f t="shared" si="161"/>
        <v>3.5</v>
      </c>
      <c r="AE485" s="158">
        <f t="shared" si="161"/>
        <v>4.5</v>
      </c>
      <c r="AF485" s="158">
        <f t="shared" si="161"/>
        <v>4</v>
      </c>
      <c r="AG485" s="158">
        <f t="shared" si="161"/>
        <v>3.5</v>
      </c>
      <c r="AH485" s="158">
        <f t="shared" si="161"/>
        <v>3.9</v>
      </c>
      <c r="AI485" s="158">
        <f t="shared" si="161"/>
        <v>3</v>
      </c>
      <c r="AJ485" s="158">
        <f t="shared" si="161"/>
        <v>3.9416666666666669</v>
      </c>
      <c r="AK485" s="158">
        <f t="shared" si="161"/>
        <v>14.198622915193216</v>
      </c>
      <c r="AL485" s="158">
        <f t="shared" si="161"/>
        <v>0.20833333333333304</v>
      </c>
    </row>
    <row r="486" spans="1:38" x14ac:dyDescent="0.3">
      <c r="A486" s="175">
        <v>2018</v>
      </c>
      <c r="B486" s="176" t="s">
        <v>13</v>
      </c>
      <c r="C486" s="177" t="s">
        <v>99</v>
      </c>
      <c r="D486" s="177" t="s">
        <v>99</v>
      </c>
      <c r="E486" s="177" t="s">
        <v>99</v>
      </c>
      <c r="F486" s="177" t="s">
        <v>99</v>
      </c>
      <c r="G486" s="177" t="s">
        <v>99</v>
      </c>
      <c r="H486" s="177" t="s">
        <v>99</v>
      </c>
      <c r="I486" s="177" t="s">
        <v>99</v>
      </c>
      <c r="J486" s="177" t="s">
        <v>99</v>
      </c>
      <c r="K486" s="177" t="s">
        <v>99</v>
      </c>
      <c r="L486" s="177" t="s">
        <v>99</v>
      </c>
      <c r="M486" s="177" t="s">
        <v>99</v>
      </c>
      <c r="N486" s="177" t="s">
        <v>230</v>
      </c>
      <c r="O486" s="158">
        <f>AVERAGE(O456,O460,O461,O464,O467,O468,O469,O470,O473,O474,O476)</f>
        <v>3.3181818181818183</v>
      </c>
      <c r="P486" s="158">
        <f t="shared" ref="P486:AL486" si="162">AVERAGE(P456,P460,P461,P464,P467,P468,P469,P470,P473,P474,P476)</f>
        <v>3</v>
      </c>
      <c r="Q486" s="158">
        <f t="shared" si="162"/>
        <v>2.9090909090909092</v>
      </c>
      <c r="R486" s="158">
        <f t="shared" si="162"/>
        <v>3.0757575757575761</v>
      </c>
      <c r="S486" s="158">
        <f t="shared" si="162"/>
        <v>3.7727272727272729</v>
      </c>
      <c r="T486" s="158">
        <f t="shared" si="162"/>
        <v>3</v>
      </c>
      <c r="U486" s="158">
        <f t="shared" si="162"/>
        <v>2.6363636363636362</v>
      </c>
      <c r="V486" s="158">
        <f t="shared" si="162"/>
        <v>3.1363636363636362</v>
      </c>
      <c r="W486" s="158">
        <f t="shared" si="162"/>
        <v>2.9090909090909092</v>
      </c>
      <c r="X486" s="158">
        <f t="shared" si="162"/>
        <v>3.0909090909090908</v>
      </c>
      <c r="Y486" s="158">
        <f t="shared" si="162"/>
        <v>3.5</v>
      </c>
      <c r="Z486" s="158">
        <f t="shared" si="162"/>
        <v>3.0909090909090908</v>
      </c>
      <c r="AA486" s="158">
        <f t="shared" si="162"/>
        <v>2.6818181818181817</v>
      </c>
      <c r="AB486" s="158">
        <f t="shared" si="162"/>
        <v>3.0545454545454547</v>
      </c>
      <c r="AC486" s="158">
        <f t="shared" si="162"/>
        <v>3.3636363636363638</v>
      </c>
      <c r="AD486" s="158">
        <f t="shared" si="162"/>
        <v>3.2272727272727271</v>
      </c>
      <c r="AE486" s="158">
        <f t="shared" si="162"/>
        <v>3.2727272727272729</v>
      </c>
      <c r="AF486" s="158">
        <f t="shared" si="162"/>
        <v>2.8181818181818183</v>
      </c>
      <c r="AG486" s="158">
        <f t="shared" si="162"/>
        <v>2.7727272727272729</v>
      </c>
      <c r="AH486" s="158">
        <f t="shared" si="162"/>
        <v>3.0909090909090908</v>
      </c>
      <c r="AI486" s="158">
        <f t="shared" si="162"/>
        <v>3.8181818181818183</v>
      </c>
      <c r="AJ486" s="158">
        <f t="shared" si="162"/>
        <v>3.0893939393939394</v>
      </c>
      <c r="AK486" s="158">
        <f t="shared" si="162"/>
        <v>10.206256052782722</v>
      </c>
      <c r="AL486" s="158">
        <f t="shared" si="162"/>
        <v>-2.8787878787878807E-2</v>
      </c>
    </row>
    <row r="487" spans="1:38" x14ac:dyDescent="0.3">
      <c r="A487" s="175">
        <v>2018</v>
      </c>
      <c r="B487" s="176" t="s">
        <v>14</v>
      </c>
      <c r="C487" s="177" t="s">
        <v>99</v>
      </c>
      <c r="D487" s="177" t="s">
        <v>99</v>
      </c>
      <c r="E487" s="177" t="s">
        <v>99</v>
      </c>
      <c r="F487" s="177" t="s">
        <v>99</v>
      </c>
      <c r="G487" s="177" t="s">
        <v>99</v>
      </c>
      <c r="H487" s="177" t="s">
        <v>99</v>
      </c>
      <c r="I487" s="177" t="s">
        <v>99</v>
      </c>
      <c r="J487" s="177" t="s">
        <v>99</v>
      </c>
      <c r="K487" s="177" t="s">
        <v>99</v>
      </c>
      <c r="L487" s="177" t="s">
        <v>99</v>
      </c>
      <c r="M487" s="177" t="s">
        <v>99</v>
      </c>
      <c r="N487" s="177" t="s">
        <v>231</v>
      </c>
      <c r="O487" s="158">
        <f>AVERAGE(O453,O454,O459,O465)</f>
        <v>4.125</v>
      </c>
      <c r="P487" s="158">
        <f t="shared" ref="P487:AL487" si="163">AVERAGE(P453,P454,P459,P465)</f>
        <v>3.75</v>
      </c>
      <c r="Q487" s="158">
        <f t="shared" si="163"/>
        <v>4.25</v>
      </c>
      <c r="R487" s="158">
        <f t="shared" si="163"/>
        <v>4.041666666666667</v>
      </c>
      <c r="S487" s="158">
        <f t="shared" si="163"/>
        <v>4.125</v>
      </c>
      <c r="T487" s="158">
        <f t="shared" si="163"/>
        <v>3.75</v>
      </c>
      <c r="U487" s="158">
        <f t="shared" si="163"/>
        <v>3.75</v>
      </c>
      <c r="V487" s="158">
        <f t="shared" si="163"/>
        <v>3.875</v>
      </c>
      <c r="W487" s="158">
        <f t="shared" si="163"/>
        <v>4.25</v>
      </c>
      <c r="X487" s="158">
        <f t="shared" si="163"/>
        <v>4.625</v>
      </c>
      <c r="Y487" s="158">
        <f t="shared" si="163"/>
        <v>4.875</v>
      </c>
      <c r="Z487" s="158">
        <f t="shared" si="163"/>
        <v>4.125</v>
      </c>
      <c r="AA487" s="158">
        <f t="shared" si="163"/>
        <v>4</v>
      </c>
      <c r="AB487" s="158">
        <f t="shared" si="163"/>
        <v>4.375</v>
      </c>
      <c r="AC487" s="158">
        <f t="shared" si="163"/>
        <v>4</v>
      </c>
      <c r="AD487" s="158">
        <f t="shared" si="163"/>
        <v>3.875</v>
      </c>
      <c r="AE487" s="158">
        <f t="shared" si="163"/>
        <v>4.75</v>
      </c>
      <c r="AF487" s="158">
        <f t="shared" si="163"/>
        <v>4.25</v>
      </c>
      <c r="AG487" s="158">
        <f t="shared" si="163"/>
        <v>3.5</v>
      </c>
      <c r="AH487" s="158">
        <f t="shared" si="163"/>
        <v>4.0750000000000002</v>
      </c>
      <c r="AI487" s="158">
        <f t="shared" si="163"/>
        <v>4.25</v>
      </c>
      <c r="AJ487" s="158">
        <f t="shared" si="163"/>
        <v>4.0916666666666668</v>
      </c>
      <c r="AK487" s="158">
        <f t="shared" si="163"/>
        <v>16.835524959032099</v>
      </c>
      <c r="AL487" s="158">
        <f t="shared" si="163"/>
        <v>-2.083333333333437E-3</v>
      </c>
    </row>
    <row r="488" spans="1:38" x14ac:dyDescent="0.3">
      <c r="A488" s="175">
        <v>2018</v>
      </c>
      <c r="B488" s="176" t="s">
        <v>15</v>
      </c>
      <c r="C488" s="177" t="s">
        <v>99</v>
      </c>
      <c r="D488" s="177" t="s">
        <v>99</v>
      </c>
      <c r="E488" s="177" t="s">
        <v>99</v>
      </c>
      <c r="F488" s="177" t="s">
        <v>99</v>
      </c>
      <c r="G488" s="177" t="s">
        <v>99</v>
      </c>
      <c r="H488" s="177" t="s">
        <v>99</v>
      </c>
      <c r="I488" s="177" t="s">
        <v>99</v>
      </c>
      <c r="J488" s="177" t="s">
        <v>99</v>
      </c>
      <c r="K488" s="177" t="s">
        <v>99</v>
      </c>
      <c r="L488" s="177" t="s">
        <v>99</v>
      </c>
      <c r="M488" s="177" t="s">
        <v>99</v>
      </c>
      <c r="N488" s="177" t="s">
        <v>232</v>
      </c>
      <c r="O488" s="158">
        <f>AVERAGE(O455,O458,O463,O472)</f>
        <v>3.625</v>
      </c>
      <c r="P488" s="158">
        <f t="shared" ref="P488:AL488" si="164">AVERAGE(P455,P458,P463,P472)</f>
        <v>3.75</v>
      </c>
      <c r="Q488" s="158">
        <f t="shared" si="164"/>
        <v>4</v>
      </c>
      <c r="R488" s="158">
        <f t="shared" si="164"/>
        <v>3.7916666666666665</v>
      </c>
      <c r="S488" s="158">
        <f t="shared" si="164"/>
        <v>4.375</v>
      </c>
      <c r="T488" s="158">
        <f t="shared" si="164"/>
        <v>3.375</v>
      </c>
      <c r="U488" s="158">
        <f t="shared" si="164"/>
        <v>3.25</v>
      </c>
      <c r="V488" s="158">
        <f t="shared" si="164"/>
        <v>3.666666666666667</v>
      </c>
      <c r="W488" s="158">
        <f t="shared" si="164"/>
        <v>4</v>
      </c>
      <c r="X488" s="158">
        <f t="shared" si="164"/>
        <v>4</v>
      </c>
      <c r="Y488" s="158">
        <f t="shared" si="164"/>
        <v>4.125</v>
      </c>
      <c r="Z488" s="158">
        <f t="shared" si="164"/>
        <v>3.375</v>
      </c>
      <c r="AA488" s="158">
        <f t="shared" si="164"/>
        <v>2.875</v>
      </c>
      <c r="AB488" s="158">
        <f t="shared" si="164"/>
        <v>3.6749999999999998</v>
      </c>
      <c r="AC488" s="158">
        <f t="shared" si="164"/>
        <v>3.25</v>
      </c>
      <c r="AD488" s="158">
        <f t="shared" si="164"/>
        <v>3.75</v>
      </c>
      <c r="AE488" s="158">
        <f t="shared" si="164"/>
        <v>3.625</v>
      </c>
      <c r="AF488" s="158">
        <f t="shared" si="164"/>
        <v>3.5</v>
      </c>
      <c r="AG488" s="158">
        <f t="shared" si="164"/>
        <v>3</v>
      </c>
      <c r="AH488" s="158">
        <f t="shared" si="164"/>
        <v>3.4249999999999998</v>
      </c>
      <c r="AI488" s="158">
        <f t="shared" si="164"/>
        <v>3.75</v>
      </c>
      <c r="AJ488" s="158">
        <f t="shared" si="164"/>
        <v>3.6395833333333334</v>
      </c>
      <c r="AK488" s="158">
        <f t="shared" si="164"/>
        <v>12.771415990453143</v>
      </c>
      <c r="AL488" s="158">
        <f t="shared" si="164"/>
        <v>-4.9999999999999933E-2</v>
      </c>
    </row>
    <row r="489" spans="1:38" x14ac:dyDescent="0.3">
      <c r="A489" s="117">
        <v>2020</v>
      </c>
      <c r="B489" s="169" t="s">
        <v>111</v>
      </c>
      <c r="C489" s="107" t="s">
        <v>67</v>
      </c>
      <c r="D489" s="107" t="s">
        <v>67</v>
      </c>
      <c r="E489" s="107" t="s">
        <v>67</v>
      </c>
      <c r="F489" s="107" t="s">
        <v>67</v>
      </c>
      <c r="G489" s="107" t="s">
        <v>67</v>
      </c>
      <c r="H489" s="107" t="s">
        <v>67</v>
      </c>
      <c r="I489" s="107" t="s">
        <v>67</v>
      </c>
      <c r="J489" s="107" t="s">
        <v>67</v>
      </c>
      <c r="K489" s="107" t="s">
        <v>67</v>
      </c>
      <c r="L489" s="107" t="s">
        <v>67</v>
      </c>
      <c r="M489" s="113" t="s">
        <v>67</v>
      </c>
      <c r="N489" s="107" t="s">
        <v>11</v>
      </c>
      <c r="O489" s="171">
        <v>3.5</v>
      </c>
      <c r="P489" s="139">
        <v>3</v>
      </c>
      <c r="Q489" s="139">
        <v>3</v>
      </c>
      <c r="R489" s="139">
        <v>3.1666666666666665</v>
      </c>
      <c r="S489" s="139">
        <v>3.5</v>
      </c>
      <c r="T489" s="139">
        <v>2</v>
      </c>
      <c r="U489" s="139">
        <v>3</v>
      </c>
      <c r="V489" s="139">
        <v>2.8333333333333335</v>
      </c>
      <c r="W489" s="139">
        <v>2.5</v>
      </c>
      <c r="X489" s="139">
        <v>3.5</v>
      </c>
      <c r="Y489" s="139">
        <v>3</v>
      </c>
      <c r="Z489" s="139">
        <v>2.5</v>
      </c>
      <c r="AA489" s="139">
        <v>3</v>
      </c>
      <c r="AB489" s="139">
        <v>2.9</v>
      </c>
      <c r="AC489" s="139">
        <v>1.5</v>
      </c>
      <c r="AD489" s="139">
        <v>4</v>
      </c>
      <c r="AE489" s="139">
        <v>4</v>
      </c>
      <c r="AF489" s="139">
        <v>2.5</v>
      </c>
      <c r="AG489" s="139">
        <v>2</v>
      </c>
      <c r="AH489" s="139">
        <v>2.8</v>
      </c>
      <c r="AI489" s="139">
        <v>3</v>
      </c>
      <c r="AJ489" s="140">
        <f>AVERAGE(R489,V489,AB489,AH489)</f>
        <v>2.9249999999999998</v>
      </c>
      <c r="AK489" s="140">
        <v>8.3345572501236145</v>
      </c>
      <c r="AL489" s="139">
        <f>AJ489-(_xlfn.XLOOKUP($B489,$B$452:$B$483,$AJ$452:$AJ$483,"",0))</f>
        <v>0.14166666666666661</v>
      </c>
    </row>
    <row r="490" spans="1:38" x14ac:dyDescent="0.3">
      <c r="A490" s="117">
        <v>2020</v>
      </c>
      <c r="B490" s="169" t="s">
        <v>65</v>
      </c>
      <c r="C490" s="107" t="s">
        <v>59</v>
      </c>
      <c r="D490" s="107" t="s">
        <v>59</v>
      </c>
      <c r="E490" s="107" t="s">
        <v>59</v>
      </c>
      <c r="F490" s="107" t="s">
        <v>59</v>
      </c>
      <c r="G490" s="107" t="s">
        <v>60</v>
      </c>
      <c r="H490" s="107" t="s">
        <v>60</v>
      </c>
      <c r="I490" s="107" t="s">
        <v>60</v>
      </c>
      <c r="J490" s="107" t="s">
        <v>60</v>
      </c>
      <c r="K490" s="107" t="s">
        <v>60</v>
      </c>
      <c r="L490" s="107" t="s">
        <v>60</v>
      </c>
      <c r="M490" s="113" t="s">
        <v>60</v>
      </c>
      <c r="N490" s="107" t="s">
        <v>14</v>
      </c>
      <c r="O490" s="171">
        <v>5</v>
      </c>
      <c r="P490" s="139">
        <v>4.5</v>
      </c>
      <c r="Q490" s="139">
        <v>5.5</v>
      </c>
      <c r="R490" s="139">
        <v>5</v>
      </c>
      <c r="S490" s="139">
        <v>4</v>
      </c>
      <c r="T490" s="139">
        <v>4</v>
      </c>
      <c r="U490" s="139">
        <v>3</v>
      </c>
      <c r="V490" s="139">
        <v>3.6666666666666665</v>
      </c>
      <c r="W490" s="139">
        <v>4.5</v>
      </c>
      <c r="X490" s="139">
        <v>4.5</v>
      </c>
      <c r="Y490" s="139">
        <v>4.5</v>
      </c>
      <c r="Z490" s="139">
        <v>4</v>
      </c>
      <c r="AA490" s="139">
        <v>4</v>
      </c>
      <c r="AB490" s="139">
        <v>4.3</v>
      </c>
      <c r="AC490" s="139">
        <v>4</v>
      </c>
      <c r="AD490" s="139">
        <v>4</v>
      </c>
      <c r="AE490" s="139">
        <v>4</v>
      </c>
      <c r="AF490" s="139">
        <v>4</v>
      </c>
      <c r="AG490" s="139">
        <v>3.5</v>
      </c>
      <c r="AH490" s="139">
        <v>3.9</v>
      </c>
      <c r="AI490" s="139">
        <v>4</v>
      </c>
      <c r="AJ490" s="140">
        <f t="shared" ref="AJ490:AJ520" si="165">AVERAGE(R490,V490,AB490,AH490)</f>
        <v>4.2166666666666659</v>
      </c>
      <c r="AK490" s="140">
        <v>16.469392080193948</v>
      </c>
      <c r="AL490" s="139">
        <f t="shared" ref="AL490:AL520" si="166">AJ490-(_xlfn.XLOOKUP($B490,$B$452:$B$483,$AJ$452:$AJ$483,"",0))</f>
        <v>0.2166666666666659</v>
      </c>
    </row>
    <row r="491" spans="1:38" x14ac:dyDescent="0.3">
      <c r="A491" s="117">
        <v>2020</v>
      </c>
      <c r="B491" s="169" t="s">
        <v>66</v>
      </c>
      <c r="C491" s="107" t="s">
        <v>67</v>
      </c>
      <c r="D491" s="107" t="s">
        <v>67</v>
      </c>
      <c r="E491" s="107" t="s">
        <v>67</v>
      </c>
      <c r="F491" s="107" t="s">
        <v>67</v>
      </c>
      <c r="G491" s="107" t="s">
        <v>67</v>
      </c>
      <c r="H491" s="107" t="s">
        <v>67</v>
      </c>
      <c r="I491" s="107" t="s">
        <v>67</v>
      </c>
      <c r="J491" s="107" t="s">
        <v>67</v>
      </c>
      <c r="K491" s="107" t="s">
        <v>67</v>
      </c>
      <c r="L491" s="107" t="s">
        <v>67</v>
      </c>
      <c r="M491" s="113" t="s">
        <v>67</v>
      </c>
      <c r="N491" s="107" t="s">
        <v>14</v>
      </c>
      <c r="O491" s="171">
        <v>4.5</v>
      </c>
      <c r="P491" s="139">
        <v>4.5</v>
      </c>
      <c r="Q491" s="139">
        <v>4.5</v>
      </c>
      <c r="R491" s="139">
        <v>4.5</v>
      </c>
      <c r="S491" s="139">
        <v>4.5</v>
      </c>
      <c r="T491" s="139">
        <v>4</v>
      </c>
      <c r="U491" s="139">
        <v>4</v>
      </c>
      <c r="V491" s="139">
        <v>4.166666666666667</v>
      </c>
      <c r="W491" s="139">
        <v>4.5</v>
      </c>
      <c r="X491" s="139">
        <v>5</v>
      </c>
      <c r="Y491" s="139">
        <v>5.5</v>
      </c>
      <c r="Z491" s="139">
        <v>4.5</v>
      </c>
      <c r="AA491" s="139">
        <v>5</v>
      </c>
      <c r="AB491" s="139">
        <v>4.9000000000000004</v>
      </c>
      <c r="AC491" s="139">
        <v>5</v>
      </c>
      <c r="AD491" s="139">
        <v>4.5</v>
      </c>
      <c r="AE491" s="139">
        <v>5</v>
      </c>
      <c r="AF491" s="139">
        <v>5.5</v>
      </c>
      <c r="AG491" s="139">
        <v>5</v>
      </c>
      <c r="AH491" s="139">
        <v>5</v>
      </c>
      <c r="AI491" s="139">
        <v>4</v>
      </c>
      <c r="AJ491" s="140">
        <f t="shared" si="165"/>
        <v>4.6416666666666675</v>
      </c>
      <c r="AK491" s="140">
        <v>21.793868774231591</v>
      </c>
      <c r="AL491" s="139">
        <f t="shared" si="166"/>
        <v>0.10833333333333428</v>
      </c>
    </row>
    <row r="492" spans="1:38" x14ac:dyDescent="0.3">
      <c r="A492" s="117">
        <v>2020</v>
      </c>
      <c r="B492" s="169" t="s">
        <v>68</v>
      </c>
      <c r="C492" s="107" t="s">
        <v>67</v>
      </c>
      <c r="D492" s="107" t="s">
        <v>67</v>
      </c>
      <c r="E492" s="107" t="s">
        <v>67</v>
      </c>
      <c r="F492" s="107" t="s">
        <v>67</v>
      </c>
      <c r="G492" s="107" t="s">
        <v>67</v>
      </c>
      <c r="H492" s="107" t="s">
        <v>67</v>
      </c>
      <c r="I492" s="107" t="s">
        <v>67</v>
      </c>
      <c r="J492" s="107" t="s">
        <v>67</v>
      </c>
      <c r="K492" s="107" t="s">
        <v>67</v>
      </c>
      <c r="L492" s="107" t="s">
        <v>67</v>
      </c>
      <c r="M492" s="113" t="s">
        <v>67</v>
      </c>
      <c r="N492" s="107" t="s">
        <v>15</v>
      </c>
      <c r="O492" s="171">
        <v>4.5</v>
      </c>
      <c r="P492" s="139">
        <v>4.5</v>
      </c>
      <c r="Q492" s="139">
        <v>5</v>
      </c>
      <c r="R492" s="139">
        <v>4.666666666666667</v>
      </c>
      <c r="S492" s="139">
        <v>5</v>
      </c>
      <c r="T492" s="139">
        <v>4</v>
      </c>
      <c r="U492" s="139">
        <v>4</v>
      </c>
      <c r="V492" s="139">
        <v>4.333333333333333</v>
      </c>
      <c r="W492" s="139">
        <v>4.5</v>
      </c>
      <c r="X492" s="139">
        <v>4</v>
      </c>
      <c r="Y492" s="139">
        <v>4.5</v>
      </c>
      <c r="Z492" s="139">
        <v>4</v>
      </c>
      <c r="AA492" s="139">
        <v>3.5</v>
      </c>
      <c r="AB492" s="139">
        <v>4.0999999999999996</v>
      </c>
      <c r="AC492" s="139">
        <v>3.5</v>
      </c>
      <c r="AD492" s="139">
        <v>4.5</v>
      </c>
      <c r="AE492" s="139">
        <v>4</v>
      </c>
      <c r="AF492" s="139">
        <v>4</v>
      </c>
      <c r="AG492" s="139">
        <v>3</v>
      </c>
      <c r="AH492" s="139">
        <v>3.8</v>
      </c>
      <c r="AI492" s="139">
        <v>3</v>
      </c>
      <c r="AJ492" s="140">
        <f t="shared" si="165"/>
        <v>4.2249999999999996</v>
      </c>
      <c r="AK492" s="140">
        <v>14.826034339658358</v>
      </c>
      <c r="AL492" s="139">
        <f t="shared" si="166"/>
        <v>0.1083333333333325</v>
      </c>
    </row>
    <row r="493" spans="1:38" x14ac:dyDescent="0.3">
      <c r="A493" s="117">
        <v>2020</v>
      </c>
      <c r="B493" s="169" t="s">
        <v>76</v>
      </c>
      <c r="C493" s="107" t="s">
        <v>67</v>
      </c>
      <c r="D493" s="107" t="s">
        <v>67</v>
      </c>
      <c r="E493" s="107" t="s">
        <v>67</v>
      </c>
      <c r="F493" s="107" t="s">
        <v>67</v>
      </c>
      <c r="G493" s="107" t="s">
        <v>67</v>
      </c>
      <c r="H493" s="107" t="s">
        <v>67</v>
      </c>
      <c r="I493" s="107" t="s">
        <v>67</v>
      </c>
      <c r="J493" s="107" t="s">
        <v>67</v>
      </c>
      <c r="K493" s="107" t="s">
        <v>67</v>
      </c>
      <c r="L493" s="107" t="s">
        <v>67</v>
      </c>
      <c r="M493" s="113" t="s">
        <v>67</v>
      </c>
      <c r="N493" s="107" t="s">
        <v>13</v>
      </c>
      <c r="O493" s="171">
        <v>4</v>
      </c>
      <c r="P493" s="139">
        <v>3</v>
      </c>
      <c r="Q493" s="139">
        <v>2.5</v>
      </c>
      <c r="R493" s="139">
        <v>3.1666666666666665</v>
      </c>
      <c r="S493" s="139">
        <v>3.5</v>
      </c>
      <c r="T493" s="139">
        <v>2.5</v>
      </c>
      <c r="U493" s="139">
        <v>2</v>
      </c>
      <c r="V493" s="139">
        <v>2.6666666666666665</v>
      </c>
      <c r="W493" s="139">
        <v>3</v>
      </c>
      <c r="X493" s="139">
        <v>3</v>
      </c>
      <c r="Y493" s="139">
        <v>4</v>
      </c>
      <c r="Z493" s="139">
        <v>3.5</v>
      </c>
      <c r="AA493" s="139">
        <v>3.5</v>
      </c>
      <c r="AB493" s="139">
        <v>3.4</v>
      </c>
      <c r="AC493" s="139">
        <v>4</v>
      </c>
      <c r="AD493" s="139">
        <v>2.5</v>
      </c>
      <c r="AE493" s="139">
        <v>3.5</v>
      </c>
      <c r="AF493" s="139">
        <v>3</v>
      </c>
      <c r="AG493" s="139">
        <v>2.5</v>
      </c>
      <c r="AH493" s="139">
        <v>3.1</v>
      </c>
      <c r="AI493" s="139">
        <v>4.5</v>
      </c>
      <c r="AJ493" s="140">
        <f t="shared" si="165"/>
        <v>3.083333333333333</v>
      </c>
      <c r="AK493" s="140">
        <v>10.692802115562834</v>
      </c>
      <c r="AL493" s="139">
        <f t="shared" si="166"/>
        <v>0.12499999999999956</v>
      </c>
    </row>
    <row r="494" spans="1:38" x14ac:dyDescent="0.3">
      <c r="A494" s="117">
        <v>2020</v>
      </c>
      <c r="B494" s="169" t="s">
        <v>77</v>
      </c>
      <c r="C494" s="107" t="s">
        <v>67</v>
      </c>
      <c r="D494" s="107" t="s">
        <v>67</v>
      </c>
      <c r="E494" s="107" t="s">
        <v>67</v>
      </c>
      <c r="F494" s="107" t="s">
        <v>67</v>
      </c>
      <c r="G494" s="107" t="s">
        <v>67</v>
      </c>
      <c r="H494" s="107" t="s">
        <v>67</v>
      </c>
      <c r="I494" s="107" t="s">
        <v>67</v>
      </c>
      <c r="J494" s="107" t="s">
        <v>67</v>
      </c>
      <c r="K494" s="107" t="s">
        <v>67</v>
      </c>
      <c r="L494" s="107" t="s">
        <v>67</v>
      </c>
      <c r="M494" s="113" t="s">
        <v>67</v>
      </c>
      <c r="N494" s="107" t="s">
        <v>11</v>
      </c>
      <c r="O494" s="171">
        <v>4</v>
      </c>
      <c r="P494" s="139">
        <v>4</v>
      </c>
      <c r="Q494" s="139">
        <v>4</v>
      </c>
      <c r="R494" s="139">
        <v>4</v>
      </c>
      <c r="S494" s="139">
        <v>5</v>
      </c>
      <c r="T494" s="139">
        <v>3.5</v>
      </c>
      <c r="U494" s="139">
        <v>4</v>
      </c>
      <c r="V494" s="139">
        <v>4.166666666666667</v>
      </c>
      <c r="W494" s="139">
        <v>5</v>
      </c>
      <c r="X494" s="139">
        <v>4</v>
      </c>
      <c r="Y494" s="139">
        <v>5</v>
      </c>
      <c r="Z494" s="139">
        <v>4.5</v>
      </c>
      <c r="AA494" s="139">
        <v>3.5</v>
      </c>
      <c r="AB494" s="139">
        <v>4.4000000000000004</v>
      </c>
      <c r="AC494" s="139">
        <v>3.5</v>
      </c>
      <c r="AD494" s="139">
        <v>3.5</v>
      </c>
      <c r="AE494" s="139">
        <v>4</v>
      </c>
      <c r="AF494" s="139">
        <v>4</v>
      </c>
      <c r="AG494" s="139">
        <v>3.5</v>
      </c>
      <c r="AH494" s="139">
        <v>3.7</v>
      </c>
      <c r="AI494" s="139">
        <v>3.5</v>
      </c>
      <c r="AJ494" s="140">
        <f t="shared" si="165"/>
        <v>4.0666666666666673</v>
      </c>
      <c r="AK494" s="140">
        <v>14.685587522339848</v>
      </c>
      <c r="AL494" s="139">
        <f t="shared" si="166"/>
        <v>0</v>
      </c>
    </row>
    <row r="495" spans="1:38" x14ac:dyDescent="0.3">
      <c r="A495" s="117">
        <v>2020</v>
      </c>
      <c r="B495" s="112" t="s">
        <v>223</v>
      </c>
      <c r="C495" s="107" t="s">
        <v>67</v>
      </c>
      <c r="D495" s="107" t="s">
        <v>67</v>
      </c>
      <c r="E495" s="107" t="s">
        <v>67</v>
      </c>
      <c r="F495" s="107" t="s">
        <v>67</v>
      </c>
      <c r="G495" s="107" t="s">
        <v>67</v>
      </c>
      <c r="H495" s="107" t="s">
        <v>67</v>
      </c>
      <c r="I495" s="107" t="s">
        <v>67</v>
      </c>
      <c r="J495" s="107" t="s">
        <v>67</v>
      </c>
      <c r="K495" s="107" t="s">
        <v>67</v>
      </c>
      <c r="L495" s="107" t="s">
        <v>67</v>
      </c>
      <c r="M495" s="113" t="s">
        <v>67</v>
      </c>
      <c r="N495" s="107" t="s">
        <v>15</v>
      </c>
      <c r="O495" s="171">
        <v>3.5</v>
      </c>
      <c r="P495" s="139">
        <v>3</v>
      </c>
      <c r="Q495" s="139">
        <v>2.5</v>
      </c>
      <c r="R495" s="139">
        <v>3</v>
      </c>
      <c r="S495" s="139">
        <v>4.5</v>
      </c>
      <c r="T495" s="139">
        <v>3</v>
      </c>
      <c r="U495" s="139">
        <v>3.5</v>
      </c>
      <c r="V495" s="139">
        <v>3.6666666666666665</v>
      </c>
      <c r="W495" s="139">
        <v>4</v>
      </c>
      <c r="X495" s="139">
        <v>4</v>
      </c>
      <c r="Y495" s="139">
        <v>4.5</v>
      </c>
      <c r="Z495" s="139">
        <v>3.5</v>
      </c>
      <c r="AA495" s="139">
        <v>4</v>
      </c>
      <c r="AB495" s="139">
        <v>4</v>
      </c>
      <c r="AC495" s="139">
        <v>3.5</v>
      </c>
      <c r="AD495" s="139">
        <v>3.5</v>
      </c>
      <c r="AE495" s="139">
        <v>3</v>
      </c>
      <c r="AF495" s="139">
        <v>3</v>
      </c>
      <c r="AG495" s="139">
        <v>2.5</v>
      </c>
      <c r="AH495" s="139">
        <v>3.1</v>
      </c>
      <c r="AI495" s="139">
        <v>3</v>
      </c>
      <c r="AJ495" s="140">
        <f t="shared" si="165"/>
        <v>3.4416666666666664</v>
      </c>
      <c r="AK495" s="140">
        <v>10.47449993656565</v>
      </c>
      <c r="AL495" s="139">
        <f t="shared" si="166"/>
        <v>-0.31666666666666732</v>
      </c>
    </row>
    <row r="496" spans="1:38" x14ac:dyDescent="0.3">
      <c r="A496" s="117">
        <v>2020</v>
      </c>
      <c r="B496" s="169" t="s">
        <v>79</v>
      </c>
      <c r="C496" s="107" t="s">
        <v>67</v>
      </c>
      <c r="D496" s="107" t="s">
        <v>67</v>
      </c>
      <c r="E496" s="107" t="s">
        <v>67</v>
      </c>
      <c r="F496" s="107" t="s">
        <v>67</v>
      </c>
      <c r="G496" s="107" t="s">
        <v>67</v>
      </c>
      <c r="H496" s="107" t="s">
        <v>67</v>
      </c>
      <c r="I496" s="107" t="s">
        <v>67</v>
      </c>
      <c r="J496" s="107" t="s">
        <v>67</v>
      </c>
      <c r="K496" s="107" t="s">
        <v>67</v>
      </c>
      <c r="L496" s="107" t="s">
        <v>67</v>
      </c>
      <c r="M496" s="113" t="s">
        <v>67</v>
      </c>
      <c r="N496" s="107" t="s">
        <v>14</v>
      </c>
      <c r="O496" s="171">
        <v>3.5</v>
      </c>
      <c r="P496" s="139">
        <v>3.5</v>
      </c>
      <c r="Q496" s="139">
        <v>3</v>
      </c>
      <c r="R496" s="139">
        <v>3.3333333333333335</v>
      </c>
      <c r="S496" s="139">
        <v>4.5</v>
      </c>
      <c r="T496" s="139">
        <v>3.5</v>
      </c>
      <c r="U496" s="139">
        <v>4.5</v>
      </c>
      <c r="V496" s="139">
        <v>4.166666666666667</v>
      </c>
      <c r="W496" s="139">
        <v>4</v>
      </c>
      <c r="X496" s="139">
        <v>5</v>
      </c>
      <c r="Y496" s="139">
        <v>5</v>
      </c>
      <c r="Z496" s="139">
        <v>4.5</v>
      </c>
      <c r="AA496" s="139">
        <v>4</v>
      </c>
      <c r="AB496" s="139">
        <v>4.5</v>
      </c>
      <c r="AC496" s="139">
        <v>3.5</v>
      </c>
      <c r="AD496" s="139">
        <v>4</v>
      </c>
      <c r="AE496" s="139">
        <v>5</v>
      </c>
      <c r="AF496" s="139">
        <v>4</v>
      </c>
      <c r="AG496" s="139">
        <v>2.5</v>
      </c>
      <c r="AH496" s="139">
        <v>3.8</v>
      </c>
      <c r="AI496" s="139">
        <v>3.5</v>
      </c>
      <c r="AJ496" s="140">
        <f t="shared" si="165"/>
        <v>3.95</v>
      </c>
      <c r="AK496" s="140">
        <v>14.603131763558945</v>
      </c>
      <c r="AL496" s="139">
        <f t="shared" si="166"/>
        <v>0.1333333333333333</v>
      </c>
    </row>
    <row r="497" spans="1:39" x14ac:dyDescent="0.3">
      <c r="A497" s="117">
        <v>2020</v>
      </c>
      <c r="B497" s="169" t="s">
        <v>80</v>
      </c>
      <c r="C497" s="107" t="s">
        <v>59</v>
      </c>
      <c r="D497" s="107" t="s">
        <v>59</v>
      </c>
      <c r="E497" s="107" t="s">
        <v>59</v>
      </c>
      <c r="F497" s="107" t="s">
        <v>59</v>
      </c>
      <c r="G497" s="107" t="s">
        <v>60</v>
      </c>
      <c r="H497" s="107" t="s">
        <v>60</v>
      </c>
      <c r="I497" s="107" t="s">
        <v>67</v>
      </c>
      <c r="J497" s="107" t="s">
        <v>67</v>
      </c>
      <c r="K497" s="107" t="s">
        <v>67</v>
      </c>
      <c r="L497" s="107" t="s">
        <v>67</v>
      </c>
      <c r="M497" s="113" t="s">
        <v>67</v>
      </c>
      <c r="N497" s="107" t="s">
        <v>13</v>
      </c>
      <c r="O497" s="171">
        <v>3</v>
      </c>
      <c r="P497" s="139">
        <v>2.5</v>
      </c>
      <c r="Q497" s="139">
        <v>2</v>
      </c>
      <c r="R497" s="139">
        <v>2.5</v>
      </c>
      <c r="S497" s="139">
        <v>3.5</v>
      </c>
      <c r="T497" s="139">
        <v>3</v>
      </c>
      <c r="U497" s="139">
        <v>2.5</v>
      </c>
      <c r="V497" s="139">
        <v>3</v>
      </c>
      <c r="W497" s="139">
        <v>3</v>
      </c>
      <c r="X497" s="139">
        <v>2</v>
      </c>
      <c r="Y497" s="139">
        <v>3</v>
      </c>
      <c r="Z497" s="139">
        <v>3</v>
      </c>
      <c r="AA497" s="139">
        <v>3.5</v>
      </c>
      <c r="AB497" s="139">
        <v>2.9</v>
      </c>
      <c r="AC497" s="139">
        <v>4</v>
      </c>
      <c r="AD497" s="139">
        <v>3</v>
      </c>
      <c r="AE497" s="139">
        <v>2.5</v>
      </c>
      <c r="AF497" s="139">
        <v>2</v>
      </c>
      <c r="AG497" s="139">
        <v>2.5</v>
      </c>
      <c r="AH497" s="139">
        <v>2.8</v>
      </c>
      <c r="AI497" s="139">
        <v>3.5</v>
      </c>
      <c r="AJ497" s="140">
        <f t="shared" si="165"/>
        <v>2.8</v>
      </c>
      <c r="AK497" s="140">
        <v>8.382799263930913</v>
      </c>
      <c r="AL497" s="139">
        <f t="shared" si="166"/>
        <v>-2.5000000000000355E-2</v>
      </c>
    </row>
    <row r="498" spans="1:39" x14ac:dyDescent="0.3">
      <c r="A498" s="117">
        <v>2020</v>
      </c>
      <c r="B498" s="112" t="s">
        <v>224</v>
      </c>
      <c r="C498" s="107" t="s">
        <v>59</v>
      </c>
      <c r="D498" s="107" t="s">
        <v>59</v>
      </c>
      <c r="E498" s="107" t="s">
        <v>59</v>
      </c>
      <c r="F498" s="107" t="s">
        <v>59</v>
      </c>
      <c r="G498" s="107" t="s">
        <v>60</v>
      </c>
      <c r="H498" s="107" t="s">
        <v>60</v>
      </c>
      <c r="I498" s="107" t="s">
        <v>60</v>
      </c>
      <c r="J498" s="107" t="s">
        <v>67</v>
      </c>
      <c r="K498" s="107" t="s">
        <v>67</v>
      </c>
      <c r="L498" s="107" t="s">
        <v>67</v>
      </c>
      <c r="M498" s="113" t="s">
        <v>67</v>
      </c>
      <c r="N498" s="107" t="s">
        <v>13</v>
      </c>
      <c r="O498" s="171">
        <v>3.5</v>
      </c>
      <c r="P498" s="139">
        <v>2.5</v>
      </c>
      <c r="Q498" s="139">
        <v>2.5</v>
      </c>
      <c r="R498" s="139">
        <v>2.8333333333333335</v>
      </c>
      <c r="S498" s="139">
        <v>4</v>
      </c>
      <c r="T498" s="139">
        <v>3</v>
      </c>
      <c r="U498" s="139">
        <v>2</v>
      </c>
      <c r="V498" s="139">
        <v>3</v>
      </c>
      <c r="W498" s="139">
        <v>3</v>
      </c>
      <c r="X498" s="139">
        <v>2.5</v>
      </c>
      <c r="Y498" s="139">
        <v>3</v>
      </c>
      <c r="Z498" s="139">
        <v>2.5</v>
      </c>
      <c r="AA498" s="139">
        <v>3</v>
      </c>
      <c r="AB498" s="139">
        <v>2.8</v>
      </c>
      <c r="AC498" s="139">
        <v>3</v>
      </c>
      <c r="AD498" s="139">
        <v>3</v>
      </c>
      <c r="AE498" s="139">
        <v>3</v>
      </c>
      <c r="AF498" s="139">
        <v>2.5</v>
      </c>
      <c r="AG498" s="139">
        <v>2.5</v>
      </c>
      <c r="AH498" s="139">
        <v>2.8</v>
      </c>
      <c r="AI498" s="139">
        <v>3.5</v>
      </c>
      <c r="AJ498" s="140">
        <f t="shared" si="165"/>
        <v>2.8583333333333334</v>
      </c>
      <c r="AK498" s="140">
        <v>8.5451270234005339</v>
      </c>
      <c r="AL498" s="139">
        <f t="shared" si="166"/>
        <v>0</v>
      </c>
    </row>
    <row r="499" spans="1:39" x14ac:dyDescent="0.3">
      <c r="A499" s="117">
        <v>2020</v>
      </c>
      <c r="B499" s="169" t="s">
        <v>82</v>
      </c>
      <c r="C499" s="107" t="s">
        <v>67</v>
      </c>
      <c r="D499" s="107" t="s">
        <v>67</v>
      </c>
      <c r="E499" s="107" t="s">
        <v>67</v>
      </c>
      <c r="F499" s="107" t="s">
        <v>67</v>
      </c>
      <c r="G499" s="107" t="s">
        <v>67</v>
      </c>
      <c r="H499" s="107" t="s">
        <v>60</v>
      </c>
      <c r="I499" s="107" t="s">
        <v>60</v>
      </c>
      <c r="J499" s="107" t="s">
        <v>60</v>
      </c>
      <c r="K499" s="107" t="s">
        <v>60</v>
      </c>
      <c r="L499" s="107" t="s">
        <v>60</v>
      </c>
      <c r="M499" s="113" t="s">
        <v>60</v>
      </c>
      <c r="N499" s="107" t="s">
        <v>12</v>
      </c>
      <c r="O499" s="171">
        <v>4</v>
      </c>
      <c r="P499" s="139">
        <v>4</v>
      </c>
      <c r="Q499" s="139">
        <v>4</v>
      </c>
      <c r="R499" s="139">
        <v>4</v>
      </c>
      <c r="S499" s="139">
        <v>4.5</v>
      </c>
      <c r="T499" s="139">
        <v>3.5</v>
      </c>
      <c r="U499" s="139">
        <v>4.5</v>
      </c>
      <c r="V499" s="139">
        <v>4.166666666666667</v>
      </c>
      <c r="W499" s="139">
        <v>4.5</v>
      </c>
      <c r="X499" s="139">
        <v>4.5</v>
      </c>
      <c r="Y499" s="139">
        <v>5</v>
      </c>
      <c r="Z499" s="139">
        <v>4.5</v>
      </c>
      <c r="AA499" s="139">
        <v>3.5</v>
      </c>
      <c r="AB499" s="139">
        <v>4.4000000000000004</v>
      </c>
      <c r="AC499" s="139">
        <v>4</v>
      </c>
      <c r="AD499" s="139">
        <v>3.5</v>
      </c>
      <c r="AE499" s="139">
        <v>4.5</v>
      </c>
      <c r="AF499" s="139">
        <v>4</v>
      </c>
      <c r="AG499" s="139">
        <v>3.5</v>
      </c>
      <c r="AH499" s="139">
        <v>3.9</v>
      </c>
      <c r="AI499" s="139">
        <v>3.5</v>
      </c>
      <c r="AJ499" s="140">
        <f t="shared" si="165"/>
        <v>4.1166666666666671</v>
      </c>
      <c r="AK499" s="140">
        <v>15.479403064087949</v>
      </c>
      <c r="AL499" s="139">
        <f t="shared" si="166"/>
        <v>0.17500000000000027</v>
      </c>
    </row>
    <row r="500" spans="1:39" x14ac:dyDescent="0.3">
      <c r="A500" s="117">
        <v>2020</v>
      </c>
      <c r="B500" s="169" t="s">
        <v>112</v>
      </c>
      <c r="C500" s="107" t="s">
        <v>67</v>
      </c>
      <c r="D500" s="107" t="s">
        <v>67</v>
      </c>
      <c r="E500" s="107" t="s">
        <v>67</v>
      </c>
      <c r="F500" s="107" t="s">
        <v>67</v>
      </c>
      <c r="G500" s="107" t="s">
        <v>67</v>
      </c>
      <c r="H500" s="107" t="s">
        <v>67</v>
      </c>
      <c r="I500" s="107" t="s">
        <v>67</v>
      </c>
      <c r="J500" s="107" t="s">
        <v>67</v>
      </c>
      <c r="K500" s="107" t="s">
        <v>67</v>
      </c>
      <c r="L500" s="107" t="s">
        <v>67</v>
      </c>
      <c r="M500" s="113" t="s">
        <v>67</v>
      </c>
      <c r="N500" s="107" t="s">
        <v>15</v>
      </c>
      <c r="O500" s="171">
        <v>3.5</v>
      </c>
      <c r="P500" s="139">
        <v>3.5</v>
      </c>
      <c r="Q500" s="139">
        <v>4.5</v>
      </c>
      <c r="R500" s="139">
        <v>3.8333333333333335</v>
      </c>
      <c r="S500" s="139">
        <v>4</v>
      </c>
      <c r="T500" s="139">
        <v>3</v>
      </c>
      <c r="U500" s="139">
        <v>3</v>
      </c>
      <c r="V500" s="139">
        <v>3.3333333333333335</v>
      </c>
      <c r="W500" s="139">
        <v>4</v>
      </c>
      <c r="X500" s="139">
        <v>4</v>
      </c>
      <c r="Y500" s="139">
        <v>4</v>
      </c>
      <c r="Z500" s="139">
        <v>3.5</v>
      </c>
      <c r="AA500" s="139">
        <v>2.5</v>
      </c>
      <c r="AB500" s="139">
        <v>3.6</v>
      </c>
      <c r="AC500" s="139">
        <v>3</v>
      </c>
      <c r="AD500" s="139">
        <v>3</v>
      </c>
      <c r="AE500" s="139">
        <v>3</v>
      </c>
      <c r="AF500" s="139">
        <v>3</v>
      </c>
      <c r="AG500" s="139">
        <v>3</v>
      </c>
      <c r="AH500" s="139">
        <v>3</v>
      </c>
      <c r="AI500" s="139">
        <v>2.5</v>
      </c>
      <c r="AJ500" s="140">
        <f t="shared" si="165"/>
        <v>3.4416666666666669</v>
      </c>
      <c r="AK500" s="140">
        <v>9.6599586266042312</v>
      </c>
      <c r="AL500" s="139">
        <f t="shared" si="166"/>
        <v>6.6666666666666874E-2</v>
      </c>
    </row>
    <row r="501" spans="1:39" x14ac:dyDescent="0.3">
      <c r="A501" s="117">
        <v>2020</v>
      </c>
      <c r="B501" s="169" t="s">
        <v>83</v>
      </c>
      <c r="C501" s="107" t="s">
        <v>71</v>
      </c>
      <c r="D501" s="107" t="s">
        <v>71</v>
      </c>
      <c r="E501" s="107" t="s">
        <v>71</v>
      </c>
      <c r="F501" s="107" t="s">
        <v>71</v>
      </c>
      <c r="G501" s="107" t="s">
        <v>67</v>
      </c>
      <c r="H501" s="107" t="s">
        <v>67</v>
      </c>
      <c r="I501" s="107" t="s">
        <v>67</v>
      </c>
      <c r="J501" s="107" t="s">
        <v>67</v>
      </c>
      <c r="K501" s="107" t="s">
        <v>67</v>
      </c>
      <c r="L501" s="107" t="s">
        <v>67</v>
      </c>
      <c r="M501" s="113" t="s">
        <v>67</v>
      </c>
      <c r="N501" s="107" t="s">
        <v>13</v>
      </c>
      <c r="O501" s="171">
        <v>3</v>
      </c>
      <c r="P501" s="139">
        <v>3</v>
      </c>
      <c r="Q501" s="139">
        <v>1.5</v>
      </c>
      <c r="R501" s="139">
        <v>2.5</v>
      </c>
      <c r="S501" s="139">
        <v>3.5</v>
      </c>
      <c r="T501" s="139">
        <v>1.5</v>
      </c>
      <c r="U501" s="139">
        <v>2</v>
      </c>
      <c r="V501" s="139">
        <v>2.3333333333333335</v>
      </c>
      <c r="W501" s="139">
        <v>3</v>
      </c>
      <c r="X501" s="139">
        <v>3</v>
      </c>
      <c r="Y501" s="139">
        <v>3</v>
      </c>
      <c r="Z501" s="139">
        <v>3.5</v>
      </c>
      <c r="AA501" s="139">
        <v>2</v>
      </c>
      <c r="AB501" s="139">
        <v>2.9</v>
      </c>
      <c r="AC501" s="139">
        <v>2.5</v>
      </c>
      <c r="AD501" s="139">
        <v>3.5</v>
      </c>
      <c r="AE501" s="139">
        <v>3</v>
      </c>
      <c r="AF501" s="139">
        <v>2.5</v>
      </c>
      <c r="AG501" s="139">
        <v>2.5</v>
      </c>
      <c r="AH501" s="139">
        <v>2.8</v>
      </c>
      <c r="AI501" s="139">
        <v>4.5</v>
      </c>
      <c r="AJ501" s="140">
        <f t="shared" si="165"/>
        <v>2.6333333333333337</v>
      </c>
      <c r="AK501" s="140">
        <v>8.5308757829133235</v>
      </c>
      <c r="AL501" s="139">
        <f t="shared" si="166"/>
        <v>6.6666666666667318E-2</v>
      </c>
    </row>
    <row r="502" spans="1:39" x14ac:dyDescent="0.3">
      <c r="A502" s="117">
        <v>2020</v>
      </c>
      <c r="B502" s="169" t="s">
        <v>84</v>
      </c>
      <c r="C502" s="107" t="s">
        <v>67</v>
      </c>
      <c r="D502" s="107" t="s">
        <v>67</v>
      </c>
      <c r="E502" s="107" t="s">
        <v>67</v>
      </c>
      <c r="F502" s="107" t="s">
        <v>67</v>
      </c>
      <c r="G502" s="107" t="s">
        <v>67</v>
      </c>
      <c r="H502" s="107" t="s">
        <v>67</v>
      </c>
      <c r="I502" s="107" t="s">
        <v>67</v>
      </c>
      <c r="J502" s="107" t="s">
        <v>67</v>
      </c>
      <c r="K502" s="107" t="s">
        <v>67</v>
      </c>
      <c r="L502" s="107" t="s">
        <v>67</v>
      </c>
      <c r="M502" s="113" t="s">
        <v>67</v>
      </c>
      <c r="N502" s="107" t="s">
        <v>14</v>
      </c>
      <c r="O502" s="171">
        <v>4.5</v>
      </c>
      <c r="P502" s="139">
        <v>3.5</v>
      </c>
      <c r="Q502" s="139">
        <v>4.5</v>
      </c>
      <c r="R502" s="139">
        <v>4.166666666666667</v>
      </c>
      <c r="S502" s="139">
        <v>4.5</v>
      </c>
      <c r="T502" s="139">
        <v>4</v>
      </c>
      <c r="U502" s="139">
        <v>4</v>
      </c>
      <c r="V502" s="139">
        <v>4.166666666666667</v>
      </c>
      <c r="W502" s="139">
        <v>4</v>
      </c>
      <c r="X502" s="139">
        <v>4</v>
      </c>
      <c r="Y502" s="139">
        <v>4.5</v>
      </c>
      <c r="Z502" s="139">
        <v>4</v>
      </c>
      <c r="AA502" s="139">
        <v>4</v>
      </c>
      <c r="AB502" s="139">
        <v>4.0999999999999996</v>
      </c>
      <c r="AC502" s="139">
        <v>3.5</v>
      </c>
      <c r="AD502" s="139">
        <v>4</v>
      </c>
      <c r="AE502" s="139">
        <v>5</v>
      </c>
      <c r="AF502" s="139">
        <v>3.5</v>
      </c>
      <c r="AG502" s="139">
        <v>3.5</v>
      </c>
      <c r="AH502" s="139">
        <v>3.9</v>
      </c>
      <c r="AI502" s="139">
        <v>4</v>
      </c>
      <c r="AJ502" s="140">
        <f t="shared" si="165"/>
        <v>4.083333333333333</v>
      </c>
      <c r="AK502" s="140">
        <v>15.992230107232404</v>
      </c>
      <c r="AL502" s="139">
        <f t="shared" si="166"/>
        <v>6.666666666666643E-2</v>
      </c>
    </row>
    <row r="503" spans="1:39" x14ac:dyDescent="0.3">
      <c r="A503" s="117">
        <v>2020</v>
      </c>
      <c r="B503" s="169" t="s">
        <v>85</v>
      </c>
      <c r="C503" s="107" t="s">
        <v>59</v>
      </c>
      <c r="D503" s="107" t="s">
        <v>59</v>
      </c>
      <c r="E503" s="107" t="s">
        <v>59</v>
      </c>
      <c r="F503" s="107" t="s">
        <v>59</v>
      </c>
      <c r="G503" s="107" t="s">
        <v>60</v>
      </c>
      <c r="H503" s="107" t="s">
        <v>60</v>
      </c>
      <c r="I503" s="107" t="s">
        <v>60</v>
      </c>
      <c r="J503" s="107" t="s">
        <v>60</v>
      </c>
      <c r="K503" s="107" t="s">
        <v>60</v>
      </c>
      <c r="L503" s="107" t="s">
        <v>60</v>
      </c>
      <c r="M503" s="113" t="s">
        <v>60</v>
      </c>
      <c r="N503" s="107" t="s">
        <v>11</v>
      </c>
      <c r="O503" s="171">
        <v>3.5</v>
      </c>
      <c r="P503" s="139">
        <v>3</v>
      </c>
      <c r="Q503" s="139">
        <v>4</v>
      </c>
      <c r="R503" s="139">
        <v>3.5</v>
      </c>
      <c r="S503" s="139">
        <v>4.5</v>
      </c>
      <c r="T503" s="139">
        <v>4</v>
      </c>
      <c r="U503" s="139">
        <v>4</v>
      </c>
      <c r="V503" s="139">
        <v>4.166666666666667</v>
      </c>
      <c r="W503" s="139">
        <v>3.5</v>
      </c>
      <c r="X503" s="139">
        <v>4</v>
      </c>
      <c r="Y503" s="139">
        <v>4</v>
      </c>
      <c r="Z503" s="139">
        <v>3.5</v>
      </c>
      <c r="AA503" s="139">
        <v>3.5</v>
      </c>
      <c r="AB503" s="139">
        <v>3.7</v>
      </c>
      <c r="AC503" s="139">
        <v>3.5</v>
      </c>
      <c r="AD503" s="139">
        <v>4</v>
      </c>
      <c r="AE503" s="139">
        <v>3.5</v>
      </c>
      <c r="AF503" s="139">
        <v>3.5</v>
      </c>
      <c r="AG503" s="139">
        <v>3.5</v>
      </c>
      <c r="AH503" s="139">
        <v>3.6</v>
      </c>
      <c r="AI503" s="139">
        <v>3</v>
      </c>
      <c r="AJ503" s="140">
        <f t="shared" si="165"/>
        <v>3.7416666666666667</v>
      </c>
      <c r="AK503" s="140">
        <v>12.717366456967794</v>
      </c>
      <c r="AL503" s="139">
        <f t="shared" si="166"/>
        <v>0.15833333333333321</v>
      </c>
    </row>
    <row r="504" spans="1:39" x14ac:dyDescent="0.3">
      <c r="A504" s="117">
        <v>2020</v>
      </c>
      <c r="B504" s="169" t="s">
        <v>86</v>
      </c>
      <c r="C504" s="107" t="s">
        <v>58</v>
      </c>
      <c r="D504" s="107" t="s">
        <v>71</v>
      </c>
      <c r="E504" s="107" t="s">
        <v>71</v>
      </c>
      <c r="F504" s="107" t="s">
        <v>71</v>
      </c>
      <c r="G504" s="107" t="s">
        <v>60</v>
      </c>
      <c r="H504" s="107" t="s">
        <v>60</v>
      </c>
      <c r="I504" s="107" t="s">
        <v>60</v>
      </c>
      <c r="J504" s="107" t="s">
        <v>60</v>
      </c>
      <c r="K504" s="107" t="s">
        <v>60</v>
      </c>
      <c r="L504" s="107" t="s">
        <v>60</v>
      </c>
      <c r="M504" s="113" t="s">
        <v>60</v>
      </c>
      <c r="N504" s="107" t="s">
        <v>13</v>
      </c>
      <c r="O504" s="171">
        <v>3.5</v>
      </c>
      <c r="P504" s="139">
        <v>2</v>
      </c>
      <c r="Q504" s="139">
        <v>3</v>
      </c>
      <c r="R504" s="139">
        <v>2.8333333333333335</v>
      </c>
      <c r="S504" s="139">
        <v>4</v>
      </c>
      <c r="T504" s="139">
        <v>3.5</v>
      </c>
      <c r="U504" s="139">
        <v>2.5</v>
      </c>
      <c r="V504" s="139">
        <v>3.3333333333333335</v>
      </c>
      <c r="W504" s="139">
        <v>3</v>
      </c>
      <c r="X504" s="139">
        <v>2.5</v>
      </c>
      <c r="Y504" s="139">
        <v>4.5</v>
      </c>
      <c r="Z504" s="139">
        <v>3.5</v>
      </c>
      <c r="AA504" s="139">
        <v>4</v>
      </c>
      <c r="AB504" s="139">
        <v>3.5</v>
      </c>
      <c r="AC504" s="139">
        <v>4</v>
      </c>
      <c r="AD504" s="139">
        <v>3.5</v>
      </c>
      <c r="AE504" s="139">
        <v>3.5</v>
      </c>
      <c r="AF504" s="139">
        <v>2.5</v>
      </c>
      <c r="AG504" s="139">
        <v>2.5</v>
      </c>
      <c r="AH504" s="139">
        <v>3.2</v>
      </c>
      <c r="AI504" s="139">
        <v>4.5</v>
      </c>
      <c r="AJ504" s="140">
        <f t="shared" si="165"/>
        <v>3.2166666666666668</v>
      </c>
      <c r="AK504" s="140">
        <v>11.397840477910396</v>
      </c>
      <c r="AL504" s="139">
        <f t="shared" si="166"/>
        <v>-8.3333333333333037E-2</v>
      </c>
    </row>
    <row r="505" spans="1:39" x14ac:dyDescent="0.3">
      <c r="A505" s="117">
        <v>2020</v>
      </c>
      <c r="B505" s="169" t="s">
        <v>87</v>
      </c>
      <c r="C505" s="107" t="s">
        <v>71</v>
      </c>
      <c r="D505" s="107" t="s">
        <v>71</v>
      </c>
      <c r="E505" s="107" t="s">
        <v>71</v>
      </c>
      <c r="F505" s="107" t="s">
        <v>71</v>
      </c>
      <c r="G505" s="107" t="s">
        <v>60</v>
      </c>
      <c r="H505" s="107" t="s">
        <v>60</v>
      </c>
      <c r="I505" s="107" t="s">
        <v>60</v>
      </c>
      <c r="J505" s="107" t="s">
        <v>60</v>
      </c>
      <c r="K505" s="107" t="s">
        <v>60</v>
      </c>
      <c r="L505" s="107" t="s">
        <v>60</v>
      </c>
      <c r="M505" s="113" t="s">
        <v>60</v>
      </c>
      <c r="N505" s="107" t="s">
        <v>13</v>
      </c>
      <c r="O505" s="171">
        <v>2</v>
      </c>
      <c r="P505" s="139">
        <v>2.5</v>
      </c>
      <c r="Q505" s="139">
        <v>3</v>
      </c>
      <c r="R505" s="139">
        <v>2.5</v>
      </c>
      <c r="S505" s="139">
        <v>4</v>
      </c>
      <c r="T505" s="139">
        <v>3.5</v>
      </c>
      <c r="U505" s="139">
        <v>2.5</v>
      </c>
      <c r="V505" s="139">
        <v>3.3333333333333335</v>
      </c>
      <c r="W505" s="139">
        <v>2</v>
      </c>
      <c r="X505" s="139">
        <v>3</v>
      </c>
      <c r="Y505" s="139">
        <v>3</v>
      </c>
      <c r="Z505" s="139">
        <v>2.5</v>
      </c>
      <c r="AA505" s="139">
        <v>2.5</v>
      </c>
      <c r="AB505" s="139">
        <v>2.6</v>
      </c>
      <c r="AC505" s="139">
        <v>2</v>
      </c>
      <c r="AD505" s="139">
        <v>3</v>
      </c>
      <c r="AE505" s="139">
        <v>3.5</v>
      </c>
      <c r="AF505" s="139">
        <v>2.5</v>
      </c>
      <c r="AG505" s="139">
        <v>2.5</v>
      </c>
      <c r="AH505" s="139">
        <v>2.7</v>
      </c>
      <c r="AI505" s="139">
        <v>3</v>
      </c>
      <c r="AJ505" s="140">
        <f t="shared" si="165"/>
        <v>2.7833333333333332</v>
      </c>
      <c r="AK505" s="140">
        <v>7.7395328655237314</v>
      </c>
      <c r="AL505" s="139">
        <f t="shared" si="166"/>
        <v>3.3333333333333215E-2</v>
      </c>
    </row>
    <row r="506" spans="1:39" x14ac:dyDescent="0.3">
      <c r="A506" s="117">
        <v>2020</v>
      </c>
      <c r="B506" s="169" t="s">
        <v>88</v>
      </c>
      <c r="C506" s="107" t="s">
        <v>67</v>
      </c>
      <c r="D506" s="107" t="s">
        <v>67</v>
      </c>
      <c r="E506" s="107" t="s">
        <v>67</v>
      </c>
      <c r="F506" s="107" t="s">
        <v>67</v>
      </c>
      <c r="G506" s="107" t="s">
        <v>67</v>
      </c>
      <c r="H506" s="107" t="s">
        <v>67</v>
      </c>
      <c r="I506" s="107" t="s">
        <v>67</v>
      </c>
      <c r="J506" s="107" t="s">
        <v>67</v>
      </c>
      <c r="K506" s="107" t="s">
        <v>67</v>
      </c>
      <c r="L506" s="107" t="s">
        <v>67</v>
      </c>
      <c r="M506" s="113" t="s">
        <v>67</v>
      </c>
      <c r="N506" s="107" t="s">
        <v>13</v>
      </c>
      <c r="O506" s="171">
        <v>3.5</v>
      </c>
      <c r="P506" s="139">
        <v>4</v>
      </c>
      <c r="Q506" s="139">
        <v>3.5</v>
      </c>
      <c r="R506" s="139">
        <v>3.6666666666666665</v>
      </c>
      <c r="S506" s="139">
        <v>4.5</v>
      </c>
      <c r="T506" s="139">
        <v>3.5</v>
      </c>
      <c r="U506" s="139">
        <v>3.5</v>
      </c>
      <c r="V506" s="139">
        <v>3.8333333333333335</v>
      </c>
      <c r="W506" s="139">
        <v>3.5</v>
      </c>
      <c r="X506" s="139">
        <v>4.5</v>
      </c>
      <c r="Y506" s="139">
        <v>4</v>
      </c>
      <c r="Z506" s="139">
        <v>3.5</v>
      </c>
      <c r="AA506" s="139">
        <v>4</v>
      </c>
      <c r="AB506" s="139">
        <v>3.9</v>
      </c>
      <c r="AC506" s="139">
        <v>4</v>
      </c>
      <c r="AD506" s="139">
        <v>3.5</v>
      </c>
      <c r="AE506" s="139">
        <v>4</v>
      </c>
      <c r="AF506" s="139">
        <v>4</v>
      </c>
      <c r="AG506" s="139">
        <v>3.5</v>
      </c>
      <c r="AH506" s="139">
        <v>3.8</v>
      </c>
      <c r="AI506" s="139">
        <v>3.5</v>
      </c>
      <c r="AJ506" s="140">
        <f t="shared" si="165"/>
        <v>3.8</v>
      </c>
      <c r="AK506" s="140">
        <v>14.088103304860695</v>
      </c>
      <c r="AL506" s="139">
        <f t="shared" si="166"/>
        <v>2.4999999999999467E-2</v>
      </c>
      <c r="AM506" s="170"/>
    </row>
    <row r="507" spans="1:39" x14ac:dyDescent="0.3">
      <c r="A507" s="117">
        <v>2020</v>
      </c>
      <c r="B507" s="169" t="s">
        <v>89</v>
      </c>
      <c r="C507" s="107" t="s">
        <v>67</v>
      </c>
      <c r="D507" s="107" t="s">
        <v>67</v>
      </c>
      <c r="E507" s="107" t="s">
        <v>67</v>
      </c>
      <c r="F507" s="107" t="s">
        <v>67</v>
      </c>
      <c r="G507" s="107" t="s">
        <v>67</v>
      </c>
      <c r="H507" s="107" t="s">
        <v>67</v>
      </c>
      <c r="I507" s="107" t="s">
        <v>67</v>
      </c>
      <c r="J507" s="107" t="s">
        <v>67</v>
      </c>
      <c r="K507" s="107" t="s">
        <v>67</v>
      </c>
      <c r="L507" s="107" t="s">
        <v>67</v>
      </c>
      <c r="M507" s="113" t="s">
        <v>67</v>
      </c>
      <c r="N507" s="107" t="s">
        <v>13</v>
      </c>
      <c r="O507" s="171">
        <v>3.5</v>
      </c>
      <c r="P507" s="139">
        <v>3</v>
      </c>
      <c r="Q507" s="139">
        <v>4</v>
      </c>
      <c r="R507" s="139">
        <v>3.5</v>
      </c>
      <c r="S507" s="139">
        <v>3.5</v>
      </c>
      <c r="T507" s="139">
        <v>3.5</v>
      </c>
      <c r="U507" s="139">
        <v>3.5</v>
      </c>
      <c r="V507" s="139">
        <v>3.5</v>
      </c>
      <c r="W507" s="139">
        <v>3</v>
      </c>
      <c r="X507" s="139">
        <v>3</v>
      </c>
      <c r="Y507" s="139">
        <v>3.5</v>
      </c>
      <c r="Z507" s="139">
        <v>2.5</v>
      </c>
      <c r="AA507" s="139">
        <v>2</v>
      </c>
      <c r="AB507" s="139">
        <v>2.8</v>
      </c>
      <c r="AC507" s="139">
        <v>3.5</v>
      </c>
      <c r="AD507" s="139">
        <v>3</v>
      </c>
      <c r="AE507" s="139">
        <v>3</v>
      </c>
      <c r="AF507" s="139">
        <v>2.5</v>
      </c>
      <c r="AG507" s="139">
        <v>3</v>
      </c>
      <c r="AH507" s="139">
        <v>3</v>
      </c>
      <c r="AI507" s="139">
        <v>3.5</v>
      </c>
      <c r="AJ507" s="140">
        <f t="shared" si="165"/>
        <v>3.2</v>
      </c>
      <c r="AK507" s="140">
        <v>10.004952767376073</v>
      </c>
      <c r="AL507" s="139">
        <f t="shared" si="166"/>
        <v>0</v>
      </c>
      <c r="AM507" s="170"/>
    </row>
    <row r="508" spans="1:39" x14ac:dyDescent="0.3">
      <c r="A508" s="117">
        <v>2020</v>
      </c>
      <c r="B508" s="169" t="s">
        <v>91</v>
      </c>
      <c r="C508" s="107" t="s">
        <v>67</v>
      </c>
      <c r="D508" s="107" t="s">
        <v>67</v>
      </c>
      <c r="E508" s="107" t="s">
        <v>67</v>
      </c>
      <c r="F508" s="107" t="s">
        <v>67</v>
      </c>
      <c r="G508" s="107" t="s">
        <v>67</v>
      </c>
      <c r="H508" s="107" t="s">
        <v>67</v>
      </c>
      <c r="I508" s="107" t="s">
        <v>67</v>
      </c>
      <c r="J508" s="107" t="s">
        <v>67</v>
      </c>
      <c r="K508" s="107" t="s">
        <v>67</v>
      </c>
      <c r="L508" s="107" t="s">
        <v>67</v>
      </c>
      <c r="M508" s="113" t="s">
        <v>67</v>
      </c>
      <c r="N508" s="107" t="s">
        <v>11</v>
      </c>
      <c r="O508" s="171">
        <v>4</v>
      </c>
      <c r="P508" s="139">
        <v>3.5</v>
      </c>
      <c r="Q508" s="139">
        <v>3.5</v>
      </c>
      <c r="R508" s="139">
        <v>3.6666666666666665</v>
      </c>
      <c r="S508" s="139">
        <v>4.5</v>
      </c>
      <c r="T508" s="139">
        <v>2.5</v>
      </c>
      <c r="U508" s="139">
        <v>4</v>
      </c>
      <c r="V508" s="139">
        <v>3.6666666666666665</v>
      </c>
      <c r="W508" s="139">
        <v>4</v>
      </c>
      <c r="X508" s="139">
        <v>3.5</v>
      </c>
      <c r="Y508" s="139">
        <v>4</v>
      </c>
      <c r="Z508" s="139">
        <v>4</v>
      </c>
      <c r="AA508" s="139">
        <v>3</v>
      </c>
      <c r="AB508" s="139">
        <v>3.7</v>
      </c>
      <c r="AC508" s="139">
        <v>3.5</v>
      </c>
      <c r="AD508" s="139">
        <v>4</v>
      </c>
      <c r="AE508" s="139">
        <v>4.5</v>
      </c>
      <c r="AF508" s="139">
        <v>3.5</v>
      </c>
      <c r="AG508" s="139">
        <v>2.5</v>
      </c>
      <c r="AH508" s="139">
        <v>3.6</v>
      </c>
      <c r="AI508" s="139">
        <v>4.5</v>
      </c>
      <c r="AJ508" s="140">
        <f t="shared" si="165"/>
        <v>3.6583333333333332</v>
      </c>
      <c r="AK508" s="140">
        <v>14.0661775160358</v>
      </c>
      <c r="AL508" s="139">
        <f t="shared" si="166"/>
        <v>6.666666666666643E-2</v>
      </c>
      <c r="AM508" s="170"/>
    </row>
    <row r="509" spans="1:39" x14ac:dyDescent="0.3">
      <c r="A509" s="117">
        <v>2020</v>
      </c>
      <c r="B509" s="169" t="s">
        <v>92</v>
      </c>
      <c r="C509" s="107" t="s">
        <v>67</v>
      </c>
      <c r="D509" s="107" t="s">
        <v>67</v>
      </c>
      <c r="E509" s="107" t="s">
        <v>67</v>
      </c>
      <c r="F509" s="107" t="s">
        <v>67</v>
      </c>
      <c r="G509" s="107" t="s">
        <v>67</v>
      </c>
      <c r="H509" s="107" t="s">
        <v>60</v>
      </c>
      <c r="I509" s="107" t="s">
        <v>60</v>
      </c>
      <c r="J509" s="107" t="s">
        <v>60</v>
      </c>
      <c r="K509" s="107" t="s">
        <v>60</v>
      </c>
      <c r="L509" s="107" t="s">
        <v>60</v>
      </c>
      <c r="M509" s="113" t="s">
        <v>60</v>
      </c>
      <c r="N509" s="107" t="s">
        <v>15</v>
      </c>
      <c r="O509" s="171">
        <v>3.5</v>
      </c>
      <c r="P509" s="139">
        <v>3</v>
      </c>
      <c r="Q509" s="139">
        <v>3.5</v>
      </c>
      <c r="R509" s="139">
        <v>3.3333333333333335</v>
      </c>
      <c r="S509" s="139">
        <v>4.5</v>
      </c>
      <c r="T509" s="139">
        <v>3</v>
      </c>
      <c r="U509" s="139">
        <v>2.5</v>
      </c>
      <c r="V509" s="139">
        <v>3.3333333333333335</v>
      </c>
      <c r="W509" s="139">
        <v>3.5</v>
      </c>
      <c r="X509" s="139">
        <v>3.5</v>
      </c>
      <c r="Y509" s="139">
        <v>3.5</v>
      </c>
      <c r="Z509" s="139">
        <v>3.5</v>
      </c>
      <c r="AA509" s="139">
        <v>2.5</v>
      </c>
      <c r="AB509" s="139">
        <v>3.3</v>
      </c>
      <c r="AC509" s="139">
        <v>2.5</v>
      </c>
      <c r="AD509" s="139">
        <v>3.5</v>
      </c>
      <c r="AE509" s="139">
        <v>3.5</v>
      </c>
      <c r="AF509" s="139">
        <v>3</v>
      </c>
      <c r="AG509" s="139">
        <v>3</v>
      </c>
      <c r="AH509" s="139">
        <v>3.1</v>
      </c>
      <c r="AI509" s="139">
        <v>3.5</v>
      </c>
      <c r="AJ509" s="140">
        <f t="shared" si="165"/>
        <v>3.2666666666666666</v>
      </c>
      <c r="AK509" s="140">
        <v>10.461216312915449</v>
      </c>
      <c r="AL509" s="139">
        <f t="shared" si="166"/>
        <v>-4.1666666666666519E-2</v>
      </c>
      <c r="AM509" s="170"/>
    </row>
    <row r="510" spans="1:39" x14ac:dyDescent="0.3">
      <c r="A510" s="117">
        <v>2020</v>
      </c>
      <c r="B510" s="169" t="s">
        <v>93</v>
      </c>
      <c r="C510" s="107" t="s">
        <v>59</v>
      </c>
      <c r="D510" s="107" t="s">
        <v>59</v>
      </c>
      <c r="E510" s="107" t="s">
        <v>59</v>
      </c>
      <c r="F510" s="107" t="s">
        <v>59</v>
      </c>
      <c r="G510" s="107" t="s">
        <v>67</v>
      </c>
      <c r="H510" s="107" t="s">
        <v>67</v>
      </c>
      <c r="I510" s="107" t="s">
        <v>67</v>
      </c>
      <c r="J510" s="107" t="s">
        <v>67</v>
      </c>
      <c r="K510" s="107" t="s">
        <v>67</v>
      </c>
      <c r="L510" s="107" t="s">
        <v>67</v>
      </c>
      <c r="M510" s="113" t="s">
        <v>67</v>
      </c>
      <c r="N510" s="107" t="s">
        <v>13</v>
      </c>
      <c r="O510" s="171">
        <v>4</v>
      </c>
      <c r="P510" s="139">
        <v>3.5</v>
      </c>
      <c r="Q510" s="139">
        <v>3.5</v>
      </c>
      <c r="R510" s="139">
        <v>3.6666666666666665</v>
      </c>
      <c r="S510" s="139">
        <v>4.5</v>
      </c>
      <c r="T510" s="139">
        <v>3.5</v>
      </c>
      <c r="U510" s="139">
        <v>3.5</v>
      </c>
      <c r="V510" s="139">
        <v>3.8333333333333335</v>
      </c>
      <c r="W510" s="139">
        <v>2.5</v>
      </c>
      <c r="X510" s="139">
        <v>4</v>
      </c>
      <c r="Y510" s="139">
        <v>4</v>
      </c>
      <c r="Z510" s="139">
        <v>3.5</v>
      </c>
      <c r="AA510" s="139">
        <v>4</v>
      </c>
      <c r="AB510" s="139">
        <v>3.6</v>
      </c>
      <c r="AC510" s="139">
        <v>3.5</v>
      </c>
      <c r="AD510" s="139">
        <v>3</v>
      </c>
      <c r="AE510" s="139">
        <v>4.5</v>
      </c>
      <c r="AF510" s="139">
        <v>3</v>
      </c>
      <c r="AG510" s="139">
        <v>3.5</v>
      </c>
      <c r="AH510" s="139">
        <v>3.5</v>
      </c>
      <c r="AI510" s="139">
        <v>4</v>
      </c>
      <c r="AJ510" s="140">
        <f t="shared" si="165"/>
        <v>3.65</v>
      </c>
      <c r="AK510" s="140">
        <v>13.256450320095649</v>
      </c>
      <c r="AL510" s="139">
        <f t="shared" si="166"/>
        <v>0.10833333333333339</v>
      </c>
      <c r="AM510" s="170"/>
    </row>
    <row r="511" spans="1:39" x14ac:dyDescent="0.3">
      <c r="A511" s="117">
        <v>2020</v>
      </c>
      <c r="B511" s="169" t="s">
        <v>94</v>
      </c>
      <c r="C511" s="107" t="s">
        <v>67</v>
      </c>
      <c r="D511" s="107" t="s">
        <v>67</v>
      </c>
      <c r="E511" s="107" t="s">
        <v>67</v>
      </c>
      <c r="F511" s="107" t="s">
        <v>67</v>
      </c>
      <c r="G511" s="107" t="s">
        <v>67</v>
      </c>
      <c r="H511" s="107" t="s">
        <v>67</v>
      </c>
      <c r="I511" s="107" t="s">
        <v>67</v>
      </c>
      <c r="J511" s="107" t="s">
        <v>67</v>
      </c>
      <c r="K511" s="107" t="s">
        <v>67</v>
      </c>
      <c r="L511" s="107" t="s">
        <v>67</v>
      </c>
      <c r="M511" s="113" t="s">
        <v>67</v>
      </c>
      <c r="N511" s="107" t="s">
        <v>13</v>
      </c>
      <c r="O511" s="171">
        <v>3.5</v>
      </c>
      <c r="P511" s="139">
        <v>3</v>
      </c>
      <c r="Q511" s="139">
        <v>2</v>
      </c>
      <c r="R511" s="139">
        <v>2.8333333333333335</v>
      </c>
      <c r="S511" s="139">
        <v>3.5</v>
      </c>
      <c r="T511" s="139">
        <v>2.5</v>
      </c>
      <c r="U511" s="139">
        <v>2.5</v>
      </c>
      <c r="V511" s="139">
        <v>2.8333333333333335</v>
      </c>
      <c r="W511" s="139">
        <v>3</v>
      </c>
      <c r="X511" s="139">
        <v>3</v>
      </c>
      <c r="Y511" s="139">
        <v>4</v>
      </c>
      <c r="Z511" s="139">
        <v>3</v>
      </c>
      <c r="AA511" s="139">
        <v>3</v>
      </c>
      <c r="AB511" s="139">
        <v>3.2</v>
      </c>
      <c r="AC511" s="139">
        <v>3.5</v>
      </c>
      <c r="AD511" s="139">
        <v>3.5</v>
      </c>
      <c r="AE511" s="139">
        <v>3</v>
      </c>
      <c r="AF511" s="139">
        <v>2.5</v>
      </c>
      <c r="AG511" s="139">
        <v>3</v>
      </c>
      <c r="AH511" s="139">
        <v>3.1</v>
      </c>
      <c r="AI511" s="139">
        <v>3</v>
      </c>
      <c r="AJ511" s="140">
        <f t="shared" si="165"/>
        <v>2.9916666666666667</v>
      </c>
      <c r="AK511" s="140">
        <v>9.203339846843722</v>
      </c>
      <c r="AL511" s="139">
        <f t="shared" si="166"/>
        <v>-2.4999999999999911E-2</v>
      </c>
    </row>
    <row r="512" spans="1:39" x14ac:dyDescent="0.3">
      <c r="A512" s="117">
        <v>2020</v>
      </c>
      <c r="B512" s="169" t="s">
        <v>95</v>
      </c>
      <c r="C512" s="107" t="s">
        <v>71</v>
      </c>
      <c r="D512" s="107" t="s">
        <v>71</v>
      </c>
      <c r="E512" s="107" t="s">
        <v>71</v>
      </c>
      <c r="F512" s="107" t="s">
        <v>71</v>
      </c>
      <c r="G512" s="107" t="s">
        <v>60</v>
      </c>
      <c r="H512" s="107" t="s">
        <v>60</v>
      </c>
      <c r="I512" s="107" t="s">
        <v>60</v>
      </c>
      <c r="J512" s="107" t="s">
        <v>60</v>
      </c>
      <c r="K512" s="107" t="s">
        <v>60</v>
      </c>
      <c r="L512" s="107" t="s">
        <v>60</v>
      </c>
      <c r="M512" s="113" t="s">
        <v>60</v>
      </c>
      <c r="N512" s="107" t="s">
        <v>11</v>
      </c>
      <c r="O512" s="171">
        <v>5</v>
      </c>
      <c r="P512" s="139">
        <v>5</v>
      </c>
      <c r="Q512" s="139">
        <v>5</v>
      </c>
      <c r="R512" s="139">
        <v>5</v>
      </c>
      <c r="S512" s="139">
        <v>3.5</v>
      </c>
      <c r="T512" s="139">
        <v>4</v>
      </c>
      <c r="U512" s="139">
        <v>4.5</v>
      </c>
      <c r="V512" s="139">
        <v>4</v>
      </c>
      <c r="W512" s="139">
        <v>4</v>
      </c>
      <c r="X512" s="139">
        <v>4.5</v>
      </c>
      <c r="Y512" s="139">
        <v>4.5</v>
      </c>
      <c r="Z512" s="139">
        <v>4.5</v>
      </c>
      <c r="AA512" s="139">
        <v>4</v>
      </c>
      <c r="AB512" s="139">
        <v>4.3</v>
      </c>
      <c r="AC512" s="139">
        <v>4</v>
      </c>
      <c r="AD512" s="139">
        <v>5</v>
      </c>
      <c r="AE512" s="139">
        <v>4</v>
      </c>
      <c r="AF512" s="139">
        <v>3</v>
      </c>
      <c r="AG512" s="139">
        <v>3</v>
      </c>
      <c r="AH512" s="139">
        <v>3.8</v>
      </c>
      <c r="AI512" s="139">
        <v>3</v>
      </c>
      <c r="AJ512" s="140">
        <f t="shared" si="165"/>
        <v>4.2750000000000004</v>
      </c>
      <c r="AK512" s="140">
        <v>14.984120034048823</v>
      </c>
      <c r="AL512" s="139">
        <f t="shared" si="166"/>
        <v>6.6666666666667318E-2</v>
      </c>
    </row>
    <row r="513" spans="1:38" x14ac:dyDescent="0.3">
      <c r="A513" s="117">
        <v>2020</v>
      </c>
      <c r="B513" s="169" t="s">
        <v>96</v>
      </c>
      <c r="C513" s="107" t="s">
        <v>67</v>
      </c>
      <c r="D513" s="107" t="s">
        <v>67</v>
      </c>
      <c r="E513" s="107" t="s">
        <v>67</v>
      </c>
      <c r="F513" s="107" t="s">
        <v>67</v>
      </c>
      <c r="G513" s="107" t="s">
        <v>67</v>
      </c>
      <c r="H513" s="107" t="s">
        <v>67</v>
      </c>
      <c r="I513" s="107" t="s">
        <v>67</v>
      </c>
      <c r="J513" s="107" t="s">
        <v>67</v>
      </c>
      <c r="K513" s="107" t="s">
        <v>67</v>
      </c>
      <c r="L513" s="107" t="s">
        <v>67</v>
      </c>
      <c r="M513" s="113" t="s">
        <v>67</v>
      </c>
      <c r="N513" s="107" t="s">
        <v>13</v>
      </c>
      <c r="O513" s="171">
        <v>3</v>
      </c>
      <c r="P513" s="139">
        <v>3</v>
      </c>
      <c r="Q513" s="139">
        <v>4</v>
      </c>
      <c r="R513" s="139">
        <v>3.3333333333333335</v>
      </c>
      <c r="S513" s="139">
        <v>3.5</v>
      </c>
      <c r="T513" s="139">
        <v>3.5</v>
      </c>
      <c r="U513" s="139">
        <v>3</v>
      </c>
      <c r="V513" s="139">
        <v>3.3333333333333335</v>
      </c>
      <c r="W513" s="139">
        <v>3</v>
      </c>
      <c r="X513" s="139">
        <v>3</v>
      </c>
      <c r="Y513" s="139">
        <v>3</v>
      </c>
      <c r="Z513" s="139">
        <v>3</v>
      </c>
      <c r="AA513" s="139">
        <v>2.5</v>
      </c>
      <c r="AB513" s="139">
        <v>2.9</v>
      </c>
      <c r="AC513" s="139">
        <v>3</v>
      </c>
      <c r="AD513" s="139">
        <v>3.5</v>
      </c>
      <c r="AE513" s="139">
        <v>3.5</v>
      </c>
      <c r="AF513" s="139">
        <v>3</v>
      </c>
      <c r="AG513" s="139">
        <v>3</v>
      </c>
      <c r="AH513" s="139">
        <v>3.2</v>
      </c>
      <c r="AI513" s="139">
        <v>2.5</v>
      </c>
      <c r="AJ513" s="140">
        <f t="shared" si="165"/>
        <v>3.1916666666666664</v>
      </c>
      <c r="AK513" s="140">
        <v>9.4859220606225261</v>
      </c>
      <c r="AL513" s="139">
        <f t="shared" si="166"/>
        <v>0</v>
      </c>
    </row>
    <row r="514" spans="1:38" x14ac:dyDescent="0.3">
      <c r="A514" s="142">
        <v>2020</v>
      </c>
      <c r="B514" s="143" t="s">
        <v>98</v>
      </c>
      <c r="C514" s="144" t="s">
        <v>99</v>
      </c>
      <c r="D514" s="144" t="s">
        <v>99</v>
      </c>
      <c r="E514" s="144" t="s">
        <v>99</v>
      </c>
      <c r="F514" s="144" t="s">
        <v>99</v>
      </c>
      <c r="G514" s="144" t="s">
        <v>99</v>
      </c>
      <c r="H514" s="144" t="s">
        <v>99</v>
      </c>
      <c r="I514" s="144" t="s">
        <v>99</v>
      </c>
      <c r="J514" s="144" t="s">
        <v>99</v>
      </c>
      <c r="K514" s="144" t="s">
        <v>99</v>
      </c>
      <c r="L514" s="144" t="s">
        <v>99</v>
      </c>
      <c r="M514" s="144" t="s">
        <v>99</v>
      </c>
      <c r="N514" s="144" t="s">
        <v>100</v>
      </c>
      <c r="O514" s="145">
        <f>AVERAGE(O489,O491,O492,O493,O494,O495,O496,O497,O498,O500,O501,O502,O506,O507,O508,O510,O511,O513)</f>
        <v>3.6944444444444446</v>
      </c>
      <c r="P514" s="145">
        <f>MROUND(AVERAGE(P489,P491,P492,P493,P494,P495,P496,P497,P498,P500,P501,P502,P506,P507,P508,P510,P511,P513),0.1)</f>
        <v>3.4000000000000004</v>
      </c>
      <c r="Q514" s="145">
        <f t="shared" ref="Q514:V514" si="167">MROUND(AVERAGE(Q489,Q491,Q492,Q493,Q494,Q495,Q496,Q497,Q498,Q500,Q501,Q502,Q506,Q507,Q508,Q510,Q511,Q513),0.1)</f>
        <v>3.3000000000000003</v>
      </c>
      <c r="R514" s="145">
        <f t="shared" si="167"/>
        <v>3.5</v>
      </c>
      <c r="S514" s="145">
        <f t="shared" si="167"/>
        <v>4.1000000000000005</v>
      </c>
      <c r="T514" s="145">
        <f t="shared" si="167"/>
        <v>3.1</v>
      </c>
      <c r="U514" s="145">
        <f t="shared" si="167"/>
        <v>3.3000000000000003</v>
      </c>
      <c r="V514" s="145">
        <f t="shared" si="167"/>
        <v>3.5</v>
      </c>
      <c r="W514" s="145">
        <f>MROUND(AVERAGE(W489,W491,W492,W493,W494,W495,W496,W497,W498,W500,W501,W502,W506,W507,W508,W510,W511,W513),0.1)</f>
        <v>3.5</v>
      </c>
      <c r="X514" s="145">
        <f t="shared" ref="X514:AA514" si="168">MROUND(AVERAGE(X489,X491,X492,X493,X494,X495,X496,X497,X498,X500,X501,X502,X506,X507,X508,X510,X511,X513),0.1)</f>
        <v>3.6</v>
      </c>
      <c r="Y514" s="145">
        <f t="shared" si="168"/>
        <v>4</v>
      </c>
      <c r="Z514" s="145">
        <f t="shared" si="168"/>
        <v>3.5</v>
      </c>
      <c r="AA514" s="145">
        <f t="shared" si="168"/>
        <v>3.3000000000000003</v>
      </c>
      <c r="AB514" s="145">
        <f>MROUND(AVERAGE(AB489,AB491,AB492,AB493,AB494,AB495,AB496,AB497,AB498,AB500,AB501,AB502,AB506,AB507,AB508,AB510,AB511,AB513),0.1)</f>
        <v>3.6</v>
      </c>
      <c r="AC514" s="145">
        <f t="shared" ref="AC514:AH514" si="169">MROUND(AVERAGE(AC489,AC491,AC492,AC493,AC494,AC495,AC496,AC497,AC498,AC500,AC501,AC502,AC506,AC507,AC508,AC510,AC511,AC513),0.1)</f>
        <v>3.4000000000000004</v>
      </c>
      <c r="AD514" s="145">
        <f t="shared" si="169"/>
        <v>3.5</v>
      </c>
      <c r="AE514" s="145">
        <f t="shared" si="169"/>
        <v>3.8000000000000003</v>
      </c>
      <c r="AF514" s="145">
        <f t="shared" si="169"/>
        <v>3.2</v>
      </c>
      <c r="AG514" s="145">
        <f t="shared" si="169"/>
        <v>3</v>
      </c>
      <c r="AH514" s="145">
        <f t="shared" si="169"/>
        <v>3.4000000000000004</v>
      </c>
      <c r="AI514" s="145">
        <f>AVERAGE(AI489,AI491,AI492,AI493,AI494,AI495,AI496,AI497,AI498,AI500,AI501,AI502,AI506,AI507,AI508,AI510,AI511,AI513)</f>
        <v>3.5277777777777777</v>
      </c>
      <c r="AJ514" s="147">
        <f>AVERAGE(AJ489,AJ491,AJ492,AJ493,AJ494,AJ495,AJ496,AJ497,AJ498,AJ500,AJ501,AJ502,AJ506,AJ507,AJ508,AJ510,AJ511,AJ513)</f>
        <v>3.4800925925925927</v>
      </c>
      <c r="AK514" s="147">
        <f>MROUND(AVERAGE(AK489,AK491,AK492,AK493,AK494,AK495,AK496,AK497,AK498,AK500,AK501,AK502,AK506,AK507,AK508,AK510,AK511,AK513),0.1)</f>
        <v>12</v>
      </c>
      <c r="AL514" s="147">
        <f t="shared" si="166"/>
        <v>3.6111111111111427E-2</v>
      </c>
    </row>
    <row r="515" spans="1:38" x14ac:dyDescent="0.3">
      <c r="A515" s="142">
        <v>2020</v>
      </c>
      <c r="B515" s="143" t="s">
        <v>101</v>
      </c>
      <c r="C515" s="144" t="s">
        <v>99</v>
      </c>
      <c r="D515" s="144" t="s">
        <v>99</v>
      </c>
      <c r="E515" s="144" t="s">
        <v>99</v>
      </c>
      <c r="F515" s="144" t="s">
        <v>99</v>
      </c>
      <c r="G515" s="144" t="s">
        <v>99</v>
      </c>
      <c r="H515" s="144" t="s">
        <v>99</v>
      </c>
      <c r="I515" s="144" t="s">
        <v>99</v>
      </c>
      <c r="J515" s="144" t="s">
        <v>99</v>
      </c>
      <c r="K515" s="144" t="s">
        <v>99</v>
      </c>
      <c r="L515" s="144" t="s">
        <v>99</v>
      </c>
      <c r="M515" s="144" t="s">
        <v>99</v>
      </c>
      <c r="N515" s="144" t="s">
        <v>102</v>
      </c>
      <c r="O515" s="145">
        <f>AVERAGE(O490,O499,O503,O504,O505,O509,O512)</f>
        <v>3.7857142857142856</v>
      </c>
      <c r="P515" s="145">
        <f>MROUND(AVERAGE(P490,P499,P503,P504,P505,P509,P512),0.1)</f>
        <v>3.4000000000000004</v>
      </c>
      <c r="Q515" s="145">
        <f t="shared" ref="Q515:T515" si="170">MROUND(AVERAGE(Q490,Q499,Q503,Q504,Q505,Q509,Q512),0.1)</f>
        <v>4</v>
      </c>
      <c r="R515" s="145">
        <f t="shared" si="170"/>
        <v>3.7</v>
      </c>
      <c r="S515" s="145">
        <f t="shared" si="170"/>
        <v>4.1000000000000005</v>
      </c>
      <c r="T515" s="145">
        <f t="shared" si="170"/>
        <v>3.6</v>
      </c>
      <c r="U515" s="145">
        <f>MROUND(AVERAGE(U490,U499,U503,U504,U505,U509,U512),0.1)</f>
        <v>3.4000000000000004</v>
      </c>
      <c r="V515" s="145">
        <f>MROUND(AVERAGE(V490,V499,V503,V504,V505,V509,V4402),0.1)</f>
        <v>3.7</v>
      </c>
      <c r="W515" s="145">
        <f>MROUND(AVERAGE(W490,W499,W503,W504,W505,W509,W4402),0.1)</f>
        <v>3.5</v>
      </c>
      <c r="X515" s="145">
        <f>MROUND(AVERAGE(X490,X499,X503,X504,X505,X509,X4402),0.1)</f>
        <v>3.7</v>
      </c>
      <c r="Y515" s="145">
        <f>MROUND(AVERAGE(Y490,Y499,Y503,Y504,Y505,Y509,Y4402),0.1)</f>
        <v>4.1000000000000005</v>
      </c>
      <c r="Z515" s="145">
        <f>MROUND(AVERAGE(Z490,Z499,Z503,Z504,Z505,Z509,Z4402),0.1)</f>
        <v>3.6</v>
      </c>
      <c r="AA515" s="145">
        <f>MROUND(AVERAGE(AA490,AA499,AA503,AA504,AA505,AA509,AA4402),0.1)</f>
        <v>3.3000000000000003</v>
      </c>
      <c r="AB515" s="145">
        <f>MROUND(AVERAGE(AB490,AB499,AB503,AB504,AB505,AB509,AB4402),0.1)</f>
        <v>3.6</v>
      </c>
      <c r="AC515" s="145">
        <f>MROUND(AVERAGE(AC490,AC499,AC503,AC504,AC505,AC509,AC4402),0.1)</f>
        <v>3.3000000000000003</v>
      </c>
      <c r="AD515" s="145">
        <f>MROUND(AVERAGE(AD490,AD499,AD503,AD504,AD505,AD509,AD4402),0.1)</f>
        <v>3.6</v>
      </c>
      <c r="AE515" s="145">
        <f>MROUND(AVERAGE(AE490,AE499,AE503,AE504,AE505,AE509,AE4402),0.1)</f>
        <v>3.8000000000000003</v>
      </c>
      <c r="AF515" s="145">
        <f>MROUND(AVERAGE(AF490,AF499,AF503,AF504,AF505,AF509,AF4402),0.1)</f>
        <v>3.3000000000000003</v>
      </c>
      <c r="AG515" s="145">
        <f>MROUND(AVERAGE(AG490,AG499,AG503,AG504,AG505,AG509,AG4402),0.1)</f>
        <v>3.1</v>
      </c>
      <c r="AH515" s="145">
        <f>MROUND(AVERAGE(AH490,AH499,AH503,AH504,AH505,AH509,AH4402),0.1)</f>
        <v>3.4000000000000004</v>
      </c>
      <c r="AI515" s="145">
        <f>AVERAGE(AI490,AI499,AI503,AI504,AI505,AI509,AI512)</f>
        <v>3.5</v>
      </c>
      <c r="AJ515" s="147">
        <f>AVERAGE(AJ490,AJ499,AJ503,AJ504,AJ505,AJ509,AJ512)</f>
        <v>3.6595238095238094</v>
      </c>
      <c r="AK515" s="147">
        <f>MROUND(AVERAGE(AK490,AK499,AK503,AK504,AK505,AK509,AK4402),0.1)</f>
        <v>12.4</v>
      </c>
      <c r="AL515" s="147">
        <f t="shared" si="166"/>
        <v>7.5000000000000178E-2</v>
      </c>
    </row>
    <row r="516" spans="1:38" x14ac:dyDescent="0.3">
      <c r="A516" s="142">
        <v>2020</v>
      </c>
      <c r="B516" s="143" t="s">
        <v>103</v>
      </c>
      <c r="C516" s="144" t="s">
        <v>99</v>
      </c>
      <c r="D516" s="144" t="s">
        <v>99</v>
      </c>
      <c r="E516" s="144" t="s">
        <v>99</v>
      </c>
      <c r="F516" s="144" t="s">
        <v>99</v>
      </c>
      <c r="G516" s="144" t="s">
        <v>99</v>
      </c>
      <c r="H516" s="144" t="s">
        <v>99</v>
      </c>
      <c r="I516" s="144" t="s">
        <v>99</v>
      </c>
      <c r="J516" s="144" t="s">
        <v>99</v>
      </c>
      <c r="K516" s="144" t="s">
        <v>99</v>
      </c>
      <c r="L516" s="144" t="s">
        <v>99</v>
      </c>
      <c r="M516" s="144" t="s">
        <v>99</v>
      </c>
      <c r="N516" s="144" t="s">
        <v>104</v>
      </c>
      <c r="O516" s="172">
        <v>3.72</v>
      </c>
      <c r="P516" s="145">
        <v>3.38</v>
      </c>
      <c r="Q516" s="145">
        <v>3.52</v>
      </c>
      <c r="R516" s="145">
        <v>3.5400000000000005</v>
      </c>
      <c r="S516" s="145">
        <v>4.12</v>
      </c>
      <c r="T516" s="145">
        <v>3.26</v>
      </c>
      <c r="U516" s="145">
        <v>3.28</v>
      </c>
      <c r="V516" s="145">
        <v>3.5533333333333341</v>
      </c>
      <c r="W516" s="145">
        <v>3.54</v>
      </c>
      <c r="X516" s="145">
        <v>3.66</v>
      </c>
      <c r="Y516" s="145">
        <v>4.0199999999999996</v>
      </c>
      <c r="Z516" s="145">
        <v>3.56</v>
      </c>
      <c r="AA516" s="145">
        <v>3.36</v>
      </c>
      <c r="AB516" s="145">
        <v>3.6280000000000001</v>
      </c>
      <c r="AC516" s="145">
        <v>3.42</v>
      </c>
      <c r="AD516" s="145">
        <v>3.6</v>
      </c>
      <c r="AE516" s="145">
        <v>3.76</v>
      </c>
      <c r="AF516" s="145">
        <v>3.22</v>
      </c>
      <c r="AG516" s="145">
        <v>3</v>
      </c>
      <c r="AH516" s="145">
        <v>3.4</v>
      </c>
      <c r="AI516" s="145">
        <v>3.52</v>
      </c>
      <c r="AJ516" s="147">
        <f>AVERAGE(R516,V516,AB516,AH516)</f>
        <v>3.5303333333333335</v>
      </c>
      <c r="AK516" s="147">
        <v>12.235011584544191</v>
      </c>
      <c r="AL516" s="147">
        <f t="shared" si="166"/>
        <v>4.7000000000000153E-2</v>
      </c>
    </row>
    <row r="517" spans="1:38" x14ac:dyDescent="0.3">
      <c r="A517" s="151">
        <v>2020</v>
      </c>
      <c r="B517" s="152" t="s">
        <v>105</v>
      </c>
      <c r="C517" s="154" t="s">
        <v>99</v>
      </c>
      <c r="D517" s="154" t="s">
        <v>99</v>
      </c>
      <c r="E517" s="154" t="s">
        <v>99</v>
      </c>
      <c r="F517" s="154" t="s">
        <v>99</v>
      </c>
      <c r="G517" s="154" t="s">
        <v>99</v>
      </c>
      <c r="H517" s="154" t="s">
        <v>99</v>
      </c>
      <c r="I517" s="154" t="s">
        <v>99</v>
      </c>
      <c r="J517" s="154" t="s">
        <v>99</v>
      </c>
      <c r="K517" s="154" t="s">
        <v>99</v>
      </c>
      <c r="L517" s="154" t="s">
        <v>99</v>
      </c>
      <c r="M517" s="154" t="s">
        <v>99</v>
      </c>
      <c r="N517" s="154" t="s">
        <v>13</v>
      </c>
      <c r="O517" s="173">
        <v>3.3333333333333335</v>
      </c>
      <c r="P517" s="157">
        <v>2.9166666666666665</v>
      </c>
      <c r="Q517" s="157">
        <v>2.9166666666666665</v>
      </c>
      <c r="R517" s="157">
        <v>3.0555555555555558</v>
      </c>
      <c r="S517" s="157">
        <v>3.875</v>
      </c>
      <c r="T517" s="157">
        <v>3.0416666666666665</v>
      </c>
      <c r="U517" s="157">
        <v>2.6666666666666665</v>
      </c>
      <c r="V517" s="157">
        <v>3.1944444444444446</v>
      </c>
      <c r="W517" s="157">
        <v>2.9583333333333335</v>
      </c>
      <c r="X517" s="157">
        <v>3.0833333333333335</v>
      </c>
      <c r="Y517" s="157">
        <v>3.5416666666666665</v>
      </c>
      <c r="Z517" s="157">
        <v>3.125</v>
      </c>
      <c r="AA517" s="157">
        <v>3.0416666666666665</v>
      </c>
      <c r="AB517" s="157">
        <v>3.1500000000000004</v>
      </c>
      <c r="AC517" s="157">
        <v>3.2916666666666665</v>
      </c>
      <c r="AD517" s="157">
        <v>3.2083333333333335</v>
      </c>
      <c r="AE517" s="157">
        <v>3.375</v>
      </c>
      <c r="AF517" s="157">
        <v>2.75</v>
      </c>
      <c r="AG517" s="157">
        <v>2.8333333333333335</v>
      </c>
      <c r="AH517" s="157">
        <v>3.0916666666666668</v>
      </c>
      <c r="AI517" s="157">
        <v>3.625</v>
      </c>
      <c r="AJ517" s="167">
        <f t="shared" si="165"/>
        <v>3.1229166666666668</v>
      </c>
      <c r="AK517" s="167">
        <v>10.14908017849632</v>
      </c>
      <c r="AL517" s="167">
        <f t="shared" si="166"/>
        <v>1.5277777777777946E-2</v>
      </c>
    </row>
    <row r="518" spans="1:38" x14ac:dyDescent="0.3">
      <c r="A518" s="151">
        <v>2020</v>
      </c>
      <c r="B518" s="152" t="s">
        <v>106</v>
      </c>
      <c r="C518" s="154" t="s">
        <v>99</v>
      </c>
      <c r="D518" s="154" t="s">
        <v>99</v>
      </c>
      <c r="E518" s="154" t="s">
        <v>99</v>
      </c>
      <c r="F518" s="154" t="s">
        <v>99</v>
      </c>
      <c r="G518" s="154" t="s">
        <v>99</v>
      </c>
      <c r="H518" s="154" t="s">
        <v>99</v>
      </c>
      <c r="I518" s="154" t="s">
        <v>99</v>
      </c>
      <c r="J518" s="154" t="s">
        <v>99</v>
      </c>
      <c r="K518" s="154" t="s">
        <v>99</v>
      </c>
      <c r="L518" s="154" t="s">
        <v>99</v>
      </c>
      <c r="M518" s="154" t="s">
        <v>99</v>
      </c>
      <c r="N518" s="154" t="s">
        <v>107</v>
      </c>
      <c r="O518" s="173">
        <v>3.9444444444444446</v>
      </c>
      <c r="P518" s="157">
        <v>3.6666666666666665</v>
      </c>
      <c r="Q518" s="157">
        <v>3.8333333333333335</v>
      </c>
      <c r="R518" s="157">
        <v>3.8148148148148144</v>
      </c>
      <c r="S518" s="157">
        <v>4.4444444444444446</v>
      </c>
      <c r="T518" s="157">
        <v>3.2777777777777777</v>
      </c>
      <c r="U518" s="157">
        <v>3.7777777777777777</v>
      </c>
      <c r="V518" s="157">
        <v>3.8333333333333335</v>
      </c>
      <c r="W518" s="157">
        <v>4.0555555555555554</v>
      </c>
      <c r="X518" s="157">
        <v>4.1111111111111107</v>
      </c>
      <c r="Y518" s="157">
        <v>4.4444444444444446</v>
      </c>
      <c r="Z518" s="157">
        <v>3.8888888888888888</v>
      </c>
      <c r="AA518" s="157">
        <v>3.6111111111111112</v>
      </c>
      <c r="AB518" s="157">
        <v>4.0222222222222221</v>
      </c>
      <c r="AC518" s="157">
        <v>3.3888888888888888</v>
      </c>
      <c r="AD518" s="157">
        <v>3.8888888888888888</v>
      </c>
      <c r="AE518" s="157">
        <v>4.166666666666667</v>
      </c>
      <c r="AF518" s="157">
        <v>3.6666666666666665</v>
      </c>
      <c r="AG518" s="157">
        <v>3.0555555555555554</v>
      </c>
      <c r="AH518" s="157">
        <v>3.6333333333333337</v>
      </c>
      <c r="AI518" s="157">
        <v>3.4444444444444446</v>
      </c>
      <c r="AJ518" s="167">
        <f t="shared" si="165"/>
        <v>3.825925925925926</v>
      </c>
      <c r="AK518" s="167">
        <v>13.826227315150049</v>
      </c>
      <c r="AL518" s="167">
        <f t="shared" si="166"/>
        <v>4.1666666666666963E-2</v>
      </c>
    </row>
    <row r="519" spans="1:38" x14ac:dyDescent="0.3">
      <c r="A519" s="151">
        <v>2020</v>
      </c>
      <c r="B519" s="152" t="s">
        <v>108</v>
      </c>
      <c r="C519" s="154" t="s">
        <v>99</v>
      </c>
      <c r="D519" s="154" t="s">
        <v>99</v>
      </c>
      <c r="E519" s="154" t="s">
        <v>99</v>
      </c>
      <c r="F519" s="154" t="s">
        <v>99</v>
      </c>
      <c r="G519" s="154" t="s">
        <v>99</v>
      </c>
      <c r="H519" s="154" t="s">
        <v>99</v>
      </c>
      <c r="I519" s="154" t="s">
        <v>99</v>
      </c>
      <c r="J519" s="154" t="s">
        <v>99</v>
      </c>
      <c r="K519" s="154" t="s">
        <v>99</v>
      </c>
      <c r="L519" s="154" t="s">
        <v>99</v>
      </c>
      <c r="M519" s="154" t="s">
        <v>99</v>
      </c>
      <c r="N519" s="154" t="s">
        <v>107</v>
      </c>
      <c r="O519" s="173">
        <v>4.375</v>
      </c>
      <c r="P519" s="157">
        <v>4.125</v>
      </c>
      <c r="Q519" s="157">
        <v>4.625</v>
      </c>
      <c r="R519" s="157">
        <v>4.375</v>
      </c>
      <c r="S519" s="157">
        <v>4.125</v>
      </c>
      <c r="T519" s="157">
        <v>3.875</v>
      </c>
      <c r="U519" s="157">
        <v>4</v>
      </c>
      <c r="V519" s="157">
        <v>4</v>
      </c>
      <c r="W519" s="157">
        <v>4.125</v>
      </c>
      <c r="X519" s="157">
        <v>4.375</v>
      </c>
      <c r="Y519" s="157">
        <v>4.5</v>
      </c>
      <c r="Z519" s="157">
        <v>4.125</v>
      </c>
      <c r="AA519" s="157">
        <v>3.75</v>
      </c>
      <c r="AB519" s="157">
        <v>4.1749999999999998</v>
      </c>
      <c r="AC519" s="157">
        <v>3.875</v>
      </c>
      <c r="AD519" s="157">
        <v>4.125</v>
      </c>
      <c r="AE519" s="157">
        <v>4</v>
      </c>
      <c r="AF519" s="157">
        <v>3.625</v>
      </c>
      <c r="AG519" s="157">
        <v>3.375</v>
      </c>
      <c r="AH519" s="157">
        <v>3.8</v>
      </c>
      <c r="AI519" s="157">
        <v>3.375</v>
      </c>
      <c r="AJ519" s="167">
        <f t="shared" si="165"/>
        <v>4.0875000000000004</v>
      </c>
      <c r="AK519" s="167">
        <v>14.912570408824628</v>
      </c>
      <c r="AL519" s="167">
        <f t="shared" si="166"/>
        <v>0.15416666666666679</v>
      </c>
    </row>
    <row r="520" spans="1:38" x14ac:dyDescent="0.3">
      <c r="A520" s="151">
        <v>2020</v>
      </c>
      <c r="B520" s="152" t="s">
        <v>109</v>
      </c>
      <c r="C520" s="154" t="s">
        <v>99</v>
      </c>
      <c r="D520" s="154" t="s">
        <v>99</v>
      </c>
      <c r="E520" s="154" t="s">
        <v>99</v>
      </c>
      <c r="F520" s="154" t="s">
        <v>99</v>
      </c>
      <c r="G520" s="154" t="s">
        <v>99</v>
      </c>
      <c r="H520" s="154" t="s">
        <v>99</v>
      </c>
      <c r="I520" s="154" t="s">
        <v>99</v>
      </c>
      <c r="J520" s="154" t="s">
        <v>99</v>
      </c>
      <c r="K520" s="154" t="s">
        <v>99</v>
      </c>
      <c r="L520" s="154" t="s">
        <v>99</v>
      </c>
      <c r="M520" s="154" t="s">
        <v>99</v>
      </c>
      <c r="N520" s="154" t="s">
        <v>107</v>
      </c>
      <c r="O520" s="173">
        <v>4.0769230769230766</v>
      </c>
      <c r="P520" s="157">
        <v>3.8076923076923075</v>
      </c>
      <c r="Q520" s="157">
        <v>4.0769230769230766</v>
      </c>
      <c r="R520" s="157">
        <v>3.9871794871794868</v>
      </c>
      <c r="S520" s="157">
        <v>4.3461538461538458</v>
      </c>
      <c r="T520" s="157">
        <v>3.4615384615384617</v>
      </c>
      <c r="U520" s="157">
        <v>3.8461538461538463</v>
      </c>
      <c r="V520" s="157">
        <v>3.8846153846153841</v>
      </c>
      <c r="W520" s="157">
        <v>4.0769230769230766</v>
      </c>
      <c r="X520" s="157">
        <v>4.1923076923076925</v>
      </c>
      <c r="Y520" s="157">
        <v>4.4615384615384617</v>
      </c>
      <c r="Z520" s="157">
        <v>3.9615384615384617</v>
      </c>
      <c r="AA520" s="157">
        <v>3.6538461538461537</v>
      </c>
      <c r="AB520" s="157">
        <v>4.069230769230769</v>
      </c>
      <c r="AC520" s="157">
        <v>3.5384615384615383</v>
      </c>
      <c r="AD520" s="157">
        <v>3.9615384615384617</v>
      </c>
      <c r="AE520" s="157">
        <v>4.115384615384615</v>
      </c>
      <c r="AF520" s="157">
        <v>3.6538461538461537</v>
      </c>
      <c r="AG520" s="157">
        <v>3.1538461538461537</v>
      </c>
      <c r="AH520" s="157">
        <v>3.6846153846153844</v>
      </c>
      <c r="AI520" s="157">
        <v>3.4230769230769229</v>
      </c>
      <c r="AJ520" s="167">
        <f t="shared" si="165"/>
        <v>3.9064102564102559</v>
      </c>
      <c r="AK520" s="167">
        <v>14.160486728588383</v>
      </c>
      <c r="AL520" s="167">
        <f t="shared" si="166"/>
        <v>7.6282051282050567E-2</v>
      </c>
    </row>
    <row r="521" spans="1:38" x14ac:dyDescent="0.3">
      <c r="A521" s="175">
        <v>2020</v>
      </c>
      <c r="B521" s="176" t="s">
        <v>11</v>
      </c>
      <c r="C521" s="177" t="s">
        <v>99</v>
      </c>
      <c r="D521" s="177" t="s">
        <v>99</v>
      </c>
      <c r="E521" s="177" t="s">
        <v>99</v>
      </c>
      <c r="F521" s="177" t="s">
        <v>99</v>
      </c>
      <c r="G521" s="177" t="s">
        <v>99</v>
      </c>
      <c r="H521" s="177" t="s">
        <v>99</v>
      </c>
      <c r="I521" s="177" t="s">
        <v>99</v>
      </c>
      <c r="J521" s="177" t="s">
        <v>99</v>
      </c>
      <c r="K521" s="177" t="s">
        <v>99</v>
      </c>
      <c r="L521" s="177" t="s">
        <v>99</v>
      </c>
      <c r="M521" s="177" t="s">
        <v>99</v>
      </c>
      <c r="N521" s="177" t="s">
        <v>228</v>
      </c>
      <c r="O521" s="158">
        <f>AVERAGE(O489,O494,O503,O508,O512)</f>
        <v>4</v>
      </c>
      <c r="P521" s="158">
        <f t="shared" ref="P521:AL521" si="171">AVERAGE(P489,P494,P503,P508,P512)</f>
        <v>3.7</v>
      </c>
      <c r="Q521" s="158">
        <f t="shared" si="171"/>
        <v>3.9</v>
      </c>
      <c r="R521" s="158">
        <f t="shared" si="171"/>
        <v>3.8666666666666663</v>
      </c>
      <c r="S521" s="158">
        <f t="shared" si="171"/>
        <v>4.2</v>
      </c>
      <c r="T521" s="158">
        <f t="shared" si="171"/>
        <v>3.2</v>
      </c>
      <c r="U521" s="158">
        <f t="shared" si="171"/>
        <v>3.9</v>
      </c>
      <c r="V521" s="158">
        <f t="shared" si="171"/>
        <v>3.7666666666666671</v>
      </c>
      <c r="W521" s="158">
        <f t="shared" si="171"/>
        <v>3.8</v>
      </c>
      <c r="X521" s="158">
        <f t="shared" si="171"/>
        <v>3.9</v>
      </c>
      <c r="Y521" s="158">
        <f t="shared" si="171"/>
        <v>4.0999999999999996</v>
      </c>
      <c r="Z521" s="158">
        <f t="shared" si="171"/>
        <v>3.8</v>
      </c>
      <c r="AA521" s="158">
        <f t="shared" si="171"/>
        <v>3.4</v>
      </c>
      <c r="AB521" s="158">
        <f t="shared" si="171"/>
        <v>3.8</v>
      </c>
      <c r="AC521" s="158">
        <f t="shared" si="171"/>
        <v>3.2</v>
      </c>
      <c r="AD521" s="158">
        <f t="shared" si="171"/>
        <v>4.0999999999999996</v>
      </c>
      <c r="AE521" s="158">
        <f t="shared" si="171"/>
        <v>4</v>
      </c>
      <c r="AF521" s="158">
        <f t="shared" si="171"/>
        <v>3.3</v>
      </c>
      <c r="AG521" s="158">
        <f t="shared" si="171"/>
        <v>2.9</v>
      </c>
      <c r="AH521" s="158">
        <f t="shared" si="171"/>
        <v>3.5</v>
      </c>
      <c r="AI521" s="158">
        <f t="shared" si="171"/>
        <v>3.4</v>
      </c>
      <c r="AJ521" s="158">
        <f t="shared" si="171"/>
        <v>3.7333333333333334</v>
      </c>
      <c r="AK521" s="158">
        <f t="shared" si="171"/>
        <v>12.957561755903177</v>
      </c>
      <c r="AL521" s="158">
        <f t="shared" si="171"/>
        <v>8.6666666666666711E-2</v>
      </c>
    </row>
    <row r="522" spans="1:38" x14ac:dyDescent="0.3">
      <c r="A522" s="175">
        <v>2020</v>
      </c>
      <c r="B522" s="176" t="s">
        <v>12</v>
      </c>
      <c r="C522" s="177" t="s">
        <v>99</v>
      </c>
      <c r="D522" s="177" t="s">
        <v>99</v>
      </c>
      <c r="E522" s="177" t="s">
        <v>99</v>
      </c>
      <c r="F522" s="177" t="s">
        <v>99</v>
      </c>
      <c r="G522" s="177" t="s">
        <v>99</v>
      </c>
      <c r="H522" s="177" t="s">
        <v>99</v>
      </c>
      <c r="I522" s="177" t="s">
        <v>99</v>
      </c>
      <c r="J522" s="177" t="s">
        <v>99</v>
      </c>
      <c r="K522" s="177" t="s">
        <v>99</v>
      </c>
      <c r="L522" s="177" t="s">
        <v>99</v>
      </c>
      <c r="M522" s="177" t="s">
        <v>99</v>
      </c>
      <c r="N522" s="177" t="s">
        <v>229</v>
      </c>
      <c r="O522" s="158">
        <f>O499</f>
        <v>4</v>
      </c>
      <c r="P522" s="158">
        <f t="shared" ref="P522:AL522" si="172">P499</f>
        <v>4</v>
      </c>
      <c r="Q522" s="158">
        <f t="shared" si="172"/>
        <v>4</v>
      </c>
      <c r="R522" s="158">
        <f t="shared" si="172"/>
        <v>4</v>
      </c>
      <c r="S522" s="158">
        <f t="shared" si="172"/>
        <v>4.5</v>
      </c>
      <c r="T522" s="158">
        <f t="shared" si="172"/>
        <v>3.5</v>
      </c>
      <c r="U522" s="158">
        <f t="shared" si="172"/>
        <v>4.5</v>
      </c>
      <c r="V522" s="158">
        <f t="shared" si="172"/>
        <v>4.166666666666667</v>
      </c>
      <c r="W522" s="158">
        <f t="shared" si="172"/>
        <v>4.5</v>
      </c>
      <c r="X522" s="158">
        <f t="shared" si="172"/>
        <v>4.5</v>
      </c>
      <c r="Y522" s="158">
        <f t="shared" si="172"/>
        <v>5</v>
      </c>
      <c r="Z522" s="158">
        <f t="shared" si="172"/>
        <v>4.5</v>
      </c>
      <c r="AA522" s="158">
        <f t="shared" si="172"/>
        <v>3.5</v>
      </c>
      <c r="AB522" s="158">
        <f t="shared" si="172"/>
        <v>4.4000000000000004</v>
      </c>
      <c r="AC522" s="158">
        <f t="shared" si="172"/>
        <v>4</v>
      </c>
      <c r="AD522" s="158">
        <f t="shared" si="172"/>
        <v>3.5</v>
      </c>
      <c r="AE522" s="158">
        <f t="shared" si="172"/>
        <v>4.5</v>
      </c>
      <c r="AF522" s="158">
        <f t="shared" si="172"/>
        <v>4</v>
      </c>
      <c r="AG522" s="158">
        <f t="shared" si="172"/>
        <v>3.5</v>
      </c>
      <c r="AH522" s="158">
        <f t="shared" si="172"/>
        <v>3.9</v>
      </c>
      <c r="AI522" s="158">
        <f t="shared" si="172"/>
        <v>3.5</v>
      </c>
      <c r="AJ522" s="158">
        <f t="shared" si="172"/>
        <v>4.1166666666666671</v>
      </c>
      <c r="AK522" s="158">
        <f t="shared" si="172"/>
        <v>15.479403064087949</v>
      </c>
      <c r="AL522" s="158">
        <f t="shared" si="172"/>
        <v>0.17500000000000027</v>
      </c>
    </row>
    <row r="523" spans="1:38" x14ac:dyDescent="0.3">
      <c r="A523" s="175">
        <v>2020</v>
      </c>
      <c r="B523" s="176" t="s">
        <v>13</v>
      </c>
      <c r="C523" s="177" t="s">
        <v>99</v>
      </c>
      <c r="D523" s="177" t="s">
        <v>99</v>
      </c>
      <c r="E523" s="177" t="s">
        <v>99</v>
      </c>
      <c r="F523" s="177" t="s">
        <v>99</v>
      </c>
      <c r="G523" s="177" t="s">
        <v>99</v>
      </c>
      <c r="H523" s="177" t="s">
        <v>99</v>
      </c>
      <c r="I523" s="177" t="s">
        <v>99</v>
      </c>
      <c r="J523" s="177" t="s">
        <v>99</v>
      </c>
      <c r="K523" s="177" t="s">
        <v>99</v>
      </c>
      <c r="L523" s="177" t="s">
        <v>99</v>
      </c>
      <c r="M523" s="177" t="s">
        <v>99</v>
      </c>
      <c r="N523" s="177" t="s">
        <v>230</v>
      </c>
      <c r="O523" s="158">
        <f>AVERAGE(O493,O497,O498,O501,O504,O505,O506,O507,O510,O511,O513)</f>
        <v>3.3181818181818183</v>
      </c>
      <c r="P523" s="158">
        <f t="shared" ref="P523:AL523" si="173">AVERAGE(P493,P497,P498,P501,P504,P505,P506,P507,P510,P511,P513)</f>
        <v>2.9090909090909092</v>
      </c>
      <c r="Q523" s="158">
        <f t="shared" si="173"/>
        <v>2.8636363636363638</v>
      </c>
      <c r="R523" s="158">
        <f t="shared" si="173"/>
        <v>3.0303030303030307</v>
      </c>
      <c r="S523" s="158">
        <f t="shared" si="173"/>
        <v>3.8181818181818183</v>
      </c>
      <c r="T523" s="158">
        <f t="shared" si="173"/>
        <v>3.0454545454545454</v>
      </c>
      <c r="U523" s="158">
        <f t="shared" si="173"/>
        <v>2.6818181818181817</v>
      </c>
      <c r="V523" s="158">
        <f t="shared" si="173"/>
        <v>3.1818181818181817</v>
      </c>
      <c r="W523" s="158">
        <f t="shared" si="173"/>
        <v>2.9090909090909092</v>
      </c>
      <c r="X523" s="158">
        <f t="shared" si="173"/>
        <v>3.0454545454545454</v>
      </c>
      <c r="Y523" s="158">
        <f t="shared" si="173"/>
        <v>3.5454545454545454</v>
      </c>
      <c r="Z523" s="158">
        <f t="shared" si="173"/>
        <v>3.0909090909090908</v>
      </c>
      <c r="AA523" s="158">
        <f t="shared" si="173"/>
        <v>3.0909090909090908</v>
      </c>
      <c r="AB523" s="158">
        <f t="shared" si="173"/>
        <v>3.1363636363636362</v>
      </c>
      <c r="AC523" s="158">
        <f t="shared" si="173"/>
        <v>3.3636363636363638</v>
      </c>
      <c r="AD523" s="158">
        <f t="shared" si="173"/>
        <v>3.1818181818181817</v>
      </c>
      <c r="AE523" s="158">
        <f t="shared" si="173"/>
        <v>3.3636363636363638</v>
      </c>
      <c r="AF523" s="158">
        <f t="shared" si="173"/>
        <v>2.7272727272727271</v>
      </c>
      <c r="AG523" s="158">
        <f t="shared" si="173"/>
        <v>2.8181818181818183</v>
      </c>
      <c r="AH523" s="158">
        <f t="shared" si="173"/>
        <v>3.0909090909090908</v>
      </c>
      <c r="AI523" s="158">
        <f t="shared" si="173"/>
        <v>3.6363636363636362</v>
      </c>
      <c r="AJ523" s="158">
        <f t="shared" si="173"/>
        <v>3.1098484848484844</v>
      </c>
      <c r="AK523" s="158">
        <f t="shared" si="173"/>
        <v>10.120704166276399</v>
      </c>
      <c r="AL523" s="158">
        <f t="shared" si="173"/>
        <v>2.0454545454545423E-2</v>
      </c>
    </row>
    <row r="524" spans="1:38" x14ac:dyDescent="0.3">
      <c r="A524" s="175">
        <v>2020</v>
      </c>
      <c r="B524" s="176" t="s">
        <v>14</v>
      </c>
      <c r="C524" s="177" t="s">
        <v>99</v>
      </c>
      <c r="D524" s="177" t="s">
        <v>99</v>
      </c>
      <c r="E524" s="177" t="s">
        <v>99</v>
      </c>
      <c r="F524" s="177" t="s">
        <v>99</v>
      </c>
      <c r="G524" s="177" t="s">
        <v>99</v>
      </c>
      <c r="H524" s="177" t="s">
        <v>99</v>
      </c>
      <c r="I524" s="177" t="s">
        <v>99</v>
      </c>
      <c r="J524" s="177" t="s">
        <v>99</v>
      </c>
      <c r="K524" s="177" t="s">
        <v>99</v>
      </c>
      <c r="L524" s="177" t="s">
        <v>99</v>
      </c>
      <c r="M524" s="177" t="s">
        <v>99</v>
      </c>
      <c r="N524" s="177" t="s">
        <v>231</v>
      </c>
      <c r="O524" s="158">
        <f>AVERAGE(O490,O491,O496,O502)</f>
        <v>4.375</v>
      </c>
      <c r="P524" s="158">
        <f t="shared" ref="P524:AL524" si="174">AVERAGE(P490,P491,P496,P502)</f>
        <v>4</v>
      </c>
      <c r="Q524" s="158">
        <f t="shared" si="174"/>
        <v>4.375</v>
      </c>
      <c r="R524" s="158">
        <f t="shared" si="174"/>
        <v>4.25</v>
      </c>
      <c r="S524" s="158">
        <f t="shared" si="174"/>
        <v>4.375</v>
      </c>
      <c r="T524" s="158">
        <f t="shared" si="174"/>
        <v>3.875</v>
      </c>
      <c r="U524" s="158">
        <f t="shared" si="174"/>
        <v>3.875</v>
      </c>
      <c r="V524" s="158">
        <f t="shared" si="174"/>
        <v>4.041666666666667</v>
      </c>
      <c r="W524" s="158">
        <f t="shared" si="174"/>
        <v>4.25</v>
      </c>
      <c r="X524" s="158">
        <f t="shared" si="174"/>
        <v>4.625</v>
      </c>
      <c r="Y524" s="158">
        <f t="shared" si="174"/>
        <v>4.875</v>
      </c>
      <c r="Z524" s="158">
        <f t="shared" si="174"/>
        <v>4.25</v>
      </c>
      <c r="AA524" s="158">
        <f t="shared" si="174"/>
        <v>4.25</v>
      </c>
      <c r="AB524" s="158">
        <f t="shared" si="174"/>
        <v>4.4499999999999993</v>
      </c>
      <c r="AC524" s="158">
        <f t="shared" si="174"/>
        <v>4</v>
      </c>
      <c r="AD524" s="158">
        <f t="shared" si="174"/>
        <v>4.125</v>
      </c>
      <c r="AE524" s="158">
        <f t="shared" si="174"/>
        <v>4.75</v>
      </c>
      <c r="AF524" s="158">
        <f t="shared" si="174"/>
        <v>4.25</v>
      </c>
      <c r="AG524" s="158">
        <f t="shared" si="174"/>
        <v>3.625</v>
      </c>
      <c r="AH524" s="158">
        <f t="shared" si="174"/>
        <v>4.1499999999999995</v>
      </c>
      <c r="AI524" s="158">
        <f t="shared" si="174"/>
        <v>3.875</v>
      </c>
      <c r="AJ524" s="158">
        <f t="shared" si="174"/>
        <v>4.2229166666666664</v>
      </c>
      <c r="AK524" s="158">
        <f t="shared" si="174"/>
        <v>17.214655681304222</v>
      </c>
      <c r="AL524" s="158">
        <f t="shared" si="174"/>
        <v>0.13124999999999998</v>
      </c>
    </row>
    <row r="525" spans="1:38" x14ac:dyDescent="0.3">
      <c r="A525" s="175">
        <v>2020</v>
      </c>
      <c r="B525" s="176" t="s">
        <v>15</v>
      </c>
      <c r="C525" s="177" t="s">
        <v>99</v>
      </c>
      <c r="D525" s="177" t="s">
        <v>99</v>
      </c>
      <c r="E525" s="177" t="s">
        <v>99</v>
      </c>
      <c r="F525" s="177" t="s">
        <v>99</v>
      </c>
      <c r="G525" s="177" t="s">
        <v>99</v>
      </c>
      <c r="H525" s="177" t="s">
        <v>99</v>
      </c>
      <c r="I525" s="177" t="s">
        <v>99</v>
      </c>
      <c r="J525" s="177" t="s">
        <v>99</v>
      </c>
      <c r="K525" s="177" t="s">
        <v>99</v>
      </c>
      <c r="L525" s="177" t="s">
        <v>99</v>
      </c>
      <c r="M525" s="177" t="s">
        <v>99</v>
      </c>
      <c r="N525" s="177" t="s">
        <v>232</v>
      </c>
      <c r="O525" s="158">
        <f>AVERAGE(O492,O495,O500,O509)</f>
        <v>3.75</v>
      </c>
      <c r="P525" s="158">
        <f t="shared" ref="P525:AL525" si="175">AVERAGE(P492,P495,P500,P509)</f>
        <v>3.5</v>
      </c>
      <c r="Q525" s="158">
        <f t="shared" si="175"/>
        <v>3.875</v>
      </c>
      <c r="R525" s="158">
        <f t="shared" si="175"/>
        <v>3.7083333333333335</v>
      </c>
      <c r="S525" s="158">
        <f t="shared" si="175"/>
        <v>4.5</v>
      </c>
      <c r="T525" s="158">
        <f t="shared" si="175"/>
        <v>3.25</v>
      </c>
      <c r="U525" s="158">
        <f t="shared" si="175"/>
        <v>3.25</v>
      </c>
      <c r="V525" s="158">
        <f t="shared" si="175"/>
        <v>3.666666666666667</v>
      </c>
      <c r="W525" s="158">
        <f t="shared" si="175"/>
        <v>4</v>
      </c>
      <c r="X525" s="158">
        <f t="shared" si="175"/>
        <v>3.875</v>
      </c>
      <c r="Y525" s="158">
        <f t="shared" si="175"/>
        <v>4.125</v>
      </c>
      <c r="Z525" s="158">
        <f t="shared" si="175"/>
        <v>3.625</v>
      </c>
      <c r="AA525" s="158">
        <f t="shared" si="175"/>
        <v>3.125</v>
      </c>
      <c r="AB525" s="158">
        <f t="shared" si="175"/>
        <v>3.75</v>
      </c>
      <c r="AC525" s="158">
        <f t="shared" si="175"/>
        <v>3.125</v>
      </c>
      <c r="AD525" s="158">
        <f t="shared" si="175"/>
        <v>3.625</v>
      </c>
      <c r="AE525" s="158">
        <f t="shared" si="175"/>
        <v>3.375</v>
      </c>
      <c r="AF525" s="158">
        <f t="shared" si="175"/>
        <v>3.25</v>
      </c>
      <c r="AG525" s="158">
        <f t="shared" si="175"/>
        <v>2.875</v>
      </c>
      <c r="AH525" s="158">
        <f t="shared" si="175"/>
        <v>3.25</v>
      </c>
      <c r="AI525" s="158">
        <f t="shared" si="175"/>
        <v>3</v>
      </c>
      <c r="AJ525" s="158">
        <f t="shared" si="175"/>
        <v>3.59375</v>
      </c>
      <c r="AK525" s="158">
        <f t="shared" si="175"/>
        <v>11.355427303935921</v>
      </c>
      <c r="AL525" s="158">
        <f t="shared" si="175"/>
        <v>-4.5833333333333615E-2</v>
      </c>
    </row>
    <row r="526" spans="1:38" x14ac:dyDescent="0.3">
      <c r="A526" s="117">
        <v>2022</v>
      </c>
      <c r="B526" s="112" t="s">
        <v>65</v>
      </c>
      <c r="C526" s="113" t="s">
        <v>59</v>
      </c>
      <c r="D526" s="113" t="s">
        <v>59</v>
      </c>
      <c r="E526" s="113" t="s">
        <v>59</v>
      </c>
      <c r="F526" s="113" t="s">
        <v>59</v>
      </c>
      <c r="G526" s="113" t="s">
        <v>60</v>
      </c>
      <c r="H526" s="113" t="s">
        <v>60</v>
      </c>
      <c r="I526" s="113" t="s">
        <v>60</v>
      </c>
      <c r="J526" s="113" t="s">
        <v>60</v>
      </c>
      <c r="K526" s="113" t="s">
        <v>60</v>
      </c>
      <c r="L526" s="113" t="s">
        <v>60</v>
      </c>
      <c r="M526" s="113" t="s">
        <v>60</v>
      </c>
      <c r="N526" s="113" t="s">
        <v>14</v>
      </c>
      <c r="O526" s="139">
        <v>5</v>
      </c>
      <c r="P526" s="139">
        <v>4.5</v>
      </c>
      <c r="Q526" s="139">
        <v>5.5</v>
      </c>
      <c r="R526" s="139">
        <f t="shared" ref="R526:R537" si="176">AVERAGE(O526,P526,Q526)</f>
        <v>5</v>
      </c>
      <c r="S526" s="139">
        <v>4</v>
      </c>
      <c r="T526" s="139">
        <v>4</v>
      </c>
      <c r="U526" s="139">
        <v>4</v>
      </c>
      <c r="V526" s="139">
        <f t="shared" ref="V526:V537" si="177">MROUND(AVERAGE(S526,T526,U526),0.1)</f>
        <v>4</v>
      </c>
      <c r="W526" s="139">
        <v>4.5</v>
      </c>
      <c r="X526" s="139">
        <v>4.5</v>
      </c>
      <c r="Y526" s="139">
        <v>4.5</v>
      </c>
      <c r="Z526" s="139">
        <v>4.5</v>
      </c>
      <c r="AA526" s="139">
        <v>4</v>
      </c>
      <c r="AB526" s="139">
        <f t="shared" ref="AB526:AB537" si="178">MROUND(AVERAGE(W526,X526,Y526,Z526,AA526),0.1)</f>
        <v>4.4000000000000004</v>
      </c>
      <c r="AC526" s="139">
        <v>4</v>
      </c>
      <c r="AD526" s="139">
        <v>4</v>
      </c>
      <c r="AE526" s="139">
        <v>4</v>
      </c>
      <c r="AF526" s="139">
        <v>4</v>
      </c>
      <c r="AG526" s="139">
        <v>4</v>
      </c>
      <c r="AH526" s="139">
        <f t="shared" ref="AH526:AH537" si="179">MROUND(AVERAGE(AC526,AD526,AE526,AF526,AG526),0.1)</f>
        <v>4</v>
      </c>
      <c r="AI526" s="139">
        <v>3.5</v>
      </c>
      <c r="AJ526" s="140">
        <v>4.3499999999999996</v>
      </c>
      <c r="AK526" s="174">
        <v>16.606147273135978</v>
      </c>
      <c r="AL526" s="139">
        <f>AJ526-(_xlfn.XLOOKUP($B526,$B$489:$B$520,$AJ$489:$AJ$520,"",0))</f>
        <v>0.13333333333333375</v>
      </c>
    </row>
    <row r="527" spans="1:38" x14ac:dyDescent="0.3">
      <c r="A527" s="117">
        <v>2022</v>
      </c>
      <c r="B527" s="112" t="s">
        <v>66</v>
      </c>
      <c r="C527" s="113" t="s">
        <v>67</v>
      </c>
      <c r="D527" s="113" t="s">
        <v>67</v>
      </c>
      <c r="E527" s="113" t="s">
        <v>67</v>
      </c>
      <c r="F527" s="113" t="s">
        <v>67</v>
      </c>
      <c r="G527" s="113" t="s">
        <v>67</v>
      </c>
      <c r="H527" s="113" t="s">
        <v>67</v>
      </c>
      <c r="I527" s="113" t="s">
        <v>67</v>
      </c>
      <c r="J527" s="113" t="s">
        <v>67</v>
      </c>
      <c r="K527" s="113" t="s">
        <v>67</v>
      </c>
      <c r="L527" s="113" t="s">
        <v>67</v>
      </c>
      <c r="M527" s="113" t="s">
        <v>67</v>
      </c>
      <c r="N527" s="113" t="s">
        <v>14</v>
      </c>
      <c r="O527" s="139">
        <v>5</v>
      </c>
      <c r="P527" s="139">
        <v>4.5</v>
      </c>
      <c r="Q527" s="139">
        <v>4.5</v>
      </c>
      <c r="R527" s="139">
        <f t="shared" si="176"/>
        <v>4.666666666666667</v>
      </c>
      <c r="S527" s="139">
        <v>4.5</v>
      </c>
      <c r="T527" s="139">
        <v>4</v>
      </c>
      <c r="U527" s="139">
        <v>4</v>
      </c>
      <c r="V527" s="139">
        <f t="shared" si="177"/>
        <v>4.2</v>
      </c>
      <c r="W527" s="139">
        <v>4.5</v>
      </c>
      <c r="X527" s="139">
        <v>5</v>
      </c>
      <c r="Y527" s="139">
        <v>5.5</v>
      </c>
      <c r="Z527" s="139">
        <v>4.5</v>
      </c>
      <c r="AA527" s="139">
        <v>5.5</v>
      </c>
      <c r="AB527" s="139">
        <f t="shared" si="178"/>
        <v>5</v>
      </c>
      <c r="AC527" s="139">
        <v>5</v>
      </c>
      <c r="AD527" s="139">
        <v>4.5</v>
      </c>
      <c r="AE527" s="139">
        <v>5.5</v>
      </c>
      <c r="AF527" s="139">
        <v>5.5</v>
      </c>
      <c r="AG527" s="139">
        <v>5</v>
      </c>
      <c r="AH527" s="139">
        <f t="shared" si="179"/>
        <v>5.1000000000000005</v>
      </c>
      <c r="AI527" s="139">
        <v>4.5</v>
      </c>
      <c r="AJ527" s="140">
        <v>4.7416666666666671</v>
      </c>
      <c r="AK527" s="174">
        <v>23.384576280196818</v>
      </c>
      <c r="AL527" s="139">
        <f t="shared" ref="AL527:AL558" si="180">AJ527-(_xlfn.XLOOKUP($B527,$B$489:$B$520,$AJ$489:$AJ$520,"",0))</f>
        <v>9.9999999999999645E-2</v>
      </c>
    </row>
    <row r="528" spans="1:38" x14ac:dyDescent="0.3">
      <c r="A528" s="117">
        <v>2022</v>
      </c>
      <c r="B528" s="112" t="s">
        <v>68</v>
      </c>
      <c r="C528" s="113" t="s">
        <v>67</v>
      </c>
      <c r="D528" s="113" t="s">
        <v>67</v>
      </c>
      <c r="E528" s="113" t="s">
        <v>67</v>
      </c>
      <c r="F528" s="113" t="s">
        <v>67</v>
      </c>
      <c r="G528" s="113" t="s">
        <v>67</v>
      </c>
      <c r="H528" s="113" t="s">
        <v>67</v>
      </c>
      <c r="I528" s="113" t="s">
        <v>67</v>
      </c>
      <c r="J528" s="113" t="s">
        <v>67</v>
      </c>
      <c r="K528" s="113" t="s">
        <v>67</v>
      </c>
      <c r="L528" s="113" t="s">
        <v>67</v>
      </c>
      <c r="M528" s="113" t="s">
        <v>67</v>
      </c>
      <c r="N528" s="113" t="s">
        <v>15</v>
      </c>
      <c r="O528" s="139">
        <v>4.5</v>
      </c>
      <c r="P528" s="139">
        <v>5</v>
      </c>
      <c r="Q528" s="139">
        <v>5</v>
      </c>
      <c r="R528" s="139">
        <f t="shared" si="176"/>
        <v>4.833333333333333</v>
      </c>
      <c r="S528" s="139">
        <v>5</v>
      </c>
      <c r="T528" s="139">
        <v>4</v>
      </c>
      <c r="U528" s="139">
        <v>4.5</v>
      </c>
      <c r="V528" s="139">
        <f t="shared" si="177"/>
        <v>4.5</v>
      </c>
      <c r="W528" s="139">
        <v>4.5</v>
      </c>
      <c r="X528" s="139">
        <v>4.5</v>
      </c>
      <c r="Y528" s="139">
        <v>5</v>
      </c>
      <c r="Z528" s="139">
        <v>4</v>
      </c>
      <c r="AA528" s="139">
        <v>3.5</v>
      </c>
      <c r="AB528" s="139">
        <f t="shared" si="178"/>
        <v>4.3</v>
      </c>
      <c r="AC528" s="139">
        <v>3.5</v>
      </c>
      <c r="AD528" s="139">
        <v>4.5</v>
      </c>
      <c r="AE528" s="139">
        <v>4</v>
      </c>
      <c r="AF528" s="139">
        <v>4</v>
      </c>
      <c r="AG528" s="139">
        <v>3</v>
      </c>
      <c r="AH528" s="139">
        <f t="shared" si="179"/>
        <v>3.8000000000000003</v>
      </c>
      <c r="AI528" s="139">
        <v>3</v>
      </c>
      <c r="AJ528" s="140">
        <v>4.3583333333333334</v>
      </c>
      <c r="AK528" s="174">
        <v>15.24602164575967</v>
      </c>
      <c r="AL528" s="139">
        <f t="shared" si="180"/>
        <v>0.13333333333333375</v>
      </c>
    </row>
    <row r="529" spans="1:38" x14ac:dyDescent="0.3">
      <c r="A529" s="117">
        <v>2022</v>
      </c>
      <c r="B529" s="112" t="s">
        <v>69</v>
      </c>
      <c r="C529" s="113" t="s">
        <v>59</v>
      </c>
      <c r="D529" s="113" t="s">
        <v>59</v>
      </c>
      <c r="E529" s="113" t="s">
        <v>59</v>
      </c>
      <c r="F529" s="113" t="s">
        <v>61</v>
      </c>
      <c r="G529" s="113" t="s">
        <v>61</v>
      </c>
      <c r="H529" s="113" t="s">
        <v>61</v>
      </c>
      <c r="I529" s="113" t="s">
        <v>61</v>
      </c>
      <c r="J529" s="113" t="s">
        <v>61</v>
      </c>
      <c r="K529" s="113" t="s">
        <v>61</v>
      </c>
      <c r="L529" s="113" t="s">
        <v>62</v>
      </c>
      <c r="M529" s="113" t="s">
        <v>60</v>
      </c>
      <c r="N529" s="113" t="s">
        <v>13</v>
      </c>
      <c r="O529" s="139">
        <v>3.5</v>
      </c>
      <c r="P529" s="139">
        <v>4</v>
      </c>
      <c r="Q529" s="139">
        <v>3.5</v>
      </c>
      <c r="R529" s="139">
        <f t="shared" si="176"/>
        <v>3.6666666666666665</v>
      </c>
      <c r="S529" s="139">
        <v>4</v>
      </c>
      <c r="T529" s="139">
        <v>3</v>
      </c>
      <c r="U529" s="139">
        <v>3</v>
      </c>
      <c r="V529" s="139">
        <f t="shared" si="177"/>
        <v>3.3000000000000003</v>
      </c>
      <c r="W529" s="139">
        <v>3.5</v>
      </c>
      <c r="X529" s="139">
        <v>3.5</v>
      </c>
      <c r="Y529" s="139">
        <v>3.5</v>
      </c>
      <c r="Z529" s="139">
        <v>4</v>
      </c>
      <c r="AA529" s="139">
        <v>3.5</v>
      </c>
      <c r="AB529" s="139">
        <f t="shared" si="178"/>
        <v>3.6</v>
      </c>
      <c r="AC529" s="139">
        <v>2.5</v>
      </c>
      <c r="AD529" s="139">
        <v>3.5</v>
      </c>
      <c r="AE529" s="139">
        <v>4</v>
      </c>
      <c r="AF529" s="139">
        <v>3.5</v>
      </c>
      <c r="AG529" s="139">
        <v>3.5</v>
      </c>
      <c r="AH529" s="139">
        <f t="shared" si="179"/>
        <v>3.4000000000000004</v>
      </c>
      <c r="AI529" s="139">
        <v>4.5</v>
      </c>
      <c r="AJ529" s="140">
        <v>3.5</v>
      </c>
      <c r="AK529" s="174">
        <v>12.917304536332663</v>
      </c>
      <c r="AL529" s="158"/>
    </row>
    <row r="530" spans="1:38" x14ac:dyDescent="0.3">
      <c r="A530" s="117">
        <v>2022</v>
      </c>
      <c r="B530" s="112" t="s">
        <v>113</v>
      </c>
      <c r="C530" s="113" t="s">
        <v>61</v>
      </c>
      <c r="D530" s="113" t="s">
        <v>61</v>
      </c>
      <c r="E530" s="113" t="s">
        <v>61</v>
      </c>
      <c r="F530" s="113" t="s">
        <v>61</v>
      </c>
      <c r="G530" s="113" t="s">
        <v>61</v>
      </c>
      <c r="H530" s="113" t="s">
        <v>61</v>
      </c>
      <c r="I530" s="113" t="s">
        <v>61</v>
      </c>
      <c r="J530" s="113" t="s">
        <v>61</v>
      </c>
      <c r="K530" s="113" t="s">
        <v>61</v>
      </c>
      <c r="L530" s="113" t="s">
        <v>60</v>
      </c>
      <c r="M530" s="113" t="s">
        <v>60</v>
      </c>
      <c r="N530" s="113" t="s">
        <v>13</v>
      </c>
      <c r="O530" s="139">
        <v>3.5</v>
      </c>
      <c r="P530" s="139">
        <v>3.5</v>
      </c>
      <c r="Q530" s="139">
        <v>3.5</v>
      </c>
      <c r="R530" s="139">
        <f t="shared" si="176"/>
        <v>3.5</v>
      </c>
      <c r="S530" s="139">
        <v>4.5</v>
      </c>
      <c r="T530" s="139">
        <v>3.5</v>
      </c>
      <c r="U530" s="139">
        <v>3</v>
      </c>
      <c r="V530" s="139">
        <f t="shared" si="177"/>
        <v>3.7</v>
      </c>
      <c r="W530" s="139">
        <v>4</v>
      </c>
      <c r="X530" s="139">
        <v>4</v>
      </c>
      <c r="Y530" s="139">
        <v>4.5</v>
      </c>
      <c r="Z530" s="139">
        <v>4</v>
      </c>
      <c r="AA530" s="139">
        <v>4</v>
      </c>
      <c r="AB530" s="139">
        <f t="shared" si="178"/>
        <v>4.1000000000000005</v>
      </c>
      <c r="AC530" s="139">
        <v>3</v>
      </c>
      <c r="AD530" s="139">
        <v>2.5</v>
      </c>
      <c r="AE530" s="139">
        <v>3.5</v>
      </c>
      <c r="AF530" s="139">
        <v>3.5</v>
      </c>
      <c r="AG530" s="139">
        <v>3.5</v>
      </c>
      <c r="AH530" s="139">
        <f t="shared" si="179"/>
        <v>3.2</v>
      </c>
      <c r="AI530" s="139">
        <v>4.5</v>
      </c>
      <c r="AJ530" s="140">
        <v>3.6166666666666667</v>
      </c>
      <c r="AK530" s="174">
        <v>12.687780772958403</v>
      </c>
      <c r="AL530" s="158"/>
    </row>
    <row r="531" spans="1:38" x14ac:dyDescent="0.3">
      <c r="A531" s="117">
        <v>2022</v>
      </c>
      <c r="B531" s="112" t="s">
        <v>76</v>
      </c>
      <c r="C531" s="113" t="s">
        <v>67</v>
      </c>
      <c r="D531" s="113" t="s">
        <v>67</v>
      </c>
      <c r="E531" s="113" t="s">
        <v>67</v>
      </c>
      <c r="F531" s="113" t="s">
        <v>67</v>
      </c>
      <c r="G531" s="113" t="s">
        <v>67</v>
      </c>
      <c r="H531" s="113" t="s">
        <v>67</v>
      </c>
      <c r="I531" s="113" t="s">
        <v>67</v>
      </c>
      <c r="J531" s="113" t="s">
        <v>67</v>
      </c>
      <c r="K531" s="113" t="s">
        <v>67</v>
      </c>
      <c r="L531" s="113" t="s">
        <v>67</v>
      </c>
      <c r="M531" s="113" t="s">
        <v>67</v>
      </c>
      <c r="N531" s="113" t="s">
        <v>13</v>
      </c>
      <c r="O531" s="139">
        <v>3</v>
      </c>
      <c r="P531" s="139">
        <v>3</v>
      </c>
      <c r="Q531" s="139">
        <v>2.5</v>
      </c>
      <c r="R531" s="139">
        <f t="shared" si="176"/>
        <v>2.8333333333333335</v>
      </c>
      <c r="S531" s="139">
        <v>4</v>
      </c>
      <c r="T531" s="139">
        <v>2.5</v>
      </c>
      <c r="U531" s="139">
        <v>2</v>
      </c>
      <c r="V531" s="139">
        <f t="shared" si="177"/>
        <v>2.8000000000000003</v>
      </c>
      <c r="W531" s="139">
        <v>3</v>
      </c>
      <c r="X531" s="139">
        <v>3</v>
      </c>
      <c r="Y531" s="139">
        <v>4</v>
      </c>
      <c r="Z531" s="139">
        <v>3.5</v>
      </c>
      <c r="AA531" s="139">
        <v>4</v>
      </c>
      <c r="AB531" s="139">
        <f t="shared" si="178"/>
        <v>3.5</v>
      </c>
      <c r="AC531" s="139">
        <v>3</v>
      </c>
      <c r="AD531" s="139">
        <v>2.5</v>
      </c>
      <c r="AE531" s="139">
        <v>3.5</v>
      </c>
      <c r="AF531" s="139">
        <v>3</v>
      </c>
      <c r="AG531" s="139">
        <v>2.5</v>
      </c>
      <c r="AH531" s="139">
        <f t="shared" si="179"/>
        <v>2.9000000000000004</v>
      </c>
      <c r="AI531" s="139">
        <v>3.5</v>
      </c>
      <c r="AJ531" s="140">
        <v>3.0083333333333337</v>
      </c>
      <c r="AK531" s="174">
        <v>9.2060652467108977</v>
      </c>
      <c r="AL531" s="139">
        <f t="shared" si="180"/>
        <v>-7.4999999999999289E-2</v>
      </c>
    </row>
    <row r="532" spans="1:38" x14ac:dyDescent="0.3">
      <c r="A532" s="117">
        <v>2022</v>
      </c>
      <c r="B532" s="112" t="s">
        <v>77</v>
      </c>
      <c r="C532" s="113" t="s">
        <v>67</v>
      </c>
      <c r="D532" s="113" t="s">
        <v>67</v>
      </c>
      <c r="E532" s="113" t="s">
        <v>67</v>
      </c>
      <c r="F532" s="113" t="s">
        <v>67</v>
      </c>
      <c r="G532" s="113" t="s">
        <v>67</v>
      </c>
      <c r="H532" s="113" t="s">
        <v>67</v>
      </c>
      <c r="I532" s="113" t="s">
        <v>67</v>
      </c>
      <c r="J532" s="113" t="s">
        <v>67</v>
      </c>
      <c r="K532" s="113" t="s">
        <v>67</v>
      </c>
      <c r="L532" s="113" t="s">
        <v>67</v>
      </c>
      <c r="M532" s="113" t="s">
        <v>67</v>
      </c>
      <c r="N532" s="113" t="s">
        <v>11</v>
      </c>
      <c r="O532" s="139">
        <v>4</v>
      </c>
      <c r="P532" s="139">
        <v>4</v>
      </c>
      <c r="Q532" s="139">
        <v>4</v>
      </c>
      <c r="R532" s="139">
        <f t="shared" si="176"/>
        <v>4</v>
      </c>
      <c r="S532" s="139">
        <v>4.5</v>
      </c>
      <c r="T532" s="139">
        <v>3.5</v>
      </c>
      <c r="U532" s="139">
        <v>4</v>
      </c>
      <c r="V532" s="139">
        <f t="shared" si="177"/>
        <v>4</v>
      </c>
      <c r="W532" s="139">
        <v>4.5</v>
      </c>
      <c r="X532" s="139">
        <v>4</v>
      </c>
      <c r="Y532" s="139">
        <v>5</v>
      </c>
      <c r="Z532" s="139">
        <v>4.5</v>
      </c>
      <c r="AA532" s="139">
        <v>4.5</v>
      </c>
      <c r="AB532" s="139">
        <f t="shared" si="178"/>
        <v>4.5</v>
      </c>
      <c r="AC532" s="139">
        <v>2.5</v>
      </c>
      <c r="AD532" s="139">
        <v>3.5</v>
      </c>
      <c r="AE532" s="139">
        <v>4</v>
      </c>
      <c r="AF532" s="139">
        <v>4</v>
      </c>
      <c r="AG532" s="139">
        <v>3.5</v>
      </c>
      <c r="AH532" s="139">
        <f t="shared" si="179"/>
        <v>3.5</v>
      </c>
      <c r="AI532" s="139">
        <v>3.5</v>
      </c>
      <c r="AJ532" s="140">
        <v>4</v>
      </c>
      <c r="AK532" s="174">
        <v>13.840143352729799</v>
      </c>
      <c r="AL532" s="139">
        <f t="shared" si="180"/>
        <v>-6.6666666666667318E-2</v>
      </c>
    </row>
    <row r="533" spans="1:38" x14ac:dyDescent="0.3">
      <c r="A533" s="117">
        <v>2022</v>
      </c>
      <c r="B533" s="112" t="s">
        <v>223</v>
      </c>
      <c r="C533" s="113" t="s">
        <v>67</v>
      </c>
      <c r="D533" s="113" t="s">
        <v>67</v>
      </c>
      <c r="E533" s="113" t="s">
        <v>67</v>
      </c>
      <c r="F533" s="113" t="s">
        <v>67</v>
      </c>
      <c r="G533" s="113" t="s">
        <v>67</v>
      </c>
      <c r="H533" s="113" t="s">
        <v>67</v>
      </c>
      <c r="I533" s="113" t="s">
        <v>67</v>
      </c>
      <c r="J533" s="113" t="s">
        <v>67</v>
      </c>
      <c r="K533" s="113" t="s">
        <v>67</v>
      </c>
      <c r="L533" s="113" t="s">
        <v>67</v>
      </c>
      <c r="M533" s="113" t="s">
        <v>67</v>
      </c>
      <c r="N533" s="113" t="s">
        <v>15</v>
      </c>
      <c r="O533" s="139">
        <v>3</v>
      </c>
      <c r="P533" s="139">
        <v>3</v>
      </c>
      <c r="Q533" s="139">
        <v>2.5</v>
      </c>
      <c r="R533" s="139">
        <f t="shared" si="176"/>
        <v>2.8333333333333335</v>
      </c>
      <c r="S533" s="139">
        <v>4.5</v>
      </c>
      <c r="T533" s="139">
        <v>3</v>
      </c>
      <c r="U533" s="139">
        <v>3.5</v>
      </c>
      <c r="V533" s="139">
        <f t="shared" si="177"/>
        <v>3.7</v>
      </c>
      <c r="W533" s="139">
        <v>4</v>
      </c>
      <c r="X533" s="139">
        <v>4</v>
      </c>
      <c r="Y533" s="139">
        <v>4.5</v>
      </c>
      <c r="Z533" s="139">
        <v>3.5</v>
      </c>
      <c r="AA533" s="139">
        <v>4</v>
      </c>
      <c r="AB533" s="139">
        <f t="shared" si="178"/>
        <v>4</v>
      </c>
      <c r="AC533" s="139">
        <v>3</v>
      </c>
      <c r="AD533" s="139">
        <v>3.5</v>
      </c>
      <c r="AE533" s="139">
        <v>3</v>
      </c>
      <c r="AF533" s="139">
        <v>3</v>
      </c>
      <c r="AG533" s="139">
        <v>2.5</v>
      </c>
      <c r="AH533" s="139">
        <f t="shared" si="179"/>
        <v>3</v>
      </c>
      <c r="AI533" s="139">
        <v>3</v>
      </c>
      <c r="AJ533" s="140">
        <v>3.3833333333333333</v>
      </c>
      <c r="AK533" s="174">
        <v>10.04775026832645</v>
      </c>
      <c r="AL533" s="139">
        <f t="shared" si="180"/>
        <v>-5.8333333333333126E-2</v>
      </c>
    </row>
    <row r="534" spans="1:38" x14ac:dyDescent="0.3">
      <c r="A534" s="117">
        <v>2022</v>
      </c>
      <c r="B534" s="112" t="s">
        <v>79</v>
      </c>
      <c r="C534" s="113" t="s">
        <v>67</v>
      </c>
      <c r="D534" s="113" t="s">
        <v>67</v>
      </c>
      <c r="E534" s="113" t="s">
        <v>67</v>
      </c>
      <c r="F534" s="113" t="s">
        <v>67</v>
      </c>
      <c r="G534" s="113" t="s">
        <v>67</v>
      </c>
      <c r="H534" s="113" t="s">
        <v>67</v>
      </c>
      <c r="I534" s="113" t="s">
        <v>67</v>
      </c>
      <c r="J534" s="113" t="s">
        <v>67</v>
      </c>
      <c r="K534" s="113" t="s">
        <v>67</v>
      </c>
      <c r="L534" s="113" t="s">
        <v>67</v>
      </c>
      <c r="M534" s="113" t="s">
        <v>67</v>
      </c>
      <c r="N534" s="113" t="s">
        <v>14</v>
      </c>
      <c r="O534" s="139">
        <v>3</v>
      </c>
      <c r="P534" s="139">
        <v>3.5</v>
      </c>
      <c r="Q534" s="139">
        <v>3</v>
      </c>
      <c r="R534" s="139">
        <f t="shared" si="176"/>
        <v>3.1666666666666665</v>
      </c>
      <c r="S534" s="139">
        <v>4.5</v>
      </c>
      <c r="T534" s="139">
        <v>4</v>
      </c>
      <c r="U534" s="139">
        <v>4.5</v>
      </c>
      <c r="V534" s="139">
        <f t="shared" si="177"/>
        <v>4.3</v>
      </c>
      <c r="W534" s="139">
        <v>4</v>
      </c>
      <c r="X534" s="139">
        <v>5</v>
      </c>
      <c r="Y534" s="139">
        <v>5</v>
      </c>
      <c r="Z534" s="139">
        <v>4.5</v>
      </c>
      <c r="AA534" s="139">
        <v>4.5</v>
      </c>
      <c r="AB534" s="139">
        <f t="shared" si="178"/>
        <v>4.6000000000000005</v>
      </c>
      <c r="AC534" s="139">
        <v>3.5</v>
      </c>
      <c r="AD534" s="139">
        <v>4</v>
      </c>
      <c r="AE534" s="139">
        <v>5</v>
      </c>
      <c r="AF534" s="139">
        <v>4</v>
      </c>
      <c r="AG534" s="139">
        <v>3</v>
      </c>
      <c r="AH534" s="139">
        <f t="shared" si="179"/>
        <v>3.9000000000000004</v>
      </c>
      <c r="AI534" s="139">
        <v>3</v>
      </c>
      <c r="AJ534" s="140">
        <v>3.9916666666666667</v>
      </c>
      <c r="AK534" s="174">
        <v>14.365714336801769</v>
      </c>
      <c r="AL534" s="139">
        <f t="shared" si="180"/>
        <v>4.1666666666666519E-2</v>
      </c>
    </row>
    <row r="535" spans="1:38" x14ac:dyDescent="0.3">
      <c r="A535" s="117">
        <v>2022</v>
      </c>
      <c r="B535" s="112" t="s">
        <v>80</v>
      </c>
      <c r="C535" s="113" t="s">
        <v>59</v>
      </c>
      <c r="D535" s="113" t="s">
        <v>59</v>
      </c>
      <c r="E535" s="113" t="s">
        <v>59</v>
      </c>
      <c r="F535" s="113" t="s">
        <v>59</v>
      </c>
      <c r="G535" s="113" t="s">
        <v>60</v>
      </c>
      <c r="H535" s="113" t="s">
        <v>60</v>
      </c>
      <c r="I535" s="113" t="s">
        <v>67</v>
      </c>
      <c r="J535" s="113" t="s">
        <v>67</v>
      </c>
      <c r="K535" s="113" t="s">
        <v>67</v>
      </c>
      <c r="L535" s="113" t="s">
        <v>67</v>
      </c>
      <c r="M535" s="113" t="s">
        <v>67</v>
      </c>
      <c r="N535" s="113" t="s">
        <v>13</v>
      </c>
      <c r="O535" s="139">
        <v>3</v>
      </c>
      <c r="P535" s="139">
        <v>2.5</v>
      </c>
      <c r="Q535" s="139">
        <v>2.5</v>
      </c>
      <c r="R535" s="139">
        <f t="shared" si="176"/>
        <v>2.6666666666666665</v>
      </c>
      <c r="S535" s="139">
        <v>3</v>
      </c>
      <c r="T535" s="139">
        <v>3</v>
      </c>
      <c r="U535" s="139">
        <v>2.5</v>
      </c>
      <c r="V535" s="139">
        <f t="shared" si="177"/>
        <v>2.8000000000000003</v>
      </c>
      <c r="W535" s="139">
        <v>3</v>
      </c>
      <c r="X535" s="139">
        <v>2</v>
      </c>
      <c r="Y535" s="139">
        <v>3</v>
      </c>
      <c r="Z535" s="139">
        <v>3</v>
      </c>
      <c r="AA535" s="139">
        <v>3.5</v>
      </c>
      <c r="AB535" s="139">
        <f t="shared" si="178"/>
        <v>2.9000000000000004</v>
      </c>
      <c r="AC535" s="139">
        <v>4</v>
      </c>
      <c r="AD535" s="139">
        <v>2</v>
      </c>
      <c r="AE535" s="139">
        <v>2.5</v>
      </c>
      <c r="AF535" s="139">
        <v>2</v>
      </c>
      <c r="AG535" s="139">
        <v>2.5</v>
      </c>
      <c r="AH535" s="139">
        <f t="shared" si="179"/>
        <v>2.6</v>
      </c>
      <c r="AI535" s="139">
        <v>3</v>
      </c>
      <c r="AJ535" s="140">
        <v>2.7416666666666667</v>
      </c>
      <c r="AK535" s="174">
        <v>7.4115931766085428</v>
      </c>
      <c r="AL535" s="139">
        <f t="shared" si="180"/>
        <v>-5.8333333333333126E-2</v>
      </c>
    </row>
    <row r="536" spans="1:38" x14ac:dyDescent="0.3">
      <c r="A536" s="117">
        <v>2022</v>
      </c>
      <c r="B536" s="112" t="s">
        <v>224</v>
      </c>
      <c r="C536" s="113" t="s">
        <v>59</v>
      </c>
      <c r="D536" s="113" t="s">
        <v>59</v>
      </c>
      <c r="E536" s="113" t="s">
        <v>59</v>
      </c>
      <c r="F536" s="113" t="s">
        <v>59</v>
      </c>
      <c r="G536" s="113" t="s">
        <v>60</v>
      </c>
      <c r="H536" s="113" t="s">
        <v>60</v>
      </c>
      <c r="I536" s="113" t="s">
        <v>60</v>
      </c>
      <c r="J536" s="113" t="s">
        <v>67</v>
      </c>
      <c r="K536" s="113" t="s">
        <v>67</v>
      </c>
      <c r="L536" s="113" t="s">
        <v>67</v>
      </c>
      <c r="M536" s="113" t="s">
        <v>67</v>
      </c>
      <c r="N536" s="113" t="s">
        <v>13</v>
      </c>
      <c r="O536" s="139">
        <v>3</v>
      </c>
      <c r="P536" s="139">
        <v>2.5</v>
      </c>
      <c r="Q536" s="139">
        <v>2.5</v>
      </c>
      <c r="R536" s="139">
        <f t="shared" si="176"/>
        <v>2.6666666666666665</v>
      </c>
      <c r="S536" s="139">
        <v>4</v>
      </c>
      <c r="T536" s="139">
        <v>3</v>
      </c>
      <c r="U536" s="139">
        <v>2</v>
      </c>
      <c r="V536" s="139">
        <f t="shared" si="177"/>
        <v>3</v>
      </c>
      <c r="W536" s="139">
        <v>3</v>
      </c>
      <c r="X536" s="139">
        <v>2.5</v>
      </c>
      <c r="Y536" s="139">
        <v>3</v>
      </c>
      <c r="Z536" s="139">
        <v>3</v>
      </c>
      <c r="AA536" s="139">
        <v>3.5</v>
      </c>
      <c r="AB536" s="139">
        <f t="shared" si="178"/>
        <v>3</v>
      </c>
      <c r="AC536" s="139">
        <v>4</v>
      </c>
      <c r="AD536" s="139">
        <v>3</v>
      </c>
      <c r="AE536" s="139">
        <v>3</v>
      </c>
      <c r="AF536" s="139">
        <v>2.5</v>
      </c>
      <c r="AG536" s="139">
        <v>2.5</v>
      </c>
      <c r="AH536" s="139">
        <f t="shared" si="179"/>
        <v>3</v>
      </c>
      <c r="AI536" s="139">
        <v>3</v>
      </c>
      <c r="AJ536" s="140">
        <v>2.9166666666666665</v>
      </c>
      <c r="AK536" s="174">
        <v>8.7653491114245234</v>
      </c>
      <c r="AL536" s="139">
        <f t="shared" si="180"/>
        <v>5.8333333333333126E-2</v>
      </c>
    </row>
    <row r="537" spans="1:38" x14ac:dyDescent="0.3">
      <c r="A537" s="117">
        <v>2022</v>
      </c>
      <c r="B537" s="112" t="s">
        <v>82</v>
      </c>
      <c r="C537" s="113" t="s">
        <v>67</v>
      </c>
      <c r="D537" s="113" t="s">
        <v>67</v>
      </c>
      <c r="E537" s="113" t="s">
        <v>67</v>
      </c>
      <c r="F537" s="113" t="s">
        <v>67</v>
      </c>
      <c r="G537" s="113" t="s">
        <v>67</v>
      </c>
      <c r="H537" s="113" t="s">
        <v>60</v>
      </c>
      <c r="I537" s="113" t="s">
        <v>60</v>
      </c>
      <c r="J537" s="113" t="s">
        <v>60</v>
      </c>
      <c r="K537" s="113" t="s">
        <v>60</v>
      </c>
      <c r="L537" s="113" t="s">
        <v>60</v>
      </c>
      <c r="M537" s="113" t="s">
        <v>60</v>
      </c>
      <c r="N537" s="113" t="s">
        <v>12</v>
      </c>
      <c r="O537" s="139">
        <v>3.5</v>
      </c>
      <c r="P537" s="139">
        <v>4</v>
      </c>
      <c r="Q537" s="139">
        <v>4</v>
      </c>
      <c r="R537" s="139">
        <f t="shared" si="176"/>
        <v>3.8333333333333335</v>
      </c>
      <c r="S537" s="139">
        <v>4.5</v>
      </c>
      <c r="T537" s="139">
        <v>3</v>
      </c>
      <c r="U537" s="139">
        <v>4</v>
      </c>
      <c r="V537" s="139">
        <f t="shared" si="177"/>
        <v>3.8000000000000003</v>
      </c>
      <c r="W537" s="139">
        <v>4.5</v>
      </c>
      <c r="X537" s="139">
        <v>4.5</v>
      </c>
      <c r="Y537" s="139">
        <v>5</v>
      </c>
      <c r="Z537" s="139">
        <v>4.5</v>
      </c>
      <c r="AA537" s="139">
        <v>3.5</v>
      </c>
      <c r="AB537" s="139">
        <f t="shared" si="178"/>
        <v>4.4000000000000004</v>
      </c>
      <c r="AC537" s="139">
        <v>4</v>
      </c>
      <c r="AD537" s="139">
        <v>3.5</v>
      </c>
      <c r="AE537" s="139">
        <v>4.5</v>
      </c>
      <c r="AF537" s="139">
        <v>4</v>
      </c>
      <c r="AG537" s="139">
        <v>3.5</v>
      </c>
      <c r="AH537" s="139">
        <f t="shared" si="179"/>
        <v>3.9000000000000004</v>
      </c>
      <c r="AI537" s="139">
        <v>3.5</v>
      </c>
      <c r="AJ537" s="140">
        <v>3.9916666666666671</v>
      </c>
      <c r="AK537" s="174">
        <v>15.045660680311064</v>
      </c>
      <c r="AL537" s="139">
        <f t="shared" si="180"/>
        <v>-0.125</v>
      </c>
    </row>
    <row r="538" spans="1:38" x14ac:dyDescent="0.3">
      <c r="A538" s="117">
        <v>2022</v>
      </c>
      <c r="B538" s="112" t="s">
        <v>83</v>
      </c>
      <c r="C538" s="113" t="s">
        <v>71</v>
      </c>
      <c r="D538" s="113" t="s">
        <v>71</v>
      </c>
      <c r="E538" s="113" t="s">
        <v>71</v>
      </c>
      <c r="F538" s="113" t="s">
        <v>71</v>
      </c>
      <c r="G538" s="113" t="s">
        <v>67</v>
      </c>
      <c r="H538" s="113" t="s">
        <v>67</v>
      </c>
      <c r="I538" s="113" t="s">
        <v>67</v>
      </c>
      <c r="J538" s="113" t="s">
        <v>67</v>
      </c>
      <c r="K538" s="113" t="s">
        <v>67</v>
      </c>
      <c r="L538" s="113" t="s">
        <v>67</v>
      </c>
      <c r="M538" s="113" t="s">
        <v>67</v>
      </c>
      <c r="N538" s="113" t="s">
        <v>13</v>
      </c>
      <c r="O538" s="139">
        <v>3</v>
      </c>
      <c r="P538" s="139">
        <v>3</v>
      </c>
      <c r="Q538" s="139">
        <v>2.5</v>
      </c>
      <c r="R538" s="139">
        <f t="shared" ref="R538:R551" si="181">AVERAGE(O538,P538,Q538)</f>
        <v>2.8333333333333335</v>
      </c>
      <c r="S538" s="139">
        <v>3.5</v>
      </c>
      <c r="T538" s="139">
        <v>1.5</v>
      </c>
      <c r="U538" s="139">
        <v>2</v>
      </c>
      <c r="V538" s="139">
        <f t="shared" ref="V538:V551" si="182">MROUND(AVERAGE(S538,T538,U538),0.1)</f>
        <v>2.3000000000000003</v>
      </c>
      <c r="W538" s="139">
        <v>3.5</v>
      </c>
      <c r="X538" s="139">
        <v>3</v>
      </c>
      <c r="Y538" s="139">
        <v>3.5</v>
      </c>
      <c r="Z538" s="139">
        <v>3.5</v>
      </c>
      <c r="AA538" s="139">
        <v>2.5</v>
      </c>
      <c r="AB538" s="139">
        <f t="shared" ref="AB538:AB551" si="183">MROUND(AVERAGE(W538,X538,Y538,Z538,AA538),0.1)</f>
        <v>3.2</v>
      </c>
      <c r="AC538" s="139">
        <v>2</v>
      </c>
      <c r="AD538" s="139">
        <v>3.5</v>
      </c>
      <c r="AE538" s="139">
        <v>3</v>
      </c>
      <c r="AF538" s="139">
        <v>2.5</v>
      </c>
      <c r="AG538" s="139">
        <v>2.5</v>
      </c>
      <c r="AH538" s="139">
        <f t="shared" ref="AH538:AH551" si="184">MROUND(AVERAGE(AC538,AD538,AE538,AF538,AG538),0.1)</f>
        <v>2.7</v>
      </c>
      <c r="AI538" s="139">
        <v>3</v>
      </c>
      <c r="AJ538" s="140">
        <v>2.7583333333333337</v>
      </c>
      <c r="AK538" s="174">
        <v>7.6751768295075564</v>
      </c>
      <c r="AL538" s="139">
        <f t="shared" si="180"/>
        <v>0.125</v>
      </c>
    </row>
    <row r="539" spans="1:38" x14ac:dyDescent="0.3">
      <c r="A539" s="117">
        <v>2022</v>
      </c>
      <c r="B539" s="112" t="s">
        <v>84</v>
      </c>
      <c r="C539" s="113" t="s">
        <v>67</v>
      </c>
      <c r="D539" s="113" t="s">
        <v>67</v>
      </c>
      <c r="E539" s="113" t="s">
        <v>67</v>
      </c>
      <c r="F539" s="113" t="s">
        <v>67</v>
      </c>
      <c r="G539" s="113" t="s">
        <v>67</v>
      </c>
      <c r="H539" s="113" t="s">
        <v>67</v>
      </c>
      <c r="I539" s="113" t="s">
        <v>67</v>
      </c>
      <c r="J539" s="113" t="s">
        <v>67</v>
      </c>
      <c r="K539" s="113" t="s">
        <v>67</v>
      </c>
      <c r="L539" s="113" t="s">
        <v>67</v>
      </c>
      <c r="M539" s="113" t="s">
        <v>67</v>
      </c>
      <c r="N539" s="113" t="s">
        <v>14</v>
      </c>
      <c r="O539" s="139">
        <v>4.5</v>
      </c>
      <c r="P539" s="139">
        <v>3.5</v>
      </c>
      <c r="Q539" s="139">
        <v>4.5</v>
      </c>
      <c r="R539" s="139">
        <f t="shared" si="181"/>
        <v>4.166666666666667</v>
      </c>
      <c r="S539" s="139">
        <v>4.5</v>
      </c>
      <c r="T539" s="139">
        <v>4</v>
      </c>
      <c r="U539" s="139">
        <v>4</v>
      </c>
      <c r="V539" s="139">
        <f t="shared" si="182"/>
        <v>4.2</v>
      </c>
      <c r="W539" s="139">
        <v>4</v>
      </c>
      <c r="X539" s="139">
        <v>4</v>
      </c>
      <c r="Y539" s="139">
        <v>4.5</v>
      </c>
      <c r="Z539" s="139">
        <v>4</v>
      </c>
      <c r="AA539" s="139">
        <v>4</v>
      </c>
      <c r="AB539" s="139">
        <f t="shared" si="183"/>
        <v>4.1000000000000005</v>
      </c>
      <c r="AC539" s="139">
        <v>3.5</v>
      </c>
      <c r="AD539" s="139">
        <v>4</v>
      </c>
      <c r="AE539" s="139">
        <v>5</v>
      </c>
      <c r="AF539" s="139">
        <v>3.5</v>
      </c>
      <c r="AG539" s="139">
        <v>3.5</v>
      </c>
      <c r="AH539" s="139">
        <f t="shared" si="184"/>
        <v>3.9000000000000004</v>
      </c>
      <c r="AI539" s="139">
        <v>4</v>
      </c>
      <c r="AJ539" s="140">
        <v>4.0916666666666668</v>
      </c>
      <c r="AK539" s="174">
        <v>16.022230280054966</v>
      </c>
      <c r="AL539" s="139">
        <f t="shared" si="180"/>
        <v>8.3333333333337478E-3</v>
      </c>
    </row>
    <row r="540" spans="1:38" x14ac:dyDescent="0.3">
      <c r="A540" s="117">
        <v>2022</v>
      </c>
      <c r="B540" s="112" t="s">
        <v>114</v>
      </c>
      <c r="C540" s="113" t="s">
        <v>99</v>
      </c>
      <c r="D540" s="113" t="s">
        <v>99</v>
      </c>
      <c r="E540" s="113" t="s">
        <v>99</v>
      </c>
      <c r="F540" s="113" t="s">
        <v>99</v>
      </c>
      <c r="G540" s="113" t="s">
        <v>99</v>
      </c>
      <c r="H540" s="113" t="s">
        <v>99</v>
      </c>
      <c r="I540" s="113" t="s">
        <v>99</v>
      </c>
      <c r="J540" s="113" t="s">
        <v>99</v>
      </c>
      <c r="K540" s="113" t="s">
        <v>99</v>
      </c>
      <c r="L540" s="113" t="s">
        <v>60</v>
      </c>
      <c r="M540" s="113" t="s">
        <v>60</v>
      </c>
      <c r="N540" s="113" t="s">
        <v>13</v>
      </c>
      <c r="O540" s="139">
        <v>3</v>
      </c>
      <c r="P540" s="139">
        <v>2.5</v>
      </c>
      <c r="Q540" s="139">
        <v>3</v>
      </c>
      <c r="R540" s="139">
        <f t="shared" si="181"/>
        <v>2.8333333333333335</v>
      </c>
      <c r="S540" s="139">
        <v>3.5</v>
      </c>
      <c r="T540" s="139">
        <v>2.5</v>
      </c>
      <c r="U540" s="139">
        <v>3</v>
      </c>
      <c r="V540" s="139">
        <f t="shared" si="182"/>
        <v>3</v>
      </c>
      <c r="W540" s="139">
        <v>2</v>
      </c>
      <c r="X540" s="139">
        <v>3</v>
      </c>
      <c r="Y540" s="139">
        <v>3</v>
      </c>
      <c r="Z540" s="139">
        <v>3.5</v>
      </c>
      <c r="AA540" s="139">
        <v>2.5</v>
      </c>
      <c r="AB540" s="139">
        <f t="shared" si="183"/>
        <v>2.8000000000000003</v>
      </c>
      <c r="AC540" s="139">
        <v>2.5</v>
      </c>
      <c r="AD540" s="139">
        <v>2</v>
      </c>
      <c r="AE540" s="139">
        <v>2</v>
      </c>
      <c r="AF540" s="139">
        <v>1.5</v>
      </c>
      <c r="AG540" s="139">
        <v>2.5</v>
      </c>
      <c r="AH540" s="139">
        <f t="shared" si="184"/>
        <v>2.1</v>
      </c>
      <c r="AI540" s="139">
        <v>3.5</v>
      </c>
      <c r="AJ540" s="140">
        <v>2.6833333333333336</v>
      </c>
      <c r="AK540" s="174">
        <v>6.4088452675504008</v>
      </c>
      <c r="AL540" s="158"/>
    </row>
    <row r="541" spans="1:38" x14ac:dyDescent="0.3">
      <c r="A541" s="117">
        <v>2022</v>
      </c>
      <c r="B541" s="112" t="s">
        <v>85</v>
      </c>
      <c r="C541" s="113" t="s">
        <v>59</v>
      </c>
      <c r="D541" s="113" t="s">
        <v>59</v>
      </c>
      <c r="E541" s="113" t="s">
        <v>59</v>
      </c>
      <c r="F541" s="113" t="s">
        <v>59</v>
      </c>
      <c r="G541" s="113" t="s">
        <v>60</v>
      </c>
      <c r="H541" s="113" t="s">
        <v>60</v>
      </c>
      <c r="I541" s="113" t="s">
        <v>60</v>
      </c>
      <c r="J541" s="113" t="s">
        <v>60</v>
      </c>
      <c r="K541" s="113" t="s">
        <v>60</v>
      </c>
      <c r="L541" s="113" t="s">
        <v>60</v>
      </c>
      <c r="M541" s="113" t="s">
        <v>60</v>
      </c>
      <c r="N541" s="113" t="s">
        <v>11</v>
      </c>
      <c r="O541" s="139">
        <v>3.5</v>
      </c>
      <c r="P541" s="139">
        <v>3</v>
      </c>
      <c r="Q541" s="139">
        <v>4</v>
      </c>
      <c r="R541" s="139">
        <f t="shared" si="181"/>
        <v>3.5</v>
      </c>
      <c r="S541" s="139">
        <v>4.5</v>
      </c>
      <c r="T541" s="139">
        <v>4</v>
      </c>
      <c r="U541" s="139">
        <v>4</v>
      </c>
      <c r="V541" s="139">
        <f t="shared" si="182"/>
        <v>4.2</v>
      </c>
      <c r="W541" s="139">
        <v>3.5</v>
      </c>
      <c r="X541" s="139">
        <v>4.5</v>
      </c>
      <c r="Y541" s="139">
        <v>4</v>
      </c>
      <c r="Z541" s="139">
        <v>3.5</v>
      </c>
      <c r="AA541" s="139">
        <v>4</v>
      </c>
      <c r="AB541" s="139">
        <f t="shared" si="183"/>
        <v>3.9000000000000004</v>
      </c>
      <c r="AC541" s="139">
        <v>3.5</v>
      </c>
      <c r="AD541" s="139">
        <v>4</v>
      </c>
      <c r="AE541" s="139">
        <v>3.5</v>
      </c>
      <c r="AF541" s="139">
        <v>3.5</v>
      </c>
      <c r="AG541" s="139">
        <v>3.5</v>
      </c>
      <c r="AH541" s="139">
        <f t="shared" si="184"/>
        <v>3.6</v>
      </c>
      <c r="AI541" s="139">
        <v>3.5</v>
      </c>
      <c r="AJ541" s="140">
        <v>3.791666666666667</v>
      </c>
      <c r="AK541" s="174">
        <v>13.482914788927493</v>
      </c>
      <c r="AL541" s="139">
        <f t="shared" si="180"/>
        <v>5.0000000000000266E-2</v>
      </c>
    </row>
    <row r="542" spans="1:38" x14ac:dyDescent="0.3">
      <c r="A542" s="117">
        <v>2022</v>
      </c>
      <c r="B542" s="112" t="s">
        <v>86</v>
      </c>
      <c r="C542" s="113" t="s">
        <v>58</v>
      </c>
      <c r="D542" s="113" t="s">
        <v>71</v>
      </c>
      <c r="E542" s="113" t="s">
        <v>71</v>
      </c>
      <c r="F542" s="113" t="s">
        <v>71</v>
      </c>
      <c r="G542" s="113" t="s">
        <v>60</v>
      </c>
      <c r="H542" s="113" t="s">
        <v>60</v>
      </c>
      <c r="I542" s="113" t="s">
        <v>60</v>
      </c>
      <c r="J542" s="113" t="s">
        <v>60</v>
      </c>
      <c r="K542" s="113" t="s">
        <v>60</v>
      </c>
      <c r="L542" s="113" t="s">
        <v>60</v>
      </c>
      <c r="M542" s="113" t="s">
        <v>60</v>
      </c>
      <c r="N542" s="113" t="s">
        <v>13</v>
      </c>
      <c r="O542" s="139">
        <v>3</v>
      </c>
      <c r="P542" s="139">
        <v>2</v>
      </c>
      <c r="Q542" s="139">
        <v>3</v>
      </c>
      <c r="R542" s="139">
        <f t="shared" si="181"/>
        <v>2.6666666666666665</v>
      </c>
      <c r="S542" s="139">
        <v>4</v>
      </c>
      <c r="T542" s="139">
        <v>3.5</v>
      </c>
      <c r="U542" s="139">
        <v>2.5</v>
      </c>
      <c r="V542" s="139">
        <f t="shared" si="182"/>
        <v>3.3000000000000003</v>
      </c>
      <c r="W542" s="139">
        <v>3</v>
      </c>
      <c r="X542" s="139">
        <v>2.5</v>
      </c>
      <c r="Y542" s="139">
        <v>4.5</v>
      </c>
      <c r="Z542" s="139">
        <v>3.5</v>
      </c>
      <c r="AA542" s="139">
        <v>4.5</v>
      </c>
      <c r="AB542" s="139">
        <f t="shared" si="183"/>
        <v>3.6</v>
      </c>
      <c r="AC542" s="139">
        <v>4</v>
      </c>
      <c r="AD542" s="139">
        <v>3</v>
      </c>
      <c r="AE542" s="139">
        <v>3.5</v>
      </c>
      <c r="AF542" s="139">
        <v>2.5</v>
      </c>
      <c r="AG542" s="139">
        <v>2.5</v>
      </c>
      <c r="AH542" s="139">
        <f t="shared" si="184"/>
        <v>3.1</v>
      </c>
      <c r="AI542" s="139">
        <v>3.5</v>
      </c>
      <c r="AJ542" s="140">
        <v>3.1749999999999998</v>
      </c>
      <c r="AK542" s="174">
        <v>10.190302868308514</v>
      </c>
      <c r="AL542" s="139">
        <f t="shared" si="180"/>
        <v>-4.1666666666666963E-2</v>
      </c>
    </row>
    <row r="543" spans="1:38" x14ac:dyDescent="0.3">
      <c r="A543" s="117">
        <v>2022</v>
      </c>
      <c r="B543" s="112" t="s">
        <v>87</v>
      </c>
      <c r="C543" s="113" t="s">
        <v>71</v>
      </c>
      <c r="D543" s="113" t="s">
        <v>71</v>
      </c>
      <c r="E543" s="113" t="s">
        <v>71</v>
      </c>
      <c r="F543" s="113" t="s">
        <v>71</v>
      </c>
      <c r="G543" s="113" t="s">
        <v>60</v>
      </c>
      <c r="H543" s="113" t="s">
        <v>60</v>
      </c>
      <c r="I543" s="113" t="s">
        <v>60</v>
      </c>
      <c r="J543" s="113" t="s">
        <v>60</v>
      </c>
      <c r="K543" s="113" t="s">
        <v>60</v>
      </c>
      <c r="L543" s="113" t="s">
        <v>60</v>
      </c>
      <c r="M543" s="113" t="s">
        <v>60</v>
      </c>
      <c r="N543" s="113" t="s">
        <v>13</v>
      </c>
      <c r="O543" s="139">
        <v>2.5</v>
      </c>
      <c r="P543" s="139">
        <v>2.5</v>
      </c>
      <c r="Q543" s="139">
        <v>3</v>
      </c>
      <c r="R543" s="139">
        <f t="shared" si="181"/>
        <v>2.6666666666666665</v>
      </c>
      <c r="S543" s="139">
        <v>4</v>
      </c>
      <c r="T543" s="139">
        <v>3.5</v>
      </c>
      <c r="U543" s="139">
        <v>2.5</v>
      </c>
      <c r="V543" s="139">
        <f t="shared" si="182"/>
        <v>3.3000000000000003</v>
      </c>
      <c r="W543" s="139">
        <v>2.5</v>
      </c>
      <c r="X543" s="139">
        <v>3</v>
      </c>
      <c r="Y543" s="139">
        <v>3</v>
      </c>
      <c r="Z543" s="139">
        <v>2.5</v>
      </c>
      <c r="AA543" s="139">
        <v>2.5</v>
      </c>
      <c r="AB543" s="139">
        <f t="shared" si="183"/>
        <v>2.7</v>
      </c>
      <c r="AC543" s="139">
        <v>2</v>
      </c>
      <c r="AD543" s="139">
        <v>3</v>
      </c>
      <c r="AE543" s="139">
        <v>3.5</v>
      </c>
      <c r="AF543" s="139">
        <v>2</v>
      </c>
      <c r="AG543" s="139">
        <v>2</v>
      </c>
      <c r="AH543" s="139">
        <f t="shared" si="184"/>
        <v>2.5</v>
      </c>
      <c r="AI543" s="139">
        <v>3.5</v>
      </c>
      <c r="AJ543" s="140">
        <v>2.8</v>
      </c>
      <c r="AK543" s="174">
        <v>7.6707710496902051</v>
      </c>
      <c r="AL543" s="139">
        <f t="shared" si="180"/>
        <v>1.6666666666666607E-2</v>
      </c>
    </row>
    <row r="544" spans="1:38" x14ac:dyDescent="0.3">
      <c r="A544" s="117">
        <v>2022</v>
      </c>
      <c r="B544" s="112" t="s">
        <v>88</v>
      </c>
      <c r="C544" s="113" t="s">
        <v>67</v>
      </c>
      <c r="D544" s="113" t="s">
        <v>67</v>
      </c>
      <c r="E544" s="113" t="s">
        <v>67</v>
      </c>
      <c r="F544" s="113" t="s">
        <v>67</v>
      </c>
      <c r="G544" s="113" t="s">
        <v>67</v>
      </c>
      <c r="H544" s="113" t="s">
        <v>67</v>
      </c>
      <c r="I544" s="113" t="s">
        <v>67</v>
      </c>
      <c r="J544" s="113" t="s">
        <v>67</v>
      </c>
      <c r="K544" s="113" t="s">
        <v>67</v>
      </c>
      <c r="L544" s="113" t="s">
        <v>67</v>
      </c>
      <c r="M544" s="113" t="s">
        <v>67</v>
      </c>
      <c r="N544" s="113" t="s">
        <v>13</v>
      </c>
      <c r="O544" s="139">
        <v>4</v>
      </c>
      <c r="P544" s="139">
        <v>4.5</v>
      </c>
      <c r="Q544" s="139">
        <v>3.5</v>
      </c>
      <c r="R544" s="139">
        <f t="shared" si="181"/>
        <v>4</v>
      </c>
      <c r="S544" s="139">
        <v>4.5</v>
      </c>
      <c r="T544" s="139">
        <v>3.5</v>
      </c>
      <c r="U544" s="139">
        <v>3.5</v>
      </c>
      <c r="V544" s="139">
        <f t="shared" si="182"/>
        <v>3.8000000000000003</v>
      </c>
      <c r="W544" s="139">
        <v>3.5</v>
      </c>
      <c r="X544" s="139">
        <v>4.5</v>
      </c>
      <c r="Y544" s="139">
        <v>4</v>
      </c>
      <c r="Z544" s="139">
        <v>3</v>
      </c>
      <c r="AA544" s="139">
        <v>4</v>
      </c>
      <c r="AB544" s="139">
        <f t="shared" si="183"/>
        <v>3.8000000000000003</v>
      </c>
      <c r="AC544" s="139">
        <v>4</v>
      </c>
      <c r="AD544" s="139">
        <v>3.5</v>
      </c>
      <c r="AE544" s="139">
        <v>4</v>
      </c>
      <c r="AF544" s="139">
        <v>4</v>
      </c>
      <c r="AG544" s="139">
        <v>3.5</v>
      </c>
      <c r="AH544" s="139">
        <f t="shared" si="184"/>
        <v>3.8000000000000003</v>
      </c>
      <c r="AI544" s="139">
        <v>3.5</v>
      </c>
      <c r="AJ544" s="140">
        <v>3.85</v>
      </c>
      <c r="AK544" s="174">
        <v>14.260663232418942</v>
      </c>
      <c r="AL544" s="139">
        <f t="shared" si="180"/>
        <v>5.0000000000000266E-2</v>
      </c>
    </row>
    <row r="545" spans="1:38" x14ac:dyDescent="0.3">
      <c r="A545" s="117">
        <v>2022</v>
      </c>
      <c r="B545" s="112" t="s">
        <v>89</v>
      </c>
      <c r="C545" s="113" t="s">
        <v>67</v>
      </c>
      <c r="D545" s="113" t="s">
        <v>67</v>
      </c>
      <c r="E545" s="113" t="s">
        <v>67</v>
      </c>
      <c r="F545" s="113" t="s">
        <v>67</v>
      </c>
      <c r="G545" s="113" t="s">
        <v>67</v>
      </c>
      <c r="H545" s="113" t="s">
        <v>67</v>
      </c>
      <c r="I545" s="113" t="s">
        <v>67</v>
      </c>
      <c r="J545" s="113" t="s">
        <v>67</v>
      </c>
      <c r="K545" s="113" t="s">
        <v>67</v>
      </c>
      <c r="L545" s="113" t="s">
        <v>67</v>
      </c>
      <c r="M545" s="113" t="s">
        <v>67</v>
      </c>
      <c r="N545" s="113" t="s">
        <v>13</v>
      </c>
      <c r="O545" s="139">
        <v>3.5</v>
      </c>
      <c r="P545" s="139">
        <v>3</v>
      </c>
      <c r="Q545" s="139">
        <v>4</v>
      </c>
      <c r="R545" s="139">
        <f t="shared" si="181"/>
        <v>3.5</v>
      </c>
      <c r="S545" s="139">
        <v>3.5</v>
      </c>
      <c r="T545" s="139">
        <v>3.5</v>
      </c>
      <c r="U545" s="139">
        <v>3.5</v>
      </c>
      <c r="V545" s="139">
        <f t="shared" si="182"/>
        <v>3.5</v>
      </c>
      <c r="W545" s="139">
        <v>3</v>
      </c>
      <c r="X545" s="139">
        <v>3</v>
      </c>
      <c r="Y545" s="139">
        <v>3.5</v>
      </c>
      <c r="Z545" s="139">
        <v>2.5</v>
      </c>
      <c r="AA545" s="139">
        <v>2</v>
      </c>
      <c r="AB545" s="139">
        <f t="shared" si="183"/>
        <v>2.8000000000000003</v>
      </c>
      <c r="AC545" s="139">
        <v>3</v>
      </c>
      <c r="AD545" s="139">
        <v>3</v>
      </c>
      <c r="AE545" s="139">
        <v>3</v>
      </c>
      <c r="AF545" s="139">
        <v>2.5</v>
      </c>
      <c r="AG545" s="139">
        <v>3</v>
      </c>
      <c r="AH545" s="139">
        <f t="shared" si="184"/>
        <v>2.9000000000000004</v>
      </c>
      <c r="AI545" s="139">
        <v>3</v>
      </c>
      <c r="AJ545" s="140">
        <v>3.1750000000000003</v>
      </c>
      <c r="AK545" s="174">
        <v>9.2343801477252629</v>
      </c>
      <c r="AL545" s="139">
        <f t="shared" si="180"/>
        <v>-2.4999999999999911E-2</v>
      </c>
    </row>
    <row r="546" spans="1:38" x14ac:dyDescent="0.3">
      <c r="A546" s="117">
        <v>2022</v>
      </c>
      <c r="B546" s="112" t="s">
        <v>91</v>
      </c>
      <c r="C546" s="113" t="s">
        <v>67</v>
      </c>
      <c r="D546" s="113" t="s">
        <v>67</v>
      </c>
      <c r="E546" s="113" t="s">
        <v>67</v>
      </c>
      <c r="F546" s="113" t="s">
        <v>67</v>
      </c>
      <c r="G546" s="113" t="s">
        <v>67</v>
      </c>
      <c r="H546" s="113" t="s">
        <v>67</v>
      </c>
      <c r="I546" s="113" t="s">
        <v>67</v>
      </c>
      <c r="J546" s="113" t="s">
        <v>67</v>
      </c>
      <c r="K546" s="113" t="s">
        <v>67</v>
      </c>
      <c r="L546" s="113" t="s">
        <v>67</v>
      </c>
      <c r="M546" s="113" t="s">
        <v>67</v>
      </c>
      <c r="N546" s="113" t="s">
        <v>11</v>
      </c>
      <c r="O546" s="139">
        <v>4</v>
      </c>
      <c r="P546" s="139">
        <v>3.5</v>
      </c>
      <c r="Q546" s="139">
        <v>3.5</v>
      </c>
      <c r="R546" s="139">
        <f t="shared" si="181"/>
        <v>3.6666666666666665</v>
      </c>
      <c r="S546" s="139">
        <v>4.5</v>
      </c>
      <c r="T546" s="139">
        <v>3.5</v>
      </c>
      <c r="U546" s="139">
        <v>4</v>
      </c>
      <c r="V546" s="139">
        <f t="shared" si="182"/>
        <v>4</v>
      </c>
      <c r="W546" s="139">
        <v>4</v>
      </c>
      <c r="X546" s="139">
        <v>4</v>
      </c>
      <c r="Y546" s="139">
        <v>4</v>
      </c>
      <c r="Z546" s="139">
        <v>4</v>
      </c>
      <c r="AA546" s="139">
        <v>3.5</v>
      </c>
      <c r="AB546" s="139">
        <f t="shared" si="183"/>
        <v>3.9000000000000004</v>
      </c>
      <c r="AC546" s="139">
        <v>3.5</v>
      </c>
      <c r="AD546" s="139">
        <v>4</v>
      </c>
      <c r="AE546" s="139">
        <v>4.5</v>
      </c>
      <c r="AF546" s="139">
        <v>3.5</v>
      </c>
      <c r="AG546" s="139">
        <v>2.5</v>
      </c>
      <c r="AH546" s="139">
        <f t="shared" si="184"/>
        <v>3.6</v>
      </c>
      <c r="AI546" s="139">
        <v>3.5</v>
      </c>
      <c r="AJ546" s="140">
        <v>3.7916666666666665</v>
      </c>
      <c r="AK546" s="174">
        <v>13.482914788927493</v>
      </c>
      <c r="AL546" s="139">
        <f t="shared" si="180"/>
        <v>0.1333333333333333</v>
      </c>
    </row>
    <row r="547" spans="1:38" x14ac:dyDescent="0.3">
      <c r="A547" s="117">
        <v>2022</v>
      </c>
      <c r="B547" s="112" t="s">
        <v>92</v>
      </c>
      <c r="C547" s="113" t="s">
        <v>67</v>
      </c>
      <c r="D547" s="113" t="s">
        <v>67</v>
      </c>
      <c r="E547" s="113" t="s">
        <v>67</v>
      </c>
      <c r="F547" s="113" t="s">
        <v>67</v>
      </c>
      <c r="G547" s="113" t="s">
        <v>67</v>
      </c>
      <c r="H547" s="113" t="s">
        <v>60</v>
      </c>
      <c r="I547" s="113" t="s">
        <v>60</v>
      </c>
      <c r="J547" s="113" t="s">
        <v>60</v>
      </c>
      <c r="K547" s="113" t="s">
        <v>60</v>
      </c>
      <c r="L547" s="113" t="s">
        <v>60</v>
      </c>
      <c r="M547" s="113" t="s">
        <v>60</v>
      </c>
      <c r="N547" s="113" t="s">
        <v>15</v>
      </c>
      <c r="O547" s="139">
        <v>3.5</v>
      </c>
      <c r="P547" s="139">
        <v>3.5</v>
      </c>
      <c r="Q547" s="139">
        <v>3</v>
      </c>
      <c r="R547" s="139">
        <f t="shared" si="181"/>
        <v>3.3333333333333335</v>
      </c>
      <c r="S547" s="139">
        <v>4.5</v>
      </c>
      <c r="T547" s="139">
        <v>3</v>
      </c>
      <c r="U547" s="139">
        <v>2.5</v>
      </c>
      <c r="V547" s="139">
        <f t="shared" si="182"/>
        <v>3.3000000000000003</v>
      </c>
      <c r="W547" s="139">
        <v>3.5</v>
      </c>
      <c r="X547" s="139">
        <v>3</v>
      </c>
      <c r="Y547" s="139">
        <v>3</v>
      </c>
      <c r="Z547" s="139">
        <v>3.5</v>
      </c>
      <c r="AA547" s="139">
        <v>3</v>
      </c>
      <c r="AB547" s="139">
        <f t="shared" si="183"/>
        <v>3.2</v>
      </c>
      <c r="AC547" s="139">
        <v>2.5</v>
      </c>
      <c r="AD547" s="139">
        <v>3</v>
      </c>
      <c r="AE547" s="139">
        <v>3.5</v>
      </c>
      <c r="AF547" s="139">
        <v>3</v>
      </c>
      <c r="AG547" s="139">
        <v>3.5</v>
      </c>
      <c r="AH547" s="139">
        <f t="shared" si="184"/>
        <v>3.1</v>
      </c>
      <c r="AI547" s="139">
        <v>2.5</v>
      </c>
      <c r="AJ547" s="140">
        <v>3.2416666666666671</v>
      </c>
      <c r="AK547" s="174">
        <v>9.3902712493624563</v>
      </c>
      <c r="AL547" s="139">
        <f t="shared" si="180"/>
        <v>-2.4999999999999467E-2</v>
      </c>
    </row>
    <row r="548" spans="1:38" x14ac:dyDescent="0.3">
      <c r="A548" s="117">
        <v>2022</v>
      </c>
      <c r="B548" s="112" t="s">
        <v>93</v>
      </c>
      <c r="C548" s="113" t="s">
        <v>59</v>
      </c>
      <c r="D548" s="113" t="s">
        <v>59</v>
      </c>
      <c r="E548" s="113" t="s">
        <v>59</v>
      </c>
      <c r="F548" s="113" t="s">
        <v>59</v>
      </c>
      <c r="G548" s="113" t="s">
        <v>67</v>
      </c>
      <c r="H548" s="113" t="s">
        <v>67</v>
      </c>
      <c r="I548" s="113" t="s">
        <v>67</v>
      </c>
      <c r="J548" s="113" t="s">
        <v>67</v>
      </c>
      <c r="K548" s="113" t="s">
        <v>67</v>
      </c>
      <c r="L548" s="113" t="s">
        <v>67</v>
      </c>
      <c r="M548" s="113" t="s">
        <v>67</v>
      </c>
      <c r="N548" s="113" t="s">
        <v>13</v>
      </c>
      <c r="O548" s="139">
        <v>4</v>
      </c>
      <c r="P548" s="139">
        <v>3.5</v>
      </c>
      <c r="Q548" s="139">
        <v>3</v>
      </c>
      <c r="R548" s="139">
        <f t="shared" si="181"/>
        <v>3.5</v>
      </c>
      <c r="S548" s="139">
        <v>5</v>
      </c>
      <c r="T548" s="139">
        <v>3.5</v>
      </c>
      <c r="U548" s="139">
        <v>3.5</v>
      </c>
      <c r="V548" s="139">
        <f t="shared" si="182"/>
        <v>4</v>
      </c>
      <c r="W548" s="139">
        <v>2.5</v>
      </c>
      <c r="X548" s="139">
        <v>4.5</v>
      </c>
      <c r="Y548" s="139">
        <v>4</v>
      </c>
      <c r="Z548" s="139">
        <v>3.5</v>
      </c>
      <c r="AA548" s="139">
        <v>4</v>
      </c>
      <c r="AB548" s="139">
        <f t="shared" si="183"/>
        <v>3.7</v>
      </c>
      <c r="AC548" s="139">
        <v>3.5</v>
      </c>
      <c r="AD548" s="139">
        <v>3</v>
      </c>
      <c r="AE548" s="139">
        <v>4.5</v>
      </c>
      <c r="AF548" s="139">
        <v>3</v>
      </c>
      <c r="AG548" s="139">
        <v>3.5</v>
      </c>
      <c r="AH548" s="139">
        <f t="shared" si="184"/>
        <v>3.5</v>
      </c>
      <c r="AI548" s="139">
        <v>4</v>
      </c>
      <c r="AJ548" s="140">
        <v>3.6749999999999998</v>
      </c>
      <c r="AK548" s="174">
        <v>13.339937023168098</v>
      </c>
      <c r="AL548" s="139">
        <f t="shared" si="180"/>
        <v>2.4999999999999911E-2</v>
      </c>
    </row>
    <row r="549" spans="1:38" x14ac:dyDescent="0.3">
      <c r="A549" s="117">
        <v>2022</v>
      </c>
      <c r="B549" s="112" t="s">
        <v>94</v>
      </c>
      <c r="C549" s="113" t="s">
        <v>67</v>
      </c>
      <c r="D549" s="113" t="s">
        <v>67</v>
      </c>
      <c r="E549" s="113" t="s">
        <v>67</v>
      </c>
      <c r="F549" s="113" t="s">
        <v>67</v>
      </c>
      <c r="G549" s="113" t="s">
        <v>67</v>
      </c>
      <c r="H549" s="113" t="s">
        <v>67</v>
      </c>
      <c r="I549" s="113" t="s">
        <v>67</v>
      </c>
      <c r="J549" s="113" t="s">
        <v>67</v>
      </c>
      <c r="K549" s="113" t="s">
        <v>67</v>
      </c>
      <c r="L549" s="113" t="s">
        <v>67</v>
      </c>
      <c r="M549" s="113" t="s">
        <v>67</v>
      </c>
      <c r="N549" s="113" t="s">
        <v>13</v>
      </c>
      <c r="O549" s="139">
        <v>3</v>
      </c>
      <c r="P549" s="139">
        <v>3</v>
      </c>
      <c r="Q549" s="139">
        <v>2.5</v>
      </c>
      <c r="R549" s="139">
        <f t="shared" si="181"/>
        <v>2.8333333333333335</v>
      </c>
      <c r="S549" s="139">
        <v>3.5</v>
      </c>
      <c r="T549" s="139">
        <v>2.5</v>
      </c>
      <c r="U549" s="139">
        <v>2.5</v>
      </c>
      <c r="V549" s="139">
        <f t="shared" si="182"/>
        <v>2.8000000000000003</v>
      </c>
      <c r="W549" s="139">
        <v>3</v>
      </c>
      <c r="X549" s="139">
        <v>3</v>
      </c>
      <c r="Y549" s="139">
        <v>3</v>
      </c>
      <c r="Z549" s="139">
        <v>2.5</v>
      </c>
      <c r="AA549" s="139">
        <v>3.5</v>
      </c>
      <c r="AB549" s="139">
        <f t="shared" si="183"/>
        <v>3</v>
      </c>
      <c r="AC549" s="139">
        <v>3.5</v>
      </c>
      <c r="AD549" s="139">
        <v>3</v>
      </c>
      <c r="AE549" s="139">
        <v>3.5</v>
      </c>
      <c r="AF549" s="139">
        <v>3</v>
      </c>
      <c r="AG549" s="139">
        <v>3.5</v>
      </c>
      <c r="AH549" s="139">
        <f t="shared" si="184"/>
        <v>3.3000000000000003</v>
      </c>
      <c r="AI549" s="139">
        <v>2.5</v>
      </c>
      <c r="AJ549" s="140">
        <v>2.9833333333333338</v>
      </c>
      <c r="AK549" s="174">
        <v>9.1040790650254539</v>
      </c>
      <c r="AL549" s="139">
        <f t="shared" si="180"/>
        <v>-8.3333333333328596E-3</v>
      </c>
    </row>
    <row r="550" spans="1:38" x14ac:dyDescent="0.3">
      <c r="A550" s="117">
        <v>2022</v>
      </c>
      <c r="B550" s="112" t="s">
        <v>95</v>
      </c>
      <c r="C550" s="113" t="s">
        <v>71</v>
      </c>
      <c r="D550" s="113" t="s">
        <v>71</v>
      </c>
      <c r="E550" s="113" t="s">
        <v>71</v>
      </c>
      <c r="F550" s="113" t="s">
        <v>71</v>
      </c>
      <c r="G550" s="113" t="s">
        <v>60</v>
      </c>
      <c r="H550" s="113" t="s">
        <v>60</v>
      </c>
      <c r="I550" s="113" t="s">
        <v>60</v>
      </c>
      <c r="J550" s="113" t="s">
        <v>60</v>
      </c>
      <c r="K550" s="113" t="s">
        <v>60</v>
      </c>
      <c r="L550" s="113" t="s">
        <v>60</v>
      </c>
      <c r="M550" s="113" t="s">
        <v>60</v>
      </c>
      <c r="N550" s="113" t="s">
        <v>11</v>
      </c>
      <c r="O550" s="139">
        <v>5</v>
      </c>
      <c r="P550" s="139">
        <v>4</v>
      </c>
      <c r="Q550" s="139">
        <v>5</v>
      </c>
      <c r="R550" s="139">
        <f t="shared" si="181"/>
        <v>4.666666666666667</v>
      </c>
      <c r="S550" s="139">
        <v>3.5</v>
      </c>
      <c r="T550" s="139">
        <v>4</v>
      </c>
      <c r="U550" s="139">
        <v>4.5</v>
      </c>
      <c r="V550" s="139">
        <f t="shared" si="182"/>
        <v>4</v>
      </c>
      <c r="W550" s="139">
        <v>4</v>
      </c>
      <c r="X550" s="139">
        <v>4</v>
      </c>
      <c r="Y550" s="139">
        <v>4.5</v>
      </c>
      <c r="Z550" s="139">
        <v>4</v>
      </c>
      <c r="AA550" s="139">
        <v>4</v>
      </c>
      <c r="AB550" s="139">
        <f t="shared" si="183"/>
        <v>4.1000000000000005</v>
      </c>
      <c r="AC550" s="139">
        <v>4</v>
      </c>
      <c r="AD550" s="139">
        <v>4.5</v>
      </c>
      <c r="AE550" s="139">
        <v>4</v>
      </c>
      <c r="AF550" s="139">
        <v>3</v>
      </c>
      <c r="AG550" s="139">
        <v>3</v>
      </c>
      <c r="AH550" s="139">
        <f t="shared" si="184"/>
        <v>3.7</v>
      </c>
      <c r="AI550" s="139">
        <v>2.5</v>
      </c>
      <c r="AJ550" s="140">
        <v>4.1166666666666671</v>
      </c>
      <c r="AK550" s="174">
        <v>13.423108846235447</v>
      </c>
      <c r="AL550" s="139">
        <f t="shared" si="180"/>
        <v>-0.15833333333333321</v>
      </c>
    </row>
    <row r="551" spans="1:38" x14ac:dyDescent="0.3">
      <c r="A551" s="117">
        <v>2022</v>
      </c>
      <c r="B551" s="112" t="s">
        <v>96</v>
      </c>
      <c r="C551" s="113" t="s">
        <v>67</v>
      </c>
      <c r="D551" s="113" t="s">
        <v>67</v>
      </c>
      <c r="E551" s="113" t="s">
        <v>67</v>
      </c>
      <c r="F551" s="113" t="s">
        <v>67</v>
      </c>
      <c r="G551" s="113" t="s">
        <v>67</v>
      </c>
      <c r="H551" s="113" t="s">
        <v>67</v>
      </c>
      <c r="I551" s="113" t="s">
        <v>67</v>
      </c>
      <c r="J551" s="113" t="s">
        <v>67</v>
      </c>
      <c r="K551" s="113" t="s">
        <v>67</v>
      </c>
      <c r="L551" s="113" t="s">
        <v>67</v>
      </c>
      <c r="M551" s="113" t="s">
        <v>67</v>
      </c>
      <c r="N551" s="113" t="s">
        <v>13</v>
      </c>
      <c r="O551" s="139">
        <v>3</v>
      </c>
      <c r="P551" s="139">
        <v>3</v>
      </c>
      <c r="Q551" s="139">
        <v>4</v>
      </c>
      <c r="R551" s="139">
        <f t="shared" si="181"/>
        <v>3.3333333333333335</v>
      </c>
      <c r="S551" s="139">
        <v>4</v>
      </c>
      <c r="T551" s="139">
        <v>3.5</v>
      </c>
      <c r="U551" s="139">
        <v>3</v>
      </c>
      <c r="V551" s="139">
        <f t="shared" si="182"/>
        <v>3.5</v>
      </c>
      <c r="W551" s="139">
        <v>3</v>
      </c>
      <c r="X551" s="139">
        <v>3.5</v>
      </c>
      <c r="Y551" s="139">
        <v>3</v>
      </c>
      <c r="Z551" s="139">
        <v>3</v>
      </c>
      <c r="AA551" s="139">
        <v>3</v>
      </c>
      <c r="AB551" s="139">
        <f t="shared" si="183"/>
        <v>3.1</v>
      </c>
      <c r="AC551" s="139">
        <v>3</v>
      </c>
      <c r="AD551" s="139">
        <v>3.5</v>
      </c>
      <c r="AE551" s="139">
        <v>3.5</v>
      </c>
      <c r="AF551" s="139">
        <v>3</v>
      </c>
      <c r="AG551" s="139">
        <v>3</v>
      </c>
      <c r="AH551" s="139">
        <f t="shared" si="184"/>
        <v>3.2</v>
      </c>
      <c r="AI551" s="139">
        <v>3.5</v>
      </c>
      <c r="AJ551" s="140">
        <v>3.2833333333333337</v>
      </c>
      <c r="AK551" s="174">
        <v>10.773381023668486</v>
      </c>
      <c r="AL551" s="139">
        <f t="shared" si="180"/>
        <v>9.1666666666667229E-2</v>
      </c>
    </row>
    <row r="552" spans="1:38" x14ac:dyDescent="0.3">
      <c r="A552" s="142">
        <v>2022</v>
      </c>
      <c r="B552" s="143" t="s">
        <v>98</v>
      </c>
      <c r="C552" s="144" t="s">
        <v>99</v>
      </c>
      <c r="D552" s="144" t="s">
        <v>99</v>
      </c>
      <c r="E552" s="144" t="s">
        <v>99</v>
      </c>
      <c r="F552" s="144" t="s">
        <v>99</v>
      </c>
      <c r="G552" s="144" t="s">
        <v>99</v>
      </c>
      <c r="H552" s="144" t="s">
        <v>99</v>
      </c>
      <c r="I552" s="144" t="s">
        <v>99</v>
      </c>
      <c r="J552" s="144" t="s">
        <v>99</v>
      </c>
      <c r="K552" s="144" t="s">
        <v>99</v>
      </c>
      <c r="L552" s="144" t="s">
        <v>99</v>
      </c>
      <c r="M552" s="144" t="s">
        <v>99</v>
      </c>
      <c r="N552" s="144" t="s">
        <v>100</v>
      </c>
      <c r="O552" s="145">
        <f>AVERAGE(O527,O528,O531,O532,O533,O534,O535,O536,O538,O539,O544,O545,O546,O548,O549,O551)</f>
        <v>3.59375</v>
      </c>
      <c r="P552" s="145">
        <f t="shared" ref="P552:AL552" si="185">AVERAGE(P527,P528,P531,P532,P533,P534,P535,P536,P538,P539,P544,P545,P546,P548,P549,P551)</f>
        <v>3.4375</v>
      </c>
      <c r="Q552" s="145">
        <f t="shared" si="185"/>
        <v>3.375</v>
      </c>
      <c r="R552" s="145">
        <f t="shared" si="185"/>
        <v>3.4687500000000004</v>
      </c>
      <c r="S552" s="145">
        <f t="shared" si="185"/>
        <v>4.1875</v>
      </c>
      <c r="T552" s="145">
        <f t="shared" si="185"/>
        <v>3.28125</v>
      </c>
      <c r="U552" s="145">
        <f t="shared" si="185"/>
        <v>3.3125</v>
      </c>
      <c r="V552" s="145">
        <f t="shared" si="185"/>
        <v>3.5874999999999999</v>
      </c>
      <c r="W552" s="145">
        <f t="shared" si="185"/>
        <v>3.5625</v>
      </c>
      <c r="X552" s="145">
        <f t="shared" si="185"/>
        <v>3.71875</v>
      </c>
      <c r="Y552" s="145">
        <f t="shared" si="185"/>
        <v>4.03125</v>
      </c>
      <c r="Z552" s="145">
        <f t="shared" si="185"/>
        <v>3.53125</v>
      </c>
      <c r="AA552" s="145">
        <f t="shared" si="185"/>
        <v>3.71875</v>
      </c>
      <c r="AB552" s="145">
        <f t="shared" si="185"/>
        <v>3.7125000000000004</v>
      </c>
      <c r="AC552" s="145">
        <f t="shared" si="185"/>
        <v>3.40625</v>
      </c>
      <c r="AD552" s="145">
        <f t="shared" si="185"/>
        <v>3.4375</v>
      </c>
      <c r="AE552" s="145">
        <f t="shared" si="185"/>
        <v>3.84375</v>
      </c>
      <c r="AF552" s="145">
        <f t="shared" si="185"/>
        <v>3.3125</v>
      </c>
      <c r="AG552" s="145">
        <f t="shared" si="185"/>
        <v>3.09375</v>
      </c>
      <c r="AH552" s="145">
        <f t="shared" si="185"/>
        <v>3.4187500000000002</v>
      </c>
      <c r="AI552" s="145">
        <f t="shared" si="185"/>
        <v>3.34375</v>
      </c>
      <c r="AJ552" s="145">
        <f t="shared" si="185"/>
        <v>3.5468749999999996</v>
      </c>
      <c r="AK552" s="145">
        <f t="shared" si="185"/>
        <v>12.259998488065921</v>
      </c>
      <c r="AL552" s="145">
        <f t="shared" si="185"/>
        <v>2.9687500000000117E-2</v>
      </c>
    </row>
    <row r="553" spans="1:38" x14ac:dyDescent="0.3">
      <c r="A553" s="142">
        <v>2022</v>
      </c>
      <c r="B553" s="143" t="s">
        <v>101</v>
      </c>
      <c r="C553" s="144" t="s">
        <v>99</v>
      </c>
      <c r="D553" s="144" t="s">
        <v>99</v>
      </c>
      <c r="E553" s="144" t="s">
        <v>99</v>
      </c>
      <c r="F553" s="144" t="s">
        <v>99</v>
      </c>
      <c r="G553" s="144" t="s">
        <v>99</v>
      </c>
      <c r="H553" s="144" t="s">
        <v>99</v>
      </c>
      <c r="I553" s="144" t="s">
        <v>99</v>
      </c>
      <c r="J553" s="144" t="s">
        <v>99</v>
      </c>
      <c r="K553" s="144" t="s">
        <v>99</v>
      </c>
      <c r="L553" s="144" t="s">
        <v>99</v>
      </c>
      <c r="M553" s="144" t="s">
        <v>99</v>
      </c>
      <c r="N553" s="144" t="s">
        <v>102</v>
      </c>
      <c r="O553" s="145">
        <f>AVERAGE(O526,O529,O530,O537,O540,O541,O542,O543,O547,O550)</f>
        <v>3.6</v>
      </c>
      <c r="P553" s="145">
        <f>MROUND(AVERAGE(P526,P529,P530,P537,P540,P541,P542,P543,P547,P550),0.1)</f>
        <v>3.4000000000000004</v>
      </c>
      <c r="Q553" s="145">
        <f>MROUND(AVERAGE(Q526,Q529,Q530,Q537,Q540,Q541,Q542,Q543,Q547,Q550),0.1)</f>
        <v>3.8000000000000003</v>
      </c>
      <c r="R553" s="145">
        <f>MROUND(AVERAGE(R526,R529,R530,R537,R540,R541,R542,R543,R547,R550),0.1)</f>
        <v>3.6</v>
      </c>
      <c r="S553" s="145">
        <f>MROUND(AVERAGE(S526,S529,S530,S537,S540,S541,S542,S543,S547,S550),0.1)</f>
        <v>4.1000000000000005</v>
      </c>
      <c r="T553" s="145">
        <f>MROUND(AVERAGE(T526,T529,T530,T537,T540,T541,T542,T543,T547,T550),0.1)</f>
        <v>3.4000000000000004</v>
      </c>
      <c r="U553" s="145">
        <f>MROUND(AVERAGE(U526,U529,U530,U537,U540,U541,U542,U543,U547,U550),0.1)</f>
        <v>3.3000000000000003</v>
      </c>
      <c r="V553" s="145">
        <f>MROUND(AVERAGE(V526,V529,V530,V537,V540,V541,V542,V543,V547,V550),0.1)</f>
        <v>3.6</v>
      </c>
      <c r="W553" s="145">
        <f>MROUND(AVERAGE(W526,W529,W530,W537,W540,W541,W542,W543,W547,W550),0.1)</f>
        <v>3.5</v>
      </c>
      <c r="X553" s="145">
        <f>MROUND(AVERAGE(X526,X529,X530,X537,X540,X541,X542,X543,X547,X550),0.1)</f>
        <v>3.7</v>
      </c>
      <c r="Y553" s="145">
        <f>MROUND(AVERAGE(Y526,Y529,Y530,Y537,Y540,Y541,Y542,Y543,Y547,Y550),0.1)</f>
        <v>4</v>
      </c>
      <c r="Z553" s="145">
        <f>MROUND(AVERAGE(Z526,Z529,Z530,Z537,Z540,Z541,Z542,Z543,Z547,Z550),0.1)</f>
        <v>3.8000000000000003</v>
      </c>
      <c r="AA553" s="145">
        <f>MROUND(AVERAGE(AA526,AA529,AA530,AA537,AA540,AA541,AA542,AA543,AA547,AA550),0.1)</f>
        <v>3.5</v>
      </c>
      <c r="AB553" s="145">
        <f>MROUND(AVERAGE(AB526,AB529,AB530,AB537,AB540,AB541,AB542,AB543,AB547,AB550),0.1)</f>
        <v>3.7</v>
      </c>
      <c r="AC553" s="145">
        <f>MROUND(AVERAGE(AC526,AC529,AC530,AC537,AC540,AC541,AC542,AC543,AC547,AC550),0.1)</f>
        <v>3.2</v>
      </c>
      <c r="AD553" s="145">
        <f>MROUND(AVERAGE(AD526,AD529,AD530,AD537,AD540,AD541,AD542,AD543,AD547,AD550),0.1)</f>
        <v>3.3000000000000003</v>
      </c>
      <c r="AE553" s="145">
        <f>MROUND(AVERAGE(AE526,AE529,AE530,AE537,AE540,AE541,AE542,AE543,AE547,AE550),0.1)</f>
        <v>3.6</v>
      </c>
      <c r="AF553" s="145">
        <f>MROUND(AVERAGE(AF526,AF529,AF530,AF537,AF540,AF541,AF542,AF543,AF547,AF550),0.1)</f>
        <v>3.1</v>
      </c>
      <c r="AG553" s="145">
        <f>MROUND(AVERAGE(AG526,AG529,AG530,AG537,AG540,AG541,AG542,AG543,AG547,AG550),0.1)</f>
        <v>3.2</v>
      </c>
      <c r="AH553" s="145">
        <f>MROUND(AVERAGE(AH526,AH529,AH530,AH537,AH540,AH541,AH542,AH543,AH547,AH550),0.1)</f>
        <v>3.3000000000000003</v>
      </c>
      <c r="AI553" s="145">
        <f>AVERAGE(AI526,AI529,AI530,AI537,AI540,AI541,AI542,AI543,AI547,AI550)</f>
        <v>3.5</v>
      </c>
      <c r="AJ553" s="147">
        <f>AVERAGE(AJ526,AJ529,AJ530,AJ537,AJ540,AJ541,AJ542,AJ543,AJ547,AJ550)</f>
        <v>3.5266666666666664</v>
      </c>
      <c r="AK553" s="147">
        <f>AVERAGE(AK526,AK529,AK530,AK537,AK540,AK541,AK542,AK543,AK547,AK550)</f>
        <v>11.78231073328126</v>
      </c>
      <c r="AL553" s="145">
        <f t="shared" si="180"/>
        <v>-0.13285714285714301</v>
      </c>
    </row>
    <row r="554" spans="1:38" x14ac:dyDescent="0.3">
      <c r="A554" s="142">
        <v>2022</v>
      </c>
      <c r="B554" s="143" t="s">
        <v>103</v>
      </c>
      <c r="C554" s="144" t="s">
        <v>99</v>
      </c>
      <c r="D554" s="144" t="s">
        <v>99</v>
      </c>
      <c r="E554" s="144" t="s">
        <v>99</v>
      </c>
      <c r="F554" s="144" t="s">
        <v>99</v>
      </c>
      <c r="G554" s="144" t="s">
        <v>99</v>
      </c>
      <c r="H554" s="144" t="s">
        <v>99</v>
      </c>
      <c r="I554" s="144" t="s">
        <v>99</v>
      </c>
      <c r="J554" s="144" t="s">
        <v>99</v>
      </c>
      <c r="K554" s="144" t="s">
        <v>99</v>
      </c>
      <c r="L554" s="144" t="s">
        <v>99</v>
      </c>
      <c r="M554" s="144" t="s">
        <v>99</v>
      </c>
      <c r="N554" s="144" t="s">
        <v>104</v>
      </c>
      <c r="O554" s="145">
        <f>AVERAGE(O526:O537,O538:O551)</f>
        <v>3.5961538461538463</v>
      </c>
      <c r="P554" s="145">
        <f>MROUND(AVERAGE(P526:P537,P538:P551),0.1)</f>
        <v>3.4000000000000004</v>
      </c>
      <c r="Q554" s="145">
        <f>MROUND(AVERAGE(Q526:Q537,Q538:Q551),0.1)</f>
        <v>3.5</v>
      </c>
      <c r="R554" s="145">
        <f>MROUND(AVERAGE(R526:R537,R538:R551),0.1)</f>
        <v>3.5</v>
      </c>
      <c r="S554" s="145">
        <f>MROUND(AVERAGE(S526:S537,S538:S551),0.1)</f>
        <v>4.2</v>
      </c>
      <c r="T554" s="145">
        <f>MROUND(AVERAGE(T526:T537,T538:T551),0.1)</f>
        <v>3.3000000000000003</v>
      </c>
      <c r="U554" s="145">
        <f>MROUND(AVERAGE(U526:U537,U538:U551),0.1)</f>
        <v>3.3000000000000003</v>
      </c>
      <c r="V554" s="145">
        <f>MROUND(AVERAGE(V526:V537,V538:V551),0.1)</f>
        <v>3.6</v>
      </c>
      <c r="W554" s="145">
        <f>MROUND(AVERAGE(W526:W537,W538:W551),0.1)</f>
        <v>3.5</v>
      </c>
      <c r="X554" s="145">
        <f>MROUND(AVERAGE(X526:X537,X538:X551),0.1)</f>
        <v>3.7</v>
      </c>
      <c r="Y554" s="145">
        <f>MROUND(AVERAGE(Y526:Y537,Y538:Y551),0.1)</f>
        <v>4</v>
      </c>
      <c r="Z554" s="145">
        <f>MROUND(AVERAGE(Z526:Z537,Z538:Z551),0.1)</f>
        <v>3.6</v>
      </c>
      <c r="AA554" s="145">
        <f>MROUND(AVERAGE(AA526:AA537,AA538:AA551),0.1)</f>
        <v>3.7</v>
      </c>
      <c r="AB554" s="145">
        <f>MROUND(AVERAGE(AB526:AB537,AB538:AB551),0.1)</f>
        <v>3.7</v>
      </c>
      <c r="AC554" s="145">
        <f>MROUND(AVERAGE(AC526:AC537,AC538:AC551),0.1)</f>
        <v>3.3000000000000003</v>
      </c>
      <c r="AD554" s="145">
        <f>MROUND(AVERAGE(AD526:AD537,AD538:AD551),0.1)</f>
        <v>3.4000000000000004</v>
      </c>
      <c r="AE554" s="145">
        <f>MROUND(AVERAGE(AE526:AE537,AE538:AE551),0.1)</f>
        <v>3.8000000000000003</v>
      </c>
      <c r="AF554" s="145">
        <f>MROUND(AVERAGE(AF526:AF537,AF538:AF551),0.1)</f>
        <v>3.2</v>
      </c>
      <c r="AG554" s="145">
        <f>MROUND(AVERAGE(AG526:AG537,AG538:AG551),0.1)</f>
        <v>3.1</v>
      </c>
      <c r="AH554" s="145">
        <f>MROUND(AVERAGE(AH526:AH537,AH538:AH551),0.1)</f>
        <v>3.4000000000000004</v>
      </c>
      <c r="AI554" s="145">
        <f>AVERAGE(AI526:AI537,AI538:AI551)</f>
        <v>3.4038461538461537</v>
      </c>
      <c r="AJ554" s="147">
        <f>AVERAGE(AJ526:AJ537,AJ538:AJ551)</f>
        <v>3.5391025641025635</v>
      </c>
      <c r="AK554" s="147">
        <f>AVERAGE(AK526:AK551)</f>
        <v>12.076272428533361</v>
      </c>
      <c r="AL554" s="145">
        <f t="shared" si="180"/>
        <v>8.7692307692299742E-3</v>
      </c>
    </row>
    <row r="555" spans="1:38" x14ac:dyDescent="0.3">
      <c r="A555" s="151">
        <v>2022</v>
      </c>
      <c r="B555" s="152" t="s">
        <v>105</v>
      </c>
      <c r="C555" s="154" t="s">
        <v>99</v>
      </c>
      <c r="D555" s="154" t="s">
        <v>99</v>
      </c>
      <c r="E555" s="154" t="s">
        <v>99</v>
      </c>
      <c r="F555" s="154" t="s">
        <v>99</v>
      </c>
      <c r="G555" s="154" t="s">
        <v>99</v>
      </c>
      <c r="H555" s="154" t="s">
        <v>99</v>
      </c>
      <c r="I555" s="154" t="s">
        <v>99</v>
      </c>
      <c r="J555" s="154" t="s">
        <v>99</v>
      </c>
      <c r="K555" s="154" t="s">
        <v>99</v>
      </c>
      <c r="L555" s="154" t="s">
        <v>99</v>
      </c>
      <c r="M555" s="154" t="s">
        <v>99</v>
      </c>
      <c r="N555" s="154" t="s">
        <v>13</v>
      </c>
      <c r="O555" s="173">
        <f>AVERAGE(O530,O531,O535,O536,O538,O540,O542,O543,O544,O545,O548,O549,O551)</f>
        <v>3.1923076923076925</v>
      </c>
      <c r="P555" s="173">
        <f>AVERAGE(P530,P531,P535,P536,P538,P540,P542,P543,P544,P545,P548,P549,P551)</f>
        <v>2.9615384615384617</v>
      </c>
      <c r="Q555" s="173">
        <f>AVERAGE(Q530,Q531,Q535,Q536,Q538,Q540,Q542,Q543,Q544,Q545,Q548,Q549,Q551)</f>
        <v>3.0384615384615383</v>
      </c>
      <c r="R555" s="173">
        <f>AVERAGE(R530,R531,R535,R536,R538,R540,R542,R543,R544,R545,R548,R549,R551)</f>
        <v>3.0641025641025648</v>
      </c>
      <c r="S555" s="173">
        <f>AVERAGE(S530,S531,S535,S536,S538,S540,S542,S543,S544,S545,S548,S549,S551)</f>
        <v>3.9230769230769229</v>
      </c>
      <c r="T555" s="173">
        <f>AVERAGE(T530,T531,T535,T536,T538,T540,T542,T543,T544,T545,T548,T549,T551)</f>
        <v>3.0384615384615383</v>
      </c>
      <c r="U555" s="173">
        <f>AVERAGE(U530,U531,U535,U536,U538,U540,U542,U543,U544,U545,U548,U549,U551)</f>
        <v>2.7307692307692308</v>
      </c>
      <c r="V555" s="173">
        <f>AVERAGE(V530,V531,V535,V536,V538,V540,V542,V543,V544,V545,V548,V549,V551)</f>
        <v>3.2153846153846151</v>
      </c>
      <c r="W555" s="173">
        <f>AVERAGE(W530,W531,W535,W536,W538,W540,W542,W543,W544,W545,W548,W549,W551)</f>
        <v>3</v>
      </c>
      <c r="X555" s="173">
        <f>AVERAGE(X530,X531,X535,X536,X538,X540,X542,X543,X544,X545,X548,X549,X551)</f>
        <v>3.1923076923076925</v>
      </c>
      <c r="Y555" s="173">
        <f>AVERAGE(Y530,Y531,Y535,Y536,Y538,Y540,Y542,Y543,Y544,Y545,Y548,Y549,Y551)</f>
        <v>3.5384615384615383</v>
      </c>
      <c r="Z555" s="173">
        <f>AVERAGE(Z530,Z531,Z535,Z536,Z538,Z540,Z542,Z543,Z544,Z545,Z548,Z549,Z551)</f>
        <v>3.1538461538461537</v>
      </c>
      <c r="AA555" s="173">
        <f>AVERAGE(AA530,AA531,AA535,AA536,AA538,AA540,AA542,AA543,AA544,AA545,AA548,AA549,AA551)</f>
        <v>3.3461538461538463</v>
      </c>
      <c r="AB555" s="173">
        <f>AVERAGE(AB530,AB531,AB535,AB536,AB538,AB540,AB542,AB543,AB544,AB545,AB548,AB549,AB551)</f>
        <v>3.2461538461538462</v>
      </c>
      <c r="AC555" s="173">
        <f>AVERAGE(AC530,AC531,AC535,AC536,AC538,AC540,AC542,AC543,AC544,AC545,AC548,AC549,AC551)</f>
        <v>3.1923076923076925</v>
      </c>
      <c r="AD555" s="173">
        <f>AVERAGE(AD530,AD531,AD535,AD536,AD538,AD540,AD542,AD543,AD544,AD545,AD548,AD549,AD551)</f>
        <v>2.8846153846153846</v>
      </c>
      <c r="AE555" s="173">
        <f>AVERAGE(AE530,AE531,AE535,AE536,AE538,AE540,AE542,AE543,AE544,AE545,AE548,AE549,AE551)</f>
        <v>3.3076923076923075</v>
      </c>
      <c r="AF555" s="173">
        <f>AVERAGE(AF530,AF531,AF535,AF536,AF538,AF540,AF542,AF543,AF544,AF545,AF548,AF549,AF551)</f>
        <v>2.6923076923076925</v>
      </c>
      <c r="AG555" s="173">
        <f>AVERAGE(AG530,AG531,AG535,AG536,AG538,AG540,AG542,AG543,AG544,AG545,AG548,AG549,AG551)</f>
        <v>2.8461538461538463</v>
      </c>
      <c r="AH555" s="173">
        <f>AVERAGE(AH530,AH531,AH535,AH536,AH538,AH540,AH542,AH543,AH544,AH545,AH548,AH549,AH551)</f>
        <v>2.9846153846153851</v>
      </c>
      <c r="AI555" s="173">
        <f>AVERAGE(AI530,AI531,AI535,AI536,AI538,AI540,AI542,AI543,AI544,AI545,AI548,AI549,AI551)</f>
        <v>3.3846153846153846</v>
      </c>
      <c r="AJ555" s="167">
        <f>AVERAGE(AJ530,AJ531,AJ535,AJ536,AJ538,AJ540,AJ542,AJ543,AJ544,AJ545,AJ548,AJ549,AJ551)</f>
        <v>3.1282051282051286</v>
      </c>
      <c r="AK555" s="167">
        <f>AVERAGE(AK530,AK531,AK535,AK536,AK538,AK540,AK542,AK543,AK544,AK545,AK548,AK549,AK551)</f>
        <v>9.748332678058869</v>
      </c>
      <c r="AL555" s="173">
        <f t="shared" si="180"/>
        <v>5.2884615384618527E-3</v>
      </c>
    </row>
    <row r="556" spans="1:38" x14ac:dyDescent="0.3">
      <c r="A556" s="151">
        <v>2022</v>
      </c>
      <c r="B556" s="152" t="s">
        <v>106</v>
      </c>
      <c r="C556" s="154" t="s">
        <v>99</v>
      </c>
      <c r="D556" s="154" t="s">
        <v>99</v>
      </c>
      <c r="E556" s="154" t="s">
        <v>99</v>
      </c>
      <c r="F556" s="154" t="s">
        <v>99</v>
      </c>
      <c r="G556" s="154" t="s">
        <v>99</v>
      </c>
      <c r="H556" s="154" t="s">
        <v>99</v>
      </c>
      <c r="I556" s="154" t="s">
        <v>99</v>
      </c>
      <c r="J556" s="154" t="s">
        <v>99</v>
      </c>
      <c r="K556" s="154" t="s">
        <v>99</v>
      </c>
      <c r="L556" s="154" t="s">
        <v>99</v>
      </c>
      <c r="M556" s="154" t="s">
        <v>99</v>
      </c>
      <c r="N556" s="154" t="s">
        <v>107</v>
      </c>
      <c r="O556" s="173">
        <f>AVERAGE(O532,O533,O534,O539,O546)</f>
        <v>3.7</v>
      </c>
      <c r="P556" s="173">
        <f>AVERAGE(P532,P533,P534,P539,P546)</f>
        <v>3.5</v>
      </c>
      <c r="Q556" s="173">
        <f>AVERAGE(Q532,Q533,Q534,Q539,Q546)</f>
        <v>3.5</v>
      </c>
      <c r="R556" s="173">
        <f>AVERAGE(R532,R533,R534,R539,R546)</f>
        <v>3.5666666666666673</v>
      </c>
      <c r="S556" s="173">
        <f>AVERAGE(S532,S533,S534,S539,S546)</f>
        <v>4.5</v>
      </c>
      <c r="T556" s="173">
        <f>AVERAGE(T532,T533,T534,T539,T546)</f>
        <v>3.6</v>
      </c>
      <c r="U556" s="173">
        <f>AVERAGE(U532,U533,U534,U539,U546)</f>
        <v>4</v>
      </c>
      <c r="V556" s="173">
        <f>AVERAGE(V532,V533,V534,V539,V546)</f>
        <v>4.04</v>
      </c>
      <c r="W556" s="173">
        <f>AVERAGE(W532,W533,W534,W539,W546)</f>
        <v>4.0999999999999996</v>
      </c>
      <c r="X556" s="173">
        <f>AVERAGE(X532,X533,X534,X539,X546)</f>
        <v>4.2</v>
      </c>
      <c r="Y556" s="173">
        <f>AVERAGE(Y532,Y533,Y534,Y539,Y546)</f>
        <v>4.5999999999999996</v>
      </c>
      <c r="Z556" s="173">
        <f>AVERAGE(Z532,Z533,Z534,Z539,Z546)</f>
        <v>4.0999999999999996</v>
      </c>
      <c r="AA556" s="173">
        <f>AVERAGE(AA532,AA533,AA534,AA539,AA546)</f>
        <v>4.0999999999999996</v>
      </c>
      <c r="AB556" s="173">
        <f>AVERAGE(AB532,AB533,AB534,AB539,AB546)</f>
        <v>4.2200000000000006</v>
      </c>
      <c r="AC556" s="173">
        <f>AVERAGE(AC532,AC533,AC534,AC539,AC546)</f>
        <v>3.2</v>
      </c>
      <c r="AD556" s="173">
        <f>AVERAGE(AD532,AD533,AD534,AD539,AD546)</f>
        <v>3.8</v>
      </c>
      <c r="AE556" s="173">
        <f>AVERAGE(AE532,AE533,AE534,AE539,AE546)</f>
        <v>4.3</v>
      </c>
      <c r="AF556" s="173">
        <f>AVERAGE(AF532,AF533,AF534,AF539,AF546)</f>
        <v>3.6</v>
      </c>
      <c r="AG556" s="173">
        <f>AVERAGE(AG532,AG533,AG534,AG539,AG546)</f>
        <v>3</v>
      </c>
      <c r="AH556" s="173">
        <f>AVERAGE(AH532,AH533,AH534,AH539,AH546)</f>
        <v>3.5800000000000005</v>
      </c>
      <c r="AI556" s="173">
        <f>AVERAGE(AI532,AI533,AI534,AI539,AI546)</f>
        <v>3.4</v>
      </c>
      <c r="AJ556" s="167">
        <f>AVERAGE(AJ532,AJ533,AJ534,AJ539,AJ546)</f>
        <v>3.8516666666666666</v>
      </c>
      <c r="AK556" s="167">
        <f>AVERAGE(AK532,AK533,AK534,AK539,AK546)</f>
        <v>13.551750605368095</v>
      </c>
      <c r="AL556" s="173">
        <f t="shared" si="180"/>
        <v>2.574074074074062E-2</v>
      </c>
    </row>
    <row r="557" spans="1:38" x14ac:dyDescent="0.3">
      <c r="A557" s="151">
        <v>2022</v>
      </c>
      <c r="B557" s="152" t="s">
        <v>108</v>
      </c>
      <c r="C557" s="154" t="s">
        <v>99</v>
      </c>
      <c r="D557" s="154" t="s">
        <v>99</v>
      </c>
      <c r="E557" s="154" t="s">
        <v>99</v>
      </c>
      <c r="F557" s="154" t="s">
        <v>99</v>
      </c>
      <c r="G557" s="154" t="s">
        <v>99</v>
      </c>
      <c r="H557" s="154" t="s">
        <v>99</v>
      </c>
      <c r="I557" s="154" t="s">
        <v>99</v>
      </c>
      <c r="J557" s="154" t="s">
        <v>99</v>
      </c>
      <c r="K557" s="154" t="s">
        <v>99</v>
      </c>
      <c r="L557" s="154" t="s">
        <v>99</v>
      </c>
      <c r="M557" s="154" t="s">
        <v>99</v>
      </c>
      <c r="N557" s="154" t="s">
        <v>107</v>
      </c>
      <c r="O557" s="173">
        <f>AVERAGE(O537,O541,O547,O550)</f>
        <v>3.875</v>
      </c>
      <c r="P557" s="173">
        <f>AVERAGE(P537,P541,P547,P550)</f>
        <v>3.625</v>
      </c>
      <c r="Q557" s="173">
        <f>AVERAGE(Q537,Q541,Q547,Q550)</f>
        <v>4</v>
      </c>
      <c r="R557" s="173">
        <f>AVERAGE(R537,R541,R547,R550)</f>
        <v>3.8333333333333339</v>
      </c>
      <c r="S557" s="173">
        <f>AVERAGE(S537,S541,S547,S550)</f>
        <v>4.25</v>
      </c>
      <c r="T557" s="173">
        <f>AVERAGE(T537,T541,T547,T550)</f>
        <v>3.5</v>
      </c>
      <c r="U557" s="173">
        <f>AVERAGE(U537,U541,U547,U550)</f>
        <v>3.75</v>
      </c>
      <c r="V557" s="173">
        <f>AVERAGE(V537,V541,V547,V550)</f>
        <v>3.8250000000000002</v>
      </c>
      <c r="W557" s="173">
        <f>AVERAGE(W537,W541,W547,W550)</f>
        <v>3.875</v>
      </c>
      <c r="X557" s="173">
        <f>AVERAGE(X537,X541,X547,X550)</f>
        <v>4</v>
      </c>
      <c r="Y557" s="173">
        <f>AVERAGE(Y537,Y541,Y547,Y550)</f>
        <v>4.125</v>
      </c>
      <c r="Z557" s="173">
        <f>AVERAGE(Z537,Z541,Z547,Z550)</f>
        <v>3.875</v>
      </c>
      <c r="AA557" s="173">
        <f>AVERAGE(AA537,AA541,AA547,AA550)</f>
        <v>3.625</v>
      </c>
      <c r="AB557" s="173">
        <f>AVERAGE(AB537,AB541,AB547,AB550)</f>
        <v>3.9000000000000004</v>
      </c>
      <c r="AC557" s="173">
        <f>AVERAGE(AC537,AC541,AC547,AC550)</f>
        <v>3.5</v>
      </c>
      <c r="AD557" s="173">
        <f>AVERAGE(AD537,AD541,AD547,AD550)</f>
        <v>3.75</v>
      </c>
      <c r="AE557" s="173">
        <f>AVERAGE(AE537,AE541,AE547,AE550)</f>
        <v>3.875</v>
      </c>
      <c r="AF557" s="173">
        <f>AVERAGE(AF537,AF541,AF547,AF550)</f>
        <v>3.375</v>
      </c>
      <c r="AG557" s="173">
        <f>AVERAGE(AG537,AG541,AG547,AG550)</f>
        <v>3.375</v>
      </c>
      <c r="AH557" s="173">
        <f>AVERAGE(AH537,AH541,AH547,AH550)</f>
        <v>3.5750000000000002</v>
      </c>
      <c r="AI557" s="173">
        <f>AVERAGE(AI537,AI541,AI547,AI550)</f>
        <v>3</v>
      </c>
      <c r="AJ557" s="167">
        <f>AVERAGE(AJ537,AJ541,AJ547,AJ550)</f>
        <v>3.7854166666666673</v>
      </c>
      <c r="AK557" s="167">
        <f>AVERAGE(AK537,AK541,AK547,AK550)</f>
        <v>12.835488891209117</v>
      </c>
      <c r="AL557" s="173">
        <f t="shared" si="180"/>
        <v>-0.30208333333333304</v>
      </c>
    </row>
    <row r="558" spans="1:38" x14ac:dyDescent="0.3">
      <c r="A558" s="151">
        <v>2022</v>
      </c>
      <c r="B558" s="152" t="s">
        <v>109</v>
      </c>
      <c r="C558" s="154" t="s">
        <v>99</v>
      </c>
      <c r="D558" s="154" t="s">
        <v>99</v>
      </c>
      <c r="E558" s="154" t="s">
        <v>99</v>
      </c>
      <c r="F558" s="154" t="s">
        <v>99</v>
      </c>
      <c r="G558" s="154" t="s">
        <v>99</v>
      </c>
      <c r="H558" s="154" t="s">
        <v>99</v>
      </c>
      <c r="I558" s="154" t="s">
        <v>99</v>
      </c>
      <c r="J558" s="154" t="s">
        <v>99</v>
      </c>
      <c r="K558" s="154" t="s">
        <v>99</v>
      </c>
      <c r="L558" s="154" t="s">
        <v>99</v>
      </c>
      <c r="M558" s="154" t="s">
        <v>99</v>
      </c>
      <c r="N558" s="154" t="s">
        <v>107</v>
      </c>
      <c r="O558" s="173">
        <f>AVERAGE(O526,O527,O528,O529,O532,O533,O534,O537,O539,O541,O546,O547,O550)</f>
        <v>4</v>
      </c>
      <c r="P558" s="173">
        <f>AVERAGE(P526,P527,P528,P529,P532,P533,P534,P537,P539,P541,P546,P547,P550)</f>
        <v>3.8461538461538463</v>
      </c>
      <c r="Q558" s="173">
        <f>AVERAGE(Q526,Q527,Q528,Q529,Q532,Q533,Q534,Q537,Q539,Q541,Q546,Q547,Q550)</f>
        <v>4</v>
      </c>
      <c r="R558" s="173">
        <f>AVERAGE(R526,R527,R528,R529,R532,R533,R534,R537,R539,R541,R546,R547,R550)</f>
        <v>3.9487179487179485</v>
      </c>
      <c r="S558" s="173">
        <f>AVERAGE(S526,S527,S528,S529,S532,S533,S534,S537,S539,S541,S546,S547,S550)</f>
        <v>4.384615384615385</v>
      </c>
      <c r="T558" s="173">
        <f>AVERAGE(T526,T527,T528,T529,T532,T533,T534,T537,T539,T541,T546,T547,T550)</f>
        <v>3.6153846153846154</v>
      </c>
      <c r="U558" s="173">
        <f>AVERAGE(U526,U527,U528,U529,U532,U533,U534,U537,U539,U541,U546,U547,U550)</f>
        <v>3.8846153846153846</v>
      </c>
      <c r="V558" s="173">
        <f>AVERAGE(V526,V527,V528,V529,V532,V533,V534,V537,V539,V541,V546,V547,V550)</f>
        <v>3.9615384615384617</v>
      </c>
      <c r="W558" s="173">
        <f>AVERAGE(W526,W527,W528,W529,W532,W533,W534,W537,W539,W541,W546,W547,W550)</f>
        <v>4.0769230769230766</v>
      </c>
      <c r="X558" s="173">
        <f>AVERAGE(X526,X527,X528,X529,X532,X533,X534,X537,X539,X541,X546,X547,X550)</f>
        <v>4.1923076923076925</v>
      </c>
      <c r="Y558" s="173">
        <f>AVERAGE(Y526,Y527,Y528,Y529,Y532,Y533,Y534,Y537,Y539,Y541,Y546,Y547,Y550)</f>
        <v>4.4615384615384617</v>
      </c>
      <c r="Z558" s="173">
        <f>AVERAGE(Z526,Z527,Z528,Z529,Z532,Z533,Z534,Z537,Z539,Z541,Z546,Z547,Z550)</f>
        <v>4.0769230769230766</v>
      </c>
      <c r="AA558" s="173">
        <f>AVERAGE(AA526,AA527,AA528,AA529,AA532,AA533,AA534,AA537,AA539,AA541,AA546,AA547,AA550)</f>
        <v>3.9615384615384617</v>
      </c>
      <c r="AB558" s="173">
        <f>AVERAGE(AB526,AB527,AB528,AB529,AB532,AB533,AB534,AB537,AB539,AB541,AB546,AB547,AB550)</f>
        <v>4.1538461538461542</v>
      </c>
      <c r="AC558" s="173">
        <f>AVERAGE(AC526,AC527,AC528,AC529,AC532,AC533,AC534,AC537,AC539,AC541,AC546,AC547,AC550)</f>
        <v>3.4615384615384617</v>
      </c>
      <c r="AD558" s="173">
        <f>AVERAGE(AD526,AD527,AD528,AD529,AD532,AD533,AD534,AD537,AD539,AD541,AD546,AD547,AD550)</f>
        <v>3.8846153846153846</v>
      </c>
      <c r="AE558" s="173">
        <f>AVERAGE(AE526,AE527,AE528,AE529,AE532,AE533,AE534,AE537,AE539,AE541,AE546,AE547,AE550)</f>
        <v>4.1923076923076925</v>
      </c>
      <c r="AF558" s="173">
        <f>AVERAGE(AF526,AF527,AF528,AF529,AF532,AF533,AF534,AF537,AF539,AF541,AF546,AF547,AF550)</f>
        <v>3.7307692307692308</v>
      </c>
      <c r="AG558" s="173">
        <f>AVERAGE(AG526,AG527,AG528,AG529,AG532,AG533,AG534,AG537,AG539,AG541,AG546,AG547,AG550)</f>
        <v>3.3846153846153846</v>
      </c>
      <c r="AH558" s="173">
        <f>AVERAGE(AH526,AH527,AH528,AH529,AH532,AH533,AH534,AH537,AH539,AH541,AH546,AH547,AH550)</f>
        <v>3.7307692307692313</v>
      </c>
      <c r="AI558" s="173">
        <f>AVERAGE(AI526,AI527,AI528,AI529,AI532,AI533,AI534,AI537,AI539,AI541,AI546,AI547,AI550)</f>
        <v>3.4230769230769229</v>
      </c>
      <c r="AJ558" s="167">
        <f>AVERAGE(AJ526,AJ527,AJ528,AJ529,AJ532,AJ533,AJ534,AJ537,AJ539,AJ541,AJ546,AJ547,AJ550)</f>
        <v>3.9499999999999997</v>
      </c>
      <c r="AK558" s="167">
        <f>AVERAGE(AK526,AK527,AK528,AK529,AK532,AK533,AK534,AK537,AK539,AK541,AK546,AK547,AK550)</f>
        <v>14.404212179007853</v>
      </c>
      <c r="AL558" s="173">
        <f t="shared" si="180"/>
        <v>4.3589743589743879E-2</v>
      </c>
    </row>
    <row r="559" spans="1:38" x14ac:dyDescent="0.3">
      <c r="A559" s="175">
        <v>2022</v>
      </c>
      <c r="B559" s="176" t="s">
        <v>11</v>
      </c>
      <c r="C559" s="177" t="s">
        <v>99</v>
      </c>
      <c r="D559" s="177" t="s">
        <v>99</v>
      </c>
      <c r="E559" s="177" t="s">
        <v>99</v>
      </c>
      <c r="F559" s="177" t="s">
        <v>99</v>
      </c>
      <c r="G559" s="177" t="s">
        <v>99</v>
      </c>
      <c r="H559" s="177" t="s">
        <v>99</v>
      </c>
      <c r="I559" s="177" t="s">
        <v>99</v>
      </c>
      <c r="J559" s="177" t="s">
        <v>99</v>
      </c>
      <c r="K559" s="177" t="s">
        <v>99</v>
      </c>
      <c r="L559" s="177" t="s">
        <v>99</v>
      </c>
      <c r="M559" s="177" t="s">
        <v>99</v>
      </c>
      <c r="N559" s="177" t="s">
        <v>228</v>
      </c>
      <c r="O559" s="158">
        <f>AVERAGE(O532,O541,O546,O550)</f>
        <v>4.125</v>
      </c>
      <c r="P559" s="158">
        <f>AVERAGE(P532,P541,P546,P550)</f>
        <v>3.625</v>
      </c>
      <c r="Q559" s="158">
        <f>AVERAGE(Q532,Q541,Q546,Q550)</f>
        <v>4.125</v>
      </c>
      <c r="R559" s="158">
        <f>AVERAGE(R532,R541,R546,R550)</f>
        <v>3.958333333333333</v>
      </c>
      <c r="S559" s="158">
        <f>AVERAGE(S532,S541,S546,S550)</f>
        <v>4.25</v>
      </c>
      <c r="T559" s="158">
        <f>AVERAGE(T532,T541,T546,T550)</f>
        <v>3.75</v>
      </c>
      <c r="U559" s="158">
        <f>AVERAGE(U532,U541,U546,U550)</f>
        <v>4.125</v>
      </c>
      <c r="V559" s="158">
        <f>AVERAGE(V532,V541,V546,V550)</f>
        <v>4.05</v>
      </c>
      <c r="W559" s="158">
        <f>AVERAGE(W532,W541,W546,W550)</f>
        <v>4</v>
      </c>
      <c r="X559" s="158">
        <f>AVERAGE(X532,X541,X546,X550)</f>
        <v>4.125</v>
      </c>
      <c r="Y559" s="158">
        <f>AVERAGE(Y532,Y541,Y546,Y550)</f>
        <v>4.375</v>
      </c>
      <c r="Z559" s="158">
        <f>AVERAGE(Z532,Z541,Z546,Z550)</f>
        <v>4</v>
      </c>
      <c r="AA559" s="158">
        <f>AVERAGE(AA532,AA541,AA546,AA550)</f>
        <v>4</v>
      </c>
      <c r="AB559" s="158">
        <f>AVERAGE(AB532,AB541,AB546,AB550)</f>
        <v>4.1000000000000005</v>
      </c>
      <c r="AC559" s="158">
        <f>AVERAGE(AC532,AC541,AC546,AC550)</f>
        <v>3.375</v>
      </c>
      <c r="AD559" s="158">
        <f>AVERAGE(AD532,AD541,AD546,AD550)</f>
        <v>4</v>
      </c>
      <c r="AE559" s="158">
        <f>AVERAGE(AE532,AE541,AE546,AE550)</f>
        <v>4</v>
      </c>
      <c r="AF559" s="158">
        <f>AVERAGE(AF532,AF541,AF546,AF550)</f>
        <v>3.5</v>
      </c>
      <c r="AG559" s="158">
        <f>AVERAGE(AG532,AG541,AG546,AG550)</f>
        <v>3.125</v>
      </c>
      <c r="AH559" s="158">
        <f>AVERAGE(AH532,AH541,AH546,AH550)</f>
        <v>3.5999999999999996</v>
      </c>
      <c r="AI559" s="158">
        <f>AVERAGE(AI532,AI541,AI546,AI550)</f>
        <v>3.25</v>
      </c>
      <c r="AJ559" s="158">
        <f>AVERAGE(AJ532,AJ541,AJ546,AJ550)</f>
        <v>3.9250000000000003</v>
      </c>
      <c r="AK559" s="158">
        <f>AVERAGE(AK532,AK541,AK546,AK550)</f>
        <v>13.557270444205059</v>
      </c>
      <c r="AL559" s="158">
        <f>AVERAGE(AL532,AL541,AL546,AL550)</f>
        <v>-1.0416666666666741E-2</v>
      </c>
    </row>
    <row r="560" spans="1:38" x14ac:dyDescent="0.3">
      <c r="A560" s="175">
        <v>2022</v>
      </c>
      <c r="B560" s="176" t="s">
        <v>12</v>
      </c>
      <c r="C560" s="177" t="s">
        <v>99</v>
      </c>
      <c r="D560" s="177" t="s">
        <v>99</v>
      </c>
      <c r="E560" s="177" t="s">
        <v>99</v>
      </c>
      <c r="F560" s="177" t="s">
        <v>99</v>
      </c>
      <c r="G560" s="177" t="s">
        <v>99</v>
      </c>
      <c r="H560" s="177" t="s">
        <v>99</v>
      </c>
      <c r="I560" s="177" t="s">
        <v>99</v>
      </c>
      <c r="J560" s="177" t="s">
        <v>99</v>
      </c>
      <c r="K560" s="177" t="s">
        <v>99</v>
      </c>
      <c r="L560" s="177" t="s">
        <v>99</v>
      </c>
      <c r="M560" s="177" t="s">
        <v>99</v>
      </c>
      <c r="N560" s="177" t="s">
        <v>229</v>
      </c>
      <c r="O560" s="158">
        <f>O537</f>
        <v>3.5</v>
      </c>
      <c r="P560" s="158">
        <f>P537</f>
        <v>4</v>
      </c>
      <c r="Q560" s="158">
        <f>Q537</f>
        <v>4</v>
      </c>
      <c r="R560" s="158">
        <f>R537</f>
        <v>3.8333333333333335</v>
      </c>
      <c r="S560" s="158">
        <f>S537</f>
        <v>4.5</v>
      </c>
      <c r="T560" s="158">
        <f>T537</f>
        <v>3</v>
      </c>
      <c r="U560" s="158">
        <f>U537</f>
        <v>4</v>
      </c>
      <c r="V560" s="158">
        <f>V537</f>
        <v>3.8000000000000003</v>
      </c>
      <c r="W560" s="158">
        <f>W537</f>
        <v>4.5</v>
      </c>
      <c r="X560" s="158">
        <f>X537</f>
        <v>4.5</v>
      </c>
      <c r="Y560" s="158">
        <f>Y537</f>
        <v>5</v>
      </c>
      <c r="Z560" s="158">
        <f>Z537</f>
        <v>4.5</v>
      </c>
      <c r="AA560" s="158">
        <f>AA537</f>
        <v>3.5</v>
      </c>
      <c r="AB560" s="158">
        <f>AB537</f>
        <v>4.4000000000000004</v>
      </c>
      <c r="AC560" s="158">
        <f>AC537</f>
        <v>4</v>
      </c>
      <c r="AD560" s="158">
        <f>AD537</f>
        <v>3.5</v>
      </c>
      <c r="AE560" s="158">
        <f>AE537</f>
        <v>4.5</v>
      </c>
      <c r="AF560" s="158">
        <f>AF537</f>
        <v>4</v>
      </c>
      <c r="AG560" s="158">
        <f>AG537</f>
        <v>3.5</v>
      </c>
      <c r="AH560" s="158">
        <f>AH537</f>
        <v>3.9000000000000004</v>
      </c>
      <c r="AI560" s="158">
        <f>AI537</f>
        <v>3.5</v>
      </c>
      <c r="AJ560" s="158">
        <f>AJ537</f>
        <v>3.9916666666666671</v>
      </c>
      <c r="AK560" s="158">
        <f>AK537</f>
        <v>15.045660680311064</v>
      </c>
      <c r="AL560" s="158">
        <f>AL537</f>
        <v>-0.125</v>
      </c>
    </row>
    <row r="561" spans="1:38" x14ac:dyDescent="0.3">
      <c r="A561" s="175">
        <v>2022</v>
      </c>
      <c r="B561" s="176" t="s">
        <v>13</v>
      </c>
      <c r="C561" s="177" t="s">
        <v>99</v>
      </c>
      <c r="D561" s="177" t="s">
        <v>99</v>
      </c>
      <c r="E561" s="177" t="s">
        <v>99</v>
      </c>
      <c r="F561" s="177" t="s">
        <v>99</v>
      </c>
      <c r="G561" s="177" t="s">
        <v>99</v>
      </c>
      <c r="H561" s="177" t="s">
        <v>99</v>
      </c>
      <c r="I561" s="177" t="s">
        <v>99</v>
      </c>
      <c r="J561" s="177" t="s">
        <v>99</v>
      </c>
      <c r="K561" s="177" t="s">
        <v>99</v>
      </c>
      <c r="L561" s="177" t="s">
        <v>99</v>
      </c>
      <c r="M561" s="177" t="s">
        <v>99</v>
      </c>
      <c r="N561" s="177" t="s">
        <v>230</v>
      </c>
      <c r="O561" s="158">
        <f>AVERAGE(P529,P530,P531,P535,P536,P538,P540,P542,P543,P544,P545,P548,P549,P551)</f>
        <v>3.0357142857142856</v>
      </c>
      <c r="P561" s="158">
        <f>AVERAGE(Q529,Q530,Q531,Q535,Q536,Q538,Q540,Q542,Q543,Q544,Q545,Q548,Q549,Q551)</f>
        <v>3.0714285714285716</v>
      </c>
      <c r="Q561" s="158">
        <f>AVERAGE(R529,R530,R531,R535,R536,R538,R540,R542,R543,R544,R545,R548,R549,R551)</f>
        <v>3.1071428571428572</v>
      </c>
      <c r="R561" s="158">
        <f>AVERAGE(S529,S530,S531,S535,S536,S538,S540,S542,S543,S544,S545,S548,S549,S551)</f>
        <v>3.9285714285714284</v>
      </c>
      <c r="S561" s="158">
        <f>AVERAGE(T529,T530,T531,T535,T536,T538,T540,T542,T543,T544,T545,T548,T549,T551)</f>
        <v>3.0357142857142856</v>
      </c>
      <c r="T561" s="158">
        <f>AVERAGE(U529,U530,U531,U535,U536,U538,U540,U542,U543,U544,U545,U548,U549,U551)</f>
        <v>2.75</v>
      </c>
      <c r="U561" s="158">
        <f>AVERAGE(V529,V530,V531,V535,V536,V538,V540,V542,V543,V544,V545,V548,V549,V551)</f>
        <v>3.2214285714285715</v>
      </c>
      <c r="V561" s="158">
        <f>AVERAGE(W529,W530,W531,W535,W536,W538,W540,W542,W543,W544,W545,W548,W549,W551)</f>
        <v>3.0357142857142856</v>
      </c>
      <c r="W561" s="158">
        <f>AVERAGE(X529,X530,X531,X535,X536,X538,X540,X542,X543,X544,X545,X548,X549,X551)</f>
        <v>3.2142857142857144</v>
      </c>
      <c r="X561" s="158">
        <f>AVERAGE(Y529,Y530,Y531,Y535,Y536,Y538,Y540,Y542,Y543,Y544,Y545,Y548,Y549,Y551)</f>
        <v>3.5357142857142856</v>
      </c>
      <c r="Y561" s="158">
        <f>AVERAGE(Z529,Z530,Z531,Z535,Z536,Z538,Z540,Z542,Z543,Z544,Z545,Z548,Z549,Z551)</f>
        <v>3.2142857142857144</v>
      </c>
      <c r="Z561" s="158">
        <f>AVERAGE(AA529,AA530,AA531,AA535,AA536,AA538,AA540,AA542,AA543,AA544,AA545,AA548,AA549,AA551)</f>
        <v>3.3571428571428572</v>
      </c>
      <c r="AA561" s="158">
        <f>AVERAGE(AB529,AB530,AB531,AB535,AB536,AB538,AB540,AB542,AB543,AB544,AB545,AB548,AB549,AB551)</f>
        <v>3.2714285714285718</v>
      </c>
      <c r="AB561" s="158">
        <f>AVERAGE(AC529,AC530,AC531,AC535,AC536,AC538,AC540,AC542,AC543,AC544,AC545,AC548,AC549,AC551)</f>
        <v>3.1428571428571428</v>
      </c>
      <c r="AC561" s="158">
        <f>AVERAGE(AD529,AD530,AD531,AD535,AD536,AD538,AD540,AD542,AD543,AD544,AD545,AD548,AD549,AD551)</f>
        <v>2.9285714285714284</v>
      </c>
      <c r="AD561" s="158">
        <f>AVERAGE(AE529,AE530,AE531,AE535,AE536,AE538,AE540,AE542,AE543,AE544,AE545,AE548,AE549,AE551)</f>
        <v>3.3571428571428572</v>
      </c>
      <c r="AE561" s="158">
        <f>AVERAGE(AF529,AF530,AF531,AF535,AF536,AF538,AF540,AF542,AF543,AF544,AF545,AF548,AF549,AF551)</f>
        <v>2.75</v>
      </c>
      <c r="AF561" s="158">
        <f>AVERAGE(AG529,AG530,AG531,AG535,AG536,AG538,AG540,AG542,AG543,AG544,AG545,AG548,AG549,AG551)</f>
        <v>2.8928571428571428</v>
      </c>
      <c r="AG561" s="158">
        <f>AVERAGE(AH529,AH530,AH531,AH535,AH536,AH538,AH540,AH542,AH543,AH544,AH545,AH548,AH549,AH551)</f>
        <v>3.0142857142857147</v>
      </c>
      <c r="AH561" s="158">
        <f>AVERAGE(AI529,AI530,AI531,AI535,AI536,AI538,AI540,AI542,AI543,AI544,AI545,AI548,AI549,AI551)</f>
        <v>3.4642857142857144</v>
      </c>
      <c r="AI561" s="158">
        <f>AVERAGE(AJ529,AJ530,AJ531,AJ535,AJ536,AJ538,AJ540,AJ542,AJ543,AJ544,AJ545,AJ548,AJ549,AJ551)</f>
        <v>3.1547619047619047</v>
      </c>
      <c r="AJ561" s="158">
        <f>AVERAGE(AK529,AK530,AK531,AK535,AK536,AK538,AK540,AK542,AK543,AK544,AK545,AK548,AK549,AK551)</f>
        <v>9.9746878107927071</v>
      </c>
      <c r="AK561" s="158">
        <f>AVERAGE(AL529,AL530,AL531,AL535,AL536,AL538,AL540,AL542,AL543,AL544,AL545,AL548,AL549,AL551)</f>
        <v>1.4393939393939544E-2</v>
      </c>
      <c r="AL561" s="158"/>
    </row>
    <row r="562" spans="1:38" x14ac:dyDescent="0.3">
      <c r="A562" s="175">
        <v>2022</v>
      </c>
      <c r="B562" s="176" t="s">
        <v>14</v>
      </c>
      <c r="C562" s="177" t="s">
        <v>99</v>
      </c>
      <c r="D562" s="177" t="s">
        <v>99</v>
      </c>
      <c r="E562" s="177" t="s">
        <v>99</v>
      </c>
      <c r="F562" s="177" t="s">
        <v>99</v>
      </c>
      <c r="G562" s="177" t="s">
        <v>99</v>
      </c>
      <c r="H562" s="177" t="s">
        <v>99</v>
      </c>
      <c r="I562" s="177" t="s">
        <v>99</v>
      </c>
      <c r="J562" s="177" t="s">
        <v>99</v>
      </c>
      <c r="K562" s="177" t="s">
        <v>99</v>
      </c>
      <c r="L562" s="177" t="s">
        <v>99</v>
      </c>
      <c r="M562" s="177" t="s">
        <v>99</v>
      </c>
      <c r="N562" s="177" t="s">
        <v>231</v>
      </c>
      <c r="O562" s="158">
        <f>AVERAGE(O526,O527,O534,O539)</f>
        <v>4.375</v>
      </c>
      <c r="P562" s="158">
        <f>AVERAGE(P526,P527,P534,P539)</f>
        <v>4</v>
      </c>
      <c r="Q562" s="158">
        <f>AVERAGE(Q526,Q527,Q534,Q539)</f>
        <v>4.375</v>
      </c>
      <c r="R562" s="158">
        <f>AVERAGE(R526,R527,R534,R539)</f>
        <v>4.25</v>
      </c>
      <c r="S562" s="158">
        <f>AVERAGE(S526,S527,S534,S539)</f>
        <v>4.375</v>
      </c>
      <c r="T562" s="158">
        <f>AVERAGE(T526,T527,T534,T539)</f>
        <v>4</v>
      </c>
      <c r="U562" s="158">
        <f>AVERAGE(U526,U527,U534,U539)</f>
        <v>4.125</v>
      </c>
      <c r="V562" s="158">
        <f>AVERAGE(V526,V527,V534,V539)</f>
        <v>4.1749999999999998</v>
      </c>
      <c r="W562" s="158">
        <f>AVERAGE(W526,W527,W534,W539)</f>
        <v>4.25</v>
      </c>
      <c r="X562" s="158">
        <f>AVERAGE(X526,X527,X534,X539)</f>
        <v>4.625</v>
      </c>
      <c r="Y562" s="158">
        <f>AVERAGE(Y526,Y527,Y534,Y539)</f>
        <v>4.875</v>
      </c>
      <c r="Z562" s="158">
        <f>AVERAGE(Z526,Z527,Z534,Z539)</f>
        <v>4.375</v>
      </c>
      <c r="AA562" s="158">
        <f>AVERAGE(AA526,AA527,AA534,AA539)</f>
        <v>4.5</v>
      </c>
      <c r="AB562" s="158">
        <f>AVERAGE(AB526,AB527,AB534,AB539)</f>
        <v>4.5250000000000004</v>
      </c>
      <c r="AC562" s="158">
        <f>AVERAGE(AC526,AC527,AC534,AC539)</f>
        <v>4</v>
      </c>
      <c r="AD562" s="158">
        <f>AVERAGE(AD526,AD527,AD534,AD539)</f>
        <v>4.125</v>
      </c>
      <c r="AE562" s="158">
        <f>AVERAGE(AE526,AE527,AE534,AE539)</f>
        <v>4.875</v>
      </c>
      <c r="AF562" s="158">
        <f>AVERAGE(AF526,AF527,AF534,AF539)</f>
        <v>4.25</v>
      </c>
      <c r="AG562" s="158">
        <f>AVERAGE(AG526,AG527,AG534,AG539)</f>
        <v>3.875</v>
      </c>
      <c r="AH562" s="158">
        <f>AVERAGE(AH526,AH527,AH534,AH539)</f>
        <v>4.2250000000000005</v>
      </c>
      <c r="AI562" s="158">
        <f>AVERAGE(AI526,AI527,AI534,AI539)</f>
        <v>3.75</v>
      </c>
      <c r="AJ562" s="158">
        <f>AVERAGE(AJ526,AJ527,AJ534,AJ539)</f>
        <v>4.2937500000000002</v>
      </c>
      <c r="AK562" s="158">
        <f>AVERAGE(AK526,AK527,AK534,AK539)</f>
        <v>17.594667042547385</v>
      </c>
      <c r="AL562" s="158">
        <f>AVERAGE(AL526,AL527,AL534,AL539)</f>
        <v>7.0833333333333415E-2</v>
      </c>
    </row>
    <row r="563" spans="1:38" x14ac:dyDescent="0.3">
      <c r="A563" s="175">
        <v>2022</v>
      </c>
      <c r="B563" s="176" t="s">
        <v>15</v>
      </c>
      <c r="C563" s="177" t="s">
        <v>99</v>
      </c>
      <c r="D563" s="177" t="s">
        <v>99</v>
      </c>
      <c r="E563" s="177" t="s">
        <v>99</v>
      </c>
      <c r="F563" s="177" t="s">
        <v>99</v>
      </c>
      <c r="G563" s="177" t="s">
        <v>99</v>
      </c>
      <c r="H563" s="177" t="s">
        <v>99</v>
      </c>
      <c r="I563" s="177" t="s">
        <v>99</v>
      </c>
      <c r="J563" s="177" t="s">
        <v>99</v>
      </c>
      <c r="K563" s="177" t="s">
        <v>99</v>
      </c>
      <c r="L563" s="177" t="s">
        <v>99</v>
      </c>
      <c r="M563" s="177" t="s">
        <v>99</v>
      </c>
      <c r="N563" s="177" t="s">
        <v>232</v>
      </c>
      <c r="O563" s="158">
        <f>AVERAGE(O528,O533,O547)</f>
        <v>3.6666666666666665</v>
      </c>
      <c r="P563" s="158">
        <f>AVERAGE(P528,P533,P547)</f>
        <v>3.8333333333333335</v>
      </c>
      <c r="Q563" s="158">
        <f>AVERAGE(Q528,Q533,Q547)</f>
        <v>3.5</v>
      </c>
      <c r="R563" s="158">
        <f>AVERAGE(R528,R533,R547)</f>
        <v>3.6666666666666665</v>
      </c>
      <c r="S563" s="158">
        <f>AVERAGE(S528,S533,S547)</f>
        <v>4.666666666666667</v>
      </c>
      <c r="T563" s="158">
        <f>AVERAGE(T528,T533,T547)</f>
        <v>3.3333333333333335</v>
      </c>
      <c r="U563" s="158">
        <f>AVERAGE(U528,U533,U547)</f>
        <v>3.5</v>
      </c>
      <c r="V563" s="158">
        <f>AVERAGE(V528,V533,V547)</f>
        <v>3.8333333333333335</v>
      </c>
      <c r="W563" s="158">
        <f>AVERAGE(W528,W533,W547)</f>
        <v>4</v>
      </c>
      <c r="X563" s="158">
        <f>AVERAGE(X528,X533,X547)</f>
        <v>3.8333333333333335</v>
      </c>
      <c r="Y563" s="158">
        <f>AVERAGE(Y528,Y533,Y547)</f>
        <v>4.166666666666667</v>
      </c>
      <c r="Z563" s="158">
        <f>AVERAGE(Z528,Z533,Z547)</f>
        <v>3.6666666666666665</v>
      </c>
      <c r="AA563" s="158">
        <f>AVERAGE(AA528,AA533,AA547)</f>
        <v>3.5</v>
      </c>
      <c r="AB563" s="158">
        <f>AVERAGE(AB528,AB533,AB547)</f>
        <v>3.8333333333333335</v>
      </c>
      <c r="AC563" s="158">
        <f>AVERAGE(AC528,AC533,AC547)</f>
        <v>3</v>
      </c>
      <c r="AD563" s="158">
        <f>AVERAGE(AD528,AD533,AD547)</f>
        <v>3.6666666666666665</v>
      </c>
      <c r="AE563" s="158">
        <f>AVERAGE(AE528,AE533,AE547)</f>
        <v>3.5</v>
      </c>
      <c r="AF563" s="158">
        <f>AVERAGE(AF528,AF533,AF547)</f>
        <v>3.3333333333333335</v>
      </c>
      <c r="AG563" s="158">
        <f>AVERAGE(AG528,AG533,AG547)</f>
        <v>3</v>
      </c>
      <c r="AH563" s="158">
        <f>AVERAGE(AH528,AH533,AH547)</f>
        <v>3.3000000000000003</v>
      </c>
      <c r="AI563" s="158">
        <f>AVERAGE(AI528,AI533,AI547)</f>
        <v>2.8333333333333335</v>
      </c>
      <c r="AJ563" s="158">
        <f>AVERAGE(AJ528,AJ533,AJ547)</f>
        <v>3.6611111111111114</v>
      </c>
      <c r="AK563" s="158">
        <f>AVERAGE(AK528,AK533,AK547)</f>
        <v>11.561347721149525</v>
      </c>
      <c r="AL563" s="158">
        <f>AVERAGE(AL528,AL533,AL547)</f>
        <v>1.6666666666667052E-2</v>
      </c>
    </row>
    <row r="564" spans="1:38" x14ac:dyDescent="0.3">
      <c r="A564" s="117">
        <v>2024</v>
      </c>
      <c r="B564" s="112" t="s">
        <v>65</v>
      </c>
      <c r="C564" s="113" t="str">
        <f>VLOOKUP($B564,$B$526:$L$551,2,FALSE)</f>
        <v>B1</v>
      </c>
      <c r="D564" s="113" t="str">
        <f>VLOOKUP($B564,$B$526:$L$551,3,FALSE)</f>
        <v>B1</v>
      </c>
      <c r="E564" s="113" t="str">
        <f>VLOOKUP($B564,$B$526:$L$551,4,FALSE)</f>
        <v>B1</v>
      </c>
      <c r="F564" s="113" t="str">
        <f>VLOOKUP($B564,$B$526:$L$551,5,FALSE)</f>
        <v>B1</v>
      </c>
      <c r="G564" s="113" t="str">
        <f>VLOOKUP($B564,$B$526:$L$551,6,FALSE)</f>
        <v>B</v>
      </c>
      <c r="H564" s="113" t="str">
        <f>VLOOKUP($B564,$B$526:$L$551,7,FALSE)</f>
        <v>B</v>
      </c>
      <c r="I564" s="113" t="str">
        <f>VLOOKUP($B564,$B$526:$L$551,8,FALSE)</f>
        <v>B</v>
      </c>
      <c r="J564" s="113" t="str">
        <f>VLOOKUP($B564,$B$526:$L$551,9,FALSE)</f>
        <v>B</v>
      </c>
      <c r="K564" s="113" t="str">
        <f>VLOOKUP($B564,$B$526:$L$551,10,FALSE)</f>
        <v>B</v>
      </c>
      <c r="L564" s="113" t="str">
        <f>VLOOKUP($B564,$B$526:$L$551,11,FALSE)</f>
        <v>B</v>
      </c>
      <c r="M564" s="113" t="s">
        <v>60</v>
      </c>
      <c r="N564" s="113" t="s">
        <v>14</v>
      </c>
      <c r="O564" s="139">
        <f>_xlfn.XLOOKUP($B564,'For 2024 CPA Report'!$D$9:$D$38,'For 2024 CPA Report'!$F$9:$F$38,"",0)</f>
        <v>4.5</v>
      </c>
      <c r="P564" s="139">
        <f>_xlfn.XLOOKUP($B564,'For 2024 CPA Report'!$D$9:$D$38,'For 2024 CPA Report'!$H$9:$H$38,"",0)</f>
        <v>4.5</v>
      </c>
      <c r="Q564" s="139">
        <f>_xlfn.XLOOKUP($B564,'For 2024 CPA Report'!$D$9:$D$38,'For 2024 CPA Report'!$J$9:$J$38,"",0)</f>
        <v>5</v>
      </c>
      <c r="R564" s="139">
        <f>_xlfn.XLOOKUP($B564,'For 2024 CPA Report'!$D$9:$D$38,'For 2024 CPA Report'!$L$9:$L$38,"",0)</f>
        <v>4.666666666666667</v>
      </c>
      <c r="S564" s="139">
        <f>_xlfn.XLOOKUP($B564,'For 2024 CPA Report'!$D$9:$D$38,'For 2024 CPA Report'!$N$9:$N$38,"",0)</f>
        <v>4</v>
      </c>
      <c r="T564" s="139">
        <f>_xlfn.XLOOKUP($B564,'For 2024 CPA Report'!$D$9:$D$38,'For 2024 CPA Report'!$P$9:$P$38,"",0)</f>
        <v>4</v>
      </c>
      <c r="U564" s="139">
        <f>_xlfn.XLOOKUP($B564,'For 2024 CPA Report'!$D$9:$D$38,'For 2024 CPA Report'!$R$9:$R$38,"",0)</f>
        <v>4</v>
      </c>
      <c r="V564" s="139">
        <f>_xlfn.XLOOKUP($B564,'For 2024 CPA Report'!$D$9:$D$38,'For 2024 CPA Report'!$T$9:$T$38,"",0)</f>
        <v>4</v>
      </c>
      <c r="W564" s="139">
        <f>_xlfn.XLOOKUP($B564,'For 2024 CPA Report'!$D$9:$D$38,'For 2024 CPA Report'!$V$9:$V$38,"",0)</f>
        <v>4.5</v>
      </c>
      <c r="X564" s="139">
        <f>_xlfn.XLOOKUP($B564,'For 2024 CPA Report'!$D$9:$D$38,'For 2024 CPA Report'!$X$9:$X$38,"",0)</f>
        <v>4.5</v>
      </c>
      <c r="Y564" s="139">
        <f>_xlfn.XLOOKUP($B564,'For 2024 CPA Report'!$D$9:$D$38,'For 2024 CPA Report'!$Z$9:$Z$38,"",0)</f>
        <v>4.5</v>
      </c>
      <c r="Z564" s="139">
        <f>_xlfn.XLOOKUP($B564,'For 2024 CPA Report'!$D$9:$D$38,'For 2024 CPA Report'!$AB$9:$AB$38,"",0)</f>
        <v>4.5</v>
      </c>
      <c r="AA564" s="139">
        <f>_xlfn.XLOOKUP($B564,'For 2024 CPA Report'!$D$9:$D$38,'For 2024 CPA Report'!$AD$9:$AD$38,"",0)</f>
        <v>4</v>
      </c>
      <c r="AB564" s="139">
        <f>_xlfn.XLOOKUP($B564,'For 2024 CPA Report'!$D$9:$D$38,'For 2024 CPA Report'!$AF$9:$AF$38,"",0)</f>
        <v>4.4000000000000004</v>
      </c>
      <c r="AC564" s="139">
        <f>_xlfn.XLOOKUP($B564,'For 2024 CPA Report'!$D$9:$D$38,'For 2024 CPA Report'!$AH$9:$AH$38,"",0)</f>
        <v>4</v>
      </c>
      <c r="AD564" s="139">
        <f>_xlfn.XLOOKUP($B564,'For 2024 CPA Report'!$D$9:$D$38,'For 2024 CPA Report'!$AJ$9:$AJ$38,"",0)</f>
        <v>4</v>
      </c>
      <c r="AE564" s="139">
        <f>_xlfn.XLOOKUP($B564,'For 2024 CPA Report'!$D$9:$D$38,'For 2024 CPA Report'!$AL$9:$AL$38,"",0)</f>
        <v>4</v>
      </c>
      <c r="AF564" s="139">
        <f>_xlfn.XLOOKUP($B564,'For 2024 CPA Report'!$D$9:$D$38,'For 2024 CPA Report'!$AN$9:$AN$38,"",0)</f>
        <v>4</v>
      </c>
      <c r="AG564" s="139">
        <f>_xlfn.XLOOKUP($B564,'For 2024 CPA Report'!$D$9:$D$38,'For 2024 CPA Report'!$AP$9:$AP$38,"",0)</f>
        <v>3.5</v>
      </c>
      <c r="AH564" s="139">
        <f>_xlfn.XLOOKUP($B564,'For 2024 CPA Report'!$D$9:$D$38,'For 2024 CPA Report'!$AR$9:$AR$38,"",0)</f>
        <v>3.9</v>
      </c>
      <c r="AI564" s="139">
        <f>_xlfn.XLOOKUP($B564,'For 2024 CPA Report'!$D$9:$D$38,'For 2024 CPA Report'!$AT$9:$AT$38,"",0)</f>
        <v>3.5</v>
      </c>
      <c r="AJ564" s="139">
        <f>_xlfn.XLOOKUP($B564,'For 2024 CPA Report'!$D$9:$D$38,'For 2024 CPA Report'!$AV$9:$AV$38,"",0)</f>
        <v>4.2416666666666671</v>
      </c>
      <c r="AK564" s="139">
        <f>_xlfn.XLOOKUP($B564,'For 2024 CPA Report'!$D$9:$D$38,'For 2024 CPA Report'!$AX$9:$AX$38,"",0)</f>
        <v>15.907997374558295</v>
      </c>
      <c r="AL564" s="139">
        <f>AJ564-(_xlfn.XLOOKUP($B564,$B$526:$B$558,$AJ$526:$AJ$558,"",0))</f>
        <v>-0.1083333333333325</v>
      </c>
    </row>
    <row r="565" spans="1:38" x14ac:dyDescent="0.3">
      <c r="A565" s="117">
        <v>2024</v>
      </c>
      <c r="B565" s="112" t="s">
        <v>66</v>
      </c>
      <c r="C565" s="113" t="str">
        <f>VLOOKUP($B565,$B$526:$L$551,2,FALSE)</f>
        <v>A</v>
      </c>
      <c r="D565" s="113" t="str">
        <f>VLOOKUP($B565,$B$526:$L$551,3,FALSE)</f>
        <v>A</v>
      </c>
      <c r="E565" s="113" t="str">
        <f>VLOOKUP($B565,$B$526:$L$551,4,FALSE)</f>
        <v>A</v>
      </c>
      <c r="F565" s="113" t="str">
        <f>VLOOKUP($B565,$B$526:$L$551,5,FALSE)</f>
        <v>A</v>
      </c>
      <c r="G565" s="113" t="str">
        <f>VLOOKUP($B565,$B$526:$L$551,6,FALSE)</f>
        <v>A</v>
      </c>
      <c r="H565" s="113" t="str">
        <f>VLOOKUP($B565,$B$526:$L$551,7,FALSE)</f>
        <v>A</v>
      </c>
      <c r="I565" s="113" t="str">
        <f>VLOOKUP($B565,$B$526:$L$551,8,FALSE)</f>
        <v>A</v>
      </c>
      <c r="J565" s="113" t="str">
        <f>VLOOKUP($B565,$B$526:$L$551,9,FALSE)</f>
        <v>A</v>
      </c>
      <c r="K565" s="113" t="str">
        <f>VLOOKUP($B565,$B$526:$L$551,10,FALSE)</f>
        <v>A</v>
      </c>
      <c r="L565" s="113" t="str">
        <f>VLOOKUP($B565,$B$526:$L$551,11,FALSE)</f>
        <v>A</v>
      </c>
      <c r="M565" s="113" t="s">
        <v>67</v>
      </c>
      <c r="N565" s="113" t="s">
        <v>14</v>
      </c>
      <c r="O565" s="139">
        <f>_xlfn.XLOOKUP($B565,'For 2024 CPA Report'!$D$9:$D$38,'For 2024 CPA Report'!$F$9:$F$38,"",0)</f>
        <v>4.5</v>
      </c>
      <c r="P565" s="139">
        <f>_xlfn.XLOOKUP($B565,'For 2024 CPA Report'!$D$9:$D$38,'For 2024 CPA Report'!$H$9:$H$38,"",0)</f>
        <v>4.5</v>
      </c>
      <c r="Q565" s="139">
        <f>_xlfn.XLOOKUP($B565,'For 2024 CPA Report'!$D$9:$D$38,'For 2024 CPA Report'!$J$9:$J$38,"",0)</f>
        <v>4.5</v>
      </c>
      <c r="R565" s="139">
        <f>_xlfn.XLOOKUP($B565,'For 2024 CPA Report'!$D$9:$D$38,'For 2024 CPA Report'!$L$9:$L$38,"",0)</f>
        <v>4.5</v>
      </c>
      <c r="S565" s="139">
        <f>_xlfn.XLOOKUP($B565,'For 2024 CPA Report'!$D$9:$D$38,'For 2024 CPA Report'!$N$9:$N$38,"",0)</f>
        <v>4.5</v>
      </c>
      <c r="T565" s="139">
        <f>_xlfn.XLOOKUP($B565,'For 2024 CPA Report'!$D$9:$D$38,'For 2024 CPA Report'!$P$9:$P$38,"",0)</f>
        <v>4</v>
      </c>
      <c r="U565" s="139">
        <f>_xlfn.XLOOKUP($B565,'For 2024 CPA Report'!$D$9:$D$38,'For 2024 CPA Report'!$R$9:$R$38,"",0)</f>
        <v>4</v>
      </c>
      <c r="V565" s="139">
        <f>_xlfn.XLOOKUP($B565,'For 2024 CPA Report'!$D$9:$D$38,'For 2024 CPA Report'!$T$9:$T$38,"",0)</f>
        <v>4.166666666666667</v>
      </c>
      <c r="W565" s="139">
        <f>_xlfn.XLOOKUP($B565,'For 2024 CPA Report'!$D$9:$D$38,'For 2024 CPA Report'!$V$9:$V$38,"",0)</f>
        <v>4.5</v>
      </c>
      <c r="X565" s="139">
        <f>_xlfn.XLOOKUP($B565,'For 2024 CPA Report'!$D$9:$D$38,'For 2024 CPA Report'!$X$9:$X$38,"",0)</f>
        <v>5</v>
      </c>
      <c r="Y565" s="139">
        <f>_xlfn.XLOOKUP($B565,'For 2024 CPA Report'!$D$9:$D$38,'For 2024 CPA Report'!$Z$9:$Z$38,"",0)</f>
        <v>5</v>
      </c>
      <c r="Z565" s="139">
        <f>_xlfn.XLOOKUP($B565,'For 2024 CPA Report'!$D$9:$D$38,'For 2024 CPA Report'!$AB$9:$AB$38,"",0)</f>
        <v>4.5</v>
      </c>
      <c r="AA565" s="139">
        <f>_xlfn.XLOOKUP($B565,'For 2024 CPA Report'!$D$9:$D$38,'For 2024 CPA Report'!$AD$9:$AD$38,"",0)</f>
        <v>5.5</v>
      </c>
      <c r="AB565" s="139">
        <f>_xlfn.XLOOKUP($B565,'For 2024 CPA Report'!$D$9:$D$38,'For 2024 CPA Report'!$AF$9:$AF$38,"",0)</f>
        <v>4.9000000000000004</v>
      </c>
      <c r="AC565" s="139">
        <f>_xlfn.XLOOKUP($B565,'For 2024 CPA Report'!$D$9:$D$38,'For 2024 CPA Report'!$AH$9:$AH$38,"",0)</f>
        <v>5</v>
      </c>
      <c r="AD565" s="139">
        <f>_xlfn.XLOOKUP($B565,'For 2024 CPA Report'!$D$9:$D$38,'For 2024 CPA Report'!$AJ$9:$AJ$38,"",0)</f>
        <v>4.5</v>
      </c>
      <c r="AE565" s="139">
        <f>_xlfn.XLOOKUP($B565,'For 2024 CPA Report'!$D$9:$D$38,'For 2024 CPA Report'!$AL$9:$AL$38,"",0)</f>
        <v>5.5</v>
      </c>
      <c r="AF565" s="139">
        <f>_xlfn.XLOOKUP($B565,'For 2024 CPA Report'!$D$9:$D$38,'For 2024 CPA Report'!$AN$9:$AN$38,"",0)</f>
        <v>5.5</v>
      </c>
      <c r="AG565" s="139">
        <f>_xlfn.XLOOKUP($B565,'For 2024 CPA Report'!$D$9:$D$38,'For 2024 CPA Report'!$AP$9:$AP$38,"",0)</f>
        <v>5</v>
      </c>
      <c r="AH565" s="139">
        <f>_xlfn.XLOOKUP($B565,'For 2024 CPA Report'!$D$9:$D$38,'For 2024 CPA Report'!$AR$9:$AR$38,"",0)</f>
        <v>5.0999999999999996</v>
      </c>
      <c r="AI565" s="139">
        <f>_xlfn.XLOOKUP($B565,'For 2024 CPA Report'!$D$9:$D$38,'For 2024 CPA Report'!$AT$9:$AT$38,"",0)</f>
        <v>3.5</v>
      </c>
      <c r="AJ565" s="139">
        <f>_xlfn.XLOOKUP($B565,'For 2024 CPA Report'!$D$9:$D$38,'For 2024 CPA Report'!$AV$9:$AV$38,"",0)</f>
        <v>4.666666666666667</v>
      </c>
      <c r="AK565" s="139">
        <f>_xlfn.XLOOKUP($B565,'For 2024 CPA Report'!$D$9:$D$38,'For 2024 CPA Report'!$AX$9:$AX$38,"",0)</f>
        <v>21.356836322024552</v>
      </c>
      <c r="AL565" s="139">
        <f>AJ565-(_xlfn.XLOOKUP($B565,$B$526:$B$558,$AJ$526:$AJ$558,"",0))</f>
        <v>-7.5000000000000178E-2</v>
      </c>
    </row>
    <row r="566" spans="1:38" x14ac:dyDescent="0.3">
      <c r="A566" s="117">
        <v>2024</v>
      </c>
      <c r="B566" s="112" t="s">
        <v>68</v>
      </c>
      <c r="C566" s="113" t="str">
        <f>VLOOKUP($B566,$B$526:$L$551,2,FALSE)</f>
        <v>A</v>
      </c>
      <c r="D566" s="113" t="str">
        <f>VLOOKUP($B566,$B$526:$L$551,3,FALSE)</f>
        <v>A</v>
      </c>
      <c r="E566" s="113" t="str">
        <f>VLOOKUP($B566,$B$526:$L$551,4,FALSE)</f>
        <v>A</v>
      </c>
      <c r="F566" s="113" t="str">
        <f>VLOOKUP($B566,$B$526:$L$551,5,FALSE)</f>
        <v>A</v>
      </c>
      <c r="G566" s="113" t="str">
        <f>VLOOKUP($B566,$B$526:$L$551,6,FALSE)</f>
        <v>A</v>
      </c>
      <c r="H566" s="113" t="str">
        <f>VLOOKUP($B566,$B$526:$L$551,7,FALSE)</f>
        <v>A</v>
      </c>
      <c r="I566" s="113" t="str">
        <f>VLOOKUP($B566,$B$526:$L$551,8,FALSE)</f>
        <v>A</v>
      </c>
      <c r="J566" s="113" t="str">
        <f>VLOOKUP($B566,$B$526:$L$551,9,FALSE)</f>
        <v>A</v>
      </c>
      <c r="K566" s="113" t="str">
        <f>VLOOKUP($B566,$B$526:$L$551,10,FALSE)</f>
        <v>A</v>
      </c>
      <c r="L566" s="113" t="str">
        <f>VLOOKUP($B566,$B$526:$L$551,11,FALSE)</f>
        <v>A</v>
      </c>
      <c r="M566" s="113" t="s">
        <v>67</v>
      </c>
      <c r="N566" s="113" t="s">
        <v>15</v>
      </c>
      <c r="O566" s="139">
        <f>_xlfn.XLOOKUP($B566,'For 2024 CPA Report'!$D$9:$D$38,'For 2024 CPA Report'!$F$9:$F$38,"",0)</f>
        <v>4.5</v>
      </c>
      <c r="P566" s="139">
        <f>_xlfn.XLOOKUP($B566,'For 2024 CPA Report'!$D$9:$D$38,'For 2024 CPA Report'!$H$9:$H$38,"",0)</f>
        <v>5</v>
      </c>
      <c r="Q566" s="139">
        <f>_xlfn.XLOOKUP($B566,'For 2024 CPA Report'!$D$9:$D$38,'For 2024 CPA Report'!$J$9:$J$38,"",0)</f>
        <v>5</v>
      </c>
      <c r="R566" s="139">
        <f>_xlfn.XLOOKUP($B566,'For 2024 CPA Report'!$D$9:$D$38,'For 2024 CPA Report'!$L$9:$L$38,"",0)</f>
        <v>4.833333333333333</v>
      </c>
      <c r="S566" s="139">
        <f>_xlfn.XLOOKUP($B566,'For 2024 CPA Report'!$D$9:$D$38,'For 2024 CPA Report'!$N$9:$N$38,"",0)</f>
        <v>5</v>
      </c>
      <c r="T566" s="139">
        <f>_xlfn.XLOOKUP($B566,'For 2024 CPA Report'!$D$9:$D$38,'For 2024 CPA Report'!$P$9:$P$38,"",0)</f>
        <v>4</v>
      </c>
      <c r="U566" s="139">
        <f>_xlfn.XLOOKUP($B566,'For 2024 CPA Report'!$D$9:$D$38,'For 2024 CPA Report'!$R$9:$R$38,"",0)</f>
        <v>4.5</v>
      </c>
      <c r="V566" s="139">
        <f>_xlfn.XLOOKUP($B566,'For 2024 CPA Report'!$D$9:$D$38,'For 2024 CPA Report'!$T$9:$T$38,"",0)</f>
        <v>4.5</v>
      </c>
      <c r="W566" s="139">
        <f>_xlfn.XLOOKUP($B566,'For 2024 CPA Report'!$D$9:$D$38,'For 2024 CPA Report'!$V$9:$V$38,"",0)</f>
        <v>4.5</v>
      </c>
      <c r="X566" s="139">
        <f>_xlfn.XLOOKUP($B566,'For 2024 CPA Report'!$D$9:$D$38,'For 2024 CPA Report'!$X$9:$X$38,"",0)</f>
        <v>4.5</v>
      </c>
      <c r="Y566" s="139">
        <f>_xlfn.XLOOKUP($B566,'For 2024 CPA Report'!$D$9:$D$38,'For 2024 CPA Report'!$Z$9:$Z$38,"",0)</f>
        <v>5</v>
      </c>
      <c r="Z566" s="139">
        <f>_xlfn.XLOOKUP($B566,'For 2024 CPA Report'!$D$9:$D$38,'For 2024 CPA Report'!$AB$9:$AB$38,"",0)</f>
        <v>4</v>
      </c>
      <c r="AA566" s="139">
        <f>_xlfn.XLOOKUP($B566,'For 2024 CPA Report'!$D$9:$D$38,'For 2024 CPA Report'!$AD$9:$AD$38,"",0)</f>
        <v>3.5</v>
      </c>
      <c r="AB566" s="139">
        <f>_xlfn.XLOOKUP($B566,'For 2024 CPA Report'!$D$9:$D$38,'For 2024 CPA Report'!$AF$9:$AF$38,"",0)</f>
        <v>4.3</v>
      </c>
      <c r="AC566" s="139">
        <f>_xlfn.XLOOKUP($B566,'For 2024 CPA Report'!$D$9:$D$38,'For 2024 CPA Report'!$AH$9:$AH$38,"",0)</f>
        <v>3.5</v>
      </c>
      <c r="AD566" s="139">
        <f>_xlfn.XLOOKUP($B566,'For 2024 CPA Report'!$D$9:$D$38,'For 2024 CPA Report'!$AJ$9:$AJ$38,"",0)</f>
        <v>4.5</v>
      </c>
      <c r="AE566" s="139">
        <f>_xlfn.XLOOKUP($B566,'For 2024 CPA Report'!$D$9:$D$38,'For 2024 CPA Report'!$AL$9:$AL$38,"",0)</f>
        <v>4</v>
      </c>
      <c r="AF566" s="139">
        <f>_xlfn.XLOOKUP($B566,'For 2024 CPA Report'!$D$9:$D$38,'For 2024 CPA Report'!$AN$9:$AN$38,"",0)</f>
        <v>4</v>
      </c>
      <c r="AG566" s="139">
        <f>_xlfn.XLOOKUP($B566,'For 2024 CPA Report'!$D$9:$D$38,'For 2024 CPA Report'!$AP$9:$AP$38,"",0)</f>
        <v>3</v>
      </c>
      <c r="AH566" s="139">
        <f>_xlfn.XLOOKUP($B566,'For 2024 CPA Report'!$D$9:$D$38,'For 2024 CPA Report'!$AR$9:$AR$38,"",0)</f>
        <v>3.8</v>
      </c>
      <c r="AI566" s="139">
        <f>_xlfn.XLOOKUP($B566,'For 2024 CPA Report'!$D$9:$D$38,'For 2024 CPA Report'!$AT$9:$AT$38,"",0)</f>
        <v>3.5</v>
      </c>
      <c r="AJ566" s="139">
        <f>_xlfn.XLOOKUP($B566,'For 2024 CPA Report'!$D$9:$D$38,'For 2024 CPA Report'!$AV$9:$AV$38,"",0)</f>
        <v>4.3583333333333334</v>
      </c>
      <c r="AK566" s="139">
        <f>_xlfn.XLOOKUP($B566,'For 2024 CPA Report'!$D$9:$D$38,'For 2024 CPA Report'!$AX$9:$AX$38,"",0)</f>
        <v>15.967633981078158</v>
      </c>
      <c r="AL566" s="139">
        <f>AJ566-(_xlfn.XLOOKUP($B566,$B$526:$B$558,$AJ$526:$AJ$558,"",0))</f>
        <v>0</v>
      </c>
    </row>
    <row r="567" spans="1:38" x14ac:dyDescent="0.3">
      <c r="A567" s="117">
        <v>2024</v>
      </c>
      <c r="B567" s="112" t="s">
        <v>69</v>
      </c>
      <c r="C567" s="113" t="s">
        <v>59</v>
      </c>
      <c r="D567" s="113" t="s">
        <v>59</v>
      </c>
      <c r="E567" s="113" t="s">
        <v>59</v>
      </c>
      <c r="F567" s="113" t="s">
        <v>61</v>
      </c>
      <c r="G567" s="113" t="s">
        <v>61</v>
      </c>
      <c r="H567" s="113" t="s">
        <v>61</v>
      </c>
      <c r="I567" s="113" t="s">
        <v>61</v>
      </c>
      <c r="J567" s="113" t="s">
        <v>61</v>
      </c>
      <c r="K567" s="113" t="s">
        <v>61</v>
      </c>
      <c r="L567" s="113" t="str">
        <f>VLOOKUP($B567,$B$526:$L$551,11,FALSE)</f>
        <v>C1</v>
      </c>
      <c r="M567" s="113" t="s">
        <v>60</v>
      </c>
      <c r="N567" s="113" t="s">
        <v>13</v>
      </c>
      <c r="O567" s="139">
        <f>_xlfn.XLOOKUP($B567,'For 2024 CPA Report'!$D$9:$D$38,'For 2024 CPA Report'!$F$9:$F$38,"",0)</f>
        <v>3.5</v>
      </c>
      <c r="P567" s="139">
        <f>_xlfn.XLOOKUP($B567,'For 2024 CPA Report'!$D$9:$D$38,'For 2024 CPA Report'!$H$9:$H$38,"",0)</f>
        <v>4</v>
      </c>
      <c r="Q567" s="139">
        <f>_xlfn.XLOOKUP($B567,'For 2024 CPA Report'!$D$9:$D$38,'For 2024 CPA Report'!$J$9:$J$38,"",0)</f>
        <v>3.5</v>
      </c>
      <c r="R567" s="139">
        <f>_xlfn.XLOOKUP($B567,'For 2024 CPA Report'!$D$9:$D$38,'For 2024 CPA Report'!$L$9:$L$38,"",0)</f>
        <v>3.6666666666666665</v>
      </c>
      <c r="S567" s="139">
        <f>_xlfn.XLOOKUP($B567,'For 2024 CPA Report'!$D$9:$D$38,'For 2024 CPA Report'!$N$9:$N$38,"",0)</f>
        <v>4</v>
      </c>
      <c r="T567" s="139">
        <f>_xlfn.XLOOKUP($B567,'For 2024 CPA Report'!$D$9:$D$38,'For 2024 CPA Report'!$P$9:$P$38,"",0)</f>
        <v>3</v>
      </c>
      <c r="U567" s="139">
        <f>_xlfn.XLOOKUP($B567,'For 2024 CPA Report'!$D$9:$D$38,'For 2024 CPA Report'!$R$9:$R$38,"",0)</f>
        <v>3</v>
      </c>
      <c r="V567" s="139">
        <f>_xlfn.XLOOKUP($B567,'For 2024 CPA Report'!$D$9:$D$38,'For 2024 CPA Report'!$T$9:$T$38,"",0)</f>
        <v>3.3333333333333335</v>
      </c>
      <c r="W567" s="139">
        <f>_xlfn.XLOOKUP($B567,'For 2024 CPA Report'!$D$9:$D$38,'For 2024 CPA Report'!$V$9:$V$38,"",0)</f>
        <v>3.5</v>
      </c>
      <c r="X567" s="139">
        <f>_xlfn.XLOOKUP($B567,'For 2024 CPA Report'!$D$9:$D$38,'For 2024 CPA Report'!$X$9:$X$38,"",0)</f>
        <v>4</v>
      </c>
      <c r="Y567" s="139">
        <f>_xlfn.XLOOKUP($B567,'For 2024 CPA Report'!$D$9:$D$38,'For 2024 CPA Report'!$Z$9:$Z$38,"",0)</f>
        <v>4</v>
      </c>
      <c r="Z567" s="139">
        <f>_xlfn.XLOOKUP($B567,'For 2024 CPA Report'!$D$9:$D$38,'For 2024 CPA Report'!$AB$9:$AB$38,"",0)</f>
        <v>4</v>
      </c>
      <c r="AA567" s="139">
        <f>_xlfn.XLOOKUP($B567,'For 2024 CPA Report'!$D$9:$D$38,'For 2024 CPA Report'!$AD$9:$AD$38,"",0)</f>
        <v>4</v>
      </c>
      <c r="AB567" s="139">
        <f>_xlfn.XLOOKUP($B567,'For 2024 CPA Report'!$D$9:$D$38,'For 2024 CPA Report'!$AF$9:$AF$38,"",0)</f>
        <v>3.9</v>
      </c>
      <c r="AC567" s="139">
        <f>_xlfn.XLOOKUP($B567,'For 2024 CPA Report'!$D$9:$D$38,'For 2024 CPA Report'!$AH$9:$AH$38,"",0)</f>
        <v>2.5</v>
      </c>
      <c r="AD567" s="139">
        <f>_xlfn.XLOOKUP($B567,'For 2024 CPA Report'!$D$9:$D$38,'For 2024 CPA Report'!$AJ$9:$AJ$38,"",0)</f>
        <v>3.5</v>
      </c>
      <c r="AE567" s="139">
        <f>_xlfn.XLOOKUP($B567,'For 2024 CPA Report'!$D$9:$D$38,'For 2024 CPA Report'!$AL$9:$AL$38,"",0)</f>
        <v>4.5</v>
      </c>
      <c r="AF567" s="139">
        <f>_xlfn.XLOOKUP($B567,'For 2024 CPA Report'!$D$9:$D$38,'For 2024 CPA Report'!$AN$9:$AN$38,"",0)</f>
        <v>3.5</v>
      </c>
      <c r="AG567" s="139">
        <f>_xlfn.XLOOKUP($B567,'For 2024 CPA Report'!$D$9:$D$38,'For 2024 CPA Report'!$AP$9:$AP$38,"",0)</f>
        <v>3.5</v>
      </c>
      <c r="AH567" s="139">
        <f>_xlfn.XLOOKUP($B567,'For 2024 CPA Report'!$D$9:$D$38,'For 2024 CPA Report'!$AR$9:$AR$38,"",0)</f>
        <v>3.5</v>
      </c>
      <c r="AI567" s="139">
        <f>_xlfn.XLOOKUP($B567,'For 2024 CPA Report'!$D$9:$D$38,'For 2024 CPA Report'!$AT$9:$AT$38,"",0)</f>
        <v>4.5</v>
      </c>
      <c r="AJ567" s="139">
        <f>_xlfn.XLOOKUP($B567,'For 2024 CPA Report'!$D$9:$D$38,'For 2024 CPA Report'!$AV$9:$AV$38,"",0)</f>
        <v>3.6</v>
      </c>
      <c r="AK567" s="139">
        <f>_xlfn.XLOOKUP($B567,'For 2024 CPA Report'!$D$9:$D$38,'For 2024 CPA Report'!$AX$9:$AX$38,"",0)</f>
        <v>13.559555990668311</v>
      </c>
      <c r="AL567" s="139">
        <f>AJ567-(_xlfn.XLOOKUP($B567,$B$526:$B$558,$AJ$526:$AJ$558,"",0))</f>
        <v>0.10000000000000009</v>
      </c>
    </row>
    <row r="568" spans="1:38" x14ac:dyDescent="0.3">
      <c r="A568" s="117">
        <v>2024</v>
      </c>
      <c r="B568" s="112" t="s">
        <v>113</v>
      </c>
      <c r="C568" s="113" t="s">
        <v>61</v>
      </c>
      <c r="D568" s="113" t="s">
        <v>61</v>
      </c>
      <c r="E568" s="113" t="s">
        <v>61</v>
      </c>
      <c r="F568" s="113" t="s">
        <v>61</v>
      </c>
      <c r="G568" s="113" t="s">
        <v>61</v>
      </c>
      <c r="H568" s="113" t="s">
        <v>61</v>
      </c>
      <c r="I568" s="113" t="s">
        <v>61</v>
      </c>
      <c r="J568" s="113" t="s">
        <v>61</v>
      </c>
      <c r="K568" s="113" t="s">
        <v>61</v>
      </c>
      <c r="L568" s="113" t="str">
        <f>VLOOKUP($B568,$B$526:$L$551,11,FALSE)</f>
        <v>B</v>
      </c>
      <c r="M568" s="113" t="s">
        <v>60</v>
      </c>
      <c r="N568" s="113" t="s">
        <v>13</v>
      </c>
      <c r="O568" s="139">
        <f>_xlfn.XLOOKUP($B568,'For 2024 CPA Report'!$D$9:$D$38,'For 2024 CPA Report'!$F$9:$F$38,"",0)</f>
        <v>3.5</v>
      </c>
      <c r="P568" s="139">
        <f>_xlfn.XLOOKUP($B568,'For 2024 CPA Report'!$D$9:$D$38,'For 2024 CPA Report'!$H$9:$H$38,"",0)</f>
        <v>4</v>
      </c>
      <c r="Q568" s="139">
        <f>_xlfn.XLOOKUP($B568,'For 2024 CPA Report'!$D$9:$D$38,'For 2024 CPA Report'!$J$9:$J$38,"",0)</f>
        <v>3.5</v>
      </c>
      <c r="R568" s="139">
        <f>_xlfn.XLOOKUP($B568,'For 2024 CPA Report'!$D$9:$D$38,'For 2024 CPA Report'!$L$9:$L$38,"",0)</f>
        <v>3.6666666666666665</v>
      </c>
      <c r="S568" s="139">
        <f>_xlfn.XLOOKUP($B568,'For 2024 CPA Report'!$D$9:$D$38,'For 2024 CPA Report'!$N$9:$N$38,"",0)</f>
        <v>4.5</v>
      </c>
      <c r="T568" s="139">
        <f>_xlfn.XLOOKUP($B568,'For 2024 CPA Report'!$D$9:$D$38,'For 2024 CPA Report'!$P$9:$P$38,"",0)</f>
        <v>4</v>
      </c>
      <c r="U568" s="139">
        <f>_xlfn.XLOOKUP($B568,'For 2024 CPA Report'!$D$9:$D$38,'For 2024 CPA Report'!$R$9:$R$38,"",0)</f>
        <v>3.5</v>
      </c>
      <c r="V568" s="139">
        <f>_xlfn.XLOOKUP($B568,'For 2024 CPA Report'!$D$9:$D$38,'For 2024 CPA Report'!$T$9:$T$38,"",0)</f>
        <v>4</v>
      </c>
      <c r="W568" s="139">
        <f>_xlfn.XLOOKUP($B568,'For 2024 CPA Report'!$D$9:$D$38,'For 2024 CPA Report'!$V$9:$V$38,"",0)</f>
        <v>4</v>
      </c>
      <c r="X568" s="139">
        <f>_xlfn.XLOOKUP($B568,'For 2024 CPA Report'!$D$9:$D$38,'For 2024 CPA Report'!$X$9:$X$38,"",0)</f>
        <v>4.5</v>
      </c>
      <c r="Y568" s="139">
        <f>_xlfn.XLOOKUP($B568,'For 2024 CPA Report'!$D$9:$D$38,'For 2024 CPA Report'!$Z$9:$Z$38,"",0)</f>
        <v>4.5</v>
      </c>
      <c r="Z568" s="139">
        <f>_xlfn.XLOOKUP($B568,'For 2024 CPA Report'!$D$9:$D$38,'For 2024 CPA Report'!$AB$9:$AB$38,"",0)</f>
        <v>4</v>
      </c>
      <c r="AA568" s="139">
        <f>_xlfn.XLOOKUP($B568,'For 2024 CPA Report'!$D$9:$D$38,'For 2024 CPA Report'!$AD$9:$AD$38,"",0)</f>
        <v>4</v>
      </c>
      <c r="AB568" s="139">
        <f>_xlfn.XLOOKUP($B568,'For 2024 CPA Report'!$D$9:$D$38,'For 2024 CPA Report'!$AF$9:$AF$38,"",0)</f>
        <v>4.2</v>
      </c>
      <c r="AC568" s="139">
        <f>_xlfn.XLOOKUP($B568,'For 2024 CPA Report'!$D$9:$D$38,'For 2024 CPA Report'!$AH$9:$AH$38,"",0)</f>
        <v>3</v>
      </c>
      <c r="AD568" s="139">
        <f>_xlfn.XLOOKUP($B568,'For 2024 CPA Report'!$D$9:$D$38,'For 2024 CPA Report'!$AJ$9:$AJ$38,"",0)</f>
        <v>2.5</v>
      </c>
      <c r="AE568" s="139">
        <f>_xlfn.XLOOKUP($B568,'For 2024 CPA Report'!$D$9:$D$38,'For 2024 CPA Report'!$AL$9:$AL$38,"",0)</f>
        <v>4</v>
      </c>
      <c r="AF568" s="139">
        <f>_xlfn.XLOOKUP($B568,'For 2024 CPA Report'!$D$9:$D$38,'For 2024 CPA Report'!$AN$9:$AN$38,"",0)</f>
        <v>3.5</v>
      </c>
      <c r="AG568" s="139">
        <f>_xlfn.XLOOKUP($B568,'For 2024 CPA Report'!$D$9:$D$38,'For 2024 CPA Report'!$AP$9:$AP$38,"",0)</f>
        <v>3.5</v>
      </c>
      <c r="AH568" s="139">
        <f>_xlfn.XLOOKUP($B568,'For 2024 CPA Report'!$D$9:$D$38,'For 2024 CPA Report'!$AR$9:$AR$38,"",0)</f>
        <v>3.3</v>
      </c>
      <c r="AI568" s="139">
        <f>_xlfn.XLOOKUP($B568,'For 2024 CPA Report'!$D$9:$D$38,'For 2024 CPA Report'!$AT$9:$AT$38,"",0)</f>
        <v>4.5</v>
      </c>
      <c r="AJ568" s="139">
        <f>_xlfn.XLOOKUP($B568,'For 2024 CPA Report'!$D$9:$D$38,'For 2024 CPA Report'!$AV$9:$AV$38,"",0)</f>
        <v>3.7916666666666665</v>
      </c>
      <c r="AK568" s="139">
        <f>_xlfn.XLOOKUP($B568,'For 2024 CPA Report'!$D$9:$D$38,'For 2024 CPA Report'!$AX$9:$AX$38,"",0)</f>
        <v>13.568221849753105</v>
      </c>
      <c r="AL568" s="139">
        <f>AJ568-(_xlfn.XLOOKUP($B568,$B$526:$B$558,$AJ$526:$AJ$558,"",0))</f>
        <v>0.17499999999999982</v>
      </c>
    </row>
    <row r="569" spans="1:38" x14ac:dyDescent="0.3">
      <c r="A569" s="117">
        <v>2024</v>
      </c>
      <c r="B569" s="112" t="s">
        <v>76</v>
      </c>
      <c r="C569" s="113" t="str">
        <f>VLOOKUP($B569,$B$526:$L$551,2,FALSE)</f>
        <v>A</v>
      </c>
      <c r="D569" s="113" t="str">
        <f>VLOOKUP($B569,$B$526:$L$551,3,FALSE)</f>
        <v>A</v>
      </c>
      <c r="E569" s="113" t="str">
        <f>VLOOKUP($B569,$B$526:$L$551,4,FALSE)</f>
        <v>A</v>
      </c>
      <c r="F569" s="113" t="str">
        <f>VLOOKUP($B569,$B$526:$L$551,5,FALSE)</f>
        <v>A</v>
      </c>
      <c r="G569" s="113" t="str">
        <f>VLOOKUP($B569,$B$526:$L$551,6,FALSE)</f>
        <v>A</v>
      </c>
      <c r="H569" s="113" t="str">
        <f>VLOOKUP($B569,$B$526:$L$551,7,FALSE)</f>
        <v>A</v>
      </c>
      <c r="I569" s="113" t="str">
        <f>VLOOKUP($B569,$B$526:$L$551,8,FALSE)</f>
        <v>A</v>
      </c>
      <c r="J569" s="113" t="str">
        <f>VLOOKUP($B569,$B$526:$L$551,9,FALSE)</f>
        <v>A</v>
      </c>
      <c r="K569" s="113" t="str">
        <f>VLOOKUP($B569,$B$526:$L$551,10,FALSE)</f>
        <v>A</v>
      </c>
      <c r="L569" s="113" t="str">
        <f>VLOOKUP($B569,$B$526:$L$551,11,FALSE)</f>
        <v>A</v>
      </c>
      <c r="M569" s="113" t="s">
        <v>67</v>
      </c>
      <c r="N569" s="113" t="s">
        <v>13</v>
      </c>
      <c r="O569" s="139">
        <f>_xlfn.XLOOKUP($B569,'For 2024 CPA Report'!$D$9:$D$38,'For 2024 CPA Report'!$F$9:$F$38,"",0)</f>
        <v>3</v>
      </c>
      <c r="P569" s="139">
        <f>_xlfn.XLOOKUP($B569,'For 2024 CPA Report'!$D$9:$D$38,'For 2024 CPA Report'!$H$9:$H$38,"",0)</f>
        <v>3</v>
      </c>
      <c r="Q569" s="139">
        <f>_xlfn.XLOOKUP($B569,'For 2024 CPA Report'!$D$9:$D$38,'For 2024 CPA Report'!$J$9:$J$38,"",0)</f>
        <v>3</v>
      </c>
      <c r="R569" s="139">
        <f>_xlfn.XLOOKUP($B569,'For 2024 CPA Report'!$D$9:$D$38,'For 2024 CPA Report'!$L$9:$L$38,"",0)</f>
        <v>3</v>
      </c>
      <c r="S569" s="139">
        <f>_xlfn.XLOOKUP($B569,'For 2024 CPA Report'!$D$9:$D$38,'For 2024 CPA Report'!$N$9:$N$38,"",0)</f>
        <v>4</v>
      </c>
      <c r="T569" s="139">
        <f>_xlfn.XLOOKUP($B569,'For 2024 CPA Report'!$D$9:$D$38,'For 2024 CPA Report'!$P$9:$P$38,"",0)</f>
        <v>2.5</v>
      </c>
      <c r="U569" s="139">
        <f>_xlfn.XLOOKUP($B569,'For 2024 CPA Report'!$D$9:$D$38,'For 2024 CPA Report'!$R$9:$R$38,"",0)</f>
        <v>2</v>
      </c>
      <c r="V569" s="139">
        <f>_xlfn.XLOOKUP($B569,'For 2024 CPA Report'!$D$9:$D$38,'For 2024 CPA Report'!$T$9:$T$38,"",0)</f>
        <v>2.8333333333333335</v>
      </c>
      <c r="W569" s="139">
        <f>_xlfn.XLOOKUP($B569,'For 2024 CPA Report'!$D$9:$D$38,'For 2024 CPA Report'!$V$9:$V$38,"",0)</f>
        <v>3</v>
      </c>
      <c r="X569" s="139">
        <f>_xlfn.XLOOKUP($B569,'For 2024 CPA Report'!$D$9:$D$38,'For 2024 CPA Report'!$X$9:$X$38,"",0)</f>
        <v>3</v>
      </c>
      <c r="Y569" s="139">
        <f>_xlfn.XLOOKUP($B569,'For 2024 CPA Report'!$D$9:$D$38,'For 2024 CPA Report'!$Z$9:$Z$38,"",0)</f>
        <v>4</v>
      </c>
      <c r="Z569" s="139">
        <f>_xlfn.XLOOKUP($B569,'For 2024 CPA Report'!$D$9:$D$38,'For 2024 CPA Report'!$AB$9:$AB$38,"",0)</f>
        <v>3.5</v>
      </c>
      <c r="AA569" s="139">
        <f>_xlfn.XLOOKUP($B569,'For 2024 CPA Report'!$D$9:$D$38,'For 2024 CPA Report'!$AD$9:$AD$38,"",0)</f>
        <v>4</v>
      </c>
      <c r="AB569" s="139">
        <f>_xlfn.XLOOKUP($B569,'For 2024 CPA Report'!$D$9:$D$38,'For 2024 CPA Report'!$AF$9:$AF$38,"",0)</f>
        <v>3.5</v>
      </c>
      <c r="AC569" s="139">
        <f>_xlfn.XLOOKUP($B569,'For 2024 CPA Report'!$D$9:$D$38,'For 2024 CPA Report'!$AH$9:$AH$38,"",0)</f>
        <v>3.5</v>
      </c>
      <c r="AD569" s="139">
        <f>_xlfn.XLOOKUP($B569,'For 2024 CPA Report'!$D$9:$D$38,'For 2024 CPA Report'!$AJ$9:$AJ$38,"",0)</f>
        <v>2.5</v>
      </c>
      <c r="AE569" s="139">
        <f>_xlfn.XLOOKUP($B569,'For 2024 CPA Report'!$D$9:$D$38,'For 2024 CPA Report'!$AL$9:$AL$38,"",0)</f>
        <v>3.5</v>
      </c>
      <c r="AF569" s="139">
        <f>_xlfn.XLOOKUP($B569,'For 2024 CPA Report'!$D$9:$D$38,'For 2024 CPA Report'!$AN$9:$AN$38,"",0)</f>
        <v>2.5</v>
      </c>
      <c r="AG569" s="139">
        <f>_xlfn.XLOOKUP($B569,'For 2024 CPA Report'!$D$9:$D$38,'For 2024 CPA Report'!$AP$9:$AP$38,"",0)</f>
        <v>3</v>
      </c>
      <c r="AH569" s="139">
        <f>_xlfn.XLOOKUP($B569,'For 2024 CPA Report'!$D$9:$D$38,'For 2024 CPA Report'!$AR$9:$AR$38,"",0)</f>
        <v>3</v>
      </c>
      <c r="AI569" s="139">
        <f>_xlfn.XLOOKUP($B569,'For 2024 CPA Report'!$D$9:$D$38,'For 2024 CPA Report'!$AT$9:$AT$38,"",0)</f>
        <v>4</v>
      </c>
      <c r="AJ569" s="139">
        <f>_xlfn.XLOOKUP($B569,'For 2024 CPA Report'!$D$9:$D$38,'For 2024 CPA Report'!$AV$9:$AV$38,"",0)</f>
        <v>3.0833333333333335</v>
      </c>
      <c r="AK569" s="139">
        <f>_xlfn.XLOOKUP($B569,'For 2024 CPA Report'!$D$9:$D$38,'For 2024 CPA Report'!$AX$9:$AX$38,"",0)</f>
        <v>10.064219901137356</v>
      </c>
      <c r="AL569" s="139">
        <f>AJ569-(_xlfn.XLOOKUP($B569,$B$526:$B$558,$AJ$526:$AJ$558,"",0))</f>
        <v>7.4999999999999734E-2</v>
      </c>
    </row>
    <row r="570" spans="1:38" x14ac:dyDescent="0.3">
      <c r="A570" s="117">
        <v>2024</v>
      </c>
      <c r="B570" s="112" t="s">
        <v>77</v>
      </c>
      <c r="C570" s="113" t="str">
        <f>VLOOKUP($B570,$B$526:$L$551,2,FALSE)</f>
        <v>A</v>
      </c>
      <c r="D570" s="113" t="str">
        <f>VLOOKUP($B570,$B$526:$L$551,3,FALSE)</f>
        <v>A</v>
      </c>
      <c r="E570" s="113" t="str">
        <f>VLOOKUP($B570,$B$526:$L$551,4,FALSE)</f>
        <v>A</v>
      </c>
      <c r="F570" s="113" t="str">
        <f>VLOOKUP($B570,$B$526:$L$551,5,FALSE)</f>
        <v>A</v>
      </c>
      <c r="G570" s="113" t="str">
        <f>VLOOKUP($B570,$B$526:$L$551,6,FALSE)</f>
        <v>A</v>
      </c>
      <c r="H570" s="113" t="str">
        <f>VLOOKUP($B570,$B$526:$L$551,7,FALSE)</f>
        <v>A</v>
      </c>
      <c r="I570" s="113" t="str">
        <f>VLOOKUP($B570,$B$526:$L$551,8,FALSE)</f>
        <v>A</v>
      </c>
      <c r="J570" s="113" t="str">
        <f>VLOOKUP($B570,$B$526:$L$551,9,FALSE)</f>
        <v>A</v>
      </c>
      <c r="K570" s="113" t="str">
        <f>VLOOKUP($B570,$B$526:$L$551,10,FALSE)</f>
        <v>A</v>
      </c>
      <c r="L570" s="113" t="str">
        <f>VLOOKUP($B570,$B$526:$L$551,11,FALSE)</f>
        <v>A</v>
      </c>
      <c r="M570" s="113" t="s">
        <v>67</v>
      </c>
      <c r="N570" s="113" t="s">
        <v>11</v>
      </c>
      <c r="O570" s="139">
        <f>_xlfn.XLOOKUP($B570,'For 2024 CPA Report'!$D$9:$D$38,'For 2024 CPA Report'!$F$9:$F$38,"",0)</f>
        <v>4.5</v>
      </c>
      <c r="P570" s="139">
        <f>_xlfn.XLOOKUP($B570,'For 2024 CPA Report'!$D$9:$D$38,'For 2024 CPA Report'!$H$9:$H$38,"",0)</f>
        <v>4.5</v>
      </c>
      <c r="Q570" s="139">
        <f>_xlfn.XLOOKUP($B570,'For 2024 CPA Report'!$D$9:$D$38,'For 2024 CPA Report'!$J$9:$J$38,"",0)</f>
        <v>4</v>
      </c>
      <c r="R570" s="139">
        <f>_xlfn.XLOOKUP($B570,'For 2024 CPA Report'!$D$9:$D$38,'For 2024 CPA Report'!$L$9:$L$38,"",0)</f>
        <v>4.333333333333333</v>
      </c>
      <c r="S570" s="139">
        <f>_xlfn.XLOOKUP($B570,'For 2024 CPA Report'!$D$9:$D$38,'For 2024 CPA Report'!$N$9:$N$38,"",0)</f>
        <v>4.5</v>
      </c>
      <c r="T570" s="139">
        <f>_xlfn.XLOOKUP($B570,'For 2024 CPA Report'!$D$9:$D$38,'For 2024 CPA Report'!$P$9:$P$38,"",0)</f>
        <v>4</v>
      </c>
      <c r="U570" s="139">
        <f>_xlfn.XLOOKUP($B570,'For 2024 CPA Report'!$D$9:$D$38,'For 2024 CPA Report'!$R$9:$R$38,"",0)</f>
        <v>4</v>
      </c>
      <c r="V570" s="139">
        <f>_xlfn.XLOOKUP($B570,'For 2024 CPA Report'!$D$9:$D$38,'For 2024 CPA Report'!$T$9:$T$38,"",0)</f>
        <v>4.166666666666667</v>
      </c>
      <c r="W570" s="139">
        <f>_xlfn.XLOOKUP($B570,'For 2024 CPA Report'!$D$9:$D$38,'For 2024 CPA Report'!$V$9:$V$38,"",0)</f>
        <v>4.5</v>
      </c>
      <c r="X570" s="139">
        <f>_xlfn.XLOOKUP($B570,'For 2024 CPA Report'!$D$9:$D$38,'For 2024 CPA Report'!$X$9:$X$38,"",0)</f>
        <v>4.5</v>
      </c>
      <c r="Y570" s="139">
        <f>_xlfn.XLOOKUP($B570,'For 2024 CPA Report'!$D$9:$D$38,'For 2024 CPA Report'!$Z$9:$Z$38,"",0)</f>
        <v>5</v>
      </c>
      <c r="Z570" s="139">
        <f>_xlfn.XLOOKUP($B570,'For 2024 CPA Report'!$D$9:$D$38,'For 2024 CPA Report'!$AB$9:$AB$38,"",0)</f>
        <v>5</v>
      </c>
      <c r="AA570" s="139">
        <f>_xlfn.XLOOKUP($B570,'For 2024 CPA Report'!$D$9:$D$38,'For 2024 CPA Report'!$AD$9:$AD$38,"",0)</f>
        <v>4</v>
      </c>
      <c r="AB570" s="139">
        <f>_xlfn.XLOOKUP($B570,'For 2024 CPA Report'!$D$9:$D$38,'For 2024 CPA Report'!$AF$9:$AF$38,"",0)</f>
        <v>4.5999999999999996</v>
      </c>
      <c r="AC570" s="139">
        <f>_xlfn.XLOOKUP($B570,'For 2024 CPA Report'!$D$9:$D$38,'For 2024 CPA Report'!$AH$9:$AH$38,"",0)</f>
        <v>3.5</v>
      </c>
      <c r="AD570" s="139">
        <f>_xlfn.XLOOKUP($B570,'For 2024 CPA Report'!$D$9:$D$38,'For 2024 CPA Report'!$AJ$9:$AJ$38,"",0)</f>
        <v>4</v>
      </c>
      <c r="AE570" s="139">
        <f>_xlfn.XLOOKUP($B570,'For 2024 CPA Report'!$D$9:$D$38,'For 2024 CPA Report'!$AL$9:$AL$38,"",0)</f>
        <v>4.5</v>
      </c>
      <c r="AF570" s="139">
        <f>_xlfn.XLOOKUP($B570,'For 2024 CPA Report'!$D$9:$D$38,'For 2024 CPA Report'!$AN$9:$AN$38,"",0)</f>
        <v>4</v>
      </c>
      <c r="AG570" s="139">
        <f>_xlfn.XLOOKUP($B570,'For 2024 CPA Report'!$D$9:$D$38,'For 2024 CPA Report'!$AP$9:$AP$38,"",0)</f>
        <v>4</v>
      </c>
      <c r="AH570" s="139">
        <f>_xlfn.XLOOKUP($B570,'For 2024 CPA Report'!$D$9:$D$38,'For 2024 CPA Report'!$AR$9:$AR$38,"",0)</f>
        <v>4</v>
      </c>
      <c r="AI570" s="139">
        <f>_xlfn.XLOOKUP($B570,'For 2024 CPA Report'!$D$9:$D$38,'For 2024 CPA Report'!$AT$9:$AT$38,"",0)</f>
        <v>3.5</v>
      </c>
      <c r="AJ570" s="139">
        <f>_xlfn.XLOOKUP($B570,'For 2024 CPA Report'!$D$9:$D$38,'For 2024 CPA Report'!$AV$9:$AV$38,"",0)</f>
        <v>4.2749999999999995</v>
      </c>
      <c r="AK570" s="139">
        <f>_xlfn.XLOOKUP($B570,'For 2024 CPA Report'!$D$9:$D$38,'For 2024 CPA Report'!$AX$9:$AX$38,"",0)</f>
        <v>16.345019132971707</v>
      </c>
      <c r="AL570" s="139">
        <f>AJ570-(_xlfn.XLOOKUP($B570,$B$526:$B$558,$AJ$526:$AJ$558,"",0))</f>
        <v>0.27499999999999947</v>
      </c>
    </row>
    <row r="571" spans="1:38" x14ac:dyDescent="0.3">
      <c r="A571" s="117">
        <v>2024</v>
      </c>
      <c r="B571" s="112" t="s">
        <v>223</v>
      </c>
      <c r="C571" s="113" t="str">
        <f>VLOOKUP($B571,$B$526:$L$551,2,FALSE)</f>
        <v>A</v>
      </c>
      <c r="D571" s="113" t="str">
        <f>VLOOKUP($B571,$B$526:$L$551,3,FALSE)</f>
        <v>A</v>
      </c>
      <c r="E571" s="113" t="str">
        <f>VLOOKUP($B571,$B$526:$L$551,4,FALSE)</f>
        <v>A</v>
      </c>
      <c r="F571" s="113" t="str">
        <f>VLOOKUP($B571,$B$526:$L$551,5,FALSE)</f>
        <v>A</v>
      </c>
      <c r="G571" s="113" t="str">
        <f>VLOOKUP($B571,$B$526:$L$551,6,FALSE)</f>
        <v>A</v>
      </c>
      <c r="H571" s="113" t="str">
        <f>VLOOKUP($B571,$B$526:$L$551,7,FALSE)</f>
        <v>A</v>
      </c>
      <c r="I571" s="113" t="str">
        <f>VLOOKUP($B571,$B$526:$L$551,8,FALSE)</f>
        <v>A</v>
      </c>
      <c r="J571" s="113" t="str">
        <f>VLOOKUP($B571,$B$526:$L$551,9,FALSE)</f>
        <v>A</v>
      </c>
      <c r="K571" s="113" t="str">
        <f>VLOOKUP($B571,$B$526:$L$551,10,FALSE)</f>
        <v>A</v>
      </c>
      <c r="L571" s="113" t="str">
        <f>VLOOKUP($B571,$B$526:$L$551,11,FALSE)</f>
        <v>A</v>
      </c>
      <c r="M571" s="113" t="s">
        <v>67</v>
      </c>
      <c r="N571" s="113" t="s">
        <v>15</v>
      </c>
      <c r="O571" s="139">
        <f>_xlfn.XLOOKUP($B571,'For 2024 CPA Report'!$D$9:$D$38,'For 2024 CPA Report'!$F$9:$F$38,"",0)</f>
        <v>2.5</v>
      </c>
      <c r="P571" s="139">
        <f>_xlfn.XLOOKUP($B571,'For 2024 CPA Report'!$D$9:$D$38,'For 2024 CPA Report'!$H$9:$H$38,"",0)</f>
        <v>3</v>
      </c>
      <c r="Q571" s="139">
        <f>_xlfn.XLOOKUP($B571,'For 2024 CPA Report'!$D$9:$D$38,'For 2024 CPA Report'!$J$9:$J$38,"",0)</f>
        <v>2</v>
      </c>
      <c r="R571" s="139">
        <f>_xlfn.XLOOKUP($B571,'For 2024 CPA Report'!$D$9:$D$38,'For 2024 CPA Report'!$L$9:$L$38,"",0)</f>
        <v>2.5</v>
      </c>
      <c r="S571" s="139">
        <f>_xlfn.XLOOKUP($B571,'For 2024 CPA Report'!$D$9:$D$38,'For 2024 CPA Report'!$N$9:$N$38,"",0)</f>
        <v>4.5</v>
      </c>
      <c r="T571" s="139">
        <f>_xlfn.XLOOKUP($B571,'For 2024 CPA Report'!$D$9:$D$38,'For 2024 CPA Report'!$P$9:$P$38,"",0)</f>
        <v>3</v>
      </c>
      <c r="U571" s="139">
        <f>_xlfn.XLOOKUP($B571,'For 2024 CPA Report'!$D$9:$D$38,'For 2024 CPA Report'!$R$9:$R$38,"",0)</f>
        <v>3.5</v>
      </c>
      <c r="V571" s="139">
        <f>_xlfn.XLOOKUP($B571,'For 2024 CPA Report'!$D$9:$D$38,'For 2024 CPA Report'!$T$9:$T$38,"",0)</f>
        <v>3.6666666666666665</v>
      </c>
      <c r="W571" s="139">
        <f>_xlfn.XLOOKUP($B571,'For 2024 CPA Report'!$D$9:$D$38,'For 2024 CPA Report'!$V$9:$V$38,"",0)</f>
        <v>3.5</v>
      </c>
      <c r="X571" s="139">
        <f>_xlfn.XLOOKUP($B571,'For 2024 CPA Report'!$D$9:$D$38,'For 2024 CPA Report'!$X$9:$X$38,"",0)</f>
        <v>4</v>
      </c>
      <c r="Y571" s="139">
        <f>_xlfn.XLOOKUP($B571,'For 2024 CPA Report'!$D$9:$D$38,'For 2024 CPA Report'!$Z$9:$Z$38,"",0)</f>
        <v>4</v>
      </c>
      <c r="Z571" s="139">
        <f>_xlfn.XLOOKUP($B571,'For 2024 CPA Report'!$D$9:$D$38,'For 2024 CPA Report'!$AB$9:$AB$38,"",0)</f>
        <v>3.5</v>
      </c>
      <c r="AA571" s="139">
        <f>_xlfn.XLOOKUP($B571,'For 2024 CPA Report'!$D$9:$D$38,'For 2024 CPA Report'!$AD$9:$AD$38,"",0)</f>
        <v>3.5</v>
      </c>
      <c r="AB571" s="139">
        <f>_xlfn.XLOOKUP($B571,'For 2024 CPA Report'!$D$9:$D$38,'For 2024 CPA Report'!$AF$9:$AF$38,"",0)</f>
        <v>3.7</v>
      </c>
      <c r="AC571" s="139">
        <f>_xlfn.XLOOKUP($B571,'For 2024 CPA Report'!$D$9:$D$38,'For 2024 CPA Report'!$AH$9:$AH$38,"",0)</f>
        <v>3</v>
      </c>
      <c r="AD571" s="139">
        <f>_xlfn.XLOOKUP($B571,'For 2024 CPA Report'!$D$9:$D$38,'For 2024 CPA Report'!$AJ$9:$AJ$38,"",0)</f>
        <v>3</v>
      </c>
      <c r="AE571" s="139">
        <f>_xlfn.XLOOKUP($B571,'For 2024 CPA Report'!$D$9:$D$38,'For 2024 CPA Report'!$AL$9:$AL$38,"",0)</f>
        <v>3</v>
      </c>
      <c r="AF571" s="139">
        <f>_xlfn.XLOOKUP($B571,'For 2024 CPA Report'!$D$9:$D$38,'For 2024 CPA Report'!$AN$9:$AN$38,"",0)</f>
        <v>3</v>
      </c>
      <c r="AG571" s="139">
        <f>_xlfn.XLOOKUP($B571,'For 2024 CPA Report'!$D$9:$D$38,'For 2024 CPA Report'!$AP$9:$AP$38,"",0)</f>
        <v>2.5</v>
      </c>
      <c r="AH571" s="139">
        <f>_xlfn.XLOOKUP($B571,'For 2024 CPA Report'!$D$9:$D$38,'For 2024 CPA Report'!$AR$9:$AR$38,"",0)</f>
        <v>2.9</v>
      </c>
      <c r="AI571" s="139">
        <f>_xlfn.XLOOKUP($B571,'For 2024 CPA Report'!$D$9:$D$38,'For 2024 CPA Report'!$AT$9:$AT$38,"",0)</f>
        <v>3</v>
      </c>
      <c r="AJ571" s="139">
        <f>_xlfn.XLOOKUP($B571,'For 2024 CPA Report'!$D$9:$D$38,'For 2024 CPA Report'!$AV$9:$AV$38,"",0)</f>
        <v>3.1916666666666664</v>
      </c>
      <c r="AK571" s="139">
        <f>_xlfn.XLOOKUP($B571,'For 2024 CPA Report'!$D$9:$D$38,'For 2024 CPA Report'!$AX$9:$AX$38,"",0)</f>
        <v>9.2783086476288013</v>
      </c>
      <c r="AL571" s="139">
        <f>AJ571-(_xlfn.XLOOKUP($B571,$B$526:$B$558,$AJ$526:$AJ$558,"",0))</f>
        <v>-0.19166666666666687</v>
      </c>
    </row>
    <row r="572" spans="1:38" x14ac:dyDescent="0.3">
      <c r="A572" s="117">
        <v>2024</v>
      </c>
      <c r="B572" s="112" t="s">
        <v>79</v>
      </c>
      <c r="C572" s="113" t="str">
        <f>VLOOKUP($B572,$B$526:$L$551,2,FALSE)</f>
        <v>A</v>
      </c>
      <c r="D572" s="113" t="str">
        <f>VLOOKUP($B572,$B$526:$L$551,3,FALSE)</f>
        <v>A</v>
      </c>
      <c r="E572" s="113" t="str">
        <f>VLOOKUP($B572,$B$526:$L$551,4,FALSE)</f>
        <v>A</v>
      </c>
      <c r="F572" s="113" t="str">
        <f>VLOOKUP($B572,$B$526:$L$551,5,FALSE)</f>
        <v>A</v>
      </c>
      <c r="G572" s="113" t="str">
        <f>VLOOKUP($B572,$B$526:$L$551,6,FALSE)</f>
        <v>A</v>
      </c>
      <c r="H572" s="113" t="str">
        <f>VLOOKUP($B572,$B$526:$L$551,7,FALSE)</f>
        <v>A</v>
      </c>
      <c r="I572" s="113" t="str">
        <f>VLOOKUP($B572,$B$526:$L$551,8,FALSE)</f>
        <v>A</v>
      </c>
      <c r="J572" s="113" t="str">
        <f>VLOOKUP($B572,$B$526:$L$551,9,FALSE)</f>
        <v>A</v>
      </c>
      <c r="K572" s="113" t="str">
        <f>VLOOKUP($B572,$B$526:$L$551,10,FALSE)</f>
        <v>A</v>
      </c>
      <c r="L572" s="113" t="str">
        <f>VLOOKUP($B572,$B$526:$L$551,11,FALSE)</f>
        <v>A</v>
      </c>
      <c r="M572" s="113" t="s">
        <v>67</v>
      </c>
      <c r="N572" s="113" t="s">
        <v>14</v>
      </c>
      <c r="O572" s="139">
        <f>_xlfn.XLOOKUP($B572,'For 2024 CPA Report'!$D$9:$D$38,'For 2024 CPA Report'!$F$9:$F$38,"",0)</f>
        <v>3</v>
      </c>
      <c r="P572" s="139">
        <f>_xlfn.XLOOKUP($B572,'For 2024 CPA Report'!$D$9:$D$38,'For 2024 CPA Report'!$H$9:$H$38,"",0)</f>
        <v>3</v>
      </c>
      <c r="Q572" s="139">
        <f>_xlfn.XLOOKUP($B572,'For 2024 CPA Report'!$D$9:$D$38,'For 2024 CPA Report'!$J$9:$J$38,"",0)</f>
        <v>3</v>
      </c>
      <c r="R572" s="139">
        <f>_xlfn.XLOOKUP($B572,'For 2024 CPA Report'!$D$9:$D$38,'For 2024 CPA Report'!$L$9:$L$38,"",0)</f>
        <v>3</v>
      </c>
      <c r="S572" s="139">
        <f>_xlfn.XLOOKUP($B572,'For 2024 CPA Report'!$D$9:$D$38,'For 2024 CPA Report'!$N$9:$N$38,"",0)</f>
        <v>4.5</v>
      </c>
      <c r="T572" s="139">
        <f>_xlfn.XLOOKUP($B572,'For 2024 CPA Report'!$D$9:$D$38,'For 2024 CPA Report'!$P$9:$P$38,"",0)</f>
        <v>4</v>
      </c>
      <c r="U572" s="139">
        <f>_xlfn.XLOOKUP($B572,'For 2024 CPA Report'!$D$9:$D$38,'For 2024 CPA Report'!$R$9:$R$38,"",0)</f>
        <v>4.5</v>
      </c>
      <c r="V572" s="139">
        <f>_xlfn.XLOOKUP($B572,'For 2024 CPA Report'!$D$9:$D$38,'For 2024 CPA Report'!$T$9:$T$38,"",0)</f>
        <v>4.333333333333333</v>
      </c>
      <c r="W572" s="139">
        <f>_xlfn.XLOOKUP($B572,'For 2024 CPA Report'!$D$9:$D$38,'For 2024 CPA Report'!$V$9:$V$38,"",0)</f>
        <v>4</v>
      </c>
      <c r="X572" s="139">
        <f>_xlfn.XLOOKUP($B572,'For 2024 CPA Report'!$D$9:$D$38,'For 2024 CPA Report'!$X$9:$X$38,"",0)</f>
        <v>5</v>
      </c>
      <c r="Y572" s="139">
        <f>_xlfn.XLOOKUP($B572,'For 2024 CPA Report'!$D$9:$D$38,'For 2024 CPA Report'!$Z$9:$Z$38,"",0)</f>
        <v>5</v>
      </c>
      <c r="Z572" s="139">
        <f>_xlfn.XLOOKUP($B572,'For 2024 CPA Report'!$D$9:$D$38,'For 2024 CPA Report'!$AB$9:$AB$38,"",0)</f>
        <v>4.5</v>
      </c>
      <c r="AA572" s="139">
        <f>_xlfn.XLOOKUP($B572,'For 2024 CPA Report'!$D$9:$D$38,'For 2024 CPA Report'!$AD$9:$AD$38,"",0)</f>
        <v>4.5</v>
      </c>
      <c r="AB572" s="139">
        <f>_xlfn.XLOOKUP($B572,'For 2024 CPA Report'!$D$9:$D$38,'For 2024 CPA Report'!$AF$9:$AF$38,"",0)</f>
        <v>4.5999999999999996</v>
      </c>
      <c r="AC572" s="139">
        <f>_xlfn.XLOOKUP($B572,'For 2024 CPA Report'!$D$9:$D$38,'For 2024 CPA Report'!$AH$9:$AH$38,"",0)</f>
        <v>3.5</v>
      </c>
      <c r="AD572" s="139">
        <f>_xlfn.XLOOKUP($B572,'For 2024 CPA Report'!$D$9:$D$38,'For 2024 CPA Report'!$AJ$9:$AJ$38,"",0)</f>
        <v>4</v>
      </c>
      <c r="AE572" s="139">
        <f>_xlfn.XLOOKUP($B572,'For 2024 CPA Report'!$D$9:$D$38,'For 2024 CPA Report'!$AL$9:$AL$38,"",0)</f>
        <v>5</v>
      </c>
      <c r="AF572" s="139">
        <f>_xlfn.XLOOKUP($B572,'For 2024 CPA Report'!$D$9:$D$38,'For 2024 CPA Report'!$AN$9:$AN$38,"",0)</f>
        <v>4</v>
      </c>
      <c r="AG572" s="139">
        <f>_xlfn.XLOOKUP($B572,'For 2024 CPA Report'!$D$9:$D$38,'For 2024 CPA Report'!$AP$9:$AP$38,"",0)</f>
        <v>2.5</v>
      </c>
      <c r="AH572" s="139">
        <f>_xlfn.XLOOKUP($B572,'For 2024 CPA Report'!$D$9:$D$38,'For 2024 CPA Report'!$AR$9:$AR$38,"",0)</f>
        <v>3.8</v>
      </c>
      <c r="AI572" s="139">
        <f>_xlfn.XLOOKUP($B572,'For 2024 CPA Report'!$D$9:$D$38,'For 2024 CPA Report'!$AT$9:$AT$38,"",0)</f>
        <v>3.5</v>
      </c>
      <c r="AJ572" s="139">
        <f>_xlfn.XLOOKUP($B572,'For 2024 CPA Report'!$D$9:$D$38,'For 2024 CPA Report'!$AV$9:$AV$38,"",0)</f>
        <v>3.9333333333333327</v>
      </c>
      <c r="AK572" s="139">
        <f>_xlfn.XLOOKUP($B572,'For 2024 CPA Report'!$D$9:$D$38,'For 2024 CPA Report'!$AX$9:$AX$38,"",0)</f>
        <v>14.54629436744086</v>
      </c>
      <c r="AL572" s="139">
        <f>AJ572-(_xlfn.XLOOKUP($B572,$B$526:$B$558,$AJ$526:$AJ$558,"",0))</f>
        <v>-5.8333333333334014E-2</v>
      </c>
    </row>
    <row r="573" spans="1:38" x14ac:dyDescent="0.3">
      <c r="A573" s="117">
        <v>2024</v>
      </c>
      <c r="B573" s="112" t="s">
        <v>80</v>
      </c>
      <c r="C573" s="113" t="str">
        <f>VLOOKUP($B573,$B$526:$L$551,2,FALSE)</f>
        <v>B1</v>
      </c>
      <c r="D573" s="113" t="str">
        <f>VLOOKUP($B573,$B$526:$L$551,3,FALSE)</f>
        <v>B1</v>
      </c>
      <c r="E573" s="113" t="str">
        <f>VLOOKUP($B573,$B$526:$L$551,4,FALSE)</f>
        <v>B1</v>
      </c>
      <c r="F573" s="113" t="str">
        <f>VLOOKUP($B573,$B$526:$L$551,5,FALSE)</f>
        <v>B1</v>
      </c>
      <c r="G573" s="113" t="str">
        <f>VLOOKUP($B573,$B$526:$L$551,6,FALSE)</f>
        <v>B</v>
      </c>
      <c r="H573" s="113" t="str">
        <f>VLOOKUP($B573,$B$526:$L$551,7,FALSE)</f>
        <v>B</v>
      </c>
      <c r="I573" s="113" t="str">
        <f>VLOOKUP($B573,$B$526:$L$551,8,FALSE)</f>
        <v>A</v>
      </c>
      <c r="J573" s="113" t="str">
        <f>VLOOKUP($B573,$B$526:$L$551,9,FALSE)</f>
        <v>A</v>
      </c>
      <c r="K573" s="113" t="str">
        <f>VLOOKUP($B573,$B$526:$L$551,10,FALSE)</f>
        <v>A</v>
      </c>
      <c r="L573" s="113" t="str">
        <f>VLOOKUP($B573,$B$526:$L$551,11,FALSE)</f>
        <v>A</v>
      </c>
      <c r="M573" s="113" t="s">
        <v>67</v>
      </c>
      <c r="N573" s="113" t="s">
        <v>13</v>
      </c>
      <c r="O573" s="139">
        <f>_xlfn.XLOOKUP($B573,'For 2024 CPA Report'!$D$9:$D$38,'For 2024 CPA Report'!$F$9:$F$38,"",0)</f>
        <v>3</v>
      </c>
      <c r="P573" s="139">
        <f>_xlfn.XLOOKUP($B573,'For 2024 CPA Report'!$D$9:$D$38,'For 2024 CPA Report'!$H$9:$H$38,"",0)</f>
        <v>2.5</v>
      </c>
      <c r="Q573" s="139">
        <f>_xlfn.XLOOKUP($B573,'For 2024 CPA Report'!$D$9:$D$38,'For 2024 CPA Report'!$J$9:$J$38,"",0)</f>
        <v>2.5</v>
      </c>
      <c r="R573" s="139">
        <f>_xlfn.XLOOKUP($B573,'For 2024 CPA Report'!$D$9:$D$38,'For 2024 CPA Report'!$L$9:$L$38,"",0)</f>
        <v>2.6666666666666665</v>
      </c>
      <c r="S573" s="139">
        <f>_xlfn.XLOOKUP($B573,'For 2024 CPA Report'!$D$9:$D$38,'For 2024 CPA Report'!$N$9:$N$38,"",0)</f>
        <v>3</v>
      </c>
      <c r="T573" s="139">
        <f>_xlfn.XLOOKUP($B573,'For 2024 CPA Report'!$D$9:$D$38,'For 2024 CPA Report'!$P$9:$P$38,"",0)</f>
        <v>3</v>
      </c>
      <c r="U573" s="139">
        <f>_xlfn.XLOOKUP($B573,'For 2024 CPA Report'!$D$9:$D$38,'For 2024 CPA Report'!$R$9:$R$38,"",0)</f>
        <v>2.5</v>
      </c>
      <c r="V573" s="139">
        <f>_xlfn.XLOOKUP($B573,'For 2024 CPA Report'!$D$9:$D$38,'For 2024 CPA Report'!$T$9:$T$38,"",0)</f>
        <v>2.8333333333333335</v>
      </c>
      <c r="W573" s="139">
        <f>_xlfn.XLOOKUP($B573,'For 2024 CPA Report'!$D$9:$D$38,'For 2024 CPA Report'!$V$9:$V$38,"",0)</f>
        <v>3</v>
      </c>
      <c r="X573" s="139">
        <f>_xlfn.XLOOKUP($B573,'For 2024 CPA Report'!$D$9:$D$38,'For 2024 CPA Report'!$X$9:$X$38,"",0)</f>
        <v>2</v>
      </c>
      <c r="Y573" s="139">
        <f>_xlfn.XLOOKUP($B573,'For 2024 CPA Report'!$D$9:$D$38,'For 2024 CPA Report'!$Z$9:$Z$38,"",0)</f>
        <v>3</v>
      </c>
      <c r="Z573" s="139">
        <f>_xlfn.XLOOKUP($B573,'For 2024 CPA Report'!$D$9:$D$38,'For 2024 CPA Report'!$AB$9:$AB$38,"",0)</f>
        <v>3</v>
      </c>
      <c r="AA573" s="139">
        <f>_xlfn.XLOOKUP($B573,'For 2024 CPA Report'!$D$9:$D$38,'For 2024 CPA Report'!$AD$9:$AD$38,"",0)</f>
        <v>3.5</v>
      </c>
      <c r="AB573" s="139">
        <f>_xlfn.XLOOKUP($B573,'For 2024 CPA Report'!$D$9:$D$38,'For 2024 CPA Report'!$AF$9:$AF$38,"",0)</f>
        <v>2.9</v>
      </c>
      <c r="AC573" s="139">
        <f>_xlfn.XLOOKUP($B573,'For 2024 CPA Report'!$D$9:$D$38,'For 2024 CPA Report'!$AH$9:$AH$38,"",0)</f>
        <v>4</v>
      </c>
      <c r="AD573" s="139">
        <f>_xlfn.XLOOKUP($B573,'For 2024 CPA Report'!$D$9:$D$38,'For 2024 CPA Report'!$AJ$9:$AJ$38,"",0)</f>
        <v>2.5</v>
      </c>
      <c r="AE573" s="139">
        <f>_xlfn.XLOOKUP($B573,'For 2024 CPA Report'!$D$9:$D$38,'For 2024 CPA Report'!$AL$9:$AL$38,"",0)</f>
        <v>2.5</v>
      </c>
      <c r="AF573" s="139">
        <f>_xlfn.XLOOKUP($B573,'For 2024 CPA Report'!$D$9:$D$38,'For 2024 CPA Report'!$AN$9:$AN$38,"",0)</f>
        <v>2</v>
      </c>
      <c r="AG573" s="139">
        <f>_xlfn.XLOOKUP($B573,'For 2024 CPA Report'!$D$9:$D$38,'For 2024 CPA Report'!$AP$9:$AP$38,"",0)</f>
        <v>2.5</v>
      </c>
      <c r="AH573" s="139">
        <f>_xlfn.XLOOKUP($B573,'For 2024 CPA Report'!$D$9:$D$38,'For 2024 CPA Report'!$AR$9:$AR$38,"",0)</f>
        <v>2.7</v>
      </c>
      <c r="AI573" s="139">
        <f>_xlfn.XLOOKUP($B573,'For 2024 CPA Report'!$D$9:$D$38,'For 2024 CPA Report'!$AT$9:$AT$38,"",0)</f>
        <v>3.5</v>
      </c>
      <c r="AJ573" s="139">
        <f>_xlfn.XLOOKUP($B573,'For 2024 CPA Report'!$D$9:$D$38,'For 2024 CPA Report'!$AV$9:$AV$38,"",0)</f>
        <v>2.7749999999999999</v>
      </c>
      <c r="AK573" s="139">
        <f>_xlfn.XLOOKUP($B573,'For 2024 CPA Report'!$D$9:$D$38,'For 2024 CPA Report'!$AX$9:$AX$38,"",0)</f>
        <v>8.0834135759333812</v>
      </c>
      <c r="AL573" s="139">
        <f>AJ573-(_xlfn.XLOOKUP($B573,$B$526:$B$558,$AJ$526:$AJ$558,"",0))</f>
        <v>3.3333333333333215E-2</v>
      </c>
    </row>
    <row r="574" spans="1:38" x14ac:dyDescent="0.3">
      <c r="A574" s="117">
        <v>2024</v>
      </c>
      <c r="B574" s="112" t="s">
        <v>224</v>
      </c>
      <c r="C574" s="113" t="str">
        <f>VLOOKUP($B574,$B$526:$L$551,2,FALSE)</f>
        <v>B1</v>
      </c>
      <c r="D574" s="113" t="str">
        <f>VLOOKUP($B574,$B$526:$L$551,3,FALSE)</f>
        <v>B1</v>
      </c>
      <c r="E574" s="113" t="str">
        <f>VLOOKUP($B574,$B$526:$L$551,4,FALSE)</f>
        <v>B1</v>
      </c>
      <c r="F574" s="113" t="str">
        <f>VLOOKUP($B574,$B$526:$L$551,5,FALSE)</f>
        <v>B1</v>
      </c>
      <c r="G574" s="113" t="str">
        <f>VLOOKUP($B574,$B$526:$L$551,6,FALSE)</f>
        <v>B</v>
      </c>
      <c r="H574" s="113" t="str">
        <f>VLOOKUP($B574,$B$526:$L$551,7,FALSE)</f>
        <v>B</v>
      </c>
      <c r="I574" s="113" t="str">
        <f>VLOOKUP($B574,$B$526:$L$551,8,FALSE)</f>
        <v>B</v>
      </c>
      <c r="J574" s="113" t="str">
        <f>VLOOKUP($B574,$B$526:$L$551,9,FALSE)</f>
        <v>A</v>
      </c>
      <c r="K574" s="113" t="str">
        <f>VLOOKUP($B574,$B$526:$L$551,10,FALSE)</f>
        <v>A</v>
      </c>
      <c r="L574" s="113" t="str">
        <f>VLOOKUP($B574,$B$526:$L$551,11,FALSE)</f>
        <v>A</v>
      </c>
      <c r="M574" s="113" t="s">
        <v>67</v>
      </c>
      <c r="N574" s="113" t="s">
        <v>13</v>
      </c>
      <c r="O574" s="139">
        <f>_xlfn.XLOOKUP($B574,'For 2024 CPA Report'!$D$9:$D$38,'For 2024 CPA Report'!$F$9:$F$38,"",0)</f>
        <v>3</v>
      </c>
      <c r="P574" s="139">
        <f>_xlfn.XLOOKUP($B574,'For 2024 CPA Report'!$D$9:$D$38,'For 2024 CPA Report'!$H$9:$H$38,"",0)</f>
        <v>3</v>
      </c>
      <c r="Q574" s="139">
        <f>_xlfn.XLOOKUP($B574,'For 2024 CPA Report'!$D$9:$D$38,'For 2024 CPA Report'!$J$9:$J$38,"",0)</f>
        <v>3</v>
      </c>
      <c r="R574" s="139">
        <f>_xlfn.XLOOKUP($B574,'For 2024 CPA Report'!$D$9:$D$38,'For 2024 CPA Report'!$L$9:$L$38,"",0)</f>
        <v>3</v>
      </c>
      <c r="S574" s="139">
        <f>_xlfn.XLOOKUP($B574,'For 2024 CPA Report'!$D$9:$D$38,'For 2024 CPA Report'!$N$9:$N$38,"",0)</f>
        <v>4</v>
      </c>
      <c r="T574" s="139">
        <f>_xlfn.XLOOKUP($B574,'For 2024 CPA Report'!$D$9:$D$38,'For 2024 CPA Report'!$P$9:$P$38,"",0)</f>
        <v>3</v>
      </c>
      <c r="U574" s="139">
        <f>_xlfn.XLOOKUP($B574,'For 2024 CPA Report'!$D$9:$D$38,'For 2024 CPA Report'!$R$9:$R$38,"",0)</f>
        <v>2</v>
      </c>
      <c r="V574" s="139">
        <f>_xlfn.XLOOKUP($B574,'For 2024 CPA Report'!$D$9:$D$38,'For 2024 CPA Report'!$T$9:$T$38,"",0)</f>
        <v>3</v>
      </c>
      <c r="W574" s="139">
        <f>_xlfn.XLOOKUP($B574,'For 2024 CPA Report'!$D$9:$D$38,'For 2024 CPA Report'!$V$9:$V$38,"",0)</f>
        <v>3</v>
      </c>
      <c r="X574" s="139">
        <f>_xlfn.XLOOKUP($B574,'For 2024 CPA Report'!$D$9:$D$38,'For 2024 CPA Report'!$X$9:$X$38,"",0)</f>
        <v>2.5</v>
      </c>
      <c r="Y574" s="139">
        <f>_xlfn.XLOOKUP($B574,'For 2024 CPA Report'!$D$9:$D$38,'For 2024 CPA Report'!$Z$9:$Z$38,"",0)</f>
        <v>3</v>
      </c>
      <c r="Z574" s="139">
        <f>_xlfn.XLOOKUP($B574,'For 2024 CPA Report'!$D$9:$D$38,'For 2024 CPA Report'!$AB$9:$AB$38,"",0)</f>
        <v>3</v>
      </c>
      <c r="AA574" s="139">
        <f>_xlfn.XLOOKUP($B574,'For 2024 CPA Report'!$D$9:$D$38,'For 2024 CPA Report'!$AD$9:$AD$38,"",0)</f>
        <v>3.5</v>
      </c>
      <c r="AB574" s="139">
        <f>_xlfn.XLOOKUP($B574,'For 2024 CPA Report'!$D$9:$D$38,'For 2024 CPA Report'!$AF$9:$AF$38,"",0)</f>
        <v>3</v>
      </c>
      <c r="AC574" s="139">
        <f>_xlfn.XLOOKUP($B574,'For 2024 CPA Report'!$D$9:$D$38,'For 2024 CPA Report'!$AH$9:$AH$38,"",0)</f>
        <v>4</v>
      </c>
      <c r="AD574" s="139">
        <f>_xlfn.XLOOKUP($B574,'For 2024 CPA Report'!$D$9:$D$38,'For 2024 CPA Report'!$AJ$9:$AJ$38,"",0)</f>
        <v>2.5</v>
      </c>
      <c r="AE574" s="139">
        <f>_xlfn.XLOOKUP($B574,'For 2024 CPA Report'!$D$9:$D$38,'For 2024 CPA Report'!$AL$9:$AL$38,"",0)</f>
        <v>3</v>
      </c>
      <c r="AF574" s="139">
        <f>_xlfn.XLOOKUP($B574,'For 2024 CPA Report'!$D$9:$D$38,'For 2024 CPA Report'!$AN$9:$AN$38,"",0)</f>
        <v>2.5</v>
      </c>
      <c r="AG574" s="139">
        <f>_xlfn.XLOOKUP($B574,'For 2024 CPA Report'!$D$9:$D$38,'For 2024 CPA Report'!$AP$9:$AP$38,"",0)</f>
        <v>2.5</v>
      </c>
      <c r="AH574" s="139">
        <f>_xlfn.XLOOKUP($B574,'For 2024 CPA Report'!$D$9:$D$38,'For 2024 CPA Report'!$AR$9:$AR$38,"",0)</f>
        <v>2.9</v>
      </c>
      <c r="AI574" s="139">
        <f>_xlfn.XLOOKUP($B574,'For 2024 CPA Report'!$D$9:$D$38,'For 2024 CPA Report'!$AT$9:$AT$38,"",0)</f>
        <v>3</v>
      </c>
      <c r="AJ574" s="139">
        <f>_xlfn.XLOOKUP($B574,'For 2024 CPA Report'!$D$9:$D$38,'For 2024 CPA Report'!$AV$9:$AV$38,"",0)</f>
        <v>2.9750000000000001</v>
      </c>
      <c r="AK574" s="139">
        <f>_xlfn.XLOOKUP($B574,'For 2024 CPA Report'!$D$9:$D$38,'For 2024 CPA Report'!$AX$9:$AX$38,"",0)</f>
        <v>8.6999999999999993</v>
      </c>
      <c r="AL574" s="139">
        <f>AJ574-(_xlfn.XLOOKUP($B574,$B$526:$B$558,$AJ$526:$AJ$558,"",0))</f>
        <v>5.833333333333357E-2</v>
      </c>
    </row>
    <row r="575" spans="1:38" x14ac:dyDescent="0.3">
      <c r="A575" s="117">
        <v>2024</v>
      </c>
      <c r="B575" s="112" t="s">
        <v>82</v>
      </c>
      <c r="C575" s="113" t="str">
        <f>VLOOKUP($B575,$B$526:$L$551,2,FALSE)</f>
        <v>A</v>
      </c>
      <c r="D575" s="113" t="str">
        <f>VLOOKUP($B575,$B$526:$L$551,3,FALSE)</f>
        <v>A</v>
      </c>
      <c r="E575" s="113" t="str">
        <f>VLOOKUP($B575,$B$526:$L$551,4,FALSE)</f>
        <v>A</v>
      </c>
      <c r="F575" s="113" t="str">
        <f>VLOOKUP($B575,$B$526:$L$551,5,FALSE)</f>
        <v>A</v>
      </c>
      <c r="G575" s="113" t="str">
        <f>VLOOKUP($B575,$B$526:$L$551,6,FALSE)</f>
        <v>A</v>
      </c>
      <c r="H575" s="113" t="str">
        <f>VLOOKUP($B575,$B$526:$L$551,7,FALSE)</f>
        <v>B</v>
      </c>
      <c r="I575" s="113" t="str">
        <f>VLOOKUP($B575,$B$526:$L$551,8,FALSE)</f>
        <v>B</v>
      </c>
      <c r="J575" s="113" t="str">
        <f>VLOOKUP($B575,$B$526:$L$551,9,FALSE)</f>
        <v>B</v>
      </c>
      <c r="K575" s="113" t="str">
        <f>VLOOKUP($B575,$B$526:$L$551,10,FALSE)</f>
        <v>B</v>
      </c>
      <c r="L575" s="113" t="str">
        <f>VLOOKUP($B575,$B$526:$L$551,11,FALSE)</f>
        <v>B</v>
      </c>
      <c r="M575" s="113" t="s">
        <v>60</v>
      </c>
      <c r="N575" s="113" t="s">
        <v>12</v>
      </c>
      <c r="O575" s="139">
        <f>_xlfn.XLOOKUP($B575,'For 2024 CPA Report'!$D$9:$D$38,'For 2024 CPA Report'!$F$9:$F$38,"",0)</f>
        <v>4</v>
      </c>
      <c r="P575" s="139">
        <f>_xlfn.XLOOKUP($B575,'For 2024 CPA Report'!$D$9:$D$38,'For 2024 CPA Report'!$H$9:$H$38,"",0)</f>
        <v>3.5</v>
      </c>
      <c r="Q575" s="139">
        <f>_xlfn.XLOOKUP($B575,'For 2024 CPA Report'!$D$9:$D$38,'For 2024 CPA Report'!$J$9:$J$38,"",0)</f>
        <v>3.5</v>
      </c>
      <c r="R575" s="139">
        <f>_xlfn.XLOOKUP($B575,'For 2024 CPA Report'!$D$9:$D$38,'For 2024 CPA Report'!$L$9:$L$38,"",0)</f>
        <v>3.6666666666666665</v>
      </c>
      <c r="S575" s="139">
        <f>_xlfn.XLOOKUP($B575,'For 2024 CPA Report'!$D$9:$D$38,'For 2024 CPA Report'!$N$9:$N$38,"",0)</f>
        <v>4.5</v>
      </c>
      <c r="T575" s="139">
        <f>_xlfn.XLOOKUP($B575,'For 2024 CPA Report'!$D$9:$D$38,'For 2024 CPA Report'!$P$9:$P$38,"",0)</f>
        <v>3.5</v>
      </c>
      <c r="U575" s="139">
        <f>_xlfn.XLOOKUP($B575,'For 2024 CPA Report'!$D$9:$D$38,'For 2024 CPA Report'!$R$9:$R$38,"",0)</f>
        <v>4</v>
      </c>
      <c r="V575" s="139">
        <f>_xlfn.XLOOKUP($B575,'For 2024 CPA Report'!$D$9:$D$38,'For 2024 CPA Report'!$T$9:$T$38,"",0)</f>
        <v>4</v>
      </c>
      <c r="W575" s="139">
        <f>_xlfn.XLOOKUP($B575,'For 2024 CPA Report'!$D$9:$D$38,'For 2024 CPA Report'!$V$9:$V$38,"",0)</f>
        <v>4.5</v>
      </c>
      <c r="X575" s="139">
        <f>_xlfn.XLOOKUP($B575,'For 2024 CPA Report'!$D$9:$D$38,'For 2024 CPA Report'!$X$9:$X$38,"",0)</f>
        <v>4.5</v>
      </c>
      <c r="Y575" s="139">
        <f>_xlfn.XLOOKUP($B575,'For 2024 CPA Report'!$D$9:$D$38,'For 2024 CPA Report'!$Z$9:$Z$38,"",0)</f>
        <v>5</v>
      </c>
      <c r="Z575" s="139">
        <f>_xlfn.XLOOKUP($B575,'For 2024 CPA Report'!$D$9:$D$38,'For 2024 CPA Report'!$AB$9:$AB$38,"",0)</f>
        <v>4.5</v>
      </c>
      <c r="AA575" s="139">
        <f>_xlfn.XLOOKUP($B575,'For 2024 CPA Report'!$D$9:$D$38,'For 2024 CPA Report'!$AD$9:$AD$38,"",0)</f>
        <v>3.5</v>
      </c>
      <c r="AB575" s="139">
        <f>_xlfn.XLOOKUP($B575,'For 2024 CPA Report'!$D$9:$D$38,'For 2024 CPA Report'!$AF$9:$AF$38,"",0)</f>
        <v>4.4000000000000004</v>
      </c>
      <c r="AC575" s="139">
        <f>_xlfn.XLOOKUP($B575,'For 2024 CPA Report'!$D$9:$D$38,'For 2024 CPA Report'!$AH$9:$AH$38,"",0)</f>
        <v>4</v>
      </c>
      <c r="AD575" s="139">
        <f>_xlfn.XLOOKUP($B575,'For 2024 CPA Report'!$D$9:$D$38,'For 2024 CPA Report'!$AJ$9:$AJ$38,"",0)</f>
        <v>3.5</v>
      </c>
      <c r="AE575" s="139">
        <f>_xlfn.XLOOKUP($B575,'For 2024 CPA Report'!$D$9:$D$38,'For 2024 CPA Report'!$AL$9:$AL$38,"",0)</f>
        <v>4.5</v>
      </c>
      <c r="AF575" s="139">
        <f>_xlfn.XLOOKUP($B575,'For 2024 CPA Report'!$D$9:$D$38,'For 2024 CPA Report'!$AN$9:$AN$38,"",0)</f>
        <v>4</v>
      </c>
      <c r="AG575" s="139">
        <f>_xlfn.XLOOKUP($B575,'For 2024 CPA Report'!$D$9:$D$38,'For 2024 CPA Report'!$AP$9:$AP$38,"",0)</f>
        <v>3</v>
      </c>
      <c r="AH575" s="139">
        <f>_xlfn.XLOOKUP($B575,'For 2024 CPA Report'!$D$9:$D$38,'For 2024 CPA Report'!$AR$9:$AR$38,"",0)</f>
        <v>3.8</v>
      </c>
      <c r="AI575" s="139">
        <f>_xlfn.XLOOKUP($B575,'For 2024 CPA Report'!$D$9:$D$38,'For 2024 CPA Report'!$AT$9:$AT$38,"",0)</f>
        <v>3.5</v>
      </c>
      <c r="AJ575" s="139">
        <f>_xlfn.XLOOKUP($B575,'For 2024 CPA Report'!$D$9:$D$38,'For 2024 CPA Report'!$AV$9:$AV$38,"",0)</f>
        <v>3.9666666666666663</v>
      </c>
      <c r="AK575" s="139">
        <f>_xlfn.XLOOKUP($B575,'For 2024 CPA Report'!$D$9:$D$38,'For 2024 CPA Report'!$AX$9:$AX$38,"",0)</f>
        <v>14.659874509021034</v>
      </c>
      <c r="AL575" s="139">
        <f>AJ575-(_xlfn.XLOOKUP($B575,$B$526:$B$558,$AJ$526:$AJ$558,"",0))</f>
        <v>-2.5000000000000799E-2</v>
      </c>
    </row>
    <row r="576" spans="1:38" x14ac:dyDescent="0.3">
      <c r="A576" s="117">
        <v>2024</v>
      </c>
      <c r="B576" s="112" t="s">
        <v>83</v>
      </c>
      <c r="C576" s="113" t="str">
        <f>VLOOKUP($B576,$B$526:$L$551,2,FALSE)</f>
        <v>B2</v>
      </c>
      <c r="D576" s="113" t="str">
        <f>VLOOKUP($B576,$B$526:$L$551,3,FALSE)</f>
        <v>B2</v>
      </c>
      <c r="E576" s="113" t="str">
        <f>VLOOKUP($B576,$B$526:$L$551,4,FALSE)</f>
        <v>B2</v>
      </c>
      <c r="F576" s="113" t="str">
        <f>VLOOKUP($B576,$B$526:$L$551,5,FALSE)</f>
        <v>B2</v>
      </c>
      <c r="G576" s="113" t="str">
        <f>VLOOKUP($B576,$B$526:$L$551,6,FALSE)</f>
        <v>A</v>
      </c>
      <c r="H576" s="113" t="str">
        <f>VLOOKUP($B576,$B$526:$L$551,7,FALSE)</f>
        <v>A</v>
      </c>
      <c r="I576" s="113" t="str">
        <f>VLOOKUP($B576,$B$526:$L$551,8,FALSE)</f>
        <v>A</v>
      </c>
      <c r="J576" s="113" t="str">
        <f>VLOOKUP($B576,$B$526:$L$551,9,FALSE)</f>
        <v>A</v>
      </c>
      <c r="K576" s="113" t="str">
        <f>VLOOKUP($B576,$B$526:$L$551,10,FALSE)</f>
        <v>A</v>
      </c>
      <c r="L576" s="113" t="str">
        <f>VLOOKUP($B576,$B$526:$L$551,11,FALSE)</f>
        <v>A</v>
      </c>
      <c r="M576" s="113" t="s">
        <v>67</v>
      </c>
      <c r="N576" s="113" t="s">
        <v>13</v>
      </c>
      <c r="O576" s="139">
        <f>_xlfn.XLOOKUP($B576,'For 2024 CPA Report'!$D$9:$D$38,'For 2024 CPA Report'!$F$9:$F$38,"",0)</f>
        <v>3</v>
      </c>
      <c r="P576" s="139">
        <f>_xlfn.XLOOKUP($B576,'For 2024 CPA Report'!$D$9:$D$38,'For 2024 CPA Report'!$H$9:$H$38,"",0)</f>
        <v>3</v>
      </c>
      <c r="Q576" s="139">
        <f>_xlfn.XLOOKUP($B576,'For 2024 CPA Report'!$D$9:$D$38,'For 2024 CPA Report'!$J$9:$J$38,"",0)</f>
        <v>3</v>
      </c>
      <c r="R576" s="139">
        <f>_xlfn.XLOOKUP($B576,'For 2024 CPA Report'!$D$9:$D$38,'For 2024 CPA Report'!$L$9:$L$38,"",0)</f>
        <v>3</v>
      </c>
      <c r="S576" s="139">
        <f>_xlfn.XLOOKUP($B576,'For 2024 CPA Report'!$D$9:$D$38,'For 2024 CPA Report'!$N$9:$N$38,"",0)</f>
        <v>3.5</v>
      </c>
      <c r="T576" s="139">
        <f>_xlfn.XLOOKUP($B576,'For 2024 CPA Report'!$D$9:$D$38,'For 2024 CPA Report'!$P$9:$P$38,"",0)</f>
        <v>1.5</v>
      </c>
      <c r="U576" s="139">
        <f>_xlfn.XLOOKUP($B576,'For 2024 CPA Report'!$D$9:$D$38,'For 2024 CPA Report'!$R$9:$R$38,"",0)</f>
        <v>2</v>
      </c>
      <c r="V576" s="139">
        <f>_xlfn.XLOOKUP($B576,'For 2024 CPA Report'!$D$9:$D$38,'For 2024 CPA Report'!$T$9:$T$38,"",0)</f>
        <v>2.3333333333333335</v>
      </c>
      <c r="W576" s="139">
        <f>_xlfn.XLOOKUP($B576,'For 2024 CPA Report'!$D$9:$D$38,'For 2024 CPA Report'!$V$9:$V$38,"",0)</f>
        <v>3.5</v>
      </c>
      <c r="X576" s="139">
        <f>_xlfn.XLOOKUP($B576,'For 2024 CPA Report'!$D$9:$D$38,'For 2024 CPA Report'!$X$9:$X$38,"",0)</f>
        <v>3</v>
      </c>
      <c r="Y576" s="139">
        <f>_xlfn.XLOOKUP($B576,'For 2024 CPA Report'!$D$9:$D$38,'For 2024 CPA Report'!$Z$9:$Z$38,"",0)</f>
        <v>3.5</v>
      </c>
      <c r="Z576" s="139">
        <f>_xlfn.XLOOKUP($B576,'For 2024 CPA Report'!$D$9:$D$38,'For 2024 CPA Report'!$AB$9:$AB$38,"",0)</f>
        <v>3.5</v>
      </c>
      <c r="AA576" s="139">
        <f>_xlfn.XLOOKUP($B576,'For 2024 CPA Report'!$D$9:$D$38,'For 2024 CPA Report'!$AD$9:$AD$38,"",0)</f>
        <v>2.5</v>
      </c>
      <c r="AB576" s="139">
        <f>_xlfn.XLOOKUP($B576,'For 2024 CPA Report'!$D$9:$D$38,'For 2024 CPA Report'!$AF$9:$AF$38,"",0)</f>
        <v>3.2</v>
      </c>
      <c r="AC576" s="139">
        <f>_xlfn.XLOOKUP($B576,'For 2024 CPA Report'!$D$9:$D$38,'For 2024 CPA Report'!$AH$9:$AH$38,"",0)</f>
        <v>2</v>
      </c>
      <c r="AD576" s="139">
        <f>_xlfn.XLOOKUP($B576,'For 2024 CPA Report'!$D$9:$D$38,'For 2024 CPA Report'!$AJ$9:$AJ$38,"",0)</f>
        <v>3.5</v>
      </c>
      <c r="AE576" s="139">
        <f>_xlfn.XLOOKUP($B576,'For 2024 CPA Report'!$D$9:$D$38,'For 2024 CPA Report'!$AL$9:$AL$38,"",0)</f>
        <v>3</v>
      </c>
      <c r="AF576" s="139">
        <f>_xlfn.XLOOKUP($B576,'For 2024 CPA Report'!$D$9:$D$38,'For 2024 CPA Report'!$AN$9:$AN$38,"",0)</f>
        <v>2.5</v>
      </c>
      <c r="AG576" s="139">
        <f>_xlfn.XLOOKUP($B576,'For 2024 CPA Report'!$D$9:$D$38,'For 2024 CPA Report'!$AP$9:$AP$38,"",0)</f>
        <v>2.5</v>
      </c>
      <c r="AH576" s="139">
        <f>_xlfn.XLOOKUP($B576,'For 2024 CPA Report'!$D$9:$D$38,'For 2024 CPA Report'!$AR$9:$AR$38,"",0)</f>
        <v>2.7</v>
      </c>
      <c r="AI576" s="139">
        <f>_xlfn.XLOOKUP($B576,'For 2024 CPA Report'!$D$9:$D$38,'For 2024 CPA Report'!$AT$9:$AT$38,"",0)</f>
        <v>4.5</v>
      </c>
      <c r="AJ576" s="139">
        <f>_xlfn.XLOOKUP($B576,'For 2024 CPA Report'!$D$9:$D$38,'For 2024 CPA Report'!$AV$9:$AV$38,"",0)</f>
        <v>2.8083333333333336</v>
      </c>
      <c r="AK576" s="139">
        <f>_xlfn.XLOOKUP($B576,'For 2024 CPA Report'!$D$9:$D$38,'For 2024 CPA Report'!$AX$9:$AX$38,"",0)</f>
        <v>8.8130399214835364</v>
      </c>
      <c r="AL576" s="139">
        <f>AJ576-(_xlfn.XLOOKUP($B576,$B$526:$B$558,$AJ$526:$AJ$558,"",0))</f>
        <v>4.9999999999999822E-2</v>
      </c>
    </row>
    <row r="577" spans="1:38" x14ac:dyDescent="0.3">
      <c r="A577" s="117">
        <v>2024</v>
      </c>
      <c r="B577" s="112" t="s">
        <v>84</v>
      </c>
      <c r="C577" s="113" t="str">
        <f>VLOOKUP($B577,$B$526:$L$551,2,FALSE)</f>
        <v>A</v>
      </c>
      <c r="D577" s="113" t="str">
        <f>VLOOKUP($B577,$B$526:$L$551,3,FALSE)</f>
        <v>A</v>
      </c>
      <c r="E577" s="113" t="str">
        <f>VLOOKUP($B577,$B$526:$L$551,4,FALSE)</f>
        <v>A</v>
      </c>
      <c r="F577" s="113" t="str">
        <f>VLOOKUP($B577,$B$526:$L$551,5,FALSE)</f>
        <v>A</v>
      </c>
      <c r="G577" s="113" t="str">
        <f>VLOOKUP($B577,$B$526:$L$551,6,FALSE)</f>
        <v>A</v>
      </c>
      <c r="H577" s="113" t="str">
        <f>VLOOKUP($B577,$B$526:$L$551,7,FALSE)</f>
        <v>A</v>
      </c>
      <c r="I577" s="113" t="str">
        <f>VLOOKUP($B577,$B$526:$L$551,8,FALSE)</f>
        <v>A</v>
      </c>
      <c r="J577" s="113" t="str">
        <f>VLOOKUP($B577,$B$526:$L$551,9,FALSE)</f>
        <v>A</v>
      </c>
      <c r="K577" s="113" t="str">
        <f>VLOOKUP($B577,$B$526:$L$551,10,FALSE)</f>
        <v>A</v>
      </c>
      <c r="L577" s="113" t="str">
        <f>VLOOKUP($B577,$B$526:$L$551,11,FALSE)</f>
        <v>A</v>
      </c>
      <c r="M577" s="113" t="s">
        <v>67</v>
      </c>
      <c r="N577" s="113" t="s">
        <v>14</v>
      </c>
      <c r="O577" s="139">
        <f>_xlfn.XLOOKUP($B577,'For 2024 CPA Report'!$D$9:$D$38,'For 2024 CPA Report'!$F$9:$F$38,"",0)</f>
        <v>4.5</v>
      </c>
      <c r="P577" s="139">
        <f>_xlfn.XLOOKUP($B577,'For 2024 CPA Report'!$D$9:$D$38,'For 2024 CPA Report'!$H$9:$H$38,"",0)</f>
        <v>3.5</v>
      </c>
      <c r="Q577" s="139">
        <f>_xlfn.XLOOKUP($B577,'For 2024 CPA Report'!$D$9:$D$38,'For 2024 CPA Report'!$J$9:$J$38,"",0)</f>
        <v>4.5</v>
      </c>
      <c r="R577" s="139">
        <f>_xlfn.XLOOKUP($B577,'For 2024 CPA Report'!$D$9:$D$38,'For 2024 CPA Report'!$L$9:$L$38,"",0)</f>
        <v>4.166666666666667</v>
      </c>
      <c r="S577" s="139">
        <f>_xlfn.XLOOKUP($B577,'For 2024 CPA Report'!$D$9:$D$38,'For 2024 CPA Report'!$N$9:$N$38,"",0)</f>
        <v>4.5</v>
      </c>
      <c r="T577" s="139">
        <f>_xlfn.XLOOKUP($B577,'For 2024 CPA Report'!$D$9:$D$38,'For 2024 CPA Report'!$P$9:$P$38,"",0)</f>
        <v>4</v>
      </c>
      <c r="U577" s="139">
        <f>_xlfn.XLOOKUP($B577,'For 2024 CPA Report'!$D$9:$D$38,'For 2024 CPA Report'!$R$9:$R$38,"",0)</f>
        <v>4</v>
      </c>
      <c r="V577" s="139">
        <f>_xlfn.XLOOKUP($B577,'For 2024 CPA Report'!$D$9:$D$38,'For 2024 CPA Report'!$T$9:$T$38,"",0)</f>
        <v>4.166666666666667</v>
      </c>
      <c r="W577" s="139">
        <f>_xlfn.XLOOKUP($B577,'For 2024 CPA Report'!$D$9:$D$38,'For 2024 CPA Report'!$V$9:$V$38,"",0)</f>
        <v>4</v>
      </c>
      <c r="X577" s="139">
        <f>_xlfn.XLOOKUP($B577,'For 2024 CPA Report'!$D$9:$D$38,'For 2024 CPA Report'!$X$9:$X$38,"",0)</f>
        <v>4</v>
      </c>
      <c r="Y577" s="139">
        <f>_xlfn.XLOOKUP($B577,'For 2024 CPA Report'!$D$9:$D$38,'For 2024 CPA Report'!$Z$9:$Z$38,"",0)</f>
        <v>4.5</v>
      </c>
      <c r="Z577" s="139">
        <f>_xlfn.XLOOKUP($B577,'For 2024 CPA Report'!$D$9:$D$38,'For 2024 CPA Report'!$AB$9:$AB$38,"",0)</f>
        <v>4</v>
      </c>
      <c r="AA577" s="139">
        <f>_xlfn.XLOOKUP($B577,'For 2024 CPA Report'!$D$9:$D$38,'For 2024 CPA Report'!$AD$9:$AD$38,"",0)</f>
        <v>4</v>
      </c>
      <c r="AB577" s="139">
        <f>_xlfn.XLOOKUP($B577,'For 2024 CPA Report'!$D$9:$D$38,'For 2024 CPA Report'!$AF$9:$AF$38,"",0)</f>
        <v>4.0999999999999996</v>
      </c>
      <c r="AC577" s="139">
        <f>_xlfn.XLOOKUP($B577,'For 2024 CPA Report'!$D$9:$D$38,'For 2024 CPA Report'!$AH$9:$AH$38,"",0)</f>
        <v>4</v>
      </c>
      <c r="AD577" s="139">
        <f>_xlfn.XLOOKUP($B577,'For 2024 CPA Report'!$D$9:$D$38,'For 2024 CPA Report'!$AJ$9:$AJ$38,"",0)</f>
        <v>4</v>
      </c>
      <c r="AE577" s="139">
        <f>_xlfn.XLOOKUP($B577,'For 2024 CPA Report'!$D$9:$D$38,'For 2024 CPA Report'!$AL$9:$AL$38,"",0)</f>
        <v>4.5</v>
      </c>
      <c r="AF577" s="139">
        <f>_xlfn.XLOOKUP($B577,'For 2024 CPA Report'!$D$9:$D$38,'For 2024 CPA Report'!$AN$9:$AN$38,"",0)</f>
        <v>3.5</v>
      </c>
      <c r="AG577" s="139">
        <f>_xlfn.XLOOKUP($B577,'For 2024 CPA Report'!$D$9:$D$38,'For 2024 CPA Report'!$AP$9:$AP$38,"",0)</f>
        <v>3.5</v>
      </c>
      <c r="AH577" s="139">
        <f>_xlfn.XLOOKUP($B577,'For 2024 CPA Report'!$D$9:$D$38,'For 2024 CPA Report'!$AR$9:$AR$38,"",0)</f>
        <v>3.9</v>
      </c>
      <c r="AI577" s="139">
        <f>_xlfn.XLOOKUP($B577,'For 2024 CPA Report'!$D$9:$D$38,'For 2024 CPA Report'!$AT$9:$AT$38,"",0)</f>
        <v>3.5</v>
      </c>
      <c r="AJ577" s="139">
        <f>_xlfn.XLOOKUP($B577,'For 2024 CPA Report'!$D$9:$D$38,'For 2024 CPA Report'!$AV$9:$AV$38,"",0)</f>
        <v>4.0833333333333339</v>
      </c>
      <c r="AK577" s="139">
        <f>_xlfn.XLOOKUP($B577,'For 2024 CPA Report'!$D$9:$D$38,'For 2024 CPA Report'!$AX$9:$AX$38,"",0)</f>
        <v>15.364252858491396</v>
      </c>
      <c r="AL577" s="139">
        <f>AJ577-(_xlfn.XLOOKUP($B577,$B$526:$B$558,$AJ$526:$AJ$558,"",0))</f>
        <v>-8.3333333333328596E-3</v>
      </c>
    </row>
    <row r="578" spans="1:38" x14ac:dyDescent="0.3">
      <c r="A578" s="117">
        <v>2024</v>
      </c>
      <c r="B578" s="112" t="s">
        <v>114</v>
      </c>
      <c r="C578" s="113" t="str">
        <f>VLOOKUP($B578,$B$526:$L$551,2,FALSE)</f>
        <v>not applicable</v>
      </c>
      <c r="D578" s="113" t="str">
        <f>VLOOKUP($B578,$B$526:$L$551,3,FALSE)</f>
        <v>not applicable</v>
      </c>
      <c r="E578" s="113" t="str">
        <f>VLOOKUP($B578,$B$526:$L$551,4,FALSE)</f>
        <v>not applicable</v>
      </c>
      <c r="F578" s="113" t="str">
        <f>VLOOKUP($B578,$B$526:$L$551,5,FALSE)</f>
        <v>not applicable</v>
      </c>
      <c r="G578" s="113" t="str">
        <f>VLOOKUP($B578,$B$526:$L$551,6,FALSE)</f>
        <v>not applicable</v>
      </c>
      <c r="H578" s="113" t="str">
        <f>VLOOKUP($B578,$B$526:$L$551,7,FALSE)</f>
        <v>not applicable</v>
      </c>
      <c r="I578" s="113" t="str">
        <f>VLOOKUP($B578,$B$526:$L$551,8,FALSE)</f>
        <v>not applicable</v>
      </c>
      <c r="J578" s="113" t="str">
        <f>VLOOKUP($B578,$B$526:$L$551,9,FALSE)</f>
        <v>not applicable</v>
      </c>
      <c r="K578" s="113" t="str">
        <f>VLOOKUP($B578,$B$526:$L$551,10,FALSE)</f>
        <v>not applicable</v>
      </c>
      <c r="L578" s="113" t="str">
        <f>VLOOKUP($B578,$B$526:$L$551,11,FALSE)</f>
        <v>B</v>
      </c>
      <c r="M578" s="113" t="s">
        <v>60</v>
      </c>
      <c r="N578" s="113" t="s">
        <v>13</v>
      </c>
      <c r="O578" s="139">
        <f>_xlfn.XLOOKUP($B578,'For 2024 CPA Report'!$D$9:$D$38,'For 2024 CPA Report'!$F$9:$F$38,"",0)</f>
        <v>3</v>
      </c>
      <c r="P578" s="139">
        <f>_xlfn.XLOOKUP($B578,'For 2024 CPA Report'!$D$9:$D$38,'For 2024 CPA Report'!$H$9:$H$38,"",0)</f>
        <v>2.5</v>
      </c>
      <c r="Q578" s="139">
        <f>_xlfn.XLOOKUP($B578,'For 2024 CPA Report'!$D$9:$D$38,'For 2024 CPA Report'!$J$9:$J$38,"",0)</f>
        <v>3</v>
      </c>
      <c r="R578" s="139">
        <f>_xlfn.XLOOKUP($B578,'For 2024 CPA Report'!$D$9:$D$38,'For 2024 CPA Report'!$L$9:$L$38,"",0)</f>
        <v>2.8333333333333335</v>
      </c>
      <c r="S578" s="139">
        <f>_xlfn.XLOOKUP($B578,'For 2024 CPA Report'!$D$9:$D$38,'For 2024 CPA Report'!$N$9:$N$38,"",0)</f>
        <v>3.5</v>
      </c>
      <c r="T578" s="139">
        <f>_xlfn.XLOOKUP($B578,'For 2024 CPA Report'!$D$9:$D$38,'For 2024 CPA Report'!$P$9:$P$38,"",0)</f>
        <v>3</v>
      </c>
      <c r="U578" s="139">
        <f>_xlfn.XLOOKUP($B578,'For 2024 CPA Report'!$D$9:$D$38,'For 2024 CPA Report'!$R$9:$R$38,"",0)</f>
        <v>3</v>
      </c>
      <c r="V578" s="139">
        <f>_xlfn.XLOOKUP($B578,'For 2024 CPA Report'!$D$9:$D$38,'For 2024 CPA Report'!$T$9:$T$38,"",0)</f>
        <v>3.1666666666666665</v>
      </c>
      <c r="W578" s="139">
        <f>_xlfn.XLOOKUP($B578,'For 2024 CPA Report'!$D$9:$D$38,'For 2024 CPA Report'!$V$9:$V$38,"",0)</f>
        <v>2.5</v>
      </c>
      <c r="X578" s="139">
        <f>_xlfn.XLOOKUP($B578,'For 2024 CPA Report'!$D$9:$D$38,'For 2024 CPA Report'!$X$9:$X$38,"",0)</f>
        <v>3</v>
      </c>
      <c r="Y578" s="139">
        <f>_xlfn.XLOOKUP($B578,'For 2024 CPA Report'!$D$9:$D$38,'For 2024 CPA Report'!$Z$9:$Z$38,"",0)</f>
        <v>3.5</v>
      </c>
      <c r="Z578" s="139">
        <f>_xlfn.XLOOKUP($B578,'For 2024 CPA Report'!$D$9:$D$38,'For 2024 CPA Report'!$AB$9:$AB$38,"",0)</f>
        <v>3.5</v>
      </c>
      <c r="AA578" s="139">
        <f>_xlfn.XLOOKUP($B578,'For 2024 CPA Report'!$D$9:$D$38,'For 2024 CPA Report'!$AD$9:$AD$38,"",0)</f>
        <v>2.5</v>
      </c>
      <c r="AB578" s="139">
        <f>_xlfn.XLOOKUP($B578,'For 2024 CPA Report'!$D$9:$D$38,'For 2024 CPA Report'!$AF$9:$AF$38,"",0)</f>
        <v>3</v>
      </c>
      <c r="AC578" s="139">
        <f>_xlfn.XLOOKUP($B578,'For 2024 CPA Report'!$D$9:$D$38,'For 2024 CPA Report'!$AH$9:$AH$38,"",0)</f>
        <v>3.5</v>
      </c>
      <c r="AD578" s="139">
        <f>_xlfn.XLOOKUP($B578,'For 2024 CPA Report'!$D$9:$D$38,'For 2024 CPA Report'!$AJ$9:$AJ$38,"",0)</f>
        <v>3</v>
      </c>
      <c r="AE578" s="139">
        <f>_xlfn.XLOOKUP($B578,'For 2024 CPA Report'!$D$9:$D$38,'For 2024 CPA Report'!$AL$9:$AL$38,"",0)</f>
        <v>3</v>
      </c>
      <c r="AF578" s="139">
        <f>_xlfn.XLOOKUP($B578,'For 2024 CPA Report'!$D$9:$D$38,'For 2024 CPA Report'!$AN$9:$AN$38,"",0)</f>
        <v>2</v>
      </c>
      <c r="AG578" s="139">
        <f>_xlfn.XLOOKUP($B578,'For 2024 CPA Report'!$D$9:$D$38,'For 2024 CPA Report'!$AP$9:$AP$38,"",0)</f>
        <v>2.5</v>
      </c>
      <c r="AH578" s="139">
        <f>_xlfn.XLOOKUP($B578,'For 2024 CPA Report'!$D$9:$D$38,'For 2024 CPA Report'!$AR$9:$AR$38,"",0)</f>
        <v>2.8</v>
      </c>
      <c r="AI578" s="139">
        <f>_xlfn.XLOOKUP($B578,'For 2024 CPA Report'!$D$9:$D$38,'For 2024 CPA Report'!$AT$9:$AT$38,"",0)</f>
        <v>3.5</v>
      </c>
      <c r="AJ578" s="139">
        <f>_xlfn.XLOOKUP($B578,'For 2024 CPA Report'!$D$9:$D$38,'For 2024 CPA Report'!$AV$9:$AV$38,"",0)</f>
        <v>2.95</v>
      </c>
      <c r="AK578" s="139">
        <f>_xlfn.XLOOKUP($B578,'For 2024 CPA Report'!$D$9:$D$38,'For 2024 CPA Report'!$AX$9:$AX$38,"",0)</f>
        <v>8.7975819894209035</v>
      </c>
      <c r="AL578" s="139">
        <f>AJ578-(_xlfn.XLOOKUP($B578,$B$526:$B$558,$AJ$526:$AJ$558,"",0))</f>
        <v>0.26666666666666661</v>
      </c>
    </row>
    <row r="579" spans="1:38" x14ac:dyDescent="0.3">
      <c r="A579" s="117">
        <v>2024</v>
      </c>
      <c r="B579" s="112" t="s">
        <v>85</v>
      </c>
      <c r="C579" s="113" t="str">
        <f>VLOOKUP($B579,$B$526:$L$551,2,FALSE)</f>
        <v>B1</v>
      </c>
      <c r="D579" s="113" t="str">
        <f>VLOOKUP($B579,$B$526:$L$551,3,FALSE)</f>
        <v>B1</v>
      </c>
      <c r="E579" s="113" t="str">
        <f>VLOOKUP($B579,$B$526:$L$551,4,FALSE)</f>
        <v>B1</v>
      </c>
      <c r="F579" s="113" t="str">
        <f>VLOOKUP($B579,$B$526:$L$551,5,FALSE)</f>
        <v>B1</v>
      </c>
      <c r="G579" s="113" t="str">
        <f>VLOOKUP($B579,$B$526:$L$551,6,FALSE)</f>
        <v>B</v>
      </c>
      <c r="H579" s="113" t="str">
        <f>VLOOKUP($B579,$B$526:$L$551,7,FALSE)</f>
        <v>B</v>
      </c>
      <c r="I579" s="113" t="str">
        <f>VLOOKUP($B579,$B$526:$L$551,8,FALSE)</f>
        <v>B</v>
      </c>
      <c r="J579" s="113" t="str">
        <f>VLOOKUP($B579,$B$526:$L$551,9,FALSE)</f>
        <v>B</v>
      </c>
      <c r="K579" s="113" t="str">
        <f>VLOOKUP($B579,$B$526:$L$551,10,FALSE)</f>
        <v>B</v>
      </c>
      <c r="L579" s="113" t="str">
        <f>VLOOKUP($B579,$B$526:$L$551,11,FALSE)</f>
        <v>B</v>
      </c>
      <c r="M579" s="113" t="s">
        <v>60</v>
      </c>
      <c r="N579" s="113" t="s">
        <v>11</v>
      </c>
      <c r="O579" s="139">
        <f>_xlfn.XLOOKUP($B579,'For 2024 CPA Report'!$D$9:$D$38,'For 2024 CPA Report'!$F$9:$F$38,"",0)</f>
        <v>3.5</v>
      </c>
      <c r="P579" s="139">
        <f>_xlfn.XLOOKUP($B579,'For 2024 CPA Report'!$D$9:$D$38,'For 2024 CPA Report'!$H$9:$H$38,"",0)</f>
        <v>3</v>
      </c>
      <c r="Q579" s="139">
        <f>_xlfn.XLOOKUP($B579,'For 2024 CPA Report'!$D$9:$D$38,'For 2024 CPA Report'!$J$9:$J$38,"",0)</f>
        <v>4</v>
      </c>
      <c r="R579" s="139">
        <f>_xlfn.XLOOKUP($B579,'For 2024 CPA Report'!$D$9:$D$38,'For 2024 CPA Report'!$L$9:$L$38,"",0)</f>
        <v>3.5</v>
      </c>
      <c r="S579" s="139">
        <f>_xlfn.XLOOKUP($B579,'For 2024 CPA Report'!$D$9:$D$38,'For 2024 CPA Report'!$N$9:$N$38,"",0)</f>
        <v>4.5</v>
      </c>
      <c r="T579" s="139">
        <f>_xlfn.XLOOKUP($B579,'For 2024 CPA Report'!$D$9:$D$38,'For 2024 CPA Report'!$P$9:$P$38,"",0)</f>
        <v>4</v>
      </c>
      <c r="U579" s="139">
        <f>_xlfn.XLOOKUP($B579,'For 2024 CPA Report'!$D$9:$D$38,'For 2024 CPA Report'!$R$9:$R$38,"",0)</f>
        <v>4</v>
      </c>
      <c r="V579" s="139">
        <f>_xlfn.XLOOKUP($B579,'For 2024 CPA Report'!$D$9:$D$38,'For 2024 CPA Report'!$T$9:$T$38,"",0)</f>
        <v>4.166666666666667</v>
      </c>
      <c r="W579" s="139">
        <f>_xlfn.XLOOKUP($B579,'For 2024 CPA Report'!$D$9:$D$38,'For 2024 CPA Report'!$V$9:$V$38,"",0)</f>
        <v>3.5</v>
      </c>
      <c r="X579" s="139">
        <f>_xlfn.XLOOKUP($B579,'For 2024 CPA Report'!$D$9:$D$38,'For 2024 CPA Report'!$X$9:$X$38,"",0)</f>
        <v>4.5</v>
      </c>
      <c r="Y579" s="139">
        <f>_xlfn.XLOOKUP($B579,'For 2024 CPA Report'!$D$9:$D$38,'For 2024 CPA Report'!$Z$9:$Z$38,"",0)</f>
        <v>4</v>
      </c>
      <c r="Z579" s="139">
        <f>_xlfn.XLOOKUP($B579,'For 2024 CPA Report'!$D$9:$D$38,'For 2024 CPA Report'!$AB$9:$AB$38,"",0)</f>
        <v>3.5</v>
      </c>
      <c r="AA579" s="139">
        <f>_xlfn.XLOOKUP($B579,'For 2024 CPA Report'!$D$9:$D$38,'For 2024 CPA Report'!$AD$9:$AD$38,"",0)</f>
        <v>4</v>
      </c>
      <c r="AB579" s="139">
        <f>_xlfn.XLOOKUP($B579,'For 2024 CPA Report'!$D$9:$D$38,'For 2024 CPA Report'!$AF$9:$AF$38,"",0)</f>
        <v>3.9</v>
      </c>
      <c r="AC579" s="139">
        <f>_xlfn.XLOOKUP($B579,'For 2024 CPA Report'!$D$9:$D$38,'For 2024 CPA Report'!$AH$9:$AH$38,"",0)</f>
        <v>3.5</v>
      </c>
      <c r="AD579" s="139">
        <f>_xlfn.XLOOKUP($B579,'For 2024 CPA Report'!$D$9:$D$38,'For 2024 CPA Report'!$AJ$9:$AJ$38,"",0)</f>
        <v>4</v>
      </c>
      <c r="AE579" s="139">
        <f>_xlfn.XLOOKUP($B579,'For 2024 CPA Report'!$D$9:$D$38,'For 2024 CPA Report'!$AL$9:$AL$38,"",0)</f>
        <v>3.5</v>
      </c>
      <c r="AF579" s="139">
        <f>_xlfn.XLOOKUP($B579,'For 2024 CPA Report'!$D$9:$D$38,'For 2024 CPA Report'!$AN$9:$AN$38,"",0)</f>
        <v>3.5</v>
      </c>
      <c r="AG579" s="139">
        <f>_xlfn.XLOOKUP($B579,'For 2024 CPA Report'!$D$9:$D$38,'For 2024 CPA Report'!$AP$9:$AP$38,"",0)</f>
        <v>3.5</v>
      </c>
      <c r="AH579" s="139">
        <f>_xlfn.XLOOKUP($B579,'For 2024 CPA Report'!$D$9:$D$38,'For 2024 CPA Report'!$AR$9:$AR$38,"",0)</f>
        <v>3.6</v>
      </c>
      <c r="AI579" s="139">
        <f>_xlfn.XLOOKUP($B579,'For 2024 CPA Report'!$D$9:$D$38,'For 2024 CPA Report'!$AT$9:$AT$38,"",0)</f>
        <v>3.5</v>
      </c>
      <c r="AJ579" s="139">
        <f>_xlfn.XLOOKUP($B579,'For 2024 CPA Report'!$D$9:$D$38,'For 2024 CPA Report'!$AV$9:$AV$38,"",0)</f>
        <v>3.791666666666667</v>
      </c>
      <c r="AK579" s="139">
        <f>_xlfn.XLOOKUP($B579,'For 2024 CPA Report'!$D$9:$D$38,'For 2024 CPA Report'!$AX$9:$AX$38,"",0)</f>
        <v>13.482914788927493</v>
      </c>
      <c r="AL579" s="139">
        <f>AJ579-(_xlfn.XLOOKUP($B579,$B$526:$B$558,$AJ$526:$AJ$558,"",0))</f>
        <v>0</v>
      </c>
    </row>
    <row r="580" spans="1:38" x14ac:dyDescent="0.3">
      <c r="A580" s="117">
        <v>2024</v>
      </c>
      <c r="B580" s="112" t="s">
        <v>86</v>
      </c>
      <c r="C580" s="113" t="str">
        <f>VLOOKUP($B580,$B$526:$L$551,2,FALSE)</f>
        <v>—</v>
      </c>
      <c r="D580" s="113" t="str">
        <f>VLOOKUP($B580,$B$526:$L$551,3,FALSE)</f>
        <v>B2</v>
      </c>
      <c r="E580" s="113" t="str">
        <f>VLOOKUP($B580,$B$526:$L$551,4,FALSE)</f>
        <v>B2</v>
      </c>
      <c r="F580" s="113" t="str">
        <f>VLOOKUP($B580,$B$526:$L$551,5,FALSE)</f>
        <v>B2</v>
      </c>
      <c r="G580" s="113" t="str">
        <f>VLOOKUP($B580,$B$526:$L$551,6,FALSE)</f>
        <v>B</v>
      </c>
      <c r="H580" s="113" t="str">
        <f>VLOOKUP($B580,$B$526:$L$551,7,FALSE)</f>
        <v>B</v>
      </c>
      <c r="I580" s="113" t="str">
        <f>VLOOKUP($B580,$B$526:$L$551,8,FALSE)</f>
        <v>B</v>
      </c>
      <c r="J580" s="113" t="str">
        <f>VLOOKUP($B580,$B$526:$L$551,9,FALSE)</f>
        <v>B</v>
      </c>
      <c r="K580" s="113" t="str">
        <f>VLOOKUP($B580,$B$526:$L$551,10,FALSE)</f>
        <v>B</v>
      </c>
      <c r="L580" s="113" t="str">
        <f>VLOOKUP($B580,$B$526:$L$551,11,FALSE)</f>
        <v>B</v>
      </c>
      <c r="M580" s="113" t="s">
        <v>60</v>
      </c>
      <c r="N580" s="113" t="s">
        <v>13</v>
      </c>
      <c r="O580" s="139">
        <f>_xlfn.XLOOKUP($B580,'For 2024 CPA Report'!$D$9:$D$38,'For 2024 CPA Report'!$F$9:$F$38,"",0)</f>
        <v>3</v>
      </c>
      <c r="P580" s="139">
        <f>_xlfn.XLOOKUP($B580,'For 2024 CPA Report'!$D$9:$D$38,'For 2024 CPA Report'!$H$9:$H$38,"",0)</f>
        <v>3</v>
      </c>
      <c r="Q580" s="139">
        <f>_xlfn.XLOOKUP($B580,'For 2024 CPA Report'!$D$9:$D$38,'For 2024 CPA Report'!$J$9:$J$38,"",0)</f>
        <v>3</v>
      </c>
      <c r="R580" s="139">
        <f>_xlfn.XLOOKUP($B580,'For 2024 CPA Report'!$D$9:$D$38,'For 2024 CPA Report'!$L$9:$L$38,"",0)</f>
        <v>3</v>
      </c>
      <c r="S580" s="139">
        <f>_xlfn.XLOOKUP($B580,'For 2024 CPA Report'!$D$9:$D$38,'For 2024 CPA Report'!$N$9:$N$38,"",0)</f>
        <v>4</v>
      </c>
      <c r="T580" s="139">
        <f>_xlfn.XLOOKUP($B580,'For 2024 CPA Report'!$D$9:$D$38,'For 2024 CPA Report'!$P$9:$P$38,"",0)</f>
        <v>3.5</v>
      </c>
      <c r="U580" s="139">
        <f>_xlfn.XLOOKUP($B580,'For 2024 CPA Report'!$D$9:$D$38,'For 2024 CPA Report'!$R$9:$R$38,"",0)</f>
        <v>2.5</v>
      </c>
      <c r="V580" s="139">
        <f>_xlfn.XLOOKUP($B580,'For 2024 CPA Report'!$D$9:$D$38,'For 2024 CPA Report'!$T$9:$T$38,"",0)</f>
        <v>3.3333333333333335</v>
      </c>
      <c r="W580" s="139">
        <f>_xlfn.XLOOKUP($B580,'For 2024 CPA Report'!$D$9:$D$38,'For 2024 CPA Report'!$V$9:$V$38,"",0)</f>
        <v>3</v>
      </c>
      <c r="X580" s="139">
        <f>_xlfn.XLOOKUP($B580,'For 2024 CPA Report'!$D$9:$D$38,'For 2024 CPA Report'!$X$9:$X$38,"",0)</f>
        <v>3</v>
      </c>
      <c r="Y580" s="139">
        <f>_xlfn.XLOOKUP($B580,'For 2024 CPA Report'!$D$9:$D$38,'For 2024 CPA Report'!$Z$9:$Z$38,"",0)</f>
        <v>4.5</v>
      </c>
      <c r="Z580" s="139">
        <f>_xlfn.XLOOKUP($B580,'For 2024 CPA Report'!$D$9:$D$38,'For 2024 CPA Report'!$AB$9:$AB$38,"",0)</f>
        <v>3.5</v>
      </c>
      <c r="AA580" s="139">
        <f>_xlfn.XLOOKUP($B580,'For 2024 CPA Report'!$D$9:$D$38,'For 2024 CPA Report'!$AD$9:$AD$38,"",0)</f>
        <v>4</v>
      </c>
      <c r="AB580" s="139">
        <f>_xlfn.XLOOKUP($B580,'For 2024 CPA Report'!$D$9:$D$38,'For 2024 CPA Report'!$AF$9:$AF$38,"",0)</f>
        <v>3.6</v>
      </c>
      <c r="AC580" s="139">
        <f>_xlfn.XLOOKUP($B580,'For 2024 CPA Report'!$D$9:$D$38,'For 2024 CPA Report'!$AH$9:$AH$38,"",0)</f>
        <v>4</v>
      </c>
      <c r="AD580" s="139">
        <f>_xlfn.XLOOKUP($B580,'For 2024 CPA Report'!$D$9:$D$38,'For 2024 CPA Report'!$AJ$9:$AJ$38,"",0)</f>
        <v>3</v>
      </c>
      <c r="AE580" s="139">
        <f>_xlfn.XLOOKUP($B580,'For 2024 CPA Report'!$D$9:$D$38,'For 2024 CPA Report'!$AL$9:$AL$38,"",0)</f>
        <v>4</v>
      </c>
      <c r="AF580" s="139">
        <f>_xlfn.XLOOKUP($B580,'For 2024 CPA Report'!$D$9:$D$38,'For 2024 CPA Report'!$AN$9:$AN$38,"",0)</f>
        <v>2.5</v>
      </c>
      <c r="AG580" s="139">
        <f>_xlfn.XLOOKUP($B580,'For 2024 CPA Report'!$D$9:$D$38,'For 2024 CPA Report'!$AP$9:$AP$38,"",0)</f>
        <v>3</v>
      </c>
      <c r="AH580" s="139">
        <f>_xlfn.XLOOKUP($B580,'For 2024 CPA Report'!$D$9:$D$38,'For 2024 CPA Report'!$AR$9:$AR$38,"",0)</f>
        <v>3.3</v>
      </c>
      <c r="AI580" s="139">
        <f>_xlfn.XLOOKUP($B580,'For 2024 CPA Report'!$D$9:$D$38,'For 2024 CPA Report'!$AT$9:$AT$38,"",0)</f>
        <v>4.5</v>
      </c>
      <c r="AJ580" s="139">
        <f>_xlfn.XLOOKUP($B580,'For 2024 CPA Report'!$D$9:$D$38,'For 2024 CPA Report'!$AV$9:$AV$38,"",0)</f>
        <v>3.3083333333333336</v>
      </c>
      <c r="AK580" s="139">
        <f>_xlfn.XLOOKUP($B580,'For 2024 CPA Report'!$D$9:$D$38,'For 2024 CPA Report'!$AX$9:$AX$38,"",0)</f>
        <v>11.980069078563677</v>
      </c>
      <c r="AL580" s="139">
        <f>AJ580-(_xlfn.XLOOKUP($B580,$B$526:$B$558,$AJ$526:$AJ$558,"",0))</f>
        <v>0.13333333333333375</v>
      </c>
    </row>
    <row r="581" spans="1:38" x14ac:dyDescent="0.3">
      <c r="A581" s="117">
        <v>2024</v>
      </c>
      <c r="B581" s="112" t="s">
        <v>87</v>
      </c>
      <c r="C581" s="113" t="str">
        <f>VLOOKUP($B581,$B$526:$L$551,2,FALSE)</f>
        <v>B2</v>
      </c>
      <c r="D581" s="113" t="str">
        <f>VLOOKUP($B581,$B$526:$L$551,3,FALSE)</f>
        <v>B2</v>
      </c>
      <c r="E581" s="113" t="str">
        <f>VLOOKUP($B581,$B$526:$L$551,4,FALSE)</f>
        <v>B2</v>
      </c>
      <c r="F581" s="113" t="str">
        <f>VLOOKUP($B581,$B$526:$L$551,5,FALSE)</f>
        <v>B2</v>
      </c>
      <c r="G581" s="113" t="str">
        <f>VLOOKUP($B581,$B$526:$L$551,6,FALSE)</f>
        <v>B</v>
      </c>
      <c r="H581" s="113" t="str">
        <f>VLOOKUP($B581,$B$526:$L$551,7,FALSE)</f>
        <v>B</v>
      </c>
      <c r="I581" s="113" t="str">
        <f>VLOOKUP($B581,$B$526:$L$551,8,FALSE)</f>
        <v>B</v>
      </c>
      <c r="J581" s="113" t="str">
        <f>VLOOKUP($B581,$B$526:$L$551,9,FALSE)</f>
        <v>B</v>
      </c>
      <c r="K581" s="113" t="str">
        <f>VLOOKUP($B581,$B$526:$L$551,10,FALSE)</f>
        <v>B</v>
      </c>
      <c r="L581" s="113" t="str">
        <f>VLOOKUP($B581,$B$526:$L$551,11,FALSE)</f>
        <v>B</v>
      </c>
      <c r="M581" s="113" t="s">
        <v>60</v>
      </c>
      <c r="N581" s="113" t="s">
        <v>13</v>
      </c>
      <c r="O581" s="139">
        <f>_xlfn.XLOOKUP($B581,'For 2024 CPA Report'!$D$9:$D$38,'For 2024 CPA Report'!$F$9:$F$38,"",0)</f>
        <v>3</v>
      </c>
      <c r="P581" s="139">
        <f>_xlfn.XLOOKUP($B581,'For 2024 CPA Report'!$D$9:$D$38,'For 2024 CPA Report'!$H$9:$H$38,"",0)</f>
        <v>2.5</v>
      </c>
      <c r="Q581" s="139">
        <f>_xlfn.XLOOKUP($B581,'For 2024 CPA Report'!$D$9:$D$38,'For 2024 CPA Report'!$J$9:$J$38,"",0)</f>
        <v>3</v>
      </c>
      <c r="R581" s="139">
        <f>_xlfn.XLOOKUP($B581,'For 2024 CPA Report'!$D$9:$D$38,'For 2024 CPA Report'!$L$9:$L$38,"",0)</f>
        <v>2.8333333333333335</v>
      </c>
      <c r="S581" s="139">
        <f>_xlfn.XLOOKUP($B581,'For 2024 CPA Report'!$D$9:$D$38,'For 2024 CPA Report'!$N$9:$N$38,"",0)</f>
        <v>4</v>
      </c>
      <c r="T581" s="139">
        <f>_xlfn.XLOOKUP($B581,'For 2024 CPA Report'!$D$9:$D$38,'For 2024 CPA Report'!$P$9:$P$38,"",0)</f>
        <v>4</v>
      </c>
      <c r="U581" s="139">
        <f>_xlfn.XLOOKUP($B581,'For 2024 CPA Report'!$D$9:$D$38,'For 2024 CPA Report'!$R$9:$R$38,"",0)</f>
        <v>2.5</v>
      </c>
      <c r="V581" s="139">
        <f>_xlfn.XLOOKUP($B581,'For 2024 CPA Report'!$D$9:$D$38,'For 2024 CPA Report'!$T$9:$T$38,"",0)</f>
        <v>3.5</v>
      </c>
      <c r="W581" s="139">
        <f>_xlfn.XLOOKUP($B581,'For 2024 CPA Report'!$D$9:$D$38,'For 2024 CPA Report'!$V$9:$V$38,"",0)</f>
        <v>2.5</v>
      </c>
      <c r="X581" s="139">
        <f>_xlfn.XLOOKUP($B581,'For 2024 CPA Report'!$D$9:$D$38,'For 2024 CPA Report'!$X$9:$X$38,"",0)</f>
        <v>3</v>
      </c>
      <c r="Y581" s="139">
        <f>_xlfn.XLOOKUP($B581,'For 2024 CPA Report'!$D$9:$D$38,'For 2024 CPA Report'!$Z$9:$Z$38,"",0)</f>
        <v>3</v>
      </c>
      <c r="Z581" s="139">
        <f>_xlfn.XLOOKUP($B581,'For 2024 CPA Report'!$D$9:$D$38,'For 2024 CPA Report'!$AB$9:$AB$38,"",0)</f>
        <v>2.5</v>
      </c>
      <c r="AA581" s="139">
        <f>_xlfn.XLOOKUP($B581,'For 2024 CPA Report'!$D$9:$D$38,'For 2024 CPA Report'!$AD$9:$AD$38,"",0)</f>
        <v>2.5</v>
      </c>
      <c r="AB581" s="139">
        <f>_xlfn.XLOOKUP($B581,'For 2024 CPA Report'!$D$9:$D$38,'For 2024 CPA Report'!$AF$9:$AF$38,"",0)</f>
        <v>2.7</v>
      </c>
      <c r="AC581" s="139">
        <f>_xlfn.XLOOKUP($B581,'For 2024 CPA Report'!$D$9:$D$38,'For 2024 CPA Report'!$AH$9:$AH$38,"",0)</f>
        <v>2</v>
      </c>
      <c r="AD581" s="139">
        <f>_xlfn.XLOOKUP($B581,'For 2024 CPA Report'!$D$9:$D$38,'For 2024 CPA Report'!$AJ$9:$AJ$38,"",0)</f>
        <v>3</v>
      </c>
      <c r="AE581" s="139">
        <f>_xlfn.XLOOKUP($B581,'For 2024 CPA Report'!$D$9:$D$38,'For 2024 CPA Report'!$AL$9:$AL$38,"",0)</f>
        <v>3.5</v>
      </c>
      <c r="AF581" s="139">
        <f>_xlfn.XLOOKUP($B581,'For 2024 CPA Report'!$D$9:$D$38,'For 2024 CPA Report'!$AN$9:$AN$38,"",0)</f>
        <v>2</v>
      </c>
      <c r="AG581" s="139">
        <f>_xlfn.XLOOKUP($B581,'For 2024 CPA Report'!$D$9:$D$38,'For 2024 CPA Report'!$AP$9:$AP$38,"",0)</f>
        <v>2</v>
      </c>
      <c r="AH581" s="139">
        <f>_xlfn.XLOOKUP($B581,'For 2024 CPA Report'!$D$9:$D$38,'For 2024 CPA Report'!$AR$9:$AR$38,"",0)</f>
        <v>2.5</v>
      </c>
      <c r="AI581" s="139">
        <f>_xlfn.XLOOKUP($B581,'For 2024 CPA Report'!$D$9:$D$38,'For 2024 CPA Report'!$AT$9:$AT$38,"",0)</f>
        <v>3.5</v>
      </c>
      <c r="AJ581" s="139">
        <f>_xlfn.XLOOKUP($B581,'For 2024 CPA Report'!$D$9:$D$38,'For 2024 CPA Report'!$AV$9:$AV$38,"",0)</f>
        <v>2.8833333333333333</v>
      </c>
      <c r="AK581" s="139">
        <f>_xlfn.XLOOKUP($B581,'For 2024 CPA Report'!$D$9:$D$38,'For 2024 CPA Report'!$AX$9:$AX$38,"",0)</f>
        <v>7.8753373966059357</v>
      </c>
      <c r="AL581" s="139">
        <f>AJ581-(_xlfn.XLOOKUP($B581,$B$526:$B$558,$AJ$526:$AJ$558,"",0))</f>
        <v>8.3333333333333481E-2</v>
      </c>
    </row>
    <row r="582" spans="1:38" x14ac:dyDescent="0.3">
      <c r="A582" s="117">
        <v>2024</v>
      </c>
      <c r="B582" s="112" t="s">
        <v>88</v>
      </c>
      <c r="C582" s="113" t="str">
        <f>VLOOKUP($B582,$B$526:$L$551,2,FALSE)</f>
        <v>A</v>
      </c>
      <c r="D582" s="113" t="str">
        <f>VLOOKUP($B582,$B$526:$L$551,3,FALSE)</f>
        <v>A</v>
      </c>
      <c r="E582" s="113" t="str">
        <f>VLOOKUP($B582,$B$526:$L$551,4,FALSE)</f>
        <v>A</v>
      </c>
      <c r="F582" s="113" t="str">
        <f>VLOOKUP($B582,$B$526:$L$551,5,FALSE)</f>
        <v>A</v>
      </c>
      <c r="G582" s="113" t="str">
        <f>VLOOKUP($B582,$B$526:$L$551,6,FALSE)</f>
        <v>A</v>
      </c>
      <c r="H582" s="113" t="str">
        <f>VLOOKUP($B582,$B$526:$L$551,7,FALSE)</f>
        <v>A</v>
      </c>
      <c r="I582" s="113" t="str">
        <f>VLOOKUP($B582,$B$526:$L$551,8,FALSE)</f>
        <v>A</v>
      </c>
      <c r="J582" s="113" t="str">
        <f>VLOOKUP($B582,$B$526:$L$551,9,FALSE)</f>
        <v>A</v>
      </c>
      <c r="K582" s="113" t="str">
        <f>VLOOKUP($B582,$B$526:$L$551,10,FALSE)</f>
        <v>A</v>
      </c>
      <c r="L582" s="113" t="str">
        <f>VLOOKUP($B582,$B$526:$L$551,11,FALSE)</f>
        <v>A</v>
      </c>
      <c r="M582" s="113" t="s">
        <v>67</v>
      </c>
      <c r="N582" s="113" t="s">
        <v>13</v>
      </c>
      <c r="O582" s="139">
        <f>_xlfn.XLOOKUP($B582,'For 2024 CPA Report'!$D$9:$D$38,'For 2024 CPA Report'!$F$9:$F$38,"",0)</f>
        <v>3.5</v>
      </c>
      <c r="P582" s="139">
        <f>_xlfn.XLOOKUP($B582,'For 2024 CPA Report'!$D$9:$D$38,'For 2024 CPA Report'!$H$9:$H$38,"",0)</f>
        <v>4.5</v>
      </c>
      <c r="Q582" s="139">
        <f>_xlfn.XLOOKUP($B582,'For 2024 CPA Report'!$D$9:$D$38,'For 2024 CPA Report'!$J$9:$J$38,"",0)</f>
        <v>3.5</v>
      </c>
      <c r="R582" s="139">
        <f>_xlfn.XLOOKUP($B582,'For 2024 CPA Report'!$D$9:$D$38,'For 2024 CPA Report'!$L$9:$L$38,"",0)</f>
        <v>3.8333333333333335</v>
      </c>
      <c r="S582" s="139">
        <f>_xlfn.XLOOKUP($B582,'For 2024 CPA Report'!$D$9:$D$38,'For 2024 CPA Report'!$N$9:$N$38,"",0)</f>
        <v>4.5</v>
      </c>
      <c r="T582" s="139">
        <f>_xlfn.XLOOKUP($B582,'For 2024 CPA Report'!$D$9:$D$38,'For 2024 CPA Report'!$P$9:$P$38,"",0)</f>
        <v>4</v>
      </c>
      <c r="U582" s="139">
        <f>_xlfn.XLOOKUP($B582,'For 2024 CPA Report'!$D$9:$D$38,'For 2024 CPA Report'!$R$9:$R$38,"",0)</f>
        <v>3.5</v>
      </c>
      <c r="V582" s="139">
        <f>_xlfn.XLOOKUP($B582,'For 2024 CPA Report'!$D$9:$D$38,'For 2024 CPA Report'!$T$9:$T$38,"",0)</f>
        <v>4</v>
      </c>
      <c r="W582" s="139">
        <f>_xlfn.XLOOKUP($B582,'For 2024 CPA Report'!$D$9:$D$38,'For 2024 CPA Report'!$V$9:$V$38,"",0)</f>
        <v>3.5</v>
      </c>
      <c r="X582" s="139">
        <f>_xlfn.XLOOKUP($B582,'For 2024 CPA Report'!$D$9:$D$38,'For 2024 CPA Report'!$X$9:$X$38,"",0)</f>
        <v>4.5</v>
      </c>
      <c r="Y582" s="139">
        <f>_xlfn.XLOOKUP($B582,'For 2024 CPA Report'!$D$9:$D$38,'For 2024 CPA Report'!$Z$9:$Z$38,"",0)</f>
        <v>4</v>
      </c>
      <c r="Z582" s="139">
        <f>_xlfn.XLOOKUP($B582,'For 2024 CPA Report'!$D$9:$D$38,'For 2024 CPA Report'!$AB$9:$AB$38,"",0)</f>
        <v>3.5</v>
      </c>
      <c r="AA582" s="139">
        <f>_xlfn.XLOOKUP($B582,'For 2024 CPA Report'!$D$9:$D$38,'For 2024 CPA Report'!$AD$9:$AD$38,"",0)</f>
        <v>4</v>
      </c>
      <c r="AB582" s="139">
        <f>_xlfn.XLOOKUP($B582,'For 2024 CPA Report'!$D$9:$D$38,'For 2024 CPA Report'!$AF$9:$AF$38,"",0)</f>
        <v>3.9</v>
      </c>
      <c r="AC582" s="139">
        <f>_xlfn.XLOOKUP($B582,'For 2024 CPA Report'!$D$9:$D$38,'For 2024 CPA Report'!$AH$9:$AH$38,"",0)</f>
        <v>3.5</v>
      </c>
      <c r="AD582" s="139">
        <f>_xlfn.XLOOKUP($B582,'For 2024 CPA Report'!$D$9:$D$38,'For 2024 CPA Report'!$AJ$9:$AJ$38,"",0)</f>
        <v>3.5</v>
      </c>
      <c r="AE582" s="139">
        <f>_xlfn.XLOOKUP($B582,'For 2024 CPA Report'!$D$9:$D$38,'For 2024 CPA Report'!$AL$9:$AL$38,"",0)</f>
        <v>4</v>
      </c>
      <c r="AF582" s="139">
        <f>_xlfn.XLOOKUP($B582,'For 2024 CPA Report'!$D$9:$D$38,'For 2024 CPA Report'!$AN$9:$AN$38,"",0)</f>
        <v>4</v>
      </c>
      <c r="AG582" s="139">
        <f>_xlfn.XLOOKUP($B582,'For 2024 CPA Report'!$D$9:$D$38,'For 2024 CPA Report'!$AP$9:$AP$38,"",0)</f>
        <v>3.5</v>
      </c>
      <c r="AH582" s="139">
        <f>_xlfn.XLOOKUP($B582,'For 2024 CPA Report'!$D$9:$D$38,'For 2024 CPA Report'!$AR$9:$AR$38,"",0)</f>
        <v>3.7</v>
      </c>
      <c r="AI582" s="139">
        <f>_xlfn.XLOOKUP($B582,'For 2024 CPA Report'!$D$9:$D$38,'For 2024 CPA Report'!$AT$9:$AT$38,"",0)</f>
        <v>3.5</v>
      </c>
      <c r="AJ582" s="139">
        <f>_xlfn.XLOOKUP($B582,'For 2024 CPA Report'!$D$9:$D$38,'For 2024 CPA Report'!$AV$9:$AV$38,"",0)</f>
        <v>3.8583333333333334</v>
      </c>
      <c r="AK582" s="139">
        <f>_xlfn.XLOOKUP($B582,'For 2024 CPA Report'!$D$9:$D$38,'For 2024 CPA Report'!$AX$9:$AX$38,"",0)</f>
        <v>13.996912420313832</v>
      </c>
      <c r="AL582" s="139">
        <f>AJ582-(_xlfn.XLOOKUP($B582,$B$526:$B$558,$AJ$526:$AJ$558,"",0))</f>
        <v>8.3333333333333037E-3</v>
      </c>
    </row>
    <row r="583" spans="1:38" x14ac:dyDescent="0.3">
      <c r="A583" s="117">
        <v>2024</v>
      </c>
      <c r="B583" s="112" t="s">
        <v>89</v>
      </c>
      <c r="C583" s="113" t="str">
        <f>VLOOKUP($B583,$B$526:$L$551,2,FALSE)</f>
        <v>A</v>
      </c>
      <c r="D583" s="113" t="str">
        <f>VLOOKUP($B583,$B$526:$L$551,3,FALSE)</f>
        <v>A</v>
      </c>
      <c r="E583" s="113" t="str">
        <f>VLOOKUP($B583,$B$526:$L$551,4,FALSE)</f>
        <v>A</v>
      </c>
      <c r="F583" s="113" t="str">
        <f>VLOOKUP($B583,$B$526:$L$551,5,FALSE)</f>
        <v>A</v>
      </c>
      <c r="G583" s="113" t="str">
        <f>VLOOKUP($B583,$B$526:$L$551,6,FALSE)</f>
        <v>A</v>
      </c>
      <c r="H583" s="113" t="str">
        <f>VLOOKUP($B583,$B$526:$L$551,7,FALSE)</f>
        <v>A</v>
      </c>
      <c r="I583" s="113" t="str">
        <f>VLOOKUP($B583,$B$526:$L$551,8,FALSE)</f>
        <v>A</v>
      </c>
      <c r="J583" s="113" t="str">
        <f>VLOOKUP($B583,$B$526:$L$551,9,FALSE)</f>
        <v>A</v>
      </c>
      <c r="K583" s="113" t="str">
        <f>VLOOKUP($B583,$B$526:$L$551,10,FALSE)</f>
        <v>A</v>
      </c>
      <c r="L583" s="113" t="str">
        <f>VLOOKUP($B583,$B$526:$L$551,11,FALSE)</f>
        <v>A</v>
      </c>
      <c r="M583" s="113" t="s">
        <v>67</v>
      </c>
      <c r="N583" s="113" t="s">
        <v>13</v>
      </c>
      <c r="O583" s="139">
        <f>_xlfn.XLOOKUP($B583,'For 2024 CPA Report'!$D$9:$D$38,'For 2024 CPA Report'!$F$9:$F$38,"",0)</f>
        <v>4</v>
      </c>
      <c r="P583" s="139">
        <f>_xlfn.XLOOKUP($B583,'For 2024 CPA Report'!$D$9:$D$38,'For 2024 CPA Report'!$H$9:$H$38,"",0)</f>
        <v>3</v>
      </c>
      <c r="Q583" s="139">
        <f>_xlfn.XLOOKUP($B583,'For 2024 CPA Report'!$D$9:$D$38,'For 2024 CPA Report'!$J$9:$J$38,"",0)</f>
        <v>3.5</v>
      </c>
      <c r="R583" s="139">
        <f>_xlfn.XLOOKUP($B583,'For 2024 CPA Report'!$D$9:$D$38,'For 2024 CPA Report'!$L$9:$L$38,"",0)</f>
        <v>3.5</v>
      </c>
      <c r="S583" s="139">
        <f>_xlfn.XLOOKUP($B583,'For 2024 CPA Report'!$D$9:$D$38,'For 2024 CPA Report'!$N$9:$N$38,"",0)</f>
        <v>3.5</v>
      </c>
      <c r="T583" s="139">
        <f>_xlfn.XLOOKUP($B583,'For 2024 CPA Report'!$D$9:$D$38,'For 2024 CPA Report'!$P$9:$P$38,"",0)</f>
        <v>4</v>
      </c>
      <c r="U583" s="139">
        <f>_xlfn.XLOOKUP($B583,'For 2024 CPA Report'!$D$9:$D$38,'For 2024 CPA Report'!$R$9:$R$38,"",0)</f>
        <v>3</v>
      </c>
      <c r="V583" s="139">
        <f>_xlfn.XLOOKUP($B583,'For 2024 CPA Report'!$D$9:$D$38,'For 2024 CPA Report'!$T$9:$T$38,"",0)</f>
        <v>3.5</v>
      </c>
      <c r="W583" s="139">
        <f>_xlfn.XLOOKUP($B583,'For 2024 CPA Report'!$D$9:$D$38,'For 2024 CPA Report'!$V$9:$V$38,"",0)</f>
        <v>3</v>
      </c>
      <c r="X583" s="139">
        <f>_xlfn.XLOOKUP($B583,'For 2024 CPA Report'!$D$9:$D$38,'For 2024 CPA Report'!$X$9:$X$38,"",0)</f>
        <v>3</v>
      </c>
      <c r="Y583" s="139">
        <f>_xlfn.XLOOKUP($B583,'For 2024 CPA Report'!$D$9:$D$38,'For 2024 CPA Report'!$Z$9:$Z$38,"",0)</f>
        <v>3.5</v>
      </c>
      <c r="Z583" s="139">
        <f>_xlfn.XLOOKUP($B583,'For 2024 CPA Report'!$D$9:$D$38,'For 2024 CPA Report'!$AB$9:$AB$38,"",0)</f>
        <v>3</v>
      </c>
      <c r="AA583" s="139">
        <f>_xlfn.XLOOKUP($B583,'For 2024 CPA Report'!$D$9:$D$38,'For 2024 CPA Report'!$AD$9:$AD$38,"",0)</f>
        <v>3</v>
      </c>
      <c r="AB583" s="139">
        <f>_xlfn.XLOOKUP($B583,'For 2024 CPA Report'!$D$9:$D$38,'For 2024 CPA Report'!$AF$9:$AF$38,"",0)</f>
        <v>3.1</v>
      </c>
      <c r="AC583" s="139">
        <f>_xlfn.XLOOKUP($B583,'For 2024 CPA Report'!$D$9:$D$38,'For 2024 CPA Report'!$AH$9:$AH$38,"",0)</f>
        <v>3</v>
      </c>
      <c r="AD583" s="139">
        <f>_xlfn.XLOOKUP($B583,'For 2024 CPA Report'!$D$9:$D$38,'For 2024 CPA Report'!$AJ$9:$AJ$38,"",0)</f>
        <v>2.5</v>
      </c>
      <c r="AE583" s="139">
        <f>_xlfn.XLOOKUP($B583,'For 2024 CPA Report'!$D$9:$D$38,'For 2024 CPA Report'!$AL$9:$AL$38,"",0)</f>
        <v>3.5</v>
      </c>
      <c r="AF583" s="139">
        <f>_xlfn.XLOOKUP($B583,'For 2024 CPA Report'!$D$9:$D$38,'For 2024 CPA Report'!$AN$9:$AN$38,"",0)</f>
        <v>2.5</v>
      </c>
      <c r="AG583" s="139">
        <f>_xlfn.XLOOKUP($B583,'For 2024 CPA Report'!$D$9:$D$38,'For 2024 CPA Report'!$AP$9:$AP$38,"",0)</f>
        <v>3</v>
      </c>
      <c r="AH583" s="139">
        <f>_xlfn.XLOOKUP($B583,'For 2024 CPA Report'!$D$9:$D$38,'For 2024 CPA Report'!$AR$9:$AR$38,"",0)</f>
        <v>2.9</v>
      </c>
      <c r="AI583" s="139">
        <f>_xlfn.XLOOKUP($B583,'For 2024 CPA Report'!$D$9:$D$38,'For 2024 CPA Report'!$AT$9:$AT$38,"",0)</f>
        <v>3.5</v>
      </c>
      <c r="AJ583" s="139">
        <f>_xlfn.XLOOKUP($B583,'For 2024 CPA Report'!$D$9:$D$38,'For 2024 CPA Report'!$AV$9:$AV$38,"",0)</f>
        <v>3.25</v>
      </c>
      <c r="AK583" s="139">
        <f>_xlfn.XLOOKUP($B583,'For 2024 CPA Report'!$D$9:$D$38,'For 2024 CPA Report'!$AX$9:$AX$38,"",0)</f>
        <v>9.8777605606559398</v>
      </c>
      <c r="AL583" s="139">
        <f>AJ583-(_xlfn.XLOOKUP($B583,$B$526:$B$558,$AJ$526:$AJ$558,"",0))</f>
        <v>7.4999999999999734E-2</v>
      </c>
    </row>
    <row r="584" spans="1:38" x14ac:dyDescent="0.3">
      <c r="A584" s="117">
        <v>2024</v>
      </c>
      <c r="B584" s="112" t="s">
        <v>90</v>
      </c>
      <c r="C584" s="113" t="s">
        <v>59</v>
      </c>
      <c r="D584" s="113" t="s">
        <v>59</v>
      </c>
      <c r="E584" s="113" t="s">
        <v>59</v>
      </c>
      <c r="F584" s="113" t="s">
        <v>60</v>
      </c>
      <c r="G584" s="113" t="s">
        <v>60</v>
      </c>
      <c r="H584" s="113" t="s">
        <v>60</v>
      </c>
      <c r="I584" s="113" t="s">
        <v>60</v>
      </c>
      <c r="J584" s="113" t="s">
        <v>60</v>
      </c>
      <c r="K584" s="113" t="s">
        <v>61</v>
      </c>
      <c r="L584" s="113" t="s">
        <v>61</v>
      </c>
      <c r="M584" s="113" t="s">
        <v>60</v>
      </c>
      <c r="N584" s="113" t="s">
        <v>14</v>
      </c>
      <c r="O584" s="139">
        <f>_xlfn.XLOOKUP($B584,'For 2024 CPA Report'!$D$9:$D$38,'For 2024 CPA Report'!$F$9:$F$38,"",0)</f>
        <v>4.5</v>
      </c>
      <c r="P584" s="139">
        <f>_xlfn.XLOOKUP($B584,'For 2024 CPA Report'!$D$9:$D$38,'For 2024 CPA Report'!$H$9:$H$38,"",0)</f>
        <v>4</v>
      </c>
      <c r="Q584" s="139">
        <f>_xlfn.XLOOKUP($B584,'For 2024 CPA Report'!$D$9:$D$38,'For 2024 CPA Report'!$J$9:$J$38,"",0)</f>
        <v>2</v>
      </c>
      <c r="R584" s="139">
        <f>_xlfn.XLOOKUP($B584,'For 2024 CPA Report'!$D$9:$D$38,'For 2024 CPA Report'!$L$9:$L$38,"",0)</f>
        <v>3.5</v>
      </c>
      <c r="S584" s="139">
        <f>_xlfn.XLOOKUP($B584,'For 2024 CPA Report'!$D$9:$D$38,'For 2024 CPA Report'!$N$9:$N$38,"",0)</f>
        <v>4.5</v>
      </c>
      <c r="T584" s="139">
        <f>_xlfn.XLOOKUP($B584,'For 2024 CPA Report'!$D$9:$D$38,'For 2024 CPA Report'!$P$9:$P$38,"",0)</f>
        <v>3.5</v>
      </c>
      <c r="U584" s="139">
        <f>_xlfn.XLOOKUP($B584,'For 2024 CPA Report'!$D$9:$D$38,'For 2024 CPA Report'!$R$9:$R$38,"",0)</f>
        <v>3.5</v>
      </c>
      <c r="V584" s="139">
        <f>_xlfn.XLOOKUP($B584,'For 2024 CPA Report'!$D$9:$D$38,'For 2024 CPA Report'!$T$9:$T$38,"",0)</f>
        <v>3.8333333333333335</v>
      </c>
      <c r="W584" s="139">
        <f>_xlfn.XLOOKUP($B584,'For 2024 CPA Report'!$D$9:$D$38,'For 2024 CPA Report'!$V$9:$V$38,"",0)</f>
        <v>4</v>
      </c>
      <c r="X584" s="139">
        <f>_xlfn.XLOOKUP($B584,'For 2024 CPA Report'!$D$9:$D$38,'For 2024 CPA Report'!$X$9:$X$38,"",0)</f>
        <v>4.5</v>
      </c>
      <c r="Y584" s="139">
        <f>_xlfn.XLOOKUP($B584,'For 2024 CPA Report'!$D$9:$D$38,'For 2024 CPA Report'!$Z$9:$Z$38,"",0)</f>
        <v>5</v>
      </c>
      <c r="Z584" s="139">
        <f>_xlfn.XLOOKUP($B584,'For 2024 CPA Report'!$D$9:$D$38,'For 2024 CPA Report'!$AB$9:$AB$38,"",0)</f>
        <v>4</v>
      </c>
      <c r="AA584" s="139">
        <f>_xlfn.XLOOKUP($B584,'For 2024 CPA Report'!$D$9:$D$38,'For 2024 CPA Report'!$AD$9:$AD$38,"",0)</f>
        <v>5</v>
      </c>
      <c r="AB584" s="139">
        <f>_xlfn.XLOOKUP($B584,'For 2024 CPA Report'!$D$9:$D$38,'For 2024 CPA Report'!$AF$9:$AF$38,"",0)</f>
        <v>4.5</v>
      </c>
      <c r="AC584" s="139">
        <f>_xlfn.XLOOKUP($B584,'For 2024 CPA Report'!$D$9:$D$38,'For 2024 CPA Report'!$AH$9:$AH$38,"",0)</f>
        <v>3</v>
      </c>
      <c r="AD584" s="139">
        <f>_xlfn.XLOOKUP($B584,'For 2024 CPA Report'!$D$9:$D$38,'For 2024 CPA Report'!$AJ$9:$AJ$38,"",0)</f>
        <v>4.5</v>
      </c>
      <c r="AE584" s="139">
        <f>_xlfn.XLOOKUP($B584,'For 2024 CPA Report'!$D$9:$D$38,'For 2024 CPA Report'!$AL$9:$AL$38,"",0)</f>
        <v>4</v>
      </c>
      <c r="AF584" s="139">
        <f>_xlfn.XLOOKUP($B584,'For 2024 CPA Report'!$D$9:$D$38,'For 2024 CPA Report'!$AN$9:$AN$38,"",0)</f>
        <v>3.5</v>
      </c>
      <c r="AG584" s="139">
        <f>_xlfn.XLOOKUP($B584,'For 2024 CPA Report'!$D$9:$D$38,'For 2024 CPA Report'!$AP$9:$AP$38,"",0)</f>
        <v>3</v>
      </c>
      <c r="AH584" s="139">
        <f>_xlfn.XLOOKUP($B584,'For 2024 CPA Report'!$D$9:$D$38,'For 2024 CPA Report'!$AR$9:$AR$38,"",0)</f>
        <v>3.6</v>
      </c>
      <c r="AI584" s="139">
        <f>_xlfn.XLOOKUP($B584,'For 2024 CPA Report'!$D$9:$D$38,'For 2024 CPA Report'!$AT$9:$AT$38,"",0)</f>
        <v>3.5</v>
      </c>
      <c r="AJ584" s="139">
        <f>_xlfn.XLOOKUP($B584,'For 2024 CPA Report'!$D$9:$D$38,'For 2024 CPA Report'!$AV$9:$AV$38,"",0)</f>
        <v>3.8583333333333334</v>
      </c>
      <c r="AK584" s="139">
        <f>_xlfn.XLOOKUP($B584,'For 2024 CPA Report'!$D$9:$D$38,'For 2024 CPA Report'!$AX$9:$AX$38,"",0)</f>
        <v>13.699761438198449</v>
      </c>
      <c r="AL584" s="158"/>
    </row>
    <row r="585" spans="1:38" x14ac:dyDescent="0.3">
      <c r="A585" s="117">
        <v>2024</v>
      </c>
      <c r="B585" s="112" t="s">
        <v>91</v>
      </c>
      <c r="C585" s="113" t="str">
        <f>VLOOKUP($B585,$B$526:$L$551,2,FALSE)</f>
        <v>A</v>
      </c>
      <c r="D585" s="113" t="str">
        <f>VLOOKUP($B585,$B$526:$L$551,3,FALSE)</f>
        <v>A</v>
      </c>
      <c r="E585" s="113" t="str">
        <f>VLOOKUP($B585,$B$526:$L$551,4,FALSE)</f>
        <v>A</v>
      </c>
      <c r="F585" s="113" t="str">
        <f>VLOOKUP($B585,$B$526:$L$551,5,FALSE)</f>
        <v>A</v>
      </c>
      <c r="G585" s="113" t="str">
        <f>VLOOKUP($B585,$B$526:$L$551,6,FALSE)</f>
        <v>A</v>
      </c>
      <c r="H585" s="113" t="str">
        <f>VLOOKUP($B585,$B$526:$L$551,7,FALSE)</f>
        <v>A</v>
      </c>
      <c r="I585" s="113" t="str">
        <f>VLOOKUP($B585,$B$526:$L$551,8,FALSE)</f>
        <v>A</v>
      </c>
      <c r="J585" s="113" t="str">
        <f>VLOOKUP($B585,$B$526:$L$551,9,FALSE)</f>
        <v>A</v>
      </c>
      <c r="K585" s="113" t="str">
        <f>VLOOKUP($B585,$B$526:$L$551,10,FALSE)</f>
        <v>A</v>
      </c>
      <c r="L585" s="113" t="str">
        <f>VLOOKUP($B585,$B$526:$L$551,11,FALSE)</f>
        <v>A</v>
      </c>
      <c r="M585" s="113" t="s">
        <v>67</v>
      </c>
      <c r="N585" s="113" t="s">
        <v>11</v>
      </c>
      <c r="O585" s="139">
        <f>_xlfn.XLOOKUP($B585,'For 2024 CPA Report'!$D$9:$D$38,'For 2024 CPA Report'!$F$9:$F$38,"",0)</f>
        <v>4</v>
      </c>
      <c r="P585" s="139">
        <f>_xlfn.XLOOKUP($B585,'For 2024 CPA Report'!$D$9:$D$38,'For 2024 CPA Report'!$H$9:$H$38,"",0)</f>
        <v>4</v>
      </c>
      <c r="Q585" s="139">
        <f>_xlfn.XLOOKUP($B585,'For 2024 CPA Report'!$D$9:$D$38,'For 2024 CPA Report'!$J$9:$J$38,"",0)</f>
        <v>3.5</v>
      </c>
      <c r="R585" s="139">
        <f>_xlfn.XLOOKUP($B585,'For 2024 CPA Report'!$D$9:$D$38,'For 2024 CPA Report'!$L$9:$L$38,"",0)</f>
        <v>3.8333333333333335</v>
      </c>
      <c r="S585" s="139">
        <f>_xlfn.XLOOKUP($B585,'For 2024 CPA Report'!$D$9:$D$38,'For 2024 CPA Report'!$N$9:$N$38,"",0)</f>
        <v>4.5</v>
      </c>
      <c r="T585" s="139">
        <f>_xlfn.XLOOKUP($B585,'For 2024 CPA Report'!$D$9:$D$38,'For 2024 CPA Report'!$P$9:$P$38,"",0)</f>
        <v>3.5</v>
      </c>
      <c r="U585" s="139">
        <f>_xlfn.XLOOKUP($B585,'For 2024 CPA Report'!$D$9:$D$38,'For 2024 CPA Report'!$R$9:$R$38,"",0)</f>
        <v>4</v>
      </c>
      <c r="V585" s="139">
        <f>_xlfn.XLOOKUP($B585,'For 2024 CPA Report'!$D$9:$D$38,'For 2024 CPA Report'!$T$9:$T$38,"",0)</f>
        <v>4</v>
      </c>
      <c r="W585" s="139">
        <f>_xlfn.XLOOKUP($B585,'For 2024 CPA Report'!$D$9:$D$38,'For 2024 CPA Report'!$V$9:$V$38,"",0)</f>
        <v>4</v>
      </c>
      <c r="X585" s="139">
        <f>_xlfn.XLOOKUP($B585,'For 2024 CPA Report'!$D$9:$D$38,'For 2024 CPA Report'!$X$9:$X$38,"",0)</f>
        <v>4</v>
      </c>
      <c r="Y585" s="139">
        <f>_xlfn.XLOOKUP($B585,'For 2024 CPA Report'!$D$9:$D$38,'For 2024 CPA Report'!$Z$9:$Z$38,"",0)</f>
        <v>4.5</v>
      </c>
      <c r="Z585" s="139">
        <f>_xlfn.XLOOKUP($B585,'For 2024 CPA Report'!$D$9:$D$38,'For 2024 CPA Report'!$AB$9:$AB$38,"",0)</f>
        <v>4</v>
      </c>
      <c r="AA585" s="139">
        <f>_xlfn.XLOOKUP($B585,'For 2024 CPA Report'!$D$9:$D$38,'For 2024 CPA Report'!$AD$9:$AD$38,"",0)</f>
        <v>3.5</v>
      </c>
      <c r="AB585" s="139">
        <f>_xlfn.XLOOKUP($B585,'For 2024 CPA Report'!$D$9:$D$38,'For 2024 CPA Report'!$AF$9:$AF$38,"",0)</f>
        <v>4</v>
      </c>
      <c r="AC585" s="139">
        <f>_xlfn.XLOOKUP($B585,'For 2024 CPA Report'!$D$9:$D$38,'For 2024 CPA Report'!$AH$9:$AH$38,"",0)</f>
        <v>3.5</v>
      </c>
      <c r="AD585" s="139">
        <f>_xlfn.XLOOKUP($B585,'For 2024 CPA Report'!$D$9:$D$38,'For 2024 CPA Report'!$AJ$9:$AJ$38,"",0)</f>
        <v>4</v>
      </c>
      <c r="AE585" s="139">
        <f>_xlfn.XLOOKUP($B585,'For 2024 CPA Report'!$D$9:$D$38,'For 2024 CPA Report'!$AL$9:$AL$38,"",0)</f>
        <v>4.5</v>
      </c>
      <c r="AF585" s="139">
        <f>_xlfn.XLOOKUP($B585,'For 2024 CPA Report'!$D$9:$D$38,'For 2024 CPA Report'!$AN$9:$AN$38,"",0)</f>
        <v>3.5</v>
      </c>
      <c r="AG585" s="139">
        <f>_xlfn.XLOOKUP($B585,'For 2024 CPA Report'!$D$9:$D$38,'For 2024 CPA Report'!$AP$9:$AP$38,"",0)</f>
        <v>2.5</v>
      </c>
      <c r="AH585" s="139">
        <f>_xlfn.XLOOKUP($B585,'For 2024 CPA Report'!$D$9:$D$38,'For 2024 CPA Report'!$AR$9:$AR$38,"",0)</f>
        <v>3.6</v>
      </c>
      <c r="AI585" s="139">
        <f>_xlfn.XLOOKUP($B585,'For 2024 CPA Report'!$D$9:$D$38,'For 2024 CPA Report'!$AT$9:$AT$38,"",0)</f>
        <v>4.5</v>
      </c>
      <c r="AJ585" s="139">
        <f>_xlfn.XLOOKUP($B585,'For 2024 CPA Report'!$D$9:$D$38,'For 2024 CPA Report'!$AV$9:$AV$38,"",0)</f>
        <v>3.8583333333333334</v>
      </c>
      <c r="AK585" s="139">
        <f>_xlfn.XLOOKUP($B585,'For 2024 CPA Report'!$D$9:$D$38,'For 2024 CPA Report'!$AX$9:$AX$38,"",0)</f>
        <v>14.772579825766178</v>
      </c>
      <c r="AL585" s="139">
        <f>AJ585-(_xlfn.XLOOKUP($B585,$B$526:$B$558,$AJ$526:$AJ$558,"",0))</f>
        <v>6.6666666666666874E-2</v>
      </c>
    </row>
    <row r="586" spans="1:38" x14ac:dyDescent="0.3">
      <c r="A586" s="117">
        <v>2024</v>
      </c>
      <c r="B586" s="112" t="s">
        <v>92</v>
      </c>
      <c r="C586" s="113" t="str">
        <f>VLOOKUP($B586,$B$526:$L$551,2,FALSE)</f>
        <v>A</v>
      </c>
      <c r="D586" s="113" t="str">
        <f>VLOOKUP($B586,$B$526:$L$551,3,FALSE)</f>
        <v>A</v>
      </c>
      <c r="E586" s="113" t="str">
        <f>VLOOKUP($B586,$B$526:$L$551,4,FALSE)</f>
        <v>A</v>
      </c>
      <c r="F586" s="113" t="str">
        <f>VLOOKUP($B586,$B$526:$L$551,5,FALSE)</f>
        <v>A</v>
      </c>
      <c r="G586" s="113" t="str">
        <f>VLOOKUP($B586,$B$526:$L$551,6,FALSE)</f>
        <v>A</v>
      </c>
      <c r="H586" s="113" t="str">
        <f>VLOOKUP($B586,$B$526:$L$551,7,FALSE)</f>
        <v>B</v>
      </c>
      <c r="I586" s="113" t="str">
        <f>VLOOKUP($B586,$B$526:$L$551,8,FALSE)</f>
        <v>B</v>
      </c>
      <c r="J586" s="113" t="str">
        <f>VLOOKUP($B586,$B$526:$L$551,9,FALSE)</f>
        <v>B</v>
      </c>
      <c r="K586" s="113" t="str">
        <f>VLOOKUP($B586,$B$526:$L$551,10,FALSE)</f>
        <v>B</v>
      </c>
      <c r="L586" s="113" t="str">
        <f>VLOOKUP($B586,$B$526:$L$551,11,FALSE)</f>
        <v>B</v>
      </c>
      <c r="M586" s="113" t="s">
        <v>60</v>
      </c>
      <c r="N586" s="113" t="s">
        <v>15</v>
      </c>
      <c r="O586" s="139">
        <f>_xlfn.XLOOKUP($B586,'For 2024 CPA Report'!$D$9:$D$38,'For 2024 CPA Report'!$F$9:$F$38,"",0)</f>
        <v>3.5</v>
      </c>
      <c r="P586" s="139">
        <f>_xlfn.XLOOKUP($B586,'For 2024 CPA Report'!$D$9:$D$38,'For 2024 CPA Report'!$H$9:$H$38,"",0)</f>
        <v>3.5</v>
      </c>
      <c r="Q586" s="139">
        <f>_xlfn.XLOOKUP($B586,'For 2024 CPA Report'!$D$9:$D$38,'For 2024 CPA Report'!$J$9:$J$38,"",0)</f>
        <v>3</v>
      </c>
      <c r="R586" s="139">
        <f>_xlfn.XLOOKUP($B586,'For 2024 CPA Report'!$D$9:$D$38,'For 2024 CPA Report'!$L$9:$L$38,"",0)</f>
        <v>3.3333333333333335</v>
      </c>
      <c r="S586" s="139">
        <f>_xlfn.XLOOKUP($B586,'For 2024 CPA Report'!$D$9:$D$38,'For 2024 CPA Report'!$N$9:$N$38,"",0)</f>
        <v>5</v>
      </c>
      <c r="T586" s="139">
        <f>_xlfn.XLOOKUP($B586,'For 2024 CPA Report'!$D$9:$D$38,'For 2024 CPA Report'!$P$9:$P$38,"",0)</f>
        <v>3</v>
      </c>
      <c r="U586" s="139">
        <f>_xlfn.XLOOKUP($B586,'For 2024 CPA Report'!$D$9:$D$38,'For 2024 CPA Report'!$R$9:$R$38,"",0)</f>
        <v>2.5</v>
      </c>
      <c r="V586" s="139">
        <f>_xlfn.XLOOKUP($B586,'For 2024 CPA Report'!$D$9:$D$38,'For 2024 CPA Report'!$T$9:$T$38,"",0)</f>
        <v>3.5</v>
      </c>
      <c r="W586" s="139">
        <f>_xlfn.XLOOKUP($B586,'For 2024 CPA Report'!$D$9:$D$38,'For 2024 CPA Report'!$V$9:$V$38,"",0)</f>
        <v>3.5</v>
      </c>
      <c r="X586" s="139">
        <f>_xlfn.XLOOKUP($B586,'For 2024 CPA Report'!$D$9:$D$38,'For 2024 CPA Report'!$X$9:$X$38,"",0)</f>
        <v>3</v>
      </c>
      <c r="Y586" s="139">
        <f>_xlfn.XLOOKUP($B586,'For 2024 CPA Report'!$D$9:$D$38,'For 2024 CPA Report'!$Z$9:$Z$38,"",0)</f>
        <v>3</v>
      </c>
      <c r="Z586" s="139">
        <f>_xlfn.XLOOKUP($B586,'For 2024 CPA Report'!$D$9:$D$38,'For 2024 CPA Report'!$AB$9:$AB$38,"",0)</f>
        <v>3.5</v>
      </c>
      <c r="AA586" s="139">
        <f>_xlfn.XLOOKUP($B586,'For 2024 CPA Report'!$D$9:$D$38,'For 2024 CPA Report'!$AD$9:$AD$38,"",0)</f>
        <v>3</v>
      </c>
      <c r="AB586" s="139">
        <f>_xlfn.XLOOKUP($B586,'For 2024 CPA Report'!$D$9:$D$38,'For 2024 CPA Report'!$AF$9:$AF$38,"",0)</f>
        <v>3.2</v>
      </c>
      <c r="AC586" s="139">
        <f>_xlfn.XLOOKUP($B586,'For 2024 CPA Report'!$D$9:$D$38,'For 2024 CPA Report'!$AH$9:$AH$38,"",0)</f>
        <v>2.5</v>
      </c>
      <c r="AD586" s="139">
        <f>_xlfn.XLOOKUP($B586,'For 2024 CPA Report'!$D$9:$D$38,'For 2024 CPA Report'!$AJ$9:$AJ$38,"",0)</f>
        <v>3</v>
      </c>
      <c r="AE586" s="139">
        <f>_xlfn.XLOOKUP($B586,'For 2024 CPA Report'!$D$9:$D$38,'For 2024 CPA Report'!$AL$9:$AL$38,"",0)</f>
        <v>3.5</v>
      </c>
      <c r="AF586" s="139">
        <f>_xlfn.XLOOKUP($B586,'For 2024 CPA Report'!$D$9:$D$38,'For 2024 CPA Report'!$AN$9:$AN$38,"",0)</f>
        <v>3</v>
      </c>
      <c r="AG586" s="139">
        <f>_xlfn.XLOOKUP($B586,'For 2024 CPA Report'!$D$9:$D$38,'For 2024 CPA Report'!$AP$9:$AP$38,"",0)</f>
        <v>3</v>
      </c>
      <c r="AH586" s="139">
        <f>_xlfn.XLOOKUP($B586,'For 2024 CPA Report'!$D$9:$D$38,'For 2024 CPA Report'!$AR$9:$AR$38,"",0)</f>
        <v>3</v>
      </c>
      <c r="AI586" s="139">
        <f>_xlfn.XLOOKUP($B586,'For 2024 CPA Report'!$D$9:$D$38,'For 2024 CPA Report'!$AT$9:$AT$38,"",0)</f>
        <v>3</v>
      </c>
      <c r="AJ586" s="139">
        <f>_xlfn.XLOOKUP($B586,'For 2024 CPA Report'!$D$9:$D$38,'For 2024 CPA Report'!$AV$9:$AV$38,"",0)</f>
        <v>3.2583333333333333</v>
      </c>
      <c r="AK586" s="139">
        <f>_xlfn.XLOOKUP($B586,'For 2024 CPA Report'!$D$9:$D$38,'For 2024 CPA Report'!$AX$9:$AX$38,"",0)</f>
        <v>9.7114576683583209</v>
      </c>
      <c r="AL586" s="139">
        <f>AJ586-(_xlfn.XLOOKUP($B586,$B$526:$B$558,$AJ$526:$AJ$558,"",0))</f>
        <v>1.6666666666666163E-2</v>
      </c>
    </row>
    <row r="587" spans="1:38" x14ac:dyDescent="0.3">
      <c r="A587" s="117">
        <v>2024</v>
      </c>
      <c r="B587" s="112" t="s">
        <v>93</v>
      </c>
      <c r="C587" s="113" t="str">
        <f>VLOOKUP($B587,$B$526:$L$551,2,FALSE)</f>
        <v>B1</v>
      </c>
      <c r="D587" s="113" t="str">
        <f>VLOOKUP($B587,$B$526:$L$551,3,FALSE)</f>
        <v>B1</v>
      </c>
      <c r="E587" s="113" t="str">
        <f>VLOOKUP($B587,$B$526:$L$551,4,FALSE)</f>
        <v>B1</v>
      </c>
      <c r="F587" s="113" t="str">
        <f>VLOOKUP($B587,$B$526:$L$551,5,FALSE)</f>
        <v>B1</v>
      </c>
      <c r="G587" s="113" t="str">
        <f>VLOOKUP($B587,$B$526:$L$551,6,FALSE)</f>
        <v>A</v>
      </c>
      <c r="H587" s="113" t="str">
        <f>VLOOKUP($B587,$B$526:$L$551,7,FALSE)</f>
        <v>A</v>
      </c>
      <c r="I587" s="113" t="str">
        <f>VLOOKUP($B587,$B$526:$L$551,8,FALSE)</f>
        <v>A</v>
      </c>
      <c r="J587" s="113" t="str">
        <f>VLOOKUP($B587,$B$526:$L$551,9,FALSE)</f>
        <v>A</v>
      </c>
      <c r="K587" s="113" t="str">
        <f>VLOOKUP($B587,$B$526:$L$551,10,FALSE)</f>
        <v>A</v>
      </c>
      <c r="L587" s="113" t="str">
        <f>VLOOKUP($B587,$B$526:$L$551,11,FALSE)</f>
        <v>A</v>
      </c>
      <c r="M587" s="113" t="s">
        <v>67</v>
      </c>
      <c r="N587" s="113" t="s">
        <v>13</v>
      </c>
      <c r="O587" s="139">
        <f>_xlfn.XLOOKUP($B587,'For 2024 CPA Report'!$D$9:$D$38,'For 2024 CPA Report'!$F$9:$F$38,"",0)</f>
        <v>4</v>
      </c>
      <c r="P587" s="139">
        <f>_xlfn.XLOOKUP($B587,'For 2024 CPA Report'!$D$9:$D$38,'For 2024 CPA Report'!$H$9:$H$38,"",0)</f>
        <v>3.5</v>
      </c>
      <c r="Q587" s="139">
        <f>_xlfn.XLOOKUP($B587,'For 2024 CPA Report'!$D$9:$D$38,'For 2024 CPA Report'!$J$9:$J$38,"",0)</f>
        <v>3</v>
      </c>
      <c r="R587" s="139">
        <f>_xlfn.XLOOKUP($B587,'For 2024 CPA Report'!$D$9:$D$38,'For 2024 CPA Report'!$L$9:$L$38,"",0)</f>
        <v>3.5</v>
      </c>
      <c r="S587" s="139">
        <f>_xlfn.XLOOKUP($B587,'For 2024 CPA Report'!$D$9:$D$38,'For 2024 CPA Report'!$N$9:$N$38,"",0)</f>
        <v>5</v>
      </c>
      <c r="T587" s="139">
        <f>_xlfn.XLOOKUP($B587,'For 2024 CPA Report'!$D$9:$D$38,'For 2024 CPA Report'!$P$9:$P$38,"",0)</f>
        <v>3.5</v>
      </c>
      <c r="U587" s="139">
        <f>_xlfn.XLOOKUP($B587,'For 2024 CPA Report'!$D$9:$D$38,'For 2024 CPA Report'!$R$9:$R$38,"",0)</f>
        <v>3.5</v>
      </c>
      <c r="V587" s="139">
        <f>_xlfn.XLOOKUP($B587,'For 2024 CPA Report'!$D$9:$D$38,'For 2024 CPA Report'!$T$9:$T$38,"",0)</f>
        <v>4</v>
      </c>
      <c r="W587" s="139">
        <f>_xlfn.XLOOKUP($B587,'For 2024 CPA Report'!$D$9:$D$38,'For 2024 CPA Report'!$V$9:$V$38,"",0)</f>
        <v>2.5</v>
      </c>
      <c r="X587" s="139">
        <f>_xlfn.XLOOKUP($B587,'For 2024 CPA Report'!$D$9:$D$38,'For 2024 CPA Report'!$X$9:$X$38,"",0)</f>
        <v>4.5</v>
      </c>
      <c r="Y587" s="139">
        <f>_xlfn.XLOOKUP($B587,'For 2024 CPA Report'!$D$9:$D$38,'For 2024 CPA Report'!$Z$9:$Z$38,"",0)</f>
        <v>4</v>
      </c>
      <c r="Z587" s="139">
        <f>_xlfn.XLOOKUP($B587,'For 2024 CPA Report'!$D$9:$D$38,'For 2024 CPA Report'!$AB$9:$AB$38,"",0)</f>
        <v>4</v>
      </c>
      <c r="AA587" s="139">
        <f>_xlfn.XLOOKUP($B587,'For 2024 CPA Report'!$D$9:$D$38,'For 2024 CPA Report'!$AD$9:$AD$38,"",0)</f>
        <v>4</v>
      </c>
      <c r="AB587" s="139">
        <f>_xlfn.XLOOKUP($B587,'For 2024 CPA Report'!$D$9:$D$38,'For 2024 CPA Report'!$AF$9:$AF$38,"",0)</f>
        <v>3.8</v>
      </c>
      <c r="AC587" s="139">
        <f>_xlfn.XLOOKUP($B587,'For 2024 CPA Report'!$D$9:$D$38,'For 2024 CPA Report'!$AH$9:$AH$38,"",0)</f>
        <v>4</v>
      </c>
      <c r="AD587" s="139">
        <f>_xlfn.XLOOKUP($B587,'For 2024 CPA Report'!$D$9:$D$38,'For 2024 CPA Report'!$AJ$9:$AJ$38,"",0)</f>
        <v>3.5</v>
      </c>
      <c r="AE587" s="139">
        <f>_xlfn.XLOOKUP($B587,'For 2024 CPA Report'!$D$9:$D$38,'For 2024 CPA Report'!$AL$9:$AL$38,"",0)</f>
        <v>4.5</v>
      </c>
      <c r="AF587" s="139">
        <f>_xlfn.XLOOKUP($B587,'For 2024 CPA Report'!$D$9:$D$38,'For 2024 CPA Report'!$AN$9:$AN$38,"",0)</f>
        <v>3</v>
      </c>
      <c r="AG587" s="139">
        <f>_xlfn.XLOOKUP($B587,'For 2024 CPA Report'!$D$9:$D$38,'For 2024 CPA Report'!$AP$9:$AP$38,"",0)</f>
        <v>3.5</v>
      </c>
      <c r="AH587" s="139">
        <f>_xlfn.XLOOKUP($B587,'For 2024 CPA Report'!$D$9:$D$38,'For 2024 CPA Report'!$AR$9:$AR$38,"",0)</f>
        <v>3.7</v>
      </c>
      <c r="AI587" s="139">
        <f>_xlfn.XLOOKUP($B587,'For 2024 CPA Report'!$D$9:$D$38,'For 2024 CPA Report'!$AT$9:$AT$38,"",0)</f>
        <v>4.5</v>
      </c>
      <c r="AJ587" s="139">
        <f>_xlfn.XLOOKUP($B587,'For 2024 CPA Report'!$D$9:$D$38,'For 2024 CPA Report'!$AV$9:$AV$38,"",0)</f>
        <v>3.75</v>
      </c>
      <c r="AK587" s="139">
        <f>_xlfn.XLOOKUP($B587,'For 2024 CPA Report'!$D$9:$D$38,'For 2024 CPA Report'!$AX$9:$AX$38,"",0)</f>
        <v>14.7006152201261</v>
      </c>
      <c r="AL587" s="139">
        <f>AJ587-(_xlfn.XLOOKUP($B587,$B$526:$B$558,$AJ$526:$AJ$558,"",0))</f>
        <v>7.5000000000000178E-2</v>
      </c>
    </row>
    <row r="588" spans="1:38" x14ac:dyDescent="0.3">
      <c r="A588" s="117">
        <v>2024</v>
      </c>
      <c r="B588" s="112" t="s">
        <v>94</v>
      </c>
      <c r="C588" s="113" t="str">
        <f>VLOOKUP($B588,$B$526:$L$551,2,FALSE)</f>
        <v>A</v>
      </c>
      <c r="D588" s="113" t="str">
        <f>VLOOKUP($B588,$B$526:$L$551,3,FALSE)</f>
        <v>A</v>
      </c>
      <c r="E588" s="113" t="str">
        <f>VLOOKUP($B588,$B$526:$L$551,4,FALSE)</f>
        <v>A</v>
      </c>
      <c r="F588" s="113" t="str">
        <f>VLOOKUP($B588,$B$526:$L$551,5,FALSE)</f>
        <v>A</v>
      </c>
      <c r="G588" s="113" t="str">
        <f>VLOOKUP($B588,$B$526:$L$551,6,FALSE)</f>
        <v>A</v>
      </c>
      <c r="H588" s="113" t="str">
        <f>VLOOKUP($B588,$B$526:$L$551,7,FALSE)</f>
        <v>A</v>
      </c>
      <c r="I588" s="113" t="str">
        <f>VLOOKUP($B588,$B$526:$L$551,8,FALSE)</f>
        <v>A</v>
      </c>
      <c r="J588" s="113" t="str">
        <f>VLOOKUP($B588,$B$526:$L$551,9,FALSE)</f>
        <v>A</v>
      </c>
      <c r="K588" s="113" t="str">
        <f>VLOOKUP($B588,$B$526:$L$551,10,FALSE)</f>
        <v>A</v>
      </c>
      <c r="L588" s="113" t="str">
        <f>VLOOKUP($B588,$B$526:$L$551,11,FALSE)</f>
        <v>A</v>
      </c>
      <c r="M588" s="113" t="s">
        <v>67</v>
      </c>
      <c r="N588" s="113" t="s">
        <v>13</v>
      </c>
      <c r="O588" s="139">
        <f>_xlfn.XLOOKUP($B588,'For 2024 CPA Report'!$D$9:$D$38,'For 2024 CPA Report'!$F$9:$F$38,"",0)</f>
        <v>3</v>
      </c>
      <c r="P588" s="139">
        <f>_xlfn.XLOOKUP($B588,'For 2024 CPA Report'!$D$9:$D$38,'For 2024 CPA Report'!$H$9:$H$38,"",0)</f>
        <v>3</v>
      </c>
      <c r="Q588" s="139">
        <f>_xlfn.XLOOKUP($B588,'For 2024 CPA Report'!$D$9:$D$38,'For 2024 CPA Report'!$J$9:$J$38,"",0)</f>
        <v>3</v>
      </c>
      <c r="R588" s="139">
        <f>_xlfn.XLOOKUP($B588,'For 2024 CPA Report'!$D$9:$D$38,'For 2024 CPA Report'!$L$9:$L$38,"",0)</f>
        <v>3</v>
      </c>
      <c r="S588" s="139">
        <f>_xlfn.XLOOKUP($B588,'For 2024 CPA Report'!$D$9:$D$38,'For 2024 CPA Report'!$N$9:$N$38,"",0)</f>
        <v>4</v>
      </c>
      <c r="T588" s="139">
        <f>_xlfn.XLOOKUP($B588,'For 2024 CPA Report'!$D$9:$D$38,'For 2024 CPA Report'!$P$9:$P$38,"",0)</f>
        <v>2.5</v>
      </c>
      <c r="U588" s="139">
        <f>_xlfn.XLOOKUP($B588,'For 2024 CPA Report'!$D$9:$D$38,'For 2024 CPA Report'!$R$9:$R$38,"",0)</f>
        <v>2.5</v>
      </c>
      <c r="V588" s="139">
        <f>_xlfn.XLOOKUP($B588,'For 2024 CPA Report'!$D$9:$D$38,'For 2024 CPA Report'!$T$9:$T$38,"",0)</f>
        <v>3</v>
      </c>
      <c r="W588" s="139">
        <f>_xlfn.XLOOKUP($B588,'For 2024 CPA Report'!$D$9:$D$38,'For 2024 CPA Report'!$V$9:$V$38,"",0)</f>
        <v>3</v>
      </c>
      <c r="X588" s="139">
        <f>_xlfn.XLOOKUP($B588,'For 2024 CPA Report'!$D$9:$D$38,'For 2024 CPA Report'!$X$9:$X$38,"",0)</f>
        <v>3</v>
      </c>
      <c r="Y588" s="139">
        <f>_xlfn.XLOOKUP($B588,'For 2024 CPA Report'!$D$9:$D$38,'For 2024 CPA Report'!$Z$9:$Z$38,"",0)</f>
        <v>3.5</v>
      </c>
      <c r="Z588" s="139">
        <f>_xlfn.XLOOKUP($B588,'For 2024 CPA Report'!$D$9:$D$38,'For 2024 CPA Report'!$AB$9:$AB$38,"",0)</f>
        <v>2.5</v>
      </c>
      <c r="AA588" s="139">
        <f>_xlfn.XLOOKUP($B588,'For 2024 CPA Report'!$D$9:$D$38,'For 2024 CPA Report'!$AD$9:$AD$38,"",0)</f>
        <v>3.5</v>
      </c>
      <c r="AB588" s="139">
        <f>_xlfn.XLOOKUP($B588,'For 2024 CPA Report'!$D$9:$D$38,'For 2024 CPA Report'!$AF$9:$AF$38,"",0)</f>
        <v>3.1</v>
      </c>
      <c r="AC588" s="139">
        <f>_xlfn.XLOOKUP($B588,'For 2024 CPA Report'!$D$9:$D$38,'For 2024 CPA Report'!$AH$9:$AH$38,"",0)</f>
        <v>4</v>
      </c>
      <c r="AD588" s="139">
        <f>_xlfn.XLOOKUP($B588,'For 2024 CPA Report'!$D$9:$D$38,'For 2024 CPA Report'!$AJ$9:$AJ$38,"",0)</f>
        <v>3</v>
      </c>
      <c r="AE588" s="139">
        <f>_xlfn.XLOOKUP($B588,'For 2024 CPA Report'!$D$9:$D$38,'For 2024 CPA Report'!$AL$9:$AL$38,"",0)</f>
        <v>3.5</v>
      </c>
      <c r="AF588" s="139">
        <f>_xlfn.XLOOKUP($B588,'For 2024 CPA Report'!$D$9:$D$38,'For 2024 CPA Report'!$AN$9:$AN$38,"",0)</f>
        <v>3</v>
      </c>
      <c r="AG588" s="139">
        <f>_xlfn.XLOOKUP($B588,'For 2024 CPA Report'!$D$9:$D$38,'For 2024 CPA Report'!$AP$9:$AP$38,"",0)</f>
        <v>3</v>
      </c>
      <c r="AH588" s="139">
        <f>_xlfn.XLOOKUP($B588,'For 2024 CPA Report'!$D$9:$D$38,'For 2024 CPA Report'!$AR$9:$AR$38,"",0)</f>
        <v>3.3</v>
      </c>
      <c r="AI588" s="139">
        <f>_xlfn.XLOOKUP($B588,'For 2024 CPA Report'!$D$9:$D$38,'For 2024 CPA Report'!$AT$9:$AT$38,"",0)</f>
        <v>4</v>
      </c>
      <c r="AJ588" s="139">
        <f>_xlfn.XLOOKUP($B588,'For 2024 CPA Report'!$D$9:$D$38,'For 2024 CPA Report'!$AV$9:$AV$38,"",0)</f>
        <v>3.1</v>
      </c>
      <c r="AK588" s="139">
        <f>_xlfn.XLOOKUP($B588,'For 2024 CPA Report'!$D$9:$D$38,'For 2024 CPA Report'!$AX$9:$AX$38,"",0)</f>
        <v>10.876171161705798</v>
      </c>
      <c r="AL588" s="139">
        <f>AJ588-(_xlfn.XLOOKUP($B588,$B$526:$B$558,$AJ$526:$AJ$558,"",0))</f>
        <v>0.11666666666666625</v>
      </c>
    </row>
    <row r="589" spans="1:38" x14ac:dyDescent="0.3">
      <c r="A589" s="117">
        <v>2024</v>
      </c>
      <c r="B589" s="112" t="s">
        <v>95</v>
      </c>
      <c r="C589" s="113" t="str">
        <f>VLOOKUP($B589,$B$526:$L$551,2,FALSE)</f>
        <v>B2</v>
      </c>
      <c r="D589" s="113" t="str">
        <f>VLOOKUP($B589,$B$526:$L$551,3,FALSE)</f>
        <v>B2</v>
      </c>
      <c r="E589" s="113" t="str">
        <f>VLOOKUP($B589,$B$526:$L$551,4,FALSE)</f>
        <v>B2</v>
      </c>
      <c r="F589" s="113" t="str">
        <f>VLOOKUP($B589,$B$526:$L$551,5,FALSE)</f>
        <v>B2</v>
      </c>
      <c r="G589" s="113" t="str">
        <f>VLOOKUP($B589,$B$526:$L$551,6,FALSE)</f>
        <v>B</v>
      </c>
      <c r="H589" s="113" t="str">
        <f>VLOOKUP($B589,$B$526:$L$551,7,FALSE)</f>
        <v>B</v>
      </c>
      <c r="I589" s="113" t="str">
        <f>VLOOKUP($B589,$B$526:$L$551,8,FALSE)</f>
        <v>B</v>
      </c>
      <c r="J589" s="113" t="str">
        <f>VLOOKUP($B589,$B$526:$L$551,9,FALSE)</f>
        <v>B</v>
      </c>
      <c r="K589" s="113" t="str">
        <f>VLOOKUP($B589,$B$526:$L$551,10,FALSE)</f>
        <v>B</v>
      </c>
      <c r="L589" s="113" t="str">
        <f>VLOOKUP($B589,$B$526:$L$551,11,FALSE)</f>
        <v>B</v>
      </c>
      <c r="M589" s="113" t="s">
        <v>60</v>
      </c>
      <c r="N589" s="113" t="s">
        <v>11</v>
      </c>
      <c r="O589" s="139">
        <f>_xlfn.XLOOKUP($B589,'For 2024 CPA Report'!$D$9:$D$38,'For 2024 CPA Report'!$F$9:$F$38,"",0)</f>
        <v>5</v>
      </c>
      <c r="P589" s="139">
        <f>_xlfn.XLOOKUP($B589,'For 2024 CPA Report'!$D$9:$D$38,'For 2024 CPA Report'!$H$9:$H$38,"",0)</f>
        <v>4.5</v>
      </c>
      <c r="Q589" s="139">
        <f>_xlfn.XLOOKUP($B589,'For 2024 CPA Report'!$D$9:$D$38,'For 2024 CPA Report'!$J$9:$J$38,"",0)</f>
        <v>5</v>
      </c>
      <c r="R589" s="139">
        <f>_xlfn.XLOOKUP($B589,'For 2024 CPA Report'!$D$9:$D$38,'For 2024 CPA Report'!$L$9:$L$38,"",0)</f>
        <v>4.833333333333333</v>
      </c>
      <c r="S589" s="139">
        <f>_xlfn.XLOOKUP($B589,'For 2024 CPA Report'!$D$9:$D$38,'For 2024 CPA Report'!$N$9:$N$38,"",0)</f>
        <v>3.5</v>
      </c>
      <c r="T589" s="139">
        <f>_xlfn.XLOOKUP($B589,'For 2024 CPA Report'!$D$9:$D$38,'For 2024 CPA Report'!$P$9:$P$38,"",0)</f>
        <v>4</v>
      </c>
      <c r="U589" s="139">
        <f>_xlfn.XLOOKUP($B589,'For 2024 CPA Report'!$D$9:$D$38,'For 2024 CPA Report'!$R$9:$R$38,"",0)</f>
        <v>4.5</v>
      </c>
      <c r="V589" s="139">
        <f>_xlfn.XLOOKUP($B589,'For 2024 CPA Report'!$D$9:$D$38,'For 2024 CPA Report'!$T$9:$T$38,"",0)</f>
        <v>4</v>
      </c>
      <c r="W589" s="139">
        <f>_xlfn.XLOOKUP($B589,'For 2024 CPA Report'!$D$9:$D$38,'For 2024 CPA Report'!$V$9:$V$38,"",0)</f>
        <v>4.5</v>
      </c>
      <c r="X589" s="139">
        <f>_xlfn.XLOOKUP($B589,'For 2024 CPA Report'!$D$9:$D$38,'For 2024 CPA Report'!$X$9:$X$38,"",0)</f>
        <v>4.5</v>
      </c>
      <c r="Y589" s="139">
        <f>_xlfn.XLOOKUP($B589,'For 2024 CPA Report'!$D$9:$D$38,'For 2024 CPA Report'!$Z$9:$Z$38,"",0)</f>
        <v>5</v>
      </c>
      <c r="Z589" s="139">
        <f>_xlfn.XLOOKUP($B589,'For 2024 CPA Report'!$D$9:$D$38,'For 2024 CPA Report'!$AB$9:$AB$38,"",0)</f>
        <v>4.5</v>
      </c>
      <c r="AA589" s="139">
        <f>_xlfn.XLOOKUP($B589,'For 2024 CPA Report'!$D$9:$D$38,'For 2024 CPA Report'!$AD$9:$AD$38,"",0)</f>
        <v>4</v>
      </c>
      <c r="AB589" s="139">
        <f>_xlfn.XLOOKUP($B589,'For 2024 CPA Report'!$D$9:$D$38,'For 2024 CPA Report'!$AF$9:$AF$38,"",0)</f>
        <v>4.5</v>
      </c>
      <c r="AC589" s="139">
        <f>_xlfn.XLOOKUP($B589,'For 2024 CPA Report'!$D$9:$D$38,'For 2024 CPA Report'!$AH$9:$AH$38,"",0)</f>
        <v>4</v>
      </c>
      <c r="AD589" s="139">
        <f>_xlfn.XLOOKUP($B589,'For 2024 CPA Report'!$D$9:$D$38,'For 2024 CPA Report'!$AJ$9:$AJ$38,"",0)</f>
        <v>4.5</v>
      </c>
      <c r="AE589" s="139">
        <f>_xlfn.XLOOKUP($B589,'For 2024 CPA Report'!$D$9:$D$38,'For 2024 CPA Report'!$AL$9:$AL$38,"",0)</f>
        <v>4</v>
      </c>
      <c r="AF589" s="139">
        <f>_xlfn.XLOOKUP($B589,'For 2024 CPA Report'!$D$9:$D$38,'For 2024 CPA Report'!$AN$9:$AN$38,"",0)</f>
        <v>4</v>
      </c>
      <c r="AG589" s="139">
        <f>_xlfn.XLOOKUP($B589,'For 2024 CPA Report'!$D$9:$D$38,'For 2024 CPA Report'!$AP$9:$AP$38,"",0)</f>
        <v>3.5</v>
      </c>
      <c r="AH589" s="139">
        <f>_xlfn.XLOOKUP($B589,'For 2024 CPA Report'!$D$9:$D$38,'For 2024 CPA Report'!$AR$9:$AR$38,"",0)</f>
        <v>4</v>
      </c>
      <c r="AI589" s="139">
        <f>_xlfn.XLOOKUP($B589,'For 2024 CPA Report'!$D$9:$D$38,'For 2024 CPA Report'!$AT$9:$AT$38,"",0)</f>
        <v>3</v>
      </c>
      <c r="AJ589" s="139">
        <f>_xlfn.XLOOKUP($B589,'For 2024 CPA Report'!$D$9:$D$38,'For 2024 CPA Report'!$AV$9:$AV$38,"",0)</f>
        <v>4.333333333333333</v>
      </c>
      <c r="AK589" s="139">
        <f>_xlfn.XLOOKUP($B589,'For 2024 CPA Report'!$D$9:$D$38,'For 2024 CPA Report'!$AX$9:$AX$38,"",0)</f>
        <v>15.800419044179302</v>
      </c>
      <c r="AL589" s="139">
        <f>AJ589-(_xlfn.XLOOKUP($B589,$B$526:$B$558,$AJ$526:$AJ$558,"",0))</f>
        <v>0.2166666666666659</v>
      </c>
    </row>
    <row r="590" spans="1:38" x14ac:dyDescent="0.3">
      <c r="A590" s="117">
        <v>2024</v>
      </c>
      <c r="B590" s="112" t="s">
        <v>96</v>
      </c>
      <c r="C590" s="113" t="str">
        <f>VLOOKUP($B590,$B$526:$L$551,2,FALSE)</f>
        <v>A</v>
      </c>
      <c r="D590" s="113" t="str">
        <f>VLOOKUP($B590,$B$526:$L$551,3,FALSE)</f>
        <v>A</v>
      </c>
      <c r="E590" s="113" t="str">
        <f>VLOOKUP($B590,$B$526:$L$551,4,FALSE)</f>
        <v>A</v>
      </c>
      <c r="F590" s="113" t="str">
        <f>VLOOKUP($B590,$B$526:$L$551,5,FALSE)</f>
        <v>A</v>
      </c>
      <c r="G590" s="113" t="str">
        <f>VLOOKUP($B590,$B$526:$L$551,6,FALSE)</f>
        <v>A</v>
      </c>
      <c r="H590" s="113" t="str">
        <f>VLOOKUP($B590,$B$526:$L$551,7,FALSE)</f>
        <v>A</v>
      </c>
      <c r="I590" s="113" t="str">
        <f>VLOOKUP($B590,$B$526:$L$551,8,FALSE)</f>
        <v>A</v>
      </c>
      <c r="J590" s="113" t="str">
        <f>VLOOKUP($B590,$B$526:$L$551,9,FALSE)</f>
        <v>A</v>
      </c>
      <c r="K590" s="113" t="str">
        <f>VLOOKUP($B590,$B$526:$L$551,10,FALSE)</f>
        <v>A</v>
      </c>
      <c r="L590" s="113" t="str">
        <f>VLOOKUP($B590,$B$526:$L$551,11,FALSE)</f>
        <v>A</v>
      </c>
      <c r="M590" s="113" t="s">
        <v>67</v>
      </c>
      <c r="N590" s="113" t="s">
        <v>13</v>
      </c>
      <c r="O590" s="139">
        <f>_xlfn.XLOOKUP($B590,'For 2024 CPA Report'!$D$9:$D$38,'For 2024 CPA Report'!$F$9:$F$38,"",0)</f>
        <v>3</v>
      </c>
      <c r="P590" s="139">
        <f>_xlfn.XLOOKUP($B590,'For 2024 CPA Report'!$D$9:$D$38,'For 2024 CPA Report'!$H$9:$H$38,"",0)</f>
        <v>3</v>
      </c>
      <c r="Q590" s="139">
        <f>_xlfn.XLOOKUP($B590,'For 2024 CPA Report'!$D$9:$D$38,'For 2024 CPA Report'!$J$9:$J$38,"",0)</f>
        <v>3.5</v>
      </c>
      <c r="R590" s="139">
        <f>_xlfn.XLOOKUP($B590,'For 2024 CPA Report'!$D$9:$D$38,'For 2024 CPA Report'!$L$9:$L$38,"",0)</f>
        <v>3.1666666666666665</v>
      </c>
      <c r="S590" s="139">
        <f>_xlfn.XLOOKUP($B590,'For 2024 CPA Report'!$D$9:$D$38,'For 2024 CPA Report'!$N$9:$N$38,"",0)</f>
        <v>4</v>
      </c>
      <c r="T590" s="139">
        <f>_xlfn.XLOOKUP($B590,'For 2024 CPA Report'!$D$9:$D$38,'For 2024 CPA Report'!$P$9:$P$38,"",0)</f>
        <v>3</v>
      </c>
      <c r="U590" s="139">
        <f>_xlfn.XLOOKUP($B590,'For 2024 CPA Report'!$D$9:$D$38,'For 2024 CPA Report'!$R$9:$R$38,"",0)</f>
        <v>3</v>
      </c>
      <c r="V590" s="139">
        <f>_xlfn.XLOOKUP($B590,'For 2024 CPA Report'!$D$9:$D$38,'For 2024 CPA Report'!$T$9:$T$38,"",0)</f>
        <v>3.3333333333333335</v>
      </c>
      <c r="W590" s="139">
        <f>_xlfn.XLOOKUP($B590,'For 2024 CPA Report'!$D$9:$D$38,'For 2024 CPA Report'!$V$9:$V$38,"",0)</f>
        <v>3</v>
      </c>
      <c r="X590" s="139">
        <f>_xlfn.XLOOKUP($B590,'For 2024 CPA Report'!$D$9:$D$38,'For 2024 CPA Report'!$X$9:$X$38,"",0)</f>
        <v>3</v>
      </c>
      <c r="Y590" s="139">
        <f>_xlfn.XLOOKUP($B590,'For 2024 CPA Report'!$D$9:$D$38,'For 2024 CPA Report'!$Z$9:$Z$38,"",0)</f>
        <v>3</v>
      </c>
      <c r="Z590" s="139">
        <f>_xlfn.XLOOKUP($B590,'For 2024 CPA Report'!$D$9:$D$38,'For 2024 CPA Report'!$AB$9:$AB$38,"",0)</f>
        <v>2.5</v>
      </c>
      <c r="AA590" s="139">
        <f>_xlfn.XLOOKUP($B590,'For 2024 CPA Report'!$D$9:$D$38,'For 2024 CPA Report'!$AD$9:$AD$38,"",0)</f>
        <v>3</v>
      </c>
      <c r="AB590" s="139">
        <f>_xlfn.XLOOKUP($B590,'For 2024 CPA Report'!$D$9:$D$38,'For 2024 CPA Report'!$AF$9:$AF$38,"",0)</f>
        <v>2.9</v>
      </c>
      <c r="AC590" s="139">
        <f>_xlfn.XLOOKUP($B590,'For 2024 CPA Report'!$D$9:$D$38,'For 2024 CPA Report'!$AH$9:$AH$38,"",0)</f>
        <v>3</v>
      </c>
      <c r="AD590" s="139">
        <f>_xlfn.XLOOKUP($B590,'For 2024 CPA Report'!$D$9:$D$38,'For 2024 CPA Report'!$AJ$9:$AJ$38,"",0)</f>
        <v>3.5</v>
      </c>
      <c r="AE590" s="139">
        <f>_xlfn.XLOOKUP($B590,'For 2024 CPA Report'!$D$9:$D$38,'For 2024 CPA Report'!$AL$9:$AL$38,"",0)</f>
        <v>3.5</v>
      </c>
      <c r="AF590" s="139">
        <f>_xlfn.XLOOKUP($B590,'For 2024 CPA Report'!$D$9:$D$38,'For 2024 CPA Report'!$AN$9:$AN$38,"",0)</f>
        <v>3</v>
      </c>
      <c r="AG590" s="139">
        <f>_xlfn.XLOOKUP($B590,'For 2024 CPA Report'!$D$9:$D$38,'For 2024 CPA Report'!$AP$9:$AP$38,"",0)</f>
        <v>3</v>
      </c>
      <c r="AH590" s="139">
        <f>_xlfn.XLOOKUP($B590,'For 2024 CPA Report'!$D$9:$D$38,'For 2024 CPA Report'!$AR$9:$AR$38,"",0)</f>
        <v>3.2</v>
      </c>
      <c r="AI590" s="139">
        <f>_xlfn.XLOOKUP($B590,'For 2024 CPA Report'!$D$9:$D$38,'For 2024 CPA Report'!$AT$9:$AT$38,"",0)</f>
        <v>3.5</v>
      </c>
      <c r="AJ590" s="139">
        <f>_xlfn.XLOOKUP($B590,'For 2024 CPA Report'!$D$9:$D$38,'For 2024 CPA Report'!$AV$9:$AV$38,"",0)</f>
        <v>3.15</v>
      </c>
      <c r="AK590" s="139">
        <f>_xlfn.XLOOKUP($B590,'For 2024 CPA Report'!$D$9:$D$38,'For 2024 CPA Report'!$AX$9:$AX$38,"",0)</f>
        <v>10.365136144050135</v>
      </c>
      <c r="AL590" s="139">
        <f>AJ590-(_xlfn.XLOOKUP($B590,$B$526:$B$558,$AJ$526:$AJ$558,"",0))</f>
        <v>-0.13333333333333375</v>
      </c>
    </row>
    <row r="591" spans="1:38" x14ac:dyDescent="0.3">
      <c r="A591" s="175">
        <v>2024</v>
      </c>
      <c r="B591" s="176" t="s">
        <v>98</v>
      </c>
      <c r="C591" s="144" t="s">
        <v>99</v>
      </c>
      <c r="D591" s="144" t="s">
        <v>99</v>
      </c>
      <c r="E591" s="144" t="s">
        <v>99</v>
      </c>
      <c r="F591" s="144" t="s">
        <v>99</v>
      </c>
      <c r="G591" s="144" t="s">
        <v>99</v>
      </c>
      <c r="H591" s="144" t="s">
        <v>99</v>
      </c>
      <c r="I591" s="144" t="s">
        <v>99</v>
      </c>
      <c r="J591" s="144" t="s">
        <v>99</v>
      </c>
      <c r="K591" s="144" t="s">
        <v>99</v>
      </c>
      <c r="L591" s="144" t="s">
        <v>99</v>
      </c>
      <c r="M591" s="144" t="s">
        <v>99</v>
      </c>
      <c r="N591" s="144" t="s">
        <v>100</v>
      </c>
      <c r="O591" s="158">
        <f>AVERAGE(O565,O566,O569,O570,O571,O572,O573,O574,O576,O577,O582,O583,O585,O587,O588,O590)</f>
        <v>3.5625</v>
      </c>
      <c r="P591" s="158">
        <f t="shared" ref="P591:AK591" si="186">AVERAGE(P565,P566,P569,P570,P571,P572,P573,P574,P576,P577,P582,P583,P585,P587,P588,P590)</f>
        <v>3.5</v>
      </c>
      <c r="Q591" s="158">
        <f t="shared" si="186"/>
        <v>3.40625</v>
      </c>
      <c r="R591" s="158">
        <f t="shared" si="186"/>
        <v>3.4895833333333335</v>
      </c>
      <c r="S591" s="158">
        <f t="shared" si="186"/>
        <v>4.21875</v>
      </c>
      <c r="T591" s="158">
        <f t="shared" si="186"/>
        <v>3.34375</v>
      </c>
      <c r="U591" s="158">
        <f t="shared" si="186"/>
        <v>3.28125</v>
      </c>
      <c r="V591" s="158">
        <f t="shared" si="186"/>
        <v>3.6145833333333335</v>
      </c>
      <c r="W591" s="158">
        <f t="shared" si="186"/>
        <v>3.53125</v>
      </c>
      <c r="X591" s="158">
        <f t="shared" si="186"/>
        <v>3.71875</v>
      </c>
      <c r="Y591" s="158">
        <f t="shared" si="186"/>
        <v>4.03125</v>
      </c>
      <c r="Z591" s="158">
        <f t="shared" si="186"/>
        <v>3.625</v>
      </c>
      <c r="AA591" s="158">
        <f t="shared" si="186"/>
        <v>3.71875</v>
      </c>
      <c r="AB591" s="158">
        <f t="shared" si="186"/>
        <v>3.7249999999999996</v>
      </c>
      <c r="AC591" s="158">
        <f t="shared" si="186"/>
        <v>3.5625</v>
      </c>
      <c r="AD591" s="158">
        <f t="shared" si="186"/>
        <v>3.4375</v>
      </c>
      <c r="AE591" s="158">
        <f t="shared" si="186"/>
        <v>3.875</v>
      </c>
      <c r="AF591" s="158">
        <f t="shared" si="186"/>
        <v>3.28125</v>
      </c>
      <c r="AG591" s="158">
        <f t="shared" si="186"/>
        <v>3.09375</v>
      </c>
      <c r="AH591" s="158">
        <f t="shared" si="186"/>
        <v>3.45</v>
      </c>
      <c r="AI591" s="158">
        <f t="shared" si="186"/>
        <v>3.6875</v>
      </c>
      <c r="AJ591" s="158">
        <f t="shared" si="186"/>
        <v>3.5697916666666667</v>
      </c>
      <c r="AK591" s="158">
        <f t="shared" si="186"/>
        <v>12.694262127550482</v>
      </c>
      <c r="AL591" s="158">
        <f>AJ591-(_xlfn.XLOOKUP($B591,$B$526:$B$558,$AJ$526:$AJ$558,"",0))</f>
        <v>2.291666666666714E-2</v>
      </c>
    </row>
    <row r="592" spans="1:38" x14ac:dyDescent="0.3">
      <c r="A592" s="175">
        <v>2024</v>
      </c>
      <c r="B592" s="176" t="s">
        <v>101</v>
      </c>
      <c r="C592" s="144" t="s">
        <v>99</v>
      </c>
      <c r="D592" s="144" t="s">
        <v>99</v>
      </c>
      <c r="E592" s="144" t="s">
        <v>99</v>
      </c>
      <c r="F592" s="144" t="s">
        <v>99</v>
      </c>
      <c r="G592" s="144" t="s">
        <v>99</v>
      </c>
      <c r="H592" s="144" t="s">
        <v>99</v>
      </c>
      <c r="I592" s="144" t="s">
        <v>99</v>
      </c>
      <c r="J592" s="144" t="s">
        <v>99</v>
      </c>
      <c r="K592" s="144" t="s">
        <v>99</v>
      </c>
      <c r="L592" s="144" t="s">
        <v>99</v>
      </c>
      <c r="M592" s="144" t="s">
        <v>99</v>
      </c>
      <c r="N592" s="144" t="s">
        <v>102</v>
      </c>
      <c r="O592" s="158">
        <f t="shared" ref="O592:AK592" si="187">AVERAGE(O564,O567,O568,O575,O578,O579,O580,O581,O584,O586,O589)</f>
        <v>3.7272727272727271</v>
      </c>
      <c r="P592" s="158">
        <f t="shared" si="187"/>
        <v>3.5454545454545454</v>
      </c>
      <c r="Q592" s="158">
        <f t="shared" si="187"/>
        <v>3.5</v>
      </c>
      <c r="R592" s="158">
        <f t="shared" si="187"/>
        <v>3.5909090909090908</v>
      </c>
      <c r="S592" s="158">
        <f t="shared" si="187"/>
        <v>4.1818181818181817</v>
      </c>
      <c r="T592" s="158">
        <f t="shared" si="187"/>
        <v>3.5909090909090908</v>
      </c>
      <c r="U592" s="158">
        <f t="shared" si="187"/>
        <v>3.3636363636363638</v>
      </c>
      <c r="V592" s="158">
        <f t="shared" si="187"/>
        <v>3.7121212121212124</v>
      </c>
      <c r="W592" s="158">
        <f t="shared" si="187"/>
        <v>3.6363636363636362</v>
      </c>
      <c r="X592" s="158">
        <f t="shared" si="187"/>
        <v>3.9090909090909092</v>
      </c>
      <c r="Y592" s="158">
        <f t="shared" si="187"/>
        <v>4.1818181818181817</v>
      </c>
      <c r="Z592" s="158">
        <f t="shared" si="187"/>
        <v>3.8181818181818183</v>
      </c>
      <c r="AA592" s="158">
        <f t="shared" si="187"/>
        <v>3.6818181818181817</v>
      </c>
      <c r="AB592" s="158">
        <f t="shared" si="187"/>
        <v>3.8454545454545452</v>
      </c>
      <c r="AC592" s="158">
        <f t="shared" si="187"/>
        <v>3.2727272727272729</v>
      </c>
      <c r="AD592" s="158">
        <f t="shared" si="187"/>
        <v>3.5</v>
      </c>
      <c r="AE592" s="158">
        <f t="shared" si="187"/>
        <v>3.8636363636363638</v>
      </c>
      <c r="AF592" s="158">
        <f t="shared" si="187"/>
        <v>3.2272727272727271</v>
      </c>
      <c r="AG592" s="158">
        <f t="shared" si="187"/>
        <v>3.0909090909090908</v>
      </c>
      <c r="AH592" s="158">
        <f t="shared" si="187"/>
        <v>3.3909090909090911</v>
      </c>
      <c r="AI592" s="158">
        <f t="shared" si="187"/>
        <v>3.6818181818181817</v>
      </c>
      <c r="AJ592" s="158">
        <f t="shared" si="187"/>
        <v>3.6348484848484848</v>
      </c>
      <c r="AK592" s="158">
        <f t="shared" si="187"/>
        <v>12.640290102568621</v>
      </c>
      <c r="AL592" s="158">
        <f>AJ592-(_xlfn.XLOOKUP($B592,$B$526:$B$558,$AJ$526:$AJ$558,"",0))</f>
        <v>0.10818181818181838</v>
      </c>
    </row>
    <row r="593" spans="1:38" x14ac:dyDescent="0.3">
      <c r="A593" s="175">
        <v>2024</v>
      </c>
      <c r="B593" s="176" t="s">
        <v>103</v>
      </c>
      <c r="C593" s="144" t="s">
        <v>99</v>
      </c>
      <c r="D593" s="144" t="s">
        <v>99</v>
      </c>
      <c r="E593" s="144" t="s">
        <v>99</v>
      </c>
      <c r="F593" s="144" t="s">
        <v>99</v>
      </c>
      <c r="G593" s="144" t="s">
        <v>99</v>
      </c>
      <c r="H593" s="144" t="s">
        <v>99</v>
      </c>
      <c r="I593" s="144" t="s">
        <v>99</v>
      </c>
      <c r="J593" s="144" t="s">
        <v>99</v>
      </c>
      <c r="K593" s="144" t="s">
        <v>99</v>
      </c>
      <c r="L593" s="144" t="s">
        <v>99</v>
      </c>
      <c r="M593" s="144" t="s">
        <v>99</v>
      </c>
      <c r="N593" s="144" t="s">
        <v>104</v>
      </c>
      <c r="O593" s="158">
        <f>AVERAGE(O564:O590)</f>
        <v>3.6296296296296298</v>
      </c>
      <c r="P593" s="158">
        <f t="shared" ref="P593:AK593" si="188">AVERAGE(P564:P590)</f>
        <v>3.5185185185185186</v>
      </c>
      <c r="Q593" s="158">
        <f t="shared" si="188"/>
        <v>3.4444444444444446</v>
      </c>
      <c r="R593" s="158">
        <f t="shared" si="188"/>
        <v>3.5308641975308639</v>
      </c>
      <c r="S593" s="158">
        <f t="shared" si="188"/>
        <v>4.2037037037037033</v>
      </c>
      <c r="T593" s="158">
        <f t="shared" si="188"/>
        <v>3.4444444444444446</v>
      </c>
      <c r="U593" s="158">
        <f t="shared" si="188"/>
        <v>3.3148148148148149</v>
      </c>
      <c r="V593" s="158">
        <f t="shared" si="188"/>
        <v>3.6543209876543208</v>
      </c>
      <c r="W593" s="158">
        <f t="shared" si="188"/>
        <v>3.574074074074074</v>
      </c>
      <c r="X593" s="158">
        <f t="shared" si="188"/>
        <v>3.7962962962962963</v>
      </c>
      <c r="Y593" s="158">
        <f t="shared" si="188"/>
        <v>4.0925925925925926</v>
      </c>
      <c r="Z593" s="158">
        <f t="shared" si="188"/>
        <v>3.7037037037037037</v>
      </c>
      <c r="AA593" s="158">
        <f t="shared" si="188"/>
        <v>3.7037037037037037</v>
      </c>
      <c r="AB593" s="158">
        <f t="shared" si="188"/>
        <v>3.7740740740740741</v>
      </c>
      <c r="AC593" s="158">
        <f t="shared" si="188"/>
        <v>3.4444444444444446</v>
      </c>
      <c r="AD593" s="158">
        <f t="shared" si="188"/>
        <v>3.4629629629629628</v>
      </c>
      <c r="AE593" s="158">
        <f t="shared" si="188"/>
        <v>3.8703703703703702</v>
      </c>
      <c r="AF593" s="158">
        <f t="shared" si="188"/>
        <v>3.2592592592592591</v>
      </c>
      <c r="AG593" s="158">
        <f t="shared" si="188"/>
        <v>3.0925925925925926</v>
      </c>
      <c r="AH593" s="158">
        <f t="shared" si="188"/>
        <v>3.4259259259259256</v>
      </c>
      <c r="AI593" s="158">
        <f t="shared" si="188"/>
        <v>3.6851851851851851</v>
      </c>
      <c r="AJ593" s="158">
        <f t="shared" si="188"/>
        <v>3.596296296296297</v>
      </c>
      <c r="AK593" s="158">
        <f t="shared" si="188"/>
        <v>12.672273524780097</v>
      </c>
      <c r="AL593" s="158">
        <f>AJ593-(_xlfn.XLOOKUP($B593,$B$526:$B$558,$AJ$526:$AJ$558,"",0))</f>
        <v>5.7193732193733471E-2</v>
      </c>
    </row>
    <row r="594" spans="1:38" x14ac:dyDescent="0.3">
      <c r="A594" s="151">
        <v>2024</v>
      </c>
      <c r="B594" s="152" t="s">
        <v>105</v>
      </c>
      <c r="C594" s="154" t="s">
        <v>99</v>
      </c>
      <c r="D594" s="154" t="s">
        <v>99</v>
      </c>
      <c r="E594" s="154" t="s">
        <v>99</v>
      </c>
      <c r="F594" s="154" t="s">
        <v>99</v>
      </c>
      <c r="G594" s="154" t="s">
        <v>99</v>
      </c>
      <c r="H594" s="154" t="s">
        <v>99</v>
      </c>
      <c r="I594" s="154" t="s">
        <v>99</v>
      </c>
      <c r="J594" s="154" t="s">
        <v>99</v>
      </c>
      <c r="K594" s="154" t="s">
        <v>99</v>
      </c>
      <c r="L594" s="154" t="s">
        <v>99</v>
      </c>
      <c r="M594" s="154" t="s">
        <v>99</v>
      </c>
      <c r="N594" s="154" t="s">
        <v>13</v>
      </c>
      <c r="O594" s="173">
        <f t="shared" ref="O594:AK594" si="189">AVERAGE(O567,O568,O569,O573,O574,O576,O578,O580,O581,O582,O583,O587,O588,O590)</f>
        <v>3.25</v>
      </c>
      <c r="P594" s="173">
        <f t="shared" si="189"/>
        <v>3.1785714285714284</v>
      </c>
      <c r="Q594" s="173">
        <f t="shared" si="189"/>
        <v>3.1428571428571428</v>
      </c>
      <c r="R594" s="173">
        <f t="shared" si="189"/>
        <v>3.1904761904761902</v>
      </c>
      <c r="S594" s="173">
        <f t="shared" si="189"/>
        <v>3.9642857142857144</v>
      </c>
      <c r="T594" s="173">
        <f t="shared" si="189"/>
        <v>3.1785714285714284</v>
      </c>
      <c r="U594" s="173">
        <f t="shared" si="189"/>
        <v>2.75</v>
      </c>
      <c r="V594" s="173">
        <f t="shared" si="189"/>
        <v>3.2976190476190474</v>
      </c>
      <c r="W594" s="173">
        <f t="shared" si="189"/>
        <v>3.0714285714285716</v>
      </c>
      <c r="X594" s="173">
        <f t="shared" si="189"/>
        <v>3.2857142857142856</v>
      </c>
      <c r="Y594" s="173">
        <f t="shared" si="189"/>
        <v>3.6428571428571428</v>
      </c>
      <c r="Z594" s="173">
        <f t="shared" si="189"/>
        <v>3.2857142857142856</v>
      </c>
      <c r="AA594" s="173">
        <f t="shared" si="189"/>
        <v>3.4285714285714284</v>
      </c>
      <c r="AB594" s="173">
        <f t="shared" si="189"/>
        <v>3.3428571428571425</v>
      </c>
      <c r="AC594" s="173">
        <f t="shared" si="189"/>
        <v>3.2857142857142856</v>
      </c>
      <c r="AD594" s="173">
        <f t="shared" si="189"/>
        <v>3</v>
      </c>
      <c r="AE594" s="173">
        <f t="shared" si="189"/>
        <v>3.5714285714285716</v>
      </c>
      <c r="AF594" s="173">
        <f t="shared" si="189"/>
        <v>2.75</v>
      </c>
      <c r="AG594" s="173">
        <f t="shared" si="189"/>
        <v>2.9285714285714284</v>
      </c>
      <c r="AH594" s="173">
        <f t="shared" si="189"/>
        <v>3.1071428571428577</v>
      </c>
      <c r="AI594" s="173">
        <f t="shared" si="189"/>
        <v>3.8928571428571428</v>
      </c>
      <c r="AJ594" s="173">
        <f t="shared" si="189"/>
        <v>3.2345238095238096</v>
      </c>
      <c r="AK594" s="173">
        <f t="shared" si="189"/>
        <v>10.804145372172714</v>
      </c>
      <c r="AL594" s="173">
        <f>AJ594-(_xlfn.XLOOKUP($B594,$B$526:$B$558,$AJ$526:$AJ$558,"",0))</f>
        <v>0.10631868131868094</v>
      </c>
    </row>
    <row r="595" spans="1:38" x14ac:dyDescent="0.3">
      <c r="A595" s="151">
        <v>2024</v>
      </c>
      <c r="B595" s="152" t="s">
        <v>106</v>
      </c>
      <c r="C595" s="154" t="s">
        <v>99</v>
      </c>
      <c r="D595" s="154" t="s">
        <v>99</v>
      </c>
      <c r="E595" s="154" t="s">
        <v>99</v>
      </c>
      <c r="F595" s="154" t="s">
        <v>99</v>
      </c>
      <c r="G595" s="154" t="s">
        <v>99</v>
      </c>
      <c r="H595" s="154" t="s">
        <v>99</v>
      </c>
      <c r="I595" s="154" t="s">
        <v>99</v>
      </c>
      <c r="J595" s="154" t="s">
        <v>99</v>
      </c>
      <c r="K595" s="154" t="s">
        <v>99</v>
      </c>
      <c r="L595" s="154" t="s">
        <v>99</v>
      </c>
      <c r="M595" s="154" t="s">
        <v>99</v>
      </c>
      <c r="N595" s="154" t="s">
        <v>107</v>
      </c>
      <c r="O595" s="173">
        <f t="shared" ref="O595:AK595" si="190">AVERAGE(O565,O566,O570,O571,O572,O577,O585)</f>
        <v>3.9285714285714284</v>
      </c>
      <c r="P595" s="173">
        <f t="shared" si="190"/>
        <v>3.9285714285714284</v>
      </c>
      <c r="Q595" s="173">
        <f t="shared" si="190"/>
        <v>3.7857142857142856</v>
      </c>
      <c r="R595" s="173">
        <f t="shared" si="190"/>
        <v>3.8809523809523805</v>
      </c>
      <c r="S595" s="173">
        <f t="shared" si="190"/>
        <v>4.5714285714285712</v>
      </c>
      <c r="T595" s="173">
        <f t="shared" si="190"/>
        <v>3.7857142857142856</v>
      </c>
      <c r="U595" s="173">
        <f t="shared" si="190"/>
        <v>4.0714285714285712</v>
      </c>
      <c r="V595" s="173">
        <f t="shared" si="190"/>
        <v>4.1428571428571432</v>
      </c>
      <c r="W595" s="173">
        <f t="shared" si="190"/>
        <v>4.1428571428571432</v>
      </c>
      <c r="X595" s="173">
        <f t="shared" si="190"/>
        <v>4.4285714285714288</v>
      </c>
      <c r="Y595" s="173">
        <f t="shared" si="190"/>
        <v>4.7142857142857144</v>
      </c>
      <c r="Z595" s="173">
        <f t="shared" si="190"/>
        <v>4.2142857142857144</v>
      </c>
      <c r="AA595" s="173">
        <f t="shared" si="190"/>
        <v>4.0714285714285712</v>
      </c>
      <c r="AB595" s="173">
        <f t="shared" si="190"/>
        <v>4.3142857142857149</v>
      </c>
      <c r="AC595" s="173">
        <f t="shared" si="190"/>
        <v>3.7142857142857144</v>
      </c>
      <c r="AD595" s="173">
        <f t="shared" si="190"/>
        <v>4</v>
      </c>
      <c r="AE595" s="173">
        <f t="shared" si="190"/>
        <v>4.4285714285714288</v>
      </c>
      <c r="AF595" s="173">
        <f t="shared" si="190"/>
        <v>3.9285714285714284</v>
      </c>
      <c r="AG595" s="173">
        <f t="shared" si="190"/>
        <v>3.2857142857142856</v>
      </c>
      <c r="AH595" s="173">
        <f t="shared" si="190"/>
        <v>3.871428571428571</v>
      </c>
      <c r="AI595" s="173">
        <f t="shared" si="190"/>
        <v>3.5714285714285716</v>
      </c>
      <c r="AJ595" s="173">
        <f t="shared" si="190"/>
        <v>4.0523809523809522</v>
      </c>
      <c r="AK595" s="173">
        <f t="shared" si="190"/>
        <v>15.375846447914522</v>
      </c>
      <c r="AL595" s="173">
        <f>AJ595-(_xlfn.XLOOKUP($B595,$B$526:$B$558,$AJ$526:$AJ$558,"",0))</f>
        <v>0.20071428571428562</v>
      </c>
    </row>
    <row r="596" spans="1:38" x14ac:dyDescent="0.3">
      <c r="A596" s="151">
        <v>2024</v>
      </c>
      <c r="B596" s="152" t="s">
        <v>108</v>
      </c>
      <c r="C596" s="154" t="s">
        <v>99</v>
      </c>
      <c r="D596" s="154" t="s">
        <v>99</v>
      </c>
      <c r="E596" s="154" t="s">
        <v>99</v>
      </c>
      <c r="F596" s="154" t="s">
        <v>99</v>
      </c>
      <c r="G596" s="154" t="s">
        <v>99</v>
      </c>
      <c r="H596" s="154" t="s">
        <v>99</v>
      </c>
      <c r="I596" s="154" t="s">
        <v>99</v>
      </c>
      <c r="J596" s="154" t="s">
        <v>99</v>
      </c>
      <c r="K596" s="154" t="s">
        <v>99</v>
      </c>
      <c r="L596" s="154" t="s">
        <v>99</v>
      </c>
      <c r="M596" s="154" t="s">
        <v>99</v>
      </c>
      <c r="N596" s="154" t="s">
        <v>107</v>
      </c>
      <c r="O596" s="173">
        <f t="shared" ref="O596:AK596" si="191">AVERAGE(O564,O575,O579,O584,O589)</f>
        <v>4.3</v>
      </c>
      <c r="P596" s="173">
        <f t="shared" si="191"/>
        <v>3.9</v>
      </c>
      <c r="Q596" s="173">
        <f t="shared" si="191"/>
        <v>3.9</v>
      </c>
      <c r="R596" s="173">
        <f t="shared" si="191"/>
        <v>4.0333333333333332</v>
      </c>
      <c r="S596" s="173">
        <f t="shared" si="191"/>
        <v>4.2</v>
      </c>
      <c r="T596" s="173">
        <f t="shared" si="191"/>
        <v>3.8</v>
      </c>
      <c r="U596" s="173">
        <f t="shared" si="191"/>
        <v>4</v>
      </c>
      <c r="V596" s="173">
        <f t="shared" si="191"/>
        <v>4</v>
      </c>
      <c r="W596" s="173">
        <f t="shared" si="191"/>
        <v>4.2</v>
      </c>
      <c r="X596" s="173">
        <f t="shared" si="191"/>
        <v>4.5</v>
      </c>
      <c r="Y596" s="173">
        <f t="shared" si="191"/>
        <v>4.7</v>
      </c>
      <c r="Z596" s="173">
        <f t="shared" si="191"/>
        <v>4.2</v>
      </c>
      <c r="AA596" s="173">
        <f t="shared" si="191"/>
        <v>4.0999999999999996</v>
      </c>
      <c r="AB596" s="173">
        <f t="shared" si="191"/>
        <v>4.3400000000000007</v>
      </c>
      <c r="AC596" s="173">
        <f t="shared" si="191"/>
        <v>3.7</v>
      </c>
      <c r="AD596" s="173">
        <f t="shared" si="191"/>
        <v>4.0999999999999996</v>
      </c>
      <c r="AE596" s="173">
        <f t="shared" si="191"/>
        <v>4</v>
      </c>
      <c r="AF596" s="173">
        <f t="shared" si="191"/>
        <v>3.8</v>
      </c>
      <c r="AG596" s="173">
        <f t="shared" si="191"/>
        <v>3.3</v>
      </c>
      <c r="AH596" s="173">
        <f t="shared" si="191"/>
        <v>3.78</v>
      </c>
      <c r="AI596" s="173">
        <f t="shared" si="191"/>
        <v>3.4</v>
      </c>
      <c r="AJ596" s="173">
        <f t="shared" si="191"/>
        <v>4.0383333333333331</v>
      </c>
      <c r="AK596" s="173">
        <f t="shared" si="191"/>
        <v>14.710193430976915</v>
      </c>
      <c r="AL596" s="173">
        <f>AJ596-(_xlfn.XLOOKUP($B596,$B$526:$B$558,$AJ$526:$AJ$558,"",0))</f>
        <v>0.25291666666666579</v>
      </c>
    </row>
    <row r="597" spans="1:38" x14ac:dyDescent="0.3">
      <c r="A597" s="151">
        <v>2024</v>
      </c>
      <c r="B597" s="152" t="s">
        <v>109</v>
      </c>
      <c r="C597" s="154" t="s">
        <v>99</v>
      </c>
      <c r="D597" s="154" t="s">
        <v>99</v>
      </c>
      <c r="E597" s="154" t="s">
        <v>99</v>
      </c>
      <c r="F597" s="154" t="s">
        <v>99</v>
      </c>
      <c r="G597" s="154" t="s">
        <v>99</v>
      </c>
      <c r="H597" s="154" t="s">
        <v>99</v>
      </c>
      <c r="I597" s="154" t="s">
        <v>99</v>
      </c>
      <c r="J597" s="154" t="s">
        <v>99</v>
      </c>
      <c r="K597" s="154" t="s">
        <v>99</v>
      </c>
      <c r="L597" s="154" t="s">
        <v>99</v>
      </c>
      <c r="M597" s="154" t="s">
        <v>99</v>
      </c>
      <c r="N597" s="154" t="s">
        <v>107</v>
      </c>
      <c r="O597" s="173">
        <f t="shared" ref="O597:AK597" si="192">AVERAGE(O564,O565,O566,O577,O570,O571,O572,O575,O579,O584,O585,O586,O589)</f>
        <v>4.0384615384615383</v>
      </c>
      <c r="P597" s="173">
        <f t="shared" si="192"/>
        <v>3.8846153846153846</v>
      </c>
      <c r="Q597" s="173">
        <f t="shared" si="192"/>
        <v>3.7692307692307692</v>
      </c>
      <c r="R597" s="173">
        <f t="shared" si="192"/>
        <v>3.8974358974358982</v>
      </c>
      <c r="S597" s="173">
        <f t="shared" si="192"/>
        <v>4.4615384615384617</v>
      </c>
      <c r="T597" s="173">
        <f t="shared" si="192"/>
        <v>3.7307692307692308</v>
      </c>
      <c r="U597" s="173">
        <f t="shared" si="192"/>
        <v>3.9230769230769229</v>
      </c>
      <c r="V597" s="173">
        <f t="shared" si="192"/>
        <v>4.0384615384615383</v>
      </c>
      <c r="W597" s="173">
        <f t="shared" si="192"/>
        <v>4.115384615384615</v>
      </c>
      <c r="X597" s="173">
        <f t="shared" si="192"/>
        <v>4.3461538461538458</v>
      </c>
      <c r="Y597" s="173">
        <f t="shared" si="192"/>
        <v>4.5769230769230766</v>
      </c>
      <c r="Z597" s="173">
        <f t="shared" si="192"/>
        <v>4.1538461538461542</v>
      </c>
      <c r="AA597" s="173">
        <f t="shared" si="192"/>
        <v>4</v>
      </c>
      <c r="AB597" s="173">
        <f t="shared" si="192"/>
        <v>4.2384615384615385</v>
      </c>
      <c r="AC597" s="173">
        <f t="shared" si="192"/>
        <v>3.6153846153846154</v>
      </c>
      <c r="AD597" s="173">
        <f t="shared" si="192"/>
        <v>3.9615384615384617</v>
      </c>
      <c r="AE597" s="173">
        <f t="shared" si="192"/>
        <v>4.1923076923076925</v>
      </c>
      <c r="AF597" s="173">
        <f t="shared" si="192"/>
        <v>3.8076923076923075</v>
      </c>
      <c r="AG597" s="173">
        <f t="shared" si="192"/>
        <v>3.2692307692307692</v>
      </c>
      <c r="AH597" s="173">
        <f t="shared" si="192"/>
        <v>3.7692307692307692</v>
      </c>
      <c r="AI597" s="173">
        <f t="shared" si="192"/>
        <v>3.4615384615384617</v>
      </c>
      <c r="AJ597" s="173">
        <f t="shared" si="192"/>
        <v>3.9858974358974359</v>
      </c>
      <c r="AK597" s="173">
        <f t="shared" si="192"/>
        <v>14.684103842972657</v>
      </c>
      <c r="AL597" s="173">
        <f>AJ597-(_xlfn.XLOOKUP($B597,$B$526:$B$558,$AJ$526:$AJ$558,"",0))</f>
        <v>3.5897435897436214E-2</v>
      </c>
    </row>
    <row r="598" spans="1:38" x14ac:dyDescent="0.3">
      <c r="A598" s="175">
        <v>2024</v>
      </c>
      <c r="B598" s="176" t="s">
        <v>11</v>
      </c>
      <c r="C598" s="177" t="s">
        <v>99</v>
      </c>
      <c r="D598" s="177" t="s">
        <v>99</v>
      </c>
      <c r="E598" s="177" t="s">
        <v>99</v>
      </c>
      <c r="F598" s="177" t="s">
        <v>99</v>
      </c>
      <c r="G598" s="177" t="s">
        <v>99</v>
      </c>
      <c r="H598" s="177" t="s">
        <v>99</v>
      </c>
      <c r="I598" s="177" t="s">
        <v>99</v>
      </c>
      <c r="J598" s="177" t="s">
        <v>99</v>
      </c>
      <c r="K598" s="177" t="s">
        <v>99</v>
      </c>
      <c r="L598" s="177" t="s">
        <v>99</v>
      </c>
      <c r="M598" s="177" t="s">
        <v>99</v>
      </c>
      <c r="N598" s="177" t="s">
        <v>228</v>
      </c>
      <c r="O598" s="158">
        <f>AVERAGE(O570,O585,O579,O589)</f>
        <v>4.25</v>
      </c>
      <c r="P598" s="158">
        <f t="shared" ref="P598:AL598" si="193">AVERAGE(P570,P585,P579,P589)</f>
        <v>4</v>
      </c>
      <c r="Q598" s="158">
        <f t="shared" si="193"/>
        <v>4.125</v>
      </c>
      <c r="R598" s="158">
        <f t="shared" si="193"/>
        <v>4.125</v>
      </c>
      <c r="S598" s="158">
        <f t="shared" si="193"/>
        <v>4.25</v>
      </c>
      <c r="T598" s="158">
        <f t="shared" si="193"/>
        <v>3.875</v>
      </c>
      <c r="U598" s="158">
        <f t="shared" si="193"/>
        <v>4.125</v>
      </c>
      <c r="V598" s="158">
        <f t="shared" si="193"/>
        <v>4.0833333333333339</v>
      </c>
      <c r="W598" s="158">
        <f t="shared" si="193"/>
        <v>4.125</v>
      </c>
      <c r="X598" s="158">
        <f t="shared" si="193"/>
        <v>4.375</v>
      </c>
      <c r="Y598" s="158">
        <f t="shared" si="193"/>
        <v>4.625</v>
      </c>
      <c r="Z598" s="158">
        <f t="shared" si="193"/>
        <v>4.25</v>
      </c>
      <c r="AA598" s="158">
        <f t="shared" si="193"/>
        <v>3.875</v>
      </c>
      <c r="AB598" s="158">
        <f t="shared" si="193"/>
        <v>4.25</v>
      </c>
      <c r="AC598" s="158">
        <f t="shared" si="193"/>
        <v>3.625</v>
      </c>
      <c r="AD598" s="158">
        <f t="shared" si="193"/>
        <v>4.125</v>
      </c>
      <c r="AE598" s="158">
        <f t="shared" si="193"/>
        <v>4.125</v>
      </c>
      <c r="AF598" s="158">
        <f t="shared" si="193"/>
        <v>3.75</v>
      </c>
      <c r="AG598" s="158">
        <f t="shared" si="193"/>
        <v>3.375</v>
      </c>
      <c r="AH598" s="158">
        <f t="shared" si="193"/>
        <v>3.8</v>
      </c>
      <c r="AI598" s="158">
        <f t="shared" si="193"/>
        <v>3.625</v>
      </c>
      <c r="AJ598" s="158">
        <f t="shared" si="193"/>
        <v>4.0645833333333332</v>
      </c>
      <c r="AK598" s="158">
        <f t="shared" si="193"/>
        <v>15.10023319796117</v>
      </c>
      <c r="AL598" s="158">
        <f t="shared" si="193"/>
        <v>0.13958333333333306</v>
      </c>
    </row>
    <row r="599" spans="1:38" x14ac:dyDescent="0.3">
      <c r="A599" s="175">
        <v>2024</v>
      </c>
      <c r="B599" s="176" t="s">
        <v>12</v>
      </c>
      <c r="C599" s="177" t="s">
        <v>99</v>
      </c>
      <c r="D599" s="177" t="s">
        <v>99</v>
      </c>
      <c r="E599" s="177" t="s">
        <v>99</v>
      </c>
      <c r="F599" s="177" t="s">
        <v>99</v>
      </c>
      <c r="G599" s="177" t="s">
        <v>99</v>
      </c>
      <c r="H599" s="177" t="s">
        <v>99</v>
      </c>
      <c r="I599" s="177" t="s">
        <v>99</v>
      </c>
      <c r="J599" s="177" t="s">
        <v>99</v>
      </c>
      <c r="K599" s="177" t="s">
        <v>99</v>
      </c>
      <c r="L599" s="177" t="s">
        <v>99</v>
      </c>
      <c r="M599" s="177" t="s">
        <v>99</v>
      </c>
      <c r="N599" s="177" t="s">
        <v>229</v>
      </c>
      <c r="O599" s="158">
        <f>O575</f>
        <v>4</v>
      </c>
      <c r="P599" s="158">
        <f t="shared" ref="P599:AL599" si="194">P575</f>
        <v>3.5</v>
      </c>
      <c r="Q599" s="158">
        <f t="shared" si="194"/>
        <v>3.5</v>
      </c>
      <c r="R599" s="158">
        <f t="shared" si="194"/>
        <v>3.6666666666666665</v>
      </c>
      <c r="S599" s="158">
        <f t="shared" si="194"/>
        <v>4.5</v>
      </c>
      <c r="T599" s="158">
        <f t="shared" si="194"/>
        <v>3.5</v>
      </c>
      <c r="U599" s="158">
        <f t="shared" si="194"/>
        <v>4</v>
      </c>
      <c r="V599" s="158">
        <f t="shared" si="194"/>
        <v>4</v>
      </c>
      <c r="W599" s="158">
        <f t="shared" si="194"/>
        <v>4.5</v>
      </c>
      <c r="X599" s="158">
        <f t="shared" si="194"/>
        <v>4.5</v>
      </c>
      <c r="Y599" s="158">
        <f t="shared" si="194"/>
        <v>5</v>
      </c>
      <c r="Z599" s="158">
        <f t="shared" si="194"/>
        <v>4.5</v>
      </c>
      <c r="AA599" s="158">
        <f t="shared" si="194"/>
        <v>3.5</v>
      </c>
      <c r="AB599" s="158">
        <f t="shared" si="194"/>
        <v>4.4000000000000004</v>
      </c>
      <c r="AC599" s="158">
        <f t="shared" si="194"/>
        <v>4</v>
      </c>
      <c r="AD599" s="158">
        <f t="shared" si="194"/>
        <v>3.5</v>
      </c>
      <c r="AE599" s="158">
        <f t="shared" si="194"/>
        <v>4.5</v>
      </c>
      <c r="AF599" s="158">
        <f t="shared" si="194"/>
        <v>4</v>
      </c>
      <c r="AG599" s="158">
        <f t="shared" si="194"/>
        <v>3</v>
      </c>
      <c r="AH599" s="158">
        <f t="shared" si="194"/>
        <v>3.8</v>
      </c>
      <c r="AI599" s="158">
        <f t="shared" si="194"/>
        <v>3.5</v>
      </c>
      <c r="AJ599" s="158">
        <f t="shared" si="194"/>
        <v>3.9666666666666663</v>
      </c>
      <c r="AK599" s="158">
        <f t="shared" si="194"/>
        <v>14.659874509021034</v>
      </c>
      <c r="AL599" s="158">
        <f t="shared" si="194"/>
        <v>-2.5000000000000799E-2</v>
      </c>
    </row>
    <row r="600" spans="1:38" x14ac:dyDescent="0.3">
      <c r="A600" s="175">
        <v>2024</v>
      </c>
      <c r="B600" s="176" t="s">
        <v>13</v>
      </c>
      <c r="C600" s="177" t="s">
        <v>99</v>
      </c>
      <c r="D600" s="177" t="s">
        <v>99</v>
      </c>
      <c r="E600" s="177" t="s">
        <v>99</v>
      </c>
      <c r="F600" s="177" t="s">
        <v>99</v>
      </c>
      <c r="G600" s="177" t="s">
        <v>99</v>
      </c>
      <c r="H600" s="177" t="s">
        <v>99</v>
      </c>
      <c r="I600" s="177" t="s">
        <v>99</v>
      </c>
      <c r="J600" s="177" t="s">
        <v>99</v>
      </c>
      <c r="K600" s="177" t="s">
        <v>99</v>
      </c>
      <c r="L600" s="177" t="s">
        <v>99</v>
      </c>
      <c r="M600" s="177" t="s">
        <v>99</v>
      </c>
      <c r="N600" s="177" t="s">
        <v>230</v>
      </c>
      <c r="O600" s="158">
        <f t="shared" ref="O600:AL600" si="195">AVERAGE(O578,O580,O581,O582,O583,O587,O588,O590,O567,O568,O569,O573,O574,O576)</f>
        <v>3.25</v>
      </c>
      <c r="P600" s="158">
        <f t="shared" si="195"/>
        <v>3.1785714285714284</v>
      </c>
      <c r="Q600" s="158">
        <f t="shared" si="195"/>
        <v>3.1428571428571428</v>
      </c>
      <c r="R600" s="158">
        <f t="shared" si="195"/>
        <v>3.1904761904761902</v>
      </c>
      <c r="S600" s="158">
        <f t="shared" si="195"/>
        <v>3.9642857142857144</v>
      </c>
      <c r="T600" s="158">
        <f t="shared" si="195"/>
        <v>3.1785714285714284</v>
      </c>
      <c r="U600" s="158">
        <f t="shared" si="195"/>
        <v>2.75</v>
      </c>
      <c r="V600" s="158">
        <f t="shared" si="195"/>
        <v>3.2976190476190479</v>
      </c>
      <c r="W600" s="158">
        <f t="shared" si="195"/>
        <v>3.0714285714285716</v>
      </c>
      <c r="X600" s="158">
        <f t="shared" si="195"/>
        <v>3.2857142857142856</v>
      </c>
      <c r="Y600" s="158">
        <f t="shared" si="195"/>
        <v>3.6428571428571428</v>
      </c>
      <c r="Z600" s="158">
        <f t="shared" si="195"/>
        <v>3.2857142857142856</v>
      </c>
      <c r="AA600" s="158">
        <f t="shared" si="195"/>
        <v>3.4285714285714284</v>
      </c>
      <c r="AB600" s="158">
        <f t="shared" si="195"/>
        <v>3.342857142857143</v>
      </c>
      <c r="AC600" s="158">
        <f t="shared" si="195"/>
        <v>3.2857142857142856</v>
      </c>
      <c r="AD600" s="158">
        <f t="shared" si="195"/>
        <v>3</v>
      </c>
      <c r="AE600" s="158">
        <f t="shared" si="195"/>
        <v>3.5714285714285716</v>
      </c>
      <c r="AF600" s="158">
        <f t="shared" si="195"/>
        <v>2.75</v>
      </c>
      <c r="AG600" s="158">
        <f t="shared" si="195"/>
        <v>2.9285714285714284</v>
      </c>
      <c r="AH600" s="158">
        <f t="shared" si="195"/>
        <v>3.1071428571428577</v>
      </c>
      <c r="AI600" s="158">
        <f t="shared" si="195"/>
        <v>3.8928571428571428</v>
      </c>
      <c r="AJ600" s="158">
        <f t="shared" si="195"/>
        <v>3.2345238095238096</v>
      </c>
      <c r="AK600" s="158">
        <f t="shared" si="195"/>
        <v>10.804145372172712</v>
      </c>
      <c r="AL600" s="158">
        <f t="shared" si="195"/>
        <v>7.9761904761904701E-2</v>
      </c>
    </row>
    <row r="601" spans="1:38" x14ac:dyDescent="0.3">
      <c r="A601" s="175">
        <v>2024</v>
      </c>
      <c r="B601" s="176" t="s">
        <v>14</v>
      </c>
      <c r="C601" s="177" t="s">
        <v>99</v>
      </c>
      <c r="D601" s="177" t="s">
        <v>99</v>
      </c>
      <c r="E601" s="177" t="s">
        <v>99</v>
      </c>
      <c r="F601" s="177" t="s">
        <v>99</v>
      </c>
      <c r="G601" s="177" t="s">
        <v>99</v>
      </c>
      <c r="H601" s="177" t="s">
        <v>99</v>
      </c>
      <c r="I601" s="177" t="s">
        <v>99</v>
      </c>
      <c r="J601" s="177" t="s">
        <v>99</v>
      </c>
      <c r="K601" s="177" t="s">
        <v>99</v>
      </c>
      <c r="L601" s="177" t="s">
        <v>99</v>
      </c>
      <c r="M601" s="177" t="s">
        <v>99</v>
      </c>
      <c r="N601" s="177" t="s">
        <v>231</v>
      </c>
      <c r="O601" s="158">
        <f>AVERAGE(O564,O565,O572,O577,O584)</f>
        <v>4.2</v>
      </c>
      <c r="P601" s="158">
        <f t="shared" ref="P601:AL601" si="196">AVERAGE(P564,P565,P572,P577,P584)</f>
        <v>3.9</v>
      </c>
      <c r="Q601" s="158">
        <f t="shared" si="196"/>
        <v>3.8</v>
      </c>
      <c r="R601" s="158">
        <f t="shared" si="196"/>
        <v>3.9666666666666672</v>
      </c>
      <c r="S601" s="158">
        <f t="shared" si="196"/>
        <v>4.4000000000000004</v>
      </c>
      <c r="T601" s="158">
        <f t="shared" si="196"/>
        <v>3.9</v>
      </c>
      <c r="U601" s="158">
        <f t="shared" si="196"/>
        <v>4</v>
      </c>
      <c r="V601" s="158">
        <f t="shared" si="196"/>
        <v>4.0999999999999996</v>
      </c>
      <c r="W601" s="158">
        <f t="shared" si="196"/>
        <v>4.2</v>
      </c>
      <c r="X601" s="158">
        <f t="shared" si="196"/>
        <v>4.5999999999999996</v>
      </c>
      <c r="Y601" s="158">
        <f t="shared" si="196"/>
        <v>4.8</v>
      </c>
      <c r="Z601" s="158">
        <f t="shared" si="196"/>
        <v>4.3</v>
      </c>
      <c r="AA601" s="158">
        <f t="shared" si="196"/>
        <v>4.5999999999999996</v>
      </c>
      <c r="AB601" s="158">
        <f t="shared" si="196"/>
        <v>4.5</v>
      </c>
      <c r="AC601" s="158">
        <f t="shared" si="196"/>
        <v>3.9</v>
      </c>
      <c r="AD601" s="158">
        <f t="shared" si="196"/>
        <v>4.2</v>
      </c>
      <c r="AE601" s="158">
        <f t="shared" si="196"/>
        <v>4.5999999999999996</v>
      </c>
      <c r="AF601" s="158">
        <f t="shared" si="196"/>
        <v>4.0999999999999996</v>
      </c>
      <c r="AG601" s="158">
        <f t="shared" si="196"/>
        <v>3.5</v>
      </c>
      <c r="AH601" s="158">
        <f t="shared" si="196"/>
        <v>4.0600000000000005</v>
      </c>
      <c r="AI601" s="158">
        <f t="shared" si="196"/>
        <v>3.5</v>
      </c>
      <c r="AJ601" s="158">
        <f t="shared" si="196"/>
        <v>4.1566666666666681</v>
      </c>
      <c r="AK601" s="158">
        <f t="shared" si="196"/>
        <v>16.17502847214271</v>
      </c>
      <c r="AL601" s="158">
        <f t="shared" si="196"/>
        <v>-6.2499999999999889E-2</v>
      </c>
    </row>
    <row r="602" spans="1:38" x14ac:dyDescent="0.3">
      <c r="A602" s="175">
        <v>2024</v>
      </c>
      <c r="B602" s="176" t="s">
        <v>15</v>
      </c>
      <c r="C602" s="177" t="s">
        <v>99</v>
      </c>
      <c r="D602" s="177" t="s">
        <v>99</v>
      </c>
      <c r="E602" s="177" t="s">
        <v>99</v>
      </c>
      <c r="F602" s="177" t="s">
        <v>99</v>
      </c>
      <c r="G602" s="177" t="s">
        <v>99</v>
      </c>
      <c r="H602" s="177" t="s">
        <v>99</v>
      </c>
      <c r="I602" s="177" t="s">
        <v>99</v>
      </c>
      <c r="J602" s="177" t="s">
        <v>99</v>
      </c>
      <c r="K602" s="177" t="s">
        <v>99</v>
      </c>
      <c r="L602" s="177" t="s">
        <v>99</v>
      </c>
      <c r="M602" s="177" t="s">
        <v>99</v>
      </c>
      <c r="N602" s="177" t="s">
        <v>232</v>
      </c>
      <c r="O602" s="158">
        <f>AVERAGE(O566,O571,O586)</f>
        <v>3.5</v>
      </c>
      <c r="P602" s="158">
        <f t="shared" ref="P602:AL602" si="197">AVERAGE(P566,P571,P586)</f>
        <v>3.8333333333333335</v>
      </c>
      <c r="Q602" s="158">
        <f t="shared" si="197"/>
        <v>3.3333333333333335</v>
      </c>
      <c r="R602" s="158">
        <f t="shared" si="197"/>
        <v>3.5555555555555554</v>
      </c>
      <c r="S602" s="158">
        <f t="shared" si="197"/>
        <v>4.833333333333333</v>
      </c>
      <c r="T602" s="158">
        <f t="shared" si="197"/>
        <v>3.3333333333333335</v>
      </c>
      <c r="U602" s="158">
        <f t="shared" si="197"/>
        <v>3.5</v>
      </c>
      <c r="V602" s="158">
        <f t="shared" si="197"/>
        <v>3.8888888888888888</v>
      </c>
      <c r="W602" s="158">
        <f t="shared" si="197"/>
        <v>3.8333333333333335</v>
      </c>
      <c r="X602" s="158">
        <f t="shared" si="197"/>
        <v>3.8333333333333335</v>
      </c>
      <c r="Y602" s="158">
        <f t="shared" si="197"/>
        <v>4</v>
      </c>
      <c r="Z602" s="158">
        <f t="shared" si="197"/>
        <v>3.6666666666666665</v>
      </c>
      <c r="AA602" s="158">
        <f t="shared" si="197"/>
        <v>3.3333333333333335</v>
      </c>
      <c r="AB602" s="158">
        <f t="shared" si="197"/>
        <v>3.7333333333333329</v>
      </c>
      <c r="AC602" s="158">
        <f t="shared" si="197"/>
        <v>3</v>
      </c>
      <c r="AD602" s="158">
        <f t="shared" si="197"/>
        <v>3.5</v>
      </c>
      <c r="AE602" s="158">
        <f t="shared" si="197"/>
        <v>3.5</v>
      </c>
      <c r="AF602" s="158">
        <f t="shared" si="197"/>
        <v>3.3333333333333335</v>
      </c>
      <c r="AG602" s="158">
        <f t="shared" si="197"/>
        <v>2.8333333333333335</v>
      </c>
      <c r="AH602" s="158">
        <f t="shared" si="197"/>
        <v>3.2333333333333329</v>
      </c>
      <c r="AI602" s="158">
        <f t="shared" si="197"/>
        <v>3.1666666666666665</v>
      </c>
      <c r="AJ602" s="158">
        <f t="shared" si="197"/>
        <v>3.6027777777777779</v>
      </c>
      <c r="AK602" s="158">
        <f t="shared" si="197"/>
        <v>11.652466765688425</v>
      </c>
      <c r="AL602" s="158">
        <f t="shared" si="197"/>
        <v>-5.833333333333357E-2</v>
      </c>
    </row>
    <row r="603" spans="1:38" x14ac:dyDescent="0.3">
      <c r="O603" s="139"/>
      <c r="P603" s="139"/>
      <c r="Q603" s="139"/>
      <c r="R603" s="139"/>
      <c r="S603" s="139"/>
      <c r="T603" s="139"/>
      <c r="U603" s="139"/>
      <c r="V603" s="139"/>
      <c r="W603" s="139"/>
      <c r="X603" s="139"/>
      <c r="Y603" s="139"/>
      <c r="Z603" s="139"/>
      <c r="AA603" s="139"/>
      <c r="AB603" s="139"/>
      <c r="AC603" s="139"/>
      <c r="AD603" s="139"/>
      <c r="AE603" s="139"/>
      <c r="AF603" s="139"/>
      <c r="AG603" s="139"/>
      <c r="AH603" s="139"/>
      <c r="AI603" s="139"/>
      <c r="AJ603" s="106"/>
    </row>
    <row r="604" spans="1:38" x14ac:dyDescent="0.3">
      <c r="O604" s="139"/>
      <c r="P604" s="139"/>
      <c r="Q604" s="139"/>
      <c r="R604" s="139"/>
      <c r="S604" s="139"/>
      <c r="T604" s="139"/>
      <c r="U604" s="139"/>
      <c r="V604" s="139"/>
      <c r="W604" s="139"/>
      <c r="X604" s="139"/>
      <c r="Y604" s="139"/>
      <c r="Z604" s="139"/>
      <c r="AA604" s="139"/>
      <c r="AB604" s="139"/>
      <c r="AC604" s="139"/>
      <c r="AD604" s="139"/>
      <c r="AE604" s="139"/>
      <c r="AF604" s="139"/>
      <c r="AG604" s="139"/>
      <c r="AH604" s="139"/>
      <c r="AI604" s="139"/>
      <c r="AJ604" s="106"/>
    </row>
    <row r="605" spans="1:38" x14ac:dyDescent="0.3">
      <c r="O605" s="139"/>
      <c r="P605" s="139"/>
      <c r="Q605" s="139"/>
      <c r="R605" s="139"/>
      <c r="S605" s="139"/>
      <c r="T605" s="139"/>
      <c r="U605" s="139"/>
      <c r="V605" s="139"/>
      <c r="W605" s="139"/>
      <c r="X605" s="139"/>
      <c r="Y605" s="139"/>
      <c r="Z605" s="139"/>
      <c r="AA605" s="139"/>
      <c r="AB605" s="139"/>
      <c r="AC605" s="139"/>
      <c r="AD605" s="139"/>
      <c r="AE605" s="139"/>
      <c r="AF605" s="139"/>
      <c r="AG605" s="139"/>
      <c r="AH605" s="139"/>
      <c r="AI605" s="139"/>
      <c r="AJ605" s="106"/>
    </row>
    <row r="606" spans="1:38" x14ac:dyDescent="0.3">
      <c r="O606" s="139"/>
      <c r="P606" s="139"/>
      <c r="Q606" s="139"/>
      <c r="R606" s="139"/>
      <c r="S606" s="139"/>
      <c r="T606" s="139"/>
      <c r="U606" s="139"/>
      <c r="V606" s="139"/>
      <c r="W606" s="139"/>
      <c r="X606" s="139"/>
      <c r="Y606" s="139"/>
      <c r="Z606" s="139"/>
      <c r="AA606" s="139"/>
      <c r="AB606" s="139"/>
      <c r="AC606" s="139"/>
      <c r="AD606" s="139"/>
      <c r="AE606" s="139"/>
      <c r="AF606" s="139"/>
      <c r="AG606" s="139"/>
      <c r="AH606" s="139"/>
      <c r="AI606" s="139"/>
      <c r="AJ606" s="106"/>
    </row>
    <row r="607" spans="1:38" x14ac:dyDescent="0.3">
      <c r="O607" s="139"/>
      <c r="P607" s="139"/>
      <c r="Q607" s="139"/>
      <c r="R607" s="139"/>
      <c r="S607" s="139"/>
      <c r="T607" s="139"/>
      <c r="U607" s="139"/>
      <c r="V607" s="139"/>
      <c r="W607" s="139"/>
      <c r="X607" s="139"/>
      <c r="Y607" s="139"/>
      <c r="Z607" s="139"/>
      <c r="AA607" s="139"/>
      <c r="AB607" s="139"/>
      <c r="AC607" s="139"/>
      <c r="AD607" s="139"/>
      <c r="AE607" s="139"/>
      <c r="AF607" s="139"/>
      <c r="AG607" s="139"/>
      <c r="AH607" s="139"/>
      <c r="AI607" s="139"/>
      <c r="AJ607" s="106"/>
    </row>
    <row r="608" spans="1:38" x14ac:dyDescent="0.3">
      <c r="O608" s="139"/>
      <c r="P608" s="139"/>
      <c r="Q608" s="139"/>
      <c r="R608" s="139"/>
      <c r="S608" s="139"/>
      <c r="T608" s="139"/>
      <c r="U608" s="139"/>
      <c r="V608" s="139"/>
      <c r="W608" s="139"/>
      <c r="X608" s="139"/>
      <c r="Y608" s="139"/>
      <c r="Z608" s="139"/>
      <c r="AA608" s="139"/>
      <c r="AB608" s="139"/>
      <c r="AC608" s="139"/>
      <c r="AD608" s="139"/>
      <c r="AE608" s="139"/>
      <c r="AF608" s="139"/>
      <c r="AG608" s="139"/>
      <c r="AH608" s="139"/>
      <c r="AI608" s="139"/>
      <c r="AJ608" s="106"/>
    </row>
    <row r="609" spans="1:36" x14ac:dyDescent="0.3">
      <c r="O609" s="139"/>
      <c r="P609" s="139"/>
      <c r="Q609" s="139"/>
      <c r="R609" s="139"/>
      <c r="S609" s="139"/>
      <c r="T609" s="139"/>
      <c r="U609" s="139"/>
      <c r="V609" s="139"/>
      <c r="W609" s="139"/>
      <c r="X609" s="139"/>
      <c r="Y609" s="139"/>
      <c r="Z609" s="139"/>
      <c r="AA609" s="139"/>
      <c r="AB609" s="139"/>
      <c r="AC609" s="139"/>
      <c r="AD609" s="139"/>
      <c r="AE609" s="139"/>
      <c r="AF609" s="139"/>
      <c r="AG609" s="139"/>
      <c r="AH609" s="139"/>
      <c r="AI609" s="139"/>
      <c r="AJ609" s="106"/>
    </row>
    <row r="610" spans="1:36" x14ac:dyDescent="0.3">
      <c r="O610" s="139"/>
      <c r="P610" s="139"/>
      <c r="Q610" s="139"/>
      <c r="R610" s="139"/>
      <c r="S610" s="139"/>
      <c r="T610" s="139"/>
      <c r="U610" s="139"/>
      <c r="V610" s="139"/>
      <c r="W610" s="139"/>
      <c r="X610" s="139"/>
      <c r="Y610" s="139"/>
      <c r="Z610" s="139"/>
      <c r="AA610" s="139"/>
      <c r="AB610" s="139"/>
      <c r="AC610" s="139"/>
      <c r="AD610" s="139"/>
      <c r="AE610" s="139"/>
      <c r="AF610" s="139"/>
      <c r="AG610" s="139"/>
      <c r="AH610" s="139"/>
      <c r="AI610" s="139"/>
      <c r="AJ610" s="106"/>
    </row>
    <row r="611" spans="1:36" x14ac:dyDescent="0.3">
      <c r="A611" s="117" t="s">
        <v>115</v>
      </c>
      <c r="O611" s="139"/>
      <c r="P611" s="139"/>
      <c r="Q611" s="139"/>
      <c r="R611" s="139"/>
      <c r="S611" s="139"/>
      <c r="T611" s="139"/>
      <c r="U611" s="139"/>
      <c r="V611" s="139"/>
      <c r="W611" s="139"/>
      <c r="X611" s="139"/>
      <c r="Y611" s="139"/>
      <c r="Z611" s="139"/>
      <c r="AA611" s="139"/>
      <c r="AB611" s="139"/>
      <c r="AC611" s="139"/>
      <c r="AD611" s="139"/>
      <c r="AE611" s="139"/>
      <c r="AF611" s="139"/>
      <c r="AG611" s="139"/>
      <c r="AH611" s="139"/>
      <c r="AI611" s="139"/>
      <c r="AJ611" s="106"/>
    </row>
    <row r="612" spans="1:36" x14ac:dyDescent="0.3">
      <c r="A612" s="117" t="s">
        <v>226</v>
      </c>
      <c r="O612" s="139"/>
      <c r="P612" s="139"/>
      <c r="Q612" s="139"/>
      <c r="R612" s="139"/>
      <c r="S612" s="139"/>
      <c r="T612" s="139"/>
      <c r="U612" s="139"/>
      <c r="V612" s="139"/>
      <c r="W612" s="139"/>
      <c r="X612" s="139"/>
      <c r="Y612" s="139"/>
      <c r="Z612" s="139"/>
      <c r="AA612" s="139"/>
      <c r="AB612" s="139"/>
      <c r="AC612" s="139"/>
      <c r="AD612" s="139"/>
      <c r="AE612" s="139"/>
      <c r="AF612" s="139"/>
      <c r="AG612" s="139"/>
      <c r="AH612" s="139"/>
      <c r="AI612" s="139"/>
      <c r="AJ612" s="106"/>
    </row>
    <row r="613" spans="1:36" x14ac:dyDescent="0.3">
      <c r="A613" s="117" t="s">
        <v>116</v>
      </c>
      <c r="O613" s="139"/>
      <c r="P613" s="139"/>
      <c r="Q613" s="139"/>
      <c r="R613" s="139"/>
      <c r="S613" s="139"/>
      <c r="T613" s="139"/>
      <c r="U613" s="139"/>
      <c r="V613" s="139"/>
      <c r="W613" s="139"/>
      <c r="X613" s="139"/>
      <c r="Y613" s="139"/>
      <c r="Z613" s="139"/>
      <c r="AA613" s="139"/>
      <c r="AB613" s="139"/>
      <c r="AC613" s="139"/>
      <c r="AD613" s="139"/>
      <c r="AE613" s="139"/>
      <c r="AF613" s="139"/>
      <c r="AG613" s="139"/>
      <c r="AH613" s="139"/>
      <c r="AI613" s="139"/>
      <c r="AJ613" s="106"/>
    </row>
    <row r="614" spans="1:36" x14ac:dyDescent="0.3">
      <c r="A614" s="117" t="s">
        <v>117</v>
      </c>
      <c r="O614" s="139"/>
      <c r="P614" s="139"/>
      <c r="Q614" s="139"/>
      <c r="R614" s="139"/>
      <c r="S614" s="139"/>
      <c r="T614" s="139"/>
      <c r="U614" s="139"/>
      <c r="V614" s="139"/>
      <c r="W614" s="139"/>
      <c r="X614" s="139"/>
      <c r="Y614" s="139"/>
      <c r="Z614" s="139"/>
      <c r="AA614" s="139"/>
      <c r="AB614" s="139"/>
      <c r="AC614" s="139"/>
      <c r="AD614" s="139"/>
      <c r="AE614" s="139"/>
      <c r="AF614" s="139"/>
      <c r="AG614" s="139"/>
      <c r="AH614" s="139"/>
      <c r="AI614" s="139"/>
      <c r="AJ614" s="106"/>
    </row>
    <row r="615" spans="1:36" x14ac:dyDescent="0.3">
      <c r="A615" s="117" t="s">
        <v>118</v>
      </c>
      <c r="O615" s="139"/>
      <c r="P615" s="139"/>
      <c r="Q615" s="139"/>
      <c r="R615" s="139"/>
      <c r="S615" s="139"/>
      <c r="T615" s="139"/>
      <c r="U615" s="139"/>
      <c r="V615" s="139"/>
      <c r="W615" s="139"/>
      <c r="X615" s="139"/>
      <c r="Y615" s="139"/>
      <c r="Z615" s="139"/>
      <c r="AA615" s="139"/>
      <c r="AB615" s="139"/>
      <c r="AC615" s="139"/>
      <c r="AD615" s="139"/>
      <c r="AE615" s="139"/>
      <c r="AF615" s="139"/>
      <c r="AG615" s="139"/>
      <c r="AH615" s="139"/>
      <c r="AI615" s="139"/>
      <c r="AJ615" s="106"/>
    </row>
    <row r="616" spans="1:36" x14ac:dyDescent="0.3">
      <c r="A616" s="117" t="s">
        <v>119</v>
      </c>
      <c r="O616" s="139"/>
      <c r="P616" s="139"/>
      <c r="Q616" s="139"/>
      <c r="R616" s="139"/>
      <c r="S616" s="139"/>
      <c r="T616" s="139"/>
      <c r="U616" s="139"/>
      <c r="V616" s="139"/>
      <c r="W616" s="139"/>
      <c r="X616" s="139"/>
      <c r="Y616" s="139"/>
      <c r="Z616" s="139"/>
      <c r="AA616" s="139"/>
      <c r="AB616" s="139"/>
      <c r="AC616" s="139"/>
      <c r="AD616" s="139"/>
      <c r="AE616" s="139"/>
      <c r="AF616" s="139"/>
      <c r="AG616" s="139"/>
      <c r="AH616" s="139"/>
      <c r="AI616" s="139"/>
      <c r="AJ616" s="106"/>
    </row>
    <row r="617" spans="1:36" x14ac:dyDescent="0.3">
      <c r="A617" s="117" t="s">
        <v>120</v>
      </c>
      <c r="O617" s="139"/>
      <c r="P617" s="139"/>
      <c r="Q617" s="139"/>
      <c r="R617" s="139"/>
      <c r="S617" s="139"/>
      <c r="T617" s="139"/>
      <c r="U617" s="139"/>
      <c r="V617" s="139"/>
      <c r="W617" s="139"/>
      <c r="X617" s="139"/>
      <c r="Y617" s="139"/>
      <c r="Z617" s="139"/>
      <c r="AA617" s="139"/>
      <c r="AB617" s="139"/>
      <c r="AC617" s="139"/>
      <c r="AD617" s="139"/>
      <c r="AE617" s="139"/>
      <c r="AF617" s="139"/>
      <c r="AG617" s="139"/>
      <c r="AH617" s="139"/>
      <c r="AI617" s="139"/>
      <c r="AJ617" s="106"/>
    </row>
    <row r="618" spans="1:36" x14ac:dyDescent="0.3">
      <c r="A618" s="117" t="s">
        <v>121</v>
      </c>
      <c r="O618" s="139"/>
      <c r="P618" s="139"/>
      <c r="Q618" s="139"/>
      <c r="R618" s="139"/>
      <c r="S618" s="139"/>
      <c r="T618" s="139"/>
      <c r="U618" s="139"/>
      <c r="V618" s="139"/>
      <c r="W618" s="139"/>
      <c r="X618" s="139"/>
      <c r="Y618" s="139"/>
      <c r="Z618" s="139"/>
      <c r="AA618" s="139"/>
      <c r="AB618" s="139"/>
      <c r="AC618" s="139"/>
      <c r="AD618" s="139"/>
      <c r="AE618" s="139"/>
      <c r="AF618" s="139"/>
      <c r="AG618" s="139"/>
      <c r="AH618" s="139"/>
      <c r="AI618" s="139"/>
      <c r="AJ618" s="106"/>
    </row>
    <row r="619" spans="1:36" x14ac:dyDescent="0.3">
      <c r="A619" s="117" t="s">
        <v>122</v>
      </c>
      <c r="O619" s="139"/>
      <c r="P619" s="139"/>
      <c r="Q619" s="139"/>
      <c r="R619" s="139"/>
      <c r="S619" s="139"/>
      <c r="T619" s="139"/>
      <c r="U619" s="139"/>
      <c r="V619" s="139"/>
      <c r="W619" s="139"/>
      <c r="X619" s="139"/>
      <c r="Y619" s="139"/>
      <c r="Z619" s="139"/>
      <c r="AA619" s="139"/>
      <c r="AB619" s="139"/>
      <c r="AC619" s="139"/>
      <c r="AD619" s="139"/>
      <c r="AE619" s="139"/>
      <c r="AF619" s="139"/>
      <c r="AG619" s="139"/>
      <c r="AH619" s="139"/>
      <c r="AI619" s="139"/>
      <c r="AJ619" s="106"/>
    </row>
    <row r="620" spans="1:36" x14ac:dyDescent="0.3">
      <c r="A620" s="117" t="s">
        <v>123</v>
      </c>
      <c r="O620" s="139"/>
      <c r="P620" s="139"/>
      <c r="Q620" s="139"/>
      <c r="R620" s="139"/>
      <c r="S620" s="139"/>
      <c r="T620" s="139"/>
      <c r="U620" s="139"/>
      <c r="V620" s="139"/>
      <c r="W620" s="139"/>
      <c r="X620" s="139"/>
      <c r="Y620" s="139"/>
      <c r="Z620" s="139"/>
      <c r="AA620" s="139"/>
      <c r="AB620" s="139"/>
      <c r="AC620" s="139"/>
      <c r="AD620" s="139"/>
      <c r="AE620" s="139"/>
      <c r="AF620" s="139"/>
      <c r="AG620" s="139"/>
      <c r="AH620" s="139"/>
      <c r="AI620" s="139"/>
      <c r="AJ620" s="106"/>
    </row>
    <row r="621" spans="1:36" x14ac:dyDescent="0.3">
      <c r="A621" s="117" t="s">
        <v>124</v>
      </c>
      <c r="O621" s="139"/>
      <c r="P621" s="139"/>
      <c r="Q621" s="139"/>
      <c r="R621" s="139"/>
      <c r="S621" s="139"/>
      <c r="T621" s="139"/>
      <c r="U621" s="139"/>
      <c r="V621" s="139"/>
      <c r="W621" s="139"/>
      <c r="X621" s="139"/>
      <c r="Y621" s="139"/>
      <c r="Z621" s="139"/>
      <c r="AA621" s="139"/>
      <c r="AB621" s="139"/>
      <c r="AC621" s="139"/>
      <c r="AD621" s="139"/>
      <c r="AE621" s="139"/>
      <c r="AF621" s="139"/>
      <c r="AG621" s="139"/>
      <c r="AH621" s="139"/>
      <c r="AI621" s="139"/>
      <c r="AJ621" s="106"/>
    </row>
    <row r="622" spans="1:36" x14ac:dyDescent="0.3">
      <c r="A622" s="117" t="s">
        <v>125</v>
      </c>
      <c r="O622" s="139"/>
      <c r="P622" s="139"/>
      <c r="Q622" s="139"/>
      <c r="R622" s="139"/>
      <c r="S622" s="139"/>
      <c r="T622" s="139"/>
      <c r="U622" s="139"/>
      <c r="V622" s="139"/>
      <c r="W622" s="139"/>
      <c r="X622" s="139"/>
      <c r="Y622" s="139"/>
      <c r="Z622" s="139"/>
      <c r="AA622" s="139"/>
      <c r="AB622" s="139"/>
      <c r="AC622" s="139"/>
      <c r="AD622" s="139"/>
      <c r="AE622" s="139"/>
      <c r="AF622" s="139"/>
      <c r="AG622" s="139"/>
      <c r="AH622" s="139"/>
      <c r="AI622" s="139"/>
      <c r="AJ622" s="106"/>
    </row>
    <row r="623" spans="1:36" x14ac:dyDescent="0.3">
      <c r="O623" s="139"/>
      <c r="P623" s="139"/>
      <c r="Q623" s="139"/>
      <c r="R623" s="139"/>
      <c r="S623" s="139"/>
      <c r="T623" s="139"/>
      <c r="U623" s="139"/>
      <c r="V623" s="139"/>
      <c r="W623" s="139"/>
      <c r="X623" s="139"/>
      <c r="Y623" s="139"/>
      <c r="Z623" s="139"/>
      <c r="AA623" s="139"/>
      <c r="AB623" s="139"/>
      <c r="AC623" s="139"/>
      <c r="AD623" s="139"/>
      <c r="AE623" s="139"/>
      <c r="AF623" s="139"/>
      <c r="AG623" s="139"/>
      <c r="AH623" s="139"/>
      <c r="AI623" s="139"/>
      <c r="AJ623" s="106"/>
    </row>
    <row r="624" spans="1:36" x14ac:dyDescent="0.3">
      <c r="O624" s="139"/>
      <c r="P624" s="139"/>
      <c r="Q624" s="139"/>
      <c r="R624" s="139"/>
      <c r="S624" s="139"/>
      <c r="T624" s="139"/>
      <c r="U624" s="139"/>
      <c r="V624" s="139"/>
      <c r="W624" s="139"/>
      <c r="X624" s="139"/>
      <c r="Y624" s="139"/>
      <c r="Z624" s="139"/>
      <c r="AA624" s="139"/>
      <c r="AB624" s="139"/>
      <c r="AC624" s="139"/>
      <c r="AD624" s="139"/>
      <c r="AE624" s="139"/>
      <c r="AF624" s="139"/>
      <c r="AG624" s="139"/>
      <c r="AH624" s="139"/>
      <c r="AI624" s="139"/>
      <c r="AJ624" s="106"/>
    </row>
    <row r="625" spans="15:36" x14ac:dyDescent="0.3">
      <c r="O625" s="139"/>
      <c r="P625" s="139"/>
      <c r="Q625" s="139"/>
      <c r="R625" s="139"/>
      <c r="S625" s="139"/>
      <c r="T625" s="139"/>
      <c r="U625" s="139"/>
      <c r="V625" s="139"/>
      <c r="W625" s="139"/>
      <c r="X625" s="139"/>
      <c r="Y625" s="139"/>
      <c r="Z625" s="139"/>
      <c r="AA625" s="139"/>
      <c r="AB625" s="139"/>
      <c r="AC625" s="139"/>
      <c r="AD625" s="139"/>
      <c r="AE625" s="139"/>
      <c r="AF625" s="139"/>
      <c r="AG625" s="139"/>
      <c r="AH625" s="139"/>
      <c r="AI625" s="139"/>
      <c r="AJ625" s="106"/>
    </row>
    <row r="626" spans="15:36" x14ac:dyDescent="0.3">
      <c r="O626" s="139"/>
      <c r="P626" s="139"/>
      <c r="Q626" s="139"/>
      <c r="R626" s="139"/>
      <c r="S626" s="139"/>
      <c r="T626" s="139"/>
      <c r="U626" s="139"/>
      <c r="V626" s="139"/>
      <c r="W626" s="139"/>
      <c r="X626" s="139"/>
      <c r="Y626" s="139"/>
      <c r="Z626" s="139"/>
      <c r="AA626" s="139"/>
      <c r="AB626" s="139"/>
      <c r="AC626" s="139"/>
      <c r="AD626" s="139"/>
      <c r="AE626" s="139"/>
      <c r="AF626" s="139"/>
      <c r="AG626" s="139"/>
      <c r="AH626" s="139"/>
      <c r="AI626" s="139"/>
      <c r="AJ626" s="106"/>
    </row>
    <row r="627" spans="15:36" x14ac:dyDescent="0.3">
      <c r="O627" s="139"/>
      <c r="P627" s="139"/>
      <c r="Q627" s="139"/>
      <c r="R627" s="139"/>
      <c r="S627" s="139"/>
      <c r="T627" s="139"/>
      <c r="U627" s="139"/>
      <c r="V627" s="139"/>
      <c r="W627" s="139"/>
      <c r="X627" s="139"/>
      <c r="Y627" s="139"/>
      <c r="Z627" s="139"/>
      <c r="AA627" s="139"/>
      <c r="AB627" s="139"/>
      <c r="AC627" s="139"/>
      <c r="AD627" s="139"/>
      <c r="AE627" s="139"/>
      <c r="AF627" s="139"/>
      <c r="AG627" s="139"/>
      <c r="AH627" s="139"/>
      <c r="AI627" s="139"/>
      <c r="AJ627" s="106"/>
    </row>
    <row r="628" spans="15:36" x14ac:dyDescent="0.3">
      <c r="O628" s="139"/>
      <c r="P628" s="139"/>
      <c r="Q628" s="139"/>
      <c r="R628" s="139"/>
      <c r="S628" s="139"/>
      <c r="T628" s="139"/>
      <c r="U628" s="139"/>
      <c r="V628" s="139"/>
      <c r="W628" s="139"/>
      <c r="X628" s="139"/>
      <c r="Y628" s="139"/>
      <c r="Z628" s="139"/>
      <c r="AA628" s="139"/>
      <c r="AB628" s="139"/>
      <c r="AC628" s="139"/>
      <c r="AD628" s="139"/>
      <c r="AE628" s="139"/>
      <c r="AF628" s="139"/>
      <c r="AG628" s="139"/>
      <c r="AH628" s="139"/>
      <c r="AI628" s="139"/>
      <c r="AJ628" s="106"/>
    </row>
    <row r="629" spans="15:36" x14ac:dyDescent="0.3">
      <c r="O629" s="139"/>
      <c r="P629" s="139"/>
      <c r="Q629" s="139"/>
      <c r="R629" s="139"/>
      <c r="S629" s="139"/>
      <c r="T629" s="139"/>
      <c r="U629" s="139"/>
      <c r="V629" s="139"/>
      <c r="W629" s="139"/>
      <c r="X629" s="139"/>
      <c r="Y629" s="139"/>
      <c r="Z629" s="139"/>
      <c r="AA629" s="139"/>
      <c r="AB629" s="139"/>
      <c r="AC629" s="139"/>
      <c r="AD629" s="139"/>
      <c r="AE629" s="139"/>
      <c r="AF629" s="139"/>
      <c r="AG629" s="139"/>
      <c r="AH629" s="139"/>
      <c r="AI629" s="139"/>
      <c r="AJ629" s="106"/>
    </row>
    <row r="630" spans="15:36" x14ac:dyDescent="0.3">
      <c r="O630" s="139"/>
      <c r="P630" s="139"/>
      <c r="Q630" s="139"/>
      <c r="R630" s="139"/>
      <c r="S630" s="139"/>
      <c r="T630" s="139"/>
      <c r="U630" s="139"/>
      <c r="V630" s="139"/>
      <c r="W630" s="139"/>
      <c r="X630" s="139"/>
      <c r="Y630" s="139"/>
      <c r="Z630" s="139"/>
      <c r="AA630" s="139"/>
      <c r="AB630" s="139"/>
      <c r="AC630" s="139"/>
      <c r="AD630" s="139"/>
      <c r="AE630" s="139"/>
      <c r="AF630" s="139"/>
      <c r="AG630" s="139"/>
      <c r="AH630" s="139"/>
      <c r="AI630" s="139"/>
      <c r="AJ630" s="106"/>
    </row>
    <row r="631" spans="15:36" x14ac:dyDescent="0.3">
      <c r="O631" s="139"/>
      <c r="P631" s="139"/>
      <c r="Q631" s="139"/>
      <c r="R631" s="139"/>
      <c r="S631" s="139"/>
      <c r="T631" s="139"/>
      <c r="U631" s="139"/>
      <c r="V631" s="139"/>
      <c r="W631" s="139"/>
      <c r="X631" s="139"/>
      <c r="Y631" s="139"/>
      <c r="Z631" s="139"/>
      <c r="AA631" s="139"/>
      <c r="AB631" s="139"/>
      <c r="AC631" s="139"/>
      <c r="AD631" s="139"/>
      <c r="AE631" s="139"/>
      <c r="AF631" s="139"/>
      <c r="AG631" s="139"/>
      <c r="AH631" s="139"/>
      <c r="AI631" s="139"/>
      <c r="AJ631" s="106"/>
    </row>
    <row r="632" spans="15:36" x14ac:dyDescent="0.3">
      <c r="O632" s="139"/>
      <c r="P632" s="139"/>
      <c r="Q632" s="139"/>
      <c r="R632" s="139"/>
      <c r="S632" s="139"/>
      <c r="T632" s="139"/>
      <c r="U632" s="139"/>
      <c r="V632" s="139"/>
      <c r="W632" s="139"/>
      <c r="X632" s="139"/>
      <c r="Y632" s="139"/>
      <c r="Z632" s="139"/>
      <c r="AA632" s="139"/>
      <c r="AB632" s="139"/>
      <c r="AC632" s="139"/>
      <c r="AD632" s="139"/>
      <c r="AE632" s="139"/>
      <c r="AF632" s="139"/>
      <c r="AG632" s="139"/>
      <c r="AH632" s="139"/>
      <c r="AI632" s="139"/>
      <c r="AJ632" s="106"/>
    </row>
    <row r="633" spans="15:36" x14ac:dyDescent="0.3">
      <c r="O633" s="139"/>
      <c r="P633" s="139"/>
      <c r="Q633" s="139"/>
      <c r="R633" s="139"/>
      <c r="S633" s="139"/>
      <c r="T633" s="139"/>
      <c r="U633" s="139"/>
      <c r="V633" s="139"/>
      <c r="W633" s="139"/>
      <c r="X633" s="139"/>
      <c r="Y633" s="139"/>
      <c r="Z633" s="139"/>
      <c r="AA633" s="139"/>
      <c r="AB633" s="139"/>
      <c r="AC633" s="139"/>
      <c r="AD633" s="139"/>
      <c r="AE633" s="139"/>
      <c r="AF633" s="139"/>
      <c r="AG633" s="139"/>
      <c r="AH633" s="139"/>
      <c r="AI633" s="139"/>
      <c r="AJ633" s="106"/>
    </row>
    <row r="634" spans="15:36" x14ac:dyDescent="0.3">
      <c r="O634" s="139"/>
      <c r="P634" s="139"/>
      <c r="Q634" s="139"/>
      <c r="R634" s="139"/>
      <c r="S634" s="139"/>
      <c r="T634" s="139"/>
      <c r="U634" s="139"/>
      <c r="V634" s="139"/>
      <c r="W634" s="139"/>
      <c r="X634" s="139"/>
      <c r="Y634" s="139"/>
      <c r="Z634" s="139"/>
      <c r="AA634" s="139"/>
      <c r="AB634" s="139"/>
      <c r="AC634" s="139"/>
      <c r="AD634" s="139"/>
      <c r="AE634" s="139"/>
      <c r="AF634" s="139"/>
      <c r="AG634" s="139"/>
      <c r="AH634" s="139"/>
      <c r="AI634" s="139"/>
      <c r="AJ634" s="106"/>
    </row>
    <row r="635" spans="15:36" x14ac:dyDescent="0.3">
      <c r="O635" s="139"/>
      <c r="P635" s="139"/>
      <c r="Q635" s="139"/>
      <c r="R635" s="139"/>
      <c r="S635" s="139"/>
      <c r="T635" s="139"/>
      <c r="U635" s="139"/>
      <c r="V635" s="139"/>
      <c r="W635" s="139"/>
      <c r="X635" s="139"/>
      <c r="Y635" s="139"/>
      <c r="Z635" s="139"/>
      <c r="AA635" s="139"/>
      <c r="AB635" s="139"/>
      <c r="AC635" s="139"/>
      <c r="AD635" s="139"/>
      <c r="AE635" s="139"/>
      <c r="AF635" s="139"/>
      <c r="AG635" s="139"/>
      <c r="AH635" s="139"/>
      <c r="AI635" s="139"/>
      <c r="AJ635" s="106"/>
    </row>
    <row r="636" spans="15:36" x14ac:dyDescent="0.3">
      <c r="O636" s="139"/>
      <c r="P636" s="139"/>
      <c r="Q636" s="139"/>
      <c r="R636" s="139"/>
      <c r="S636" s="139"/>
      <c r="T636" s="139"/>
      <c r="U636" s="139"/>
      <c r="V636" s="139"/>
      <c r="W636" s="139"/>
      <c r="X636" s="139"/>
      <c r="Y636" s="139"/>
      <c r="Z636" s="139"/>
      <c r="AA636" s="139"/>
      <c r="AB636" s="139"/>
      <c r="AC636" s="139"/>
      <c r="AD636" s="139"/>
      <c r="AE636" s="139"/>
      <c r="AF636" s="139"/>
      <c r="AG636" s="139"/>
      <c r="AH636" s="139"/>
      <c r="AI636" s="139"/>
      <c r="AJ636" s="106"/>
    </row>
  </sheetData>
  <autoFilter ref="A7:AL602" xr:uid="{00000000-0001-0000-0300-000000000000}"/>
  <mergeCells count="4">
    <mergeCell ref="O6:R6"/>
    <mergeCell ref="S6:V6"/>
    <mergeCell ref="W6:AB6"/>
    <mergeCell ref="AC6:AH6"/>
  </mergeCells>
  <phoneticPr fontId="33" type="noConversion"/>
  <conditionalFormatting sqref="R462">
    <cfRule type="cellIs" dxfId="554" priority="33" stopIfTrue="1" operator="between">
      <formula>0.5</formula>
      <formula>0.99999</formula>
    </cfRule>
    <cfRule type="cellIs" dxfId="553" priority="34" stopIfTrue="1" operator="between">
      <formula>-0.5</formula>
      <formula>-0.99999</formula>
    </cfRule>
  </conditionalFormatting>
  <conditionalFormatting sqref="R467:R471">
    <cfRule type="cellIs" dxfId="552" priority="5" stopIfTrue="1" operator="between">
      <formula>0.5</formula>
      <formula>0.99999</formula>
    </cfRule>
    <cfRule type="cellIs" dxfId="551" priority="6" stopIfTrue="1" operator="between">
      <formula>-0.5</formula>
      <formula>-0.99999</formula>
    </cfRule>
  </conditionalFormatting>
  <conditionalFormatting sqref="V462">
    <cfRule type="cellIs" dxfId="550" priority="31" stopIfTrue="1" operator="between">
      <formula>0.5</formula>
      <formula>0.99999</formula>
    </cfRule>
    <cfRule type="cellIs" dxfId="549" priority="32" stopIfTrue="1" operator="between">
      <formula>-0.5</formula>
      <formula>-0.99999</formula>
    </cfRule>
  </conditionalFormatting>
  <conditionalFormatting sqref="V467:V471">
    <cfRule type="cellIs" dxfId="548" priority="3" stopIfTrue="1" operator="between">
      <formula>0.5</formula>
      <formula>0.99999</formula>
    </cfRule>
    <cfRule type="cellIs" dxfId="547" priority="4" stopIfTrue="1" operator="between">
      <formula>-0.5</formula>
      <formula>-0.99999</formula>
    </cfRule>
  </conditionalFormatting>
  <conditionalFormatting sqref="AB467:AB471">
    <cfRule type="cellIs" dxfId="546" priority="1" stopIfTrue="1" operator="between">
      <formula>0.5</formula>
      <formula>0.99999</formula>
    </cfRule>
    <cfRule type="cellIs" dxfId="545" priority="2" stopIfTrue="1" operator="between">
      <formula>-0.5</formula>
      <formula>-0.99999</formula>
    </cfRule>
  </conditionalFormatting>
  <printOptions horizontalCentered="1"/>
  <pageMargins left="0.2" right="0.2" top="0.75" bottom="0.75" header="0.3" footer="0.3"/>
  <pageSetup paperSize="3" scale="39" fitToHeight="22" orientation="landscape" r:id="rId1"/>
  <headerFooter>
    <oddFooter>&amp;L&amp;1#&amp;"Calibri"&amp;9&amp;K000000INTERNAL. This information is accessible to ADB Management and staff. It may be shared outside ADB with appropriate permission.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A0243-D817-4A21-AF26-774BDA734A5F}">
  <sheetPr>
    <tabColor theme="7" tint="0.59999389629810485"/>
  </sheetPr>
  <dimension ref="AJ1:AV110"/>
  <sheetViews>
    <sheetView showGridLines="0" zoomScale="60" zoomScaleNormal="60" workbookViewId="0">
      <selection activeCell="R30" sqref="R30"/>
    </sheetView>
  </sheetViews>
  <sheetFormatPr defaultRowHeight="14.4" x14ac:dyDescent="0.3"/>
  <cols>
    <col min="1" max="1" width="30.44140625" style="101" bestFit="1" customWidth="1"/>
    <col min="2" max="2" width="21.5546875" style="101" bestFit="1" customWidth="1"/>
    <col min="3" max="3" width="16.5546875" style="101" bestFit="1" customWidth="1"/>
    <col min="4" max="4" width="31.109375" style="101" bestFit="1" customWidth="1"/>
    <col min="5" max="5" width="24.44140625" style="101" bestFit="1" customWidth="1"/>
    <col min="6" max="6" width="8.5546875" style="101" bestFit="1" customWidth="1"/>
    <col min="7" max="7" width="17.88671875" style="101" bestFit="1" customWidth="1"/>
    <col min="8" max="35" width="8.88671875" style="101"/>
    <col min="36" max="36" width="16" style="100" bestFit="1" customWidth="1"/>
    <col min="37" max="37" width="27.5546875" style="100" bestFit="1" customWidth="1"/>
    <col min="38" max="38" width="10.44140625" style="100" bestFit="1" customWidth="1"/>
    <col min="39" max="39" width="16" style="100" bestFit="1" customWidth="1"/>
    <col min="40" max="40" width="10.33203125" style="100" bestFit="1" customWidth="1"/>
    <col min="41" max="41" width="7.88671875" style="100" bestFit="1" customWidth="1"/>
    <col min="42" max="42" width="16" style="100" bestFit="1" customWidth="1"/>
    <col min="43" max="43" width="20.6640625" style="101" bestFit="1" customWidth="1"/>
    <col min="44" max="44" width="9.88671875" style="101" bestFit="1" customWidth="1"/>
    <col min="45" max="45" width="7.44140625" style="101" bestFit="1" customWidth="1"/>
    <col min="46" max="16384" width="8.88671875" style="101"/>
  </cols>
  <sheetData>
    <row r="1" spans="36:42" x14ac:dyDescent="0.3">
      <c r="AJ1" s="179" t="s">
        <v>2</v>
      </c>
      <c r="AK1" s="180">
        <v>2024</v>
      </c>
    </row>
    <row r="3" spans="36:42" ht="48" x14ac:dyDescent="0.3">
      <c r="AJ3" s="179" t="s">
        <v>150</v>
      </c>
      <c r="AK3" s="181" t="s">
        <v>151</v>
      </c>
      <c r="AL3" s="181" t="s">
        <v>152</v>
      </c>
      <c r="AM3" s="181" t="s">
        <v>153</v>
      </c>
      <c r="AN3" s="181" t="s">
        <v>154</v>
      </c>
      <c r="AO3" s="181" t="s">
        <v>155</v>
      </c>
      <c r="AP3" s="181" t="s">
        <v>156</v>
      </c>
    </row>
    <row r="4" spans="36:42" x14ac:dyDescent="0.3">
      <c r="AJ4" s="180" t="s">
        <v>95</v>
      </c>
      <c r="AK4" s="182">
        <v>4.833333333333333</v>
      </c>
      <c r="AL4" s="182">
        <v>4</v>
      </c>
      <c r="AM4" s="182">
        <v>4.5</v>
      </c>
      <c r="AN4" s="182">
        <v>4</v>
      </c>
      <c r="AO4" s="182">
        <v>3</v>
      </c>
      <c r="AP4" s="182">
        <v>4.333333333333333</v>
      </c>
    </row>
    <row r="5" spans="36:42" x14ac:dyDescent="0.3">
      <c r="AJ5" s="180" t="s">
        <v>92</v>
      </c>
      <c r="AK5" s="182">
        <v>3.3333333333333335</v>
      </c>
      <c r="AL5" s="182">
        <v>3.5</v>
      </c>
      <c r="AM5" s="182">
        <v>3.2</v>
      </c>
      <c r="AN5" s="182">
        <v>3</v>
      </c>
      <c r="AO5" s="182">
        <v>3</v>
      </c>
      <c r="AP5" s="182">
        <v>3.2583333333333333</v>
      </c>
    </row>
    <row r="6" spans="36:42" x14ac:dyDescent="0.3">
      <c r="AJ6" s="180" t="s">
        <v>90</v>
      </c>
      <c r="AK6" s="182">
        <v>3.5</v>
      </c>
      <c r="AL6" s="182">
        <v>3.8333333333333335</v>
      </c>
      <c r="AM6" s="182">
        <v>4.5</v>
      </c>
      <c r="AN6" s="182">
        <v>3.6</v>
      </c>
      <c r="AO6" s="182">
        <v>3.5</v>
      </c>
      <c r="AP6" s="182">
        <v>3.8583333333333334</v>
      </c>
    </row>
    <row r="7" spans="36:42" x14ac:dyDescent="0.3">
      <c r="AJ7" s="180" t="s">
        <v>87</v>
      </c>
      <c r="AK7" s="182">
        <v>2.8333333333333335</v>
      </c>
      <c r="AL7" s="182">
        <v>3.5</v>
      </c>
      <c r="AM7" s="182">
        <v>2.7</v>
      </c>
      <c r="AN7" s="182">
        <v>2.5</v>
      </c>
      <c r="AO7" s="182">
        <v>3.5</v>
      </c>
      <c r="AP7" s="182">
        <v>2.8833333333333333</v>
      </c>
    </row>
    <row r="8" spans="36:42" x14ac:dyDescent="0.3">
      <c r="AJ8" s="180" t="s">
        <v>86</v>
      </c>
      <c r="AK8" s="182">
        <v>3</v>
      </c>
      <c r="AL8" s="182">
        <v>3.3333333333333335</v>
      </c>
      <c r="AM8" s="182">
        <v>3.6</v>
      </c>
      <c r="AN8" s="182">
        <v>3.3</v>
      </c>
      <c r="AO8" s="182">
        <v>4.5</v>
      </c>
      <c r="AP8" s="182">
        <v>3.3083333333333336</v>
      </c>
    </row>
    <row r="9" spans="36:42" x14ac:dyDescent="0.3">
      <c r="AJ9" s="180" t="s">
        <v>85</v>
      </c>
      <c r="AK9" s="182">
        <v>3.5</v>
      </c>
      <c r="AL9" s="182">
        <v>4.166666666666667</v>
      </c>
      <c r="AM9" s="182">
        <v>3.9</v>
      </c>
      <c r="AN9" s="182">
        <v>3.6</v>
      </c>
      <c r="AO9" s="182">
        <v>3.5</v>
      </c>
      <c r="AP9" s="182">
        <v>3.791666666666667</v>
      </c>
    </row>
    <row r="10" spans="36:42" x14ac:dyDescent="0.3">
      <c r="AJ10" s="180" t="s">
        <v>114</v>
      </c>
      <c r="AK10" s="182">
        <v>2.8333333333333335</v>
      </c>
      <c r="AL10" s="182">
        <v>3.1666666666666665</v>
      </c>
      <c r="AM10" s="182">
        <v>3</v>
      </c>
      <c r="AN10" s="182">
        <v>2.8</v>
      </c>
      <c r="AO10" s="182">
        <v>3.5</v>
      </c>
      <c r="AP10" s="182">
        <v>2.95</v>
      </c>
    </row>
    <row r="11" spans="36:42" x14ac:dyDescent="0.3">
      <c r="AJ11" s="180" t="s">
        <v>82</v>
      </c>
      <c r="AK11" s="182">
        <v>3.6666666666666665</v>
      </c>
      <c r="AL11" s="182">
        <v>4</v>
      </c>
      <c r="AM11" s="182">
        <v>4.4000000000000004</v>
      </c>
      <c r="AN11" s="182">
        <v>3.8</v>
      </c>
      <c r="AO11" s="182">
        <v>3.5</v>
      </c>
      <c r="AP11" s="182">
        <v>3.9666666666666663</v>
      </c>
    </row>
    <row r="12" spans="36:42" x14ac:dyDescent="0.3">
      <c r="AJ12" s="180" t="s">
        <v>113</v>
      </c>
      <c r="AK12" s="182">
        <v>3.6666666666666665</v>
      </c>
      <c r="AL12" s="182">
        <v>4</v>
      </c>
      <c r="AM12" s="182">
        <v>4.2</v>
      </c>
      <c r="AN12" s="182">
        <v>3.3</v>
      </c>
      <c r="AO12" s="182">
        <v>4.5</v>
      </c>
      <c r="AP12" s="182">
        <v>3.7916666666666665</v>
      </c>
    </row>
    <row r="13" spans="36:42" x14ac:dyDescent="0.3">
      <c r="AJ13" s="180" t="s">
        <v>69</v>
      </c>
      <c r="AK13" s="182">
        <v>3.6666666666666665</v>
      </c>
      <c r="AL13" s="182">
        <v>3.3333333333333335</v>
      </c>
      <c r="AM13" s="182">
        <v>3.9</v>
      </c>
      <c r="AN13" s="182">
        <v>3.5</v>
      </c>
      <c r="AO13" s="182">
        <v>4.5</v>
      </c>
      <c r="AP13" s="182">
        <v>3.6</v>
      </c>
    </row>
    <row r="14" spans="36:42" x14ac:dyDescent="0.3">
      <c r="AJ14" s="180" t="s">
        <v>65</v>
      </c>
      <c r="AK14" s="182">
        <v>4.666666666666667</v>
      </c>
      <c r="AL14" s="182">
        <v>4</v>
      </c>
      <c r="AM14" s="182">
        <v>4.4000000000000004</v>
      </c>
      <c r="AN14" s="182">
        <v>3.9</v>
      </c>
      <c r="AO14" s="182">
        <v>3.5</v>
      </c>
      <c r="AP14" s="182">
        <v>4.2416666666666671</v>
      </c>
    </row>
    <row r="15" spans="36:42" x14ac:dyDescent="0.3">
      <c r="AJ15" s="180" t="s">
        <v>16</v>
      </c>
      <c r="AK15" s="182">
        <v>39.5</v>
      </c>
      <c r="AL15" s="182">
        <v>40.833333333333336</v>
      </c>
      <c r="AM15" s="182">
        <v>42.3</v>
      </c>
      <c r="AN15" s="182">
        <v>37.300000000000004</v>
      </c>
      <c r="AO15" s="182">
        <v>40.5</v>
      </c>
      <c r="AP15" s="182">
        <v>39.983333333333334</v>
      </c>
    </row>
    <row r="16" spans="36:42" x14ac:dyDescent="0.3">
      <c r="AJ16"/>
      <c r="AK16"/>
      <c r="AL16"/>
      <c r="AM16"/>
      <c r="AN16"/>
      <c r="AO16"/>
      <c r="AP16"/>
    </row>
    <row r="17" spans="36:42" x14ac:dyDescent="0.3">
      <c r="AJ17"/>
      <c r="AK17"/>
      <c r="AL17"/>
      <c r="AM17"/>
      <c r="AN17"/>
      <c r="AO17"/>
      <c r="AP17"/>
    </row>
    <row r="18" spans="36:42" x14ac:dyDescent="0.3">
      <c r="AJ18"/>
      <c r="AK18"/>
      <c r="AL18"/>
      <c r="AM18"/>
      <c r="AN18"/>
      <c r="AO18"/>
      <c r="AP18"/>
    </row>
    <row r="19" spans="36:42" x14ac:dyDescent="0.3">
      <c r="AJ19"/>
      <c r="AK19"/>
      <c r="AL19"/>
      <c r="AM19"/>
      <c r="AN19"/>
      <c r="AO19"/>
      <c r="AP19"/>
    </row>
    <row r="20" spans="36:42" x14ac:dyDescent="0.3">
      <c r="AJ20"/>
      <c r="AK20"/>
      <c r="AL20"/>
      <c r="AM20"/>
      <c r="AN20"/>
      <c r="AO20"/>
      <c r="AP20"/>
    </row>
    <row r="21" spans="36:42" x14ac:dyDescent="0.3">
      <c r="AJ21"/>
      <c r="AK21"/>
      <c r="AL21"/>
      <c r="AM21"/>
      <c r="AN21"/>
      <c r="AO21"/>
      <c r="AP21"/>
    </row>
    <row r="22" spans="36:42" x14ac:dyDescent="0.3">
      <c r="AJ22"/>
      <c r="AK22"/>
      <c r="AL22"/>
      <c r="AM22"/>
      <c r="AN22"/>
      <c r="AO22"/>
      <c r="AP22"/>
    </row>
    <row r="23" spans="36:42" x14ac:dyDescent="0.3">
      <c r="AJ23"/>
      <c r="AK23"/>
      <c r="AL23"/>
      <c r="AM23"/>
      <c r="AN23"/>
      <c r="AO23"/>
      <c r="AP23"/>
    </row>
    <row r="24" spans="36:42" x14ac:dyDescent="0.3">
      <c r="AJ24"/>
      <c r="AK24"/>
      <c r="AL24"/>
      <c r="AM24"/>
      <c r="AN24"/>
      <c r="AO24"/>
      <c r="AP24"/>
    </row>
    <row r="25" spans="36:42" x14ac:dyDescent="0.3">
      <c r="AJ25"/>
      <c r="AK25"/>
      <c r="AL25"/>
      <c r="AM25"/>
      <c r="AN25"/>
      <c r="AO25"/>
      <c r="AP25"/>
    </row>
    <row r="26" spans="36:42" x14ac:dyDescent="0.3">
      <c r="AJ26"/>
      <c r="AK26"/>
      <c r="AL26"/>
      <c r="AM26"/>
      <c r="AN26"/>
      <c r="AO26"/>
      <c r="AP26"/>
    </row>
    <row r="27" spans="36:42" x14ac:dyDescent="0.3">
      <c r="AJ27"/>
      <c r="AK27"/>
      <c r="AL27"/>
      <c r="AM27"/>
      <c r="AN27"/>
      <c r="AO27"/>
      <c r="AP27"/>
    </row>
    <row r="28" spans="36:42" x14ac:dyDescent="0.3">
      <c r="AJ28"/>
      <c r="AK28"/>
      <c r="AL28"/>
      <c r="AM28"/>
      <c r="AN28"/>
      <c r="AO28"/>
      <c r="AP28"/>
    </row>
    <row r="29" spans="36:42" x14ac:dyDescent="0.3">
      <c r="AJ29"/>
      <c r="AK29"/>
      <c r="AL29"/>
      <c r="AM29"/>
      <c r="AN29"/>
      <c r="AO29"/>
      <c r="AP29"/>
    </row>
    <row r="30" spans="36:42" x14ac:dyDescent="0.3">
      <c r="AJ30"/>
      <c r="AK30"/>
      <c r="AL30"/>
      <c r="AM30"/>
      <c r="AN30"/>
      <c r="AO30"/>
      <c r="AP30"/>
    </row>
    <row r="31" spans="36:42" x14ac:dyDescent="0.3">
      <c r="AJ31"/>
      <c r="AK31"/>
      <c r="AL31"/>
      <c r="AM31"/>
      <c r="AN31"/>
      <c r="AO31"/>
      <c r="AP31"/>
    </row>
    <row r="32" spans="36:42" x14ac:dyDescent="0.3">
      <c r="AJ32"/>
      <c r="AK32"/>
      <c r="AL32"/>
      <c r="AM32"/>
      <c r="AN32"/>
      <c r="AO32"/>
      <c r="AP32"/>
    </row>
    <row r="33" spans="36:48" x14ac:dyDescent="0.3">
      <c r="AJ33"/>
      <c r="AK33"/>
      <c r="AL33"/>
      <c r="AM33"/>
      <c r="AN33"/>
      <c r="AO33"/>
      <c r="AP33"/>
    </row>
    <row r="39" spans="36:48" x14ac:dyDescent="0.3">
      <c r="AR39" s="100"/>
      <c r="AS39" s="100"/>
      <c r="AT39" s="100"/>
      <c r="AU39" s="100"/>
      <c r="AV39" s="100"/>
    </row>
    <row r="40" spans="36:48" x14ac:dyDescent="0.3">
      <c r="AR40" s="100"/>
      <c r="AS40" s="100"/>
      <c r="AT40" s="100"/>
      <c r="AU40" s="100"/>
      <c r="AV40" s="100"/>
    </row>
    <row r="41" spans="36:48" x14ac:dyDescent="0.3">
      <c r="AR41"/>
      <c r="AS41"/>
      <c r="AT41"/>
      <c r="AU41"/>
      <c r="AV41"/>
    </row>
    <row r="42" spans="36:48" x14ac:dyDescent="0.3">
      <c r="AR42"/>
      <c r="AS42"/>
      <c r="AT42"/>
      <c r="AU42"/>
      <c r="AV42"/>
    </row>
    <row r="43" spans="36:48" x14ac:dyDescent="0.3">
      <c r="AJ43" s="179" t="s">
        <v>2</v>
      </c>
      <c r="AK43" s="180">
        <v>2024</v>
      </c>
      <c r="AM43" s="179" t="s">
        <v>2</v>
      </c>
      <c r="AN43" s="180">
        <v>2024</v>
      </c>
      <c r="AP43" s="179" t="s">
        <v>2</v>
      </c>
      <c r="AQ43" s="180">
        <v>2024</v>
      </c>
      <c r="AR43"/>
      <c r="AS43"/>
      <c r="AT43"/>
      <c r="AU43"/>
      <c r="AV43"/>
    </row>
    <row r="44" spans="36:48" x14ac:dyDescent="0.3">
      <c r="AQ44" s="100"/>
      <c r="AR44"/>
      <c r="AS44"/>
      <c r="AT44"/>
      <c r="AU44"/>
      <c r="AV44"/>
    </row>
    <row r="45" spans="36:48" x14ac:dyDescent="0.3">
      <c r="AJ45" s="179" t="s">
        <v>150</v>
      </c>
      <c r="AK45" s="183" t="s">
        <v>151</v>
      </c>
      <c r="AM45" s="179" t="s">
        <v>150</v>
      </c>
      <c r="AN45" s="183" t="s">
        <v>152</v>
      </c>
      <c r="AP45" s="179" t="s">
        <v>150</v>
      </c>
      <c r="AQ45" s="183" t="s">
        <v>153</v>
      </c>
      <c r="AR45"/>
      <c r="AS45"/>
      <c r="AT45"/>
      <c r="AU45"/>
      <c r="AV45"/>
    </row>
    <row r="46" spans="36:48" x14ac:dyDescent="0.3">
      <c r="AJ46" s="180" t="s">
        <v>95</v>
      </c>
      <c r="AK46" s="182">
        <v>4.833333333333333</v>
      </c>
      <c r="AM46" s="180" t="s">
        <v>95</v>
      </c>
      <c r="AN46" s="182">
        <v>4</v>
      </c>
      <c r="AP46" s="180" t="s">
        <v>95</v>
      </c>
      <c r="AQ46" s="182">
        <v>4.5</v>
      </c>
      <c r="AR46"/>
      <c r="AS46"/>
      <c r="AT46"/>
      <c r="AU46"/>
      <c r="AV46"/>
    </row>
    <row r="47" spans="36:48" x14ac:dyDescent="0.3">
      <c r="AJ47" s="180" t="s">
        <v>92</v>
      </c>
      <c r="AK47" s="182">
        <v>3.3333333333333335</v>
      </c>
      <c r="AM47" s="180" t="s">
        <v>92</v>
      </c>
      <c r="AN47" s="182">
        <v>3.5</v>
      </c>
      <c r="AP47" s="180" t="s">
        <v>92</v>
      </c>
      <c r="AQ47" s="182">
        <v>3.2</v>
      </c>
      <c r="AR47"/>
      <c r="AS47"/>
      <c r="AT47"/>
      <c r="AU47"/>
      <c r="AV47"/>
    </row>
    <row r="48" spans="36:48" x14ac:dyDescent="0.3">
      <c r="AJ48" s="180" t="s">
        <v>90</v>
      </c>
      <c r="AK48" s="182">
        <v>3.5</v>
      </c>
      <c r="AM48" s="180" t="s">
        <v>90</v>
      </c>
      <c r="AN48" s="182">
        <v>3.8333333333333335</v>
      </c>
      <c r="AP48" s="180" t="s">
        <v>90</v>
      </c>
      <c r="AQ48" s="182">
        <v>4.5</v>
      </c>
      <c r="AR48"/>
      <c r="AS48"/>
      <c r="AT48"/>
      <c r="AU48"/>
      <c r="AV48"/>
    </row>
    <row r="49" spans="36:48" x14ac:dyDescent="0.3">
      <c r="AJ49" s="180" t="s">
        <v>87</v>
      </c>
      <c r="AK49" s="182">
        <v>2.8333333333333335</v>
      </c>
      <c r="AM49" s="180" t="s">
        <v>87</v>
      </c>
      <c r="AN49" s="182">
        <v>3.5</v>
      </c>
      <c r="AP49" s="180" t="s">
        <v>87</v>
      </c>
      <c r="AQ49" s="182">
        <v>2.7</v>
      </c>
      <c r="AR49"/>
      <c r="AS49"/>
      <c r="AT49"/>
      <c r="AU49"/>
      <c r="AV49"/>
    </row>
    <row r="50" spans="36:48" x14ac:dyDescent="0.3">
      <c r="AJ50" s="180" t="s">
        <v>86</v>
      </c>
      <c r="AK50" s="182">
        <v>3</v>
      </c>
      <c r="AM50" s="180" t="s">
        <v>86</v>
      </c>
      <c r="AN50" s="182">
        <v>3.3333333333333335</v>
      </c>
      <c r="AP50" s="180" t="s">
        <v>86</v>
      </c>
      <c r="AQ50" s="182">
        <v>3.6</v>
      </c>
      <c r="AR50"/>
      <c r="AS50"/>
      <c r="AT50"/>
      <c r="AU50"/>
      <c r="AV50"/>
    </row>
    <row r="51" spans="36:48" x14ac:dyDescent="0.3">
      <c r="AJ51" s="180" t="s">
        <v>85</v>
      </c>
      <c r="AK51" s="182">
        <v>3.5</v>
      </c>
      <c r="AM51" s="180" t="s">
        <v>85</v>
      </c>
      <c r="AN51" s="182">
        <v>4.166666666666667</v>
      </c>
      <c r="AP51" s="180" t="s">
        <v>85</v>
      </c>
      <c r="AQ51" s="182">
        <v>3.9</v>
      </c>
      <c r="AR51"/>
      <c r="AS51"/>
      <c r="AT51"/>
      <c r="AU51"/>
      <c r="AV51"/>
    </row>
    <row r="52" spans="36:48" x14ac:dyDescent="0.3">
      <c r="AJ52" s="180" t="s">
        <v>114</v>
      </c>
      <c r="AK52" s="182">
        <v>2.8333333333333335</v>
      </c>
      <c r="AM52" s="180" t="s">
        <v>114</v>
      </c>
      <c r="AN52" s="182">
        <v>3.1666666666666665</v>
      </c>
      <c r="AP52" s="180" t="s">
        <v>114</v>
      </c>
      <c r="AQ52" s="182">
        <v>3</v>
      </c>
      <c r="AR52"/>
      <c r="AS52"/>
      <c r="AT52"/>
      <c r="AU52"/>
      <c r="AV52"/>
    </row>
    <row r="53" spans="36:48" x14ac:dyDescent="0.3">
      <c r="AJ53" s="180" t="s">
        <v>82</v>
      </c>
      <c r="AK53" s="182">
        <v>3.6666666666666665</v>
      </c>
      <c r="AM53" s="180" t="s">
        <v>82</v>
      </c>
      <c r="AN53" s="182">
        <v>4</v>
      </c>
      <c r="AP53" s="180" t="s">
        <v>82</v>
      </c>
      <c r="AQ53" s="182">
        <v>4.4000000000000004</v>
      </c>
      <c r="AR53"/>
      <c r="AS53"/>
      <c r="AT53"/>
      <c r="AU53"/>
      <c r="AV53"/>
    </row>
    <row r="54" spans="36:48" x14ac:dyDescent="0.3">
      <c r="AJ54" s="180" t="s">
        <v>113</v>
      </c>
      <c r="AK54" s="182">
        <v>3.6666666666666665</v>
      </c>
      <c r="AM54" s="180" t="s">
        <v>113</v>
      </c>
      <c r="AN54" s="182">
        <v>4</v>
      </c>
      <c r="AP54" s="180" t="s">
        <v>113</v>
      </c>
      <c r="AQ54" s="182">
        <v>4.2</v>
      </c>
      <c r="AR54"/>
      <c r="AS54"/>
      <c r="AT54"/>
      <c r="AU54"/>
      <c r="AV54"/>
    </row>
    <row r="55" spans="36:48" x14ac:dyDescent="0.3">
      <c r="AJ55" s="180" t="s">
        <v>69</v>
      </c>
      <c r="AK55" s="182">
        <v>3.6666666666666665</v>
      </c>
      <c r="AM55" s="180" t="s">
        <v>69</v>
      </c>
      <c r="AN55" s="182">
        <v>3.3333333333333335</v>
      </c>
      <c r="AP55" s="180" t="s">
        <v>69</v>
      </c>
      <c r="AQ55" s="182">
        <v>3.9</v>
      </c>
      <c r="AR55"/>
      <c r="AS55"/>
      <c r="AT55"/>
      <c r="AU55"/>
      <c r="AV55"/>
    </row>
    <row r="56" spans="36:48" x14ac:dyDescent="0.3">
      <c r="AJ56" s="180" t="s">
        <v>65</v>
      </c>
      <c r="AK56" s="182">
        <v>4.666666666666667</v>
      </c>
      <c r="AM56" s="180" t="s">
        <v>65</v>
      </c>
      <c r="AN56" s="182">
        <v>4</v>
      </c>
      <c r="AP56" s="180" t="s">
        <v>65</v>
      </c>
      <c r="AQ56" s="182">
        <v>4.4000000000000004</v>
      </c>
      <c r="AR56"/>
      <c r="AS56"/>
      <c r="AT56"/>
      <c r="AU56"/>
      <c r="AV56"/>
    </row>
    <row r="57" spans="36:48" x14ac:dyDescent="0.3">
      <c r="AJ57" s="180" t="s">
        <v>16</v>
      </c>
      <c r="AK57" s="182">
        <v>39.5</v>
      </c>
      <c r="AM57" s="180" t="s">
        <v>16</v>
      </c>
      <c r="AN57" s="182">
        <v>40.833333333333336</v>
      </c>
      <c r="AP57" s="180" t="s">
        <v>16</v>
      </c>
      <c r="AQ57" s="182">
        <v>42.3</v>
      </c>
      <c r="AR57"/>
      <c r="AS57"/>
      <c r="AT57"/>
      <c r="AU57"/>
      <c r="AV57"/>
    </row>
    <row r="58" spans="36:48" x14ac:dyDescent="0.3">
      <c r="AJ58"/>
      <c r="AK58"/>
      <c r="AM58"/>
      <c r="AN58"/>
      <c r="AP58"/>
      <c r="AQ58"/>
      <c r="AR58"/>
      <c r="AS58"/>
      <c r="AT58"/>
      <c r="AU58"/>
      <c r="AV58"/>
    </row>
    <row r="59" spans="36:48" x14ac:dyDescent="0.3">
      <c r="AJ59"/>
      <c r="AK59"/>
      <c r="AM59"/>
      <c r="AN59"/>
      <c r="AP59"/>
      <c r="AQ59"/>
      <c r="AR59"/>
      <c r="AS59"/>
      <c r="AT59"/>
      <c r="AU59"/>
      <c r="AV59"/>
    </row>
    <row r="60" spans="36:48" x14ac:dyDescent="0.3">
      <c r="AJ60"/>
      <c r="AK60"/>
      <c r="AM60"/>
      <c r="AN60"/>
      <c r="AP60"/>
      <c r="AQ60"/>
      <c r="AR60"/>
      <c r="AS60"/>
      <c r="AT60"/>
      <c r="AU60"/>
      <c r="AV60"/>
    </row>
    <row r="61" spans="36:48" x14ac:dyDescent="0.3">
      <c r="AJ61"/>
      <c r="AK61"/>
      <c r="AM61"/>
      <c r="AN61"/>
      <c r="AP61"/>
      <c r="AQ61"/>
      <c r="AR61"/>
      <c r="AS61"/>
      <c r="AT61"/>
      <c r="AU61"/>
      <c r="AV61"/>
    </row>
    <row r="62" spans="36:48" x14ac:dyDescent="0.3">
      <c r="AJ62"/>
      <c r="AK62"/>
      <c r="AM62"/>
      <c r="AN62"/>
      <c r="AP62"/>
      <c r="AQ62"/>
      <c r="AR62"/>
      <c r="AS62"/>
      <c r="AT62"/>
      <c r="AU62"/>
      <c r="AV62"/>
    </row>
    <row r="63" spans="36:48" x14ac:dyDescent="0.3">
      <c r="AJ63"/>
      <c r="AK63"/>
      <c r="AM63"/>
      <c r="AN63"/>
      <c r="AP63"/>
      <c r="AQ63"/>
      <c r="AR63"/>
      <c r="AS63"/>
      <c r="AT63"/>
      <c r="AU63"/>
      <c r="AV63"/>
    </row>
    <row r="64" spans="36:48" x14ac:dyDescent="0.3">
      <c r="AJ64"/>
      <c r="AK64"/>
      <c r="AM64"/>
      <c r="AN64"/>
      <c r="AP64"/>
      <c r="AQ64"/>
      <c r="AR64"/>
      <c r="AS64"/>
      <c r="AT64"/>
      <c r="AU64"/>
      <c r="AV64"/>
    </row>
    <row r="65" spans="36:48" x14ac:dyDescent="0.3">
      <c r="AJ65"/>
      <c r="AK65"/>
      <c r="AM65"/>
      <c r="AN65"/>
      <c r="AP65"/>
      <c r="AQ65"/>
      <c r="AR65"/>
      <c r="AS65"/>
      <c r="AT65"/>
      <c r="AU65"/>
      <c r="AV65"/>
    </row>
    <row r="66" spans="36:48" x14ac:dyDescent="0.3">
      <c r="AJ66"/>
      <c r="AK66"/>
      <c r="AM66"/>
      <c r="AN66"/>
      <c r="AP66"/>
      <c r="AQ66"/>
      <c r="AR66"/>
      <c r="AS66"/>
      <c r="AT66"/>
      <c r="AU66"/>
      <c r="AV66"/>
    </row>
    <row r="67" spans="36:48" x14ac:dyDescent="0.3">
      <c r="AJ67"/>
      <c r="AK67"/>
      <c r="AM67"/>
      <c r="AN67"/>
      <c r="AP67"/>
      <c r="AQ67"/>
      <c r="AR67"/>
      <c r="AS67"/>
      <c r="AT67"/>
      <c r="AU67"/>
      <c r="AV67"/>
    </row>
    <row r="68" spans="36:48" x14ac:dyDescent="0.3">
      <c r="AJ68"/>
      <c r="AK68"/>
      <c r="AM68"/>
      <c r="AN68"/>
      <c r="AP68"/>
      <c r="AQ68"/>
      <c r="AR68"/>
      <c r="AS68"/>
      <c r="AT68"/>
      <c r="AU68"/>
      <c r="AV68"/>
    </row>
    <row r="69" spans="36:48" x14ac:dyDescent="0.3">
      <c r="AJ69"/>
      <c r="AK69"/>
      <c r="AM69"/>
      <c r="AN69"/>
      <c r="AP69"/>
      <c r="AQ69"/>
      <c r="AR69"/>
      <c r="AS69"/>
      <c r="AT69"/>
      <c r="AU69"/>
      <c r="AV69"/>
    </row>
    <row r="70" spans="36:48" x14ac:dyDescent="0.3">
      <c r="AJ70"/>
      <c r="AK70"/>
      <c r="AM70"/>
      <c r="AN70"/>
      <c r="AP70"/>
      <c r="AQ70"/>
    </row>
    <row r="71" spans="36:48" x14ac:dyDescent="0.3">
      <c r="AJ71"/>
      <c r="AK71"/>
      <c r="AM71"/>
      <c r="AN71"/>
      <c r="AP71"/>
      <c r="AQ71"/>
    </row>
    <row r="72" spans="36:48" x14ac:dyDescent="0.3">
      <c r="AJ72"/>
      <c r="AK72"/>
      <c r="AM72"/>
      <c r="AN72"/>
      <c r="AP72"/>
      <c r="AQ72"/>
    </row>
    <row r="73" spans="36:48" x14ac:dyDescent="0.3">
      <c r="AJ73"/>
      <c r="AK73"/>
      <c r="AM73"/>
      <c r="AN73"/>
      <c r="AP73"/>
      <c r="AQ73"/>
    </row>
    <row r="74" spans="36:48" x14ac:dyDescent="0.3">
      <c r="AJ74"/>
      <c r="AK74"/>
      <c r="AM74"/>
      <c r="AN74"/>
      <c r="AP74"/>
      <c r="AQ74"/>
      <c r="AR74" s="100"/>
      <c r="AS74" s="100"/>
      <c r="AT74" s="100"/>
      <c r="AU74" s="100"/>
      <c r="AV74" s="100"/>
    </row>
    <row r="75" spans="36:48" x14ac:dyDescent="0.3">
      <c r="AJ75"/>
      <c r="AK75"/>
      <c r="AM75"/>
      <c r="AN75"/>
      <c r="AP75"/>
      <c r="AQ75"/>
      <c r="AR75" s="100"/>
      <c r="AS75" s="100"/>
      <c r="AT75" s="100"/>
      <c r="AU75" s="100"/>
      <c r="AV75" s="100"/>
    </row>
    <row r="76" spans="36:48" x14ac:dyDescent="0.3">
      <c r="AR76"/>
      <c r="AS76"/>
      <c r="AT76"/>
      <c r="AU76"/>
      <c r="AV76"/>
    </row>
    <row r="77" spans="36:48" x14ac:dyDescent="0.3">
      <c r="AR77"/>
      <c r="AS77"/>
      <c r="AT77"/>
      <c r="AU77"/>
      <c r="AV77"/>
    </row>
    <row r="78" spans="36:48" x14ac:dyDescent="0.3">
      <c r="AJ78" s="179" t="s">
        <v>2</v>
      </c>
      <c r="AK78" s="180">
        <v>2024</v>
      </c>
      <c r="AM78" s="179" t="s">
        <v>2</v>
      </c>
      <c r="AN78" s="180">
        <v>2024</v>
      </c>
      <c r="AP78" s="179" t="s">
        <v>2</v>
      </c>
      <c r="AQ78" s="180">
        <v>2024</v>
      </c>
      <c r="AR78"/>
      <c r="AS78"/>
      <c r="AT78"/>
      <c r="AU78"/>
      <c r="AV78"/>
    </row>
    <row r="79" spans="36:48" x14ac:dyDescent="0.3">
      <c r="AQ79" s="100"/>
      <c r="AR79"/>
      <c r="AS79"/>
      <c r="AT79"/>
      <c r="AU79"/>
      <c r="AV79"/>
    </row>
    <row r="80" spans="36:48" x14ac:dyDescent="0.3">
      <c r="AJ80" s="179" t="s">
        <v>150</v>
      </c>
      <c r="AK80" s="183" t="s">
        <v>154</v>
      </c>
      <c r="AL80"/>
      <c r="AM80" s="179" t="s">
        <v>150</v>
      </c>
      <c r="AN80" s="183" t="s">
        <v>155</v>
      </c>
      <c r="AO80"/>
      <c r="AP80" s="179" t="s">
        <v>150</v>
      </c>
      <c r="AQ80" s="183" t="s">
        <v>156</v>
      </c>
      <c r="AR80"/>
      <c r="AS80"/>
      <c r="AT80"/>
      <c r="AU80"/>
      <c r="AV80"/>
    </row>
    <row r="81" spans="36:48" x14ac:dyDescent="0.3">
      <c r="AJ81" s="180" t="s">
        <v>95</v>
      </c>
      <c r="AK81" s="182">
        <v>4</v>
      </c>
      <c r="AL81"/>
      <c r="AM81" s="180" t="s">
        <v>95</v>
      </c>
      <c r="AN81" s="182">
        <v>3</v>
      </c>
      <c r="AO81"/>
      <c r="AP81" s="180" t="s">
        <v>95</v>
      </c>
      <c r="AQ81" s="182">
        <v>4.333333333333333</v>
      </c>
      <c r="AR81"/>
      <c r="AS81"/>
      <c r="AT81"/>
      <c r="AU81"/>
      <c r="AV81"/>
    </row>
    <row r="82" spans="36:48" x14ac:dyDescent="0.3">
      <c r="AJ82" s="180" t="s">
        <v>92</v>
      </c>
      <c r="AK82" s="182">
        <v>3</v>
      </c>
      <c r="AL82"/>
      <c r="AM82" s="180" t="s">
        <v>92</v>
      </c>
      <c r="AN82" s="182">
        <v>3</v>
      </c>
      <c r="AO82"/>
      <c r="AP82" s="180" t="s">
        <v>92</v>
      </c>
      <c r="AQ82" s="182">
        <v>3.2583333333333333</v>
      </c>
      <c r="AR82"/>
      <c r="AS82"/>
      <c r="AT82"/>
      <c r="AU82"/>
      <c r="AV82"/>
    </row>
    <row r="83" spans="36:48" x14ac:dyDescent="0.3">
      <c r="AJ83" s="180" t="s">
        <v>90</v>
      </c>
      <c r="AK83" s="182">
        <v>3.6</v>
      </c>
      <c r="AL83"/>
      <c r="AM83" s="180" t="s">
        <v>90</v>
      </c>
      <c r="AN83" s="182">
        <v>3.5</v>
      </c>
      <c r="AO83"/>
      <c r="AP83" s="180" t="s">
        <v>90</v>
      </c>
      <c r="AQ83" s="182">
        <v>3.8583333333333334</v>
      </c>
      <c r="AR83"/>
      <c r="AS83"/>
      <c r="AT83"/>
      <c r="AU83"/>
      <c r="AV83"/>
    </row>
    <row r="84" spans="36:48" x14ac:dyDescent="0.3">
      <c r="AJ84" s="180" t="s">
        <v>87</v>
      </c>
      <c r="AK84" s="182">
        <v>2.5</v>
      </c>
      <c r="AL84"/>
      <c r="AM84" s="180" t="s">
        <v>87</v>
      </c>
      <c r="AN84" s="182">
        <v>3.5</v>
      </c>
      <c r="AO84"/>
      <c r="AP84" s="180" t="s">
        <v>87</v>
      </c>
      <c r="AQ84" s="182">
        <v>2.8833333333333333</v>
      </c>
      <c r="AR84"/>
      <c r="AS84"/>
      <c r="AT84"/>
      <c r="AU84"/>
      <c r="AV84"/>
    </row>
    <row r="85" spans="36:48" x14ac:dyDescent="0.3">
      <c r="AJ85" s="180" t="s">
        <v>86</v>
      </c>
      <c r="AK85" s="182">
        <v>3.3</v>
      </c>
      <c r="AL85"/>
      <c r="AM85" s="180" t="s">
        <v>86</v>
      </c>
      <c r="AN85" s="182">
        <v>4.5</v>
      </c>
      <c r="AO85"/>
      <c r="AP85" s="180" t="s">
        <v>86</v>
      </c>
      <c r="AQ85" s="182">
        <v>3.3083333333333336</v>
      </c>
      <c r="AR85"/>
      <c r="AS85"/>
      <c r="AT85"/>
      <c r="AU85"/>
      <c r="AV85"/>
    </row>
    <row r="86" spans="36:48" x14ac:dyDescent="0.3">
      <c r="AJ86" s="180" t="s">
        <v>85</v>
      </c>
      <c r="AK86" s="182">
        <v>3.6</v>
      </c>
      <c r="AL86"/>
      <c r="AM86" s="180" t="s">
        <v>85</v>
      </c>
      <c r="AN86" s="182">
        <v>3.5</v>
      </c>
      <c r="AO86"/>
      <c r="AP86" s="180" t="s">
        <v>85</v>
      </c>
      <c r="AQ86" s="182">
        <v>3.791666666666667</v>
      </c>
      <c r="AR86"/>
      <c r="AS86"/>
      <c r="AT86"/>
      <c r="AU86"/>
      <c r="AV86"/>
    </row>
    <row r="87" spans="36:48" x14ac:dyDescent="0.3">
      <c r="AJ87" s="180" t="s">
        <v>114</v>
      </c>
      <c r="AK87" s="182">
        <v>2.8</v>
      </c>
      <c r="AL87"/>
      <c r="AM87" s="180" t="s">
        <v>114</v>
      </c>
      <c r="AN87" s="182">
        <v>3.5</v>
      </c>
      <c r="AO87"/>
      <c r="AP87" s="180" t="s">
        <v>114</v>
      </c>
      <c r="AQ87" s="182">
        <v>2.95</v>
      </c>
      <c r="AR87"/>
      <c r="AS87"/>
      <c r="AT87"/>
      <c r="AU87"/>
      <c r="AV87"/>
    </row>
    <row r="88" spans="36:48" x14ac:dyDescent="0.3">
      <c r="AJ88" s="180" t="s">
        <v>82</v>
      </c>
      <c r="AK88" s="182">
        <v>3.8</v>
      </c>
      <c r="AL88"/>
      <c r="AM88" s="180" t="s">
        <v>82</v>
      </c>
      <c r="AN88" s="182">
        <v>3.5</v>
      </c>
      <c r="AO88"/>
      <c r="AP88" s="180" t="s">
        <v>82</v>
      </c>
      <c r="AQ88" s="182">
        <v>3.9666666666666663</v>
      </c>
      <c r="AR88"/>
      <c r="AS88"/>
      <c r="AT88"/>
      <c r="AU88"/>
      <c r="AV88"/>
    </row>
    <row r="89" spans="36:48" x14ac:dyDescent="0.3">
      <c r="AJ89" s="180" t="s">
        <v>113</v>
      </c>
      <c r="AK89" s="182">
        <v>3.3</v>
      </c>
      <c r="AL89"/>
      <c r="AM89" s="180" t="s">
        <v>113</v>
      </c>
      <c r="AN89" s="182">
        <v>4.5</v>
      </c>
      <c r="AO89"/>
      <c r="AP89" s="180" t="s">
        <v>113</v>
      </c>
      <c r="AQ89" s="182">
        <v>3.7916666666666665</v>
      </c>
      <c r="AR89"/>
      <c r="AS89"/>
      <c r="AT89"/>
      <c r="AU89"/>
      <c r="AV89"/>
    </row>
    <row r="90" spans="36:48" x14ac:dyDescent="0.3">
      <c r="AJ90" s="180" t="s">
        <v>69</v>
      </c>
      <c r="AK90" s="182">
        <v>3.5</v>
      </c>
      <c r="AL90"/>
      <c r="AM90" s="180" t="s">
        <v>69</v>
      </c>
      <c r="AN90" s="182">
        <v>4.5</v>
      </c>
      <c r="AO90"/>
      <c r="AP90" s="180" t="s">
        <v>69</v>
      </c>
      <c r="AQ90" s="182">
        <v>3.6</v>
      </c>
      <c r="AR90"/>
      <c r="AS90"/>
      <c r="AT90"/>
      <c r="AU90"/>
      <c r="AV90"/>
    </row>
    <row r="91" spans="36:48" x14ac:dyDescent="0.3">
      <c r="AJ91" s="180" t="s">
        <v>65</v>
      </c>
      <c r="AK91" s="182">
        <v>3.9</v>
      </c>
      <c r="AL91"/>
      <c r="AM91" s="180" t="s">
        <v>65</v>
      </c>
      <c r="AN91" s="182">
        <v>3.5</v>
      </c>
      <c r="AO91"/>
      <c r="AP91" s="180" t="s">
        <v>65</v>
      </c>
      <c r="AQ91" s="182">
        <v>4.2416666666666671</v>
      </c>
      <c r="AR91"/>
      <c r="AS91"/>
      <c r="AT91"/>
      <c r="AU91"/>
      <c r="AV91"/>
    </row>
    <row r="92" spans="36:48" x14ac:dyDescent="0.3">
      <c r="AJ92" s="180" t="s">
        <v>16</v>
      </c>
      <c r="AK92" s="182">
        <v>37.300000000000004</v>
      </c>
      <c r="AL92"/>
      <c r="AM92" s="180" t="s">
        <v>16</v>
      </c>
      <c r="AN92" s="182">
        <v>40.5</v>
      </c>
      <c r="AO92"/>
      <c r="AP92" s="180" t="s">
        <v>16</v>
      </c>
      <c r="AQ92" s="182">
        <v>39.983333333333334</v>
      </c>
      <c r="AR92"/>
      <c r="AS92"/>
      <c r="AT92"/>
      <c r="AU92"/>
      <c r="AV92"/>
    </row>
    <row r="93" spans="36:48" x14ac:dyDescent="0.3">
      <c r="AJ93"/>
      <c r="AK93"/>
      <c r="AL93"/>
      <c r="AM93"/>
      <c r="AN93"/>
      <c r="AO93"/>
      <c r="AP93"/>
      <c r="AQ93"/>
      <c r="AR93"/>
      <c r="AS93"/>
      <c r="AT93"/>
      <c r="AU93"/>
      <c r="AV93"/>
    </row>
    <row r="94" spans="36:48" x14ac:dyDescent="0.3">
      <c r="AJ94"/>
      <c r="AK94"/>
      <c r="AL94"/>
      <c r="AM94"/>
      <c r="AN94"/>
      <c r="AO94"/>
      <c r="AP94"/>
      <c r="AQ94"/>
      <c r="AR94"/>
      <c r="AS94"/>
      <c r="AT94"/>
      <c r="AU94"/>
      <c r="AV94"/>
    </row>
    <row r="95" spans="36:48" x14ac:dyDescent="0.3">
      <c r="AJ95"/>
      <c r="AK95"/>
      <c r="AL95"/>
      <c r="AM95"/>
      <c r="AN95"/>
      <c r="AO95"/>
      <c r="AP95"/>
      <c r="AQ95"/>
      <c r="AR95"/>
      <c r="AS95"/>
      <c r="AT95"/>
      <c r="AU95"/>
      <c r="AV95"/>
    </row>
    <row r="96" spans="36:48" x14ac:dyDescent="0.3">
      <c r="AJ96"/>
      <c r="AK96"/>
      <c r="AL96"/>
      <c r="AM96"/>
      <c r="AN96"/>
      <c r="AO96"/>
      <c r="AP96"/>
      <c r="AQ96"/>
      <c r="AR96"/>
      <c r="AS96"/>
      <c r="AT96"/>
      <c r="AU96"/>
      <c r="AV96"/>
    </row>
    <row r="97" spans="36:48" x14ac:dyDescent="0.3">
      <c r="AJ97"/>
      <c r="AK97"/>
      <c r="AL97"/>
      <c r="AM97"/>
      <c r="AN97"/>
      <c r="AO97"/>
      <c r="AP97"/>
      <c r="AQ97"/>
      <c r="AR97"/>
      <c r="AS97"/>
      <c r="AT97"/>
      <c r="AU97"/>
      <c r="AV97"/>
    </row>
    <row r="98" spans="36:48" x14ac:dyDescent="0.3">
      <c r="AJ98"/>
      <c r="AK98"/>
      <c r="AL98"/>
      <c r="AM98"/>
      <c r="AN98"/>
      <c r="AO98"/>
      <c r="AP98"/>
      <c r="AQ98"/>
      <c r="AR98"/>
      <c r="AS98"/>
      <c r="AT98"/>
      <c r="AU98"/>
      <c r="AV98"/>
    </row>
    <row r="99" spans="36:48" x14ac:dyDescent="0.3">
      <c r="AJ99"/>
      <c r="AK99"/>
      <c r="AL99"/>
      <c r="AM99"/>
      <c r="AN99"/>
      <c r="AO99"/>
      <c r="AP99"/>
      <c r="AQ99"/>
      <c r="AR99"/>
      <c r="AS99"/>
      <c r="AT99"/>
      <c r="AU99"/>
      <c r="AV99"/>
    </row>
    <row r="100" spans="36:48" x14ac:dyDescent="0.3">
      <c r="AJ100"/>
      <c r="AK100"/>
      <c r="AL100"/>
      <c r="AM100"/>
      <c r="AN100"/>
      <c r="AO100"/>
      <c r="AP100"/>
      <c r="AQ100"/>
      <c r="AR100"/>
      <c r="AS100"/>
      <c r="AT100"/>
      <c r="AU100"/>
      <c r="AV100"/>
    </row>
    <row r="101" spans="36:48" x14ac:dyDescent="0.3">
      <c r="AJ101"/>
      <c r="AK101"/>
      <c r="AL101"/>
      <c r="AM101"/>
      <c r="AN101"/>
      <c r="AO101"/>
      <c r="AP101"/>
      <c r="AQ101"/>
      <c r="AR101"/>
      <c r="AS101"/>
      <c r="AT101"/>
      <c r="AU101"/>
      <c r="AV101"/>
    </row>
    <row r="102" spans="36:48" x14ac:dyDescent="0.3">
      <c r="AJ102"/>
      <c r="AK102"/>
      <c r="AL102"/>
      <c r="AM102"/>
      <c r="AN102"/>
      <c r="AO102"/>
      <c r="AP102"/>
      <c r="AQ102"/>
      <c r="AR102"/>
      <c r="AS102"/>
      <c r="AT102"/>
      <c r="AU102"/>
      <c r="AV102"/>
    </row>
    <row r="103" spans="36:48" x14ac:dyDescent="0.3">
      <c r="AJ103"/>
      <c r="AK103"/>
      <c r="AL103"/>
      <c r="AM103"/>
      <c r="AN103"/>
      <c r="AO103"/>
      <c r="AP103"/>
      <c r="AQ103"/>
      <c r="AR103"/>
      <c r="AS103"/>
      <c r="AT103"/>
      <c r="AU103"/>
      <c r="AV103"/>
    </row>
    <row r="104" spans="36:48" x14ac:dyDescent="0.3">
      <c r="AJ104"/>
      <c r="AK104"/>
      <c r="AL104"/>
      <c r="AM104"/>
      <c r="AN104"/>
      <c r="AO104"/>
      <c r="AP104"/>
      <c r="AQ104"/>
      <c r="AR104"/>
      <c r="AS104"/>
      <c r="AT104"/>
      <c r="AU104"/>
      <c r="AV104"/>
    </row>
    <row r="105" spans="36:48" x14ac:dyDescent="0.3">
      <c r="AJ105"/>
      <c r="AK105"/>
      <c r="AL105"/>
      <c r="AM105"/>
      <c r="AN105"/>
      <c r="AO105"/>
      <c r="AP105"/>
      <c r="AQ105"/>
    </row>
    <row r="106" spans="36:48" x14ac:dyDescent="0.3">
      <c r="AJ106"/>
      <c r="AK106"/>
      <c r="AL106"/>
      <c r="AM106"/>
      <c r="AN106"/>
      <c r="AO106"/>
      <c r="AP106"/>
      <c r="AQ106"/>
    </row>
    <row r="107" spans="36:48" x14ac:dyDescent="0.3">
      <c r="AJ107"/>
      <c r="AK107"/>
      <c r="AL107"/>
      <c r="AM107"/>
      <c r="AN107"/>
      <c r="AO107"/>
      <c r="AP107"/>
      <c r="AQ107"/>
    </row>
    <row r="108" spans="36:48" x14ac:dyDescent="0.3">
      <c r="AJ108"/>
      <c r="AK108"/>
      <c r="AL108"/>
      <c r="AM108"/>
      <c r="AN108"/>
      <c r="AO108"/>
      <c r="AP108"/>
      <c r="AQ108"/>
    </row>
    <row r="109" spans="36:48" x14ac:dyDescent="0.3">
      <c r="AJ109"/>
      <c r="AK109"/>
      <c r="AM109"/>
      <c r="AN109"/>
      <c r="AP109"/>
      <c r="AQ109"/>
    </row>
    <row r="110" spans="36:48" x14ac:dyDescent="0.3">
      <c r="AJ110"/>
      <c r="AK110"/>
      <c r="AM110"/>
      <c r="AN110"/>
      <c r="AP110"/>
      <c r="AQ110"/>
    </row>
  </sheetData>
  <pageMargins left="0.7" right="0.7" top="0.75" bottom="0.75" header="0.3" footer="0.3"/>
  <drawing r:id="rId8"/>
  <extLst>
    <ext xmlns:x14="http://schemas.microsoft.com/office/spreadsheetml/2009/9/main" uri="{A8765BA9-456A-4dab-B4F3-ACF838C121DE}">
      <x14:slicerList>
        <x14:slicer r:id="rId9"/>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DA544-1755-4807-9398-3D21F5656744}">
  <sheetPr>
    <tabColor theme="7" tint="0.79998168889431442"/>
  </sheetPr>
  <dimension ref="A33:I56"/>
  <sheetViews>
    <sheetView showGridLines="0" zoomScale="80" zoomScaleNormal="80" workbookViewId="0">
      <selection activeCell="E59" sqref="E59"/>
    </sheetView>
  </sheetViews>
  <sheetFormatPr defaultRowHeight="14.4" outlineLevelRow="1" x14ac:dyDescent="0.3"/>
  <cols>
    <col min="1" max="1" width="12.33203125" bestFit="1" customWidth="1"/>
    <col min="2" max="8" width="28.5546875" bestFit="1" customWidth="1"/>
    <col min="9" max="9" width="11" bestFit="1" customWidth="1"/>
    <col min="29" max="29" width="12.33203125" bestFit="1" customWidth="1"/>
    <col min="30" max="36" width="33.5546875" bestFit="1" customWidth="1"/>
    <col min="37" max="37" width="11" bestFit="1" customWidth="1"/>
    <col min="38" max="47" width="57.6640625" bestFit="1" customWidth="1"/>
    <col min="48" max="48" width="27.44140625" bestFit="1" customWidth="1"/>
    <col min="49" max="66" width="57.6640625" bestFit="1" customWidth="1"/>
    <col min="67" max="67" width="33.5546875" bestFit="1" customWidth="1"/>
    <col min="68" max="85" width="57.6640625" bestFit="1" customWidth="1"/>
    <col min="86" max="86" width="33.44140625" bestFit="1" customWidth="1"/>
    <col min="87" max="104" width="57.6640625" bestFit="1" customWidth="1"/>
    <col min="105" max="105" width="20.109375" bestFit="1" customWidth="1"/>
    <col min="106" max="123" width="57.6640625" bestFit="1" customWidth="1"/>
    <col min="124" max="124" width="22.77734375" bestFit="1" customWidth="1"/>
    <col min="125" max="142" width="57.6640625" bestFit="1" customWidth="1"/>
    <col min="143" max="143" width="20.5546875" bestFit="1" customWidth="1"/>
    <col min="144" max="161" width="57.6640625" bestFit="1" customWidth="1"/>
    <col min="162" max="162" width="20.44140625" bestFit="1" customWidth="1"/>
    <col min="163" max="163" width="11" bestFit="1" customWidth="1"/>
  </cols>
  <sheetData>
    <row r="33" spans="1:9" hidden="1" outlineLevel="1" x14ac:dyDescent="0.3"/>
    <row r="34" spans="1:9" hidden="1" outlineLevel="1" x14ac:dyDescent="0.3"/>
    <row r="35" spans="1:9" hidden="1" outlineLevel="1" x14ac:dyDescent="0.3">
      <c r="A35" s="1" t="s">
        <v>245</v>
      </c>
      <c r="B35" t="s">
        <v>175</v>
      </c>
    </row>
    <row r="36" spans="1:9" hidden="1" outlineLevel="1" x14ac:dyDescent="0.3"/>
    <row r="37" spans="1:9" hidden="1" outlineLevel="1" x14ac:dyDescent="0.3">
      <c r="A37" s="1" t="s">
        <v>249</v>
      </c>
      <c r="B37" s="1" t="s">
        <v>250</v>
      </c>
    </row>
    <row r="38" spans="1:9" hidden="1" outlineLevel="1" x14ac:dyDescent="0.3">
      <c r="A38" s="1" t="s">
        <v>2</v>
      </c>
      <c r="B38" t="s">
        <v>109</v>
      </c>
      <c r="C38" t="s">
        <v>106</v>
      </c>
      <c r="D38" t="s">
        <v>108</v>
      </c>
      <c r="E38" t="s">
        <v>105</v>
      </c>
      <c r="F38" t="s">
        <v>103</v>
      </c>
      <c r="G38" t="s">
        <v>98</v>
      </c>
      <c r="H38" t="s">
        <v>101</v>
      </c>
      <c r="I38" t="s">
        <v>16</v>
      </c>
    </row>
    <row r="39" spans="1:9" hidden="1" outlineLevel="1" x14ac:dyDescent="0.3">
      <c r="A39">
        <v>2006</v>
      </c>
      <c r="B39" s="102">
        <v>3.71875</v>
      </c>
      <c r="C39" s="102">
        <v>3.625</v>
      </c>
      <c r="D39" s="102">
        <v>3.7857142857142856</v>
      </c>
      <c r="E39" s="102">
        <v>3.35</v>
      </c>
      <c r="F39" s="102">
        <v>3.5769230769230771</v>
      </c>
      <c r="G39" s="102">
        <v>3.3000000000000003</v>
      </c>
      <c r="H39" s="102">
        <v>3.1</v>
      </c>
      <c r="I39" s="102">
        <v>24.456387362637365</v>
      </c>
    </row>
    <row r="40" spans="1:9" hidden="1" outlineLevel="1" x14ac:dyDescent="0.3">
      <c r="A40">
        <v>2007</v>
      </c>
      <c r="B40" s="102">
        <v>3.6388888888888888</v>
      </c>
      <c r="C40" s="102">
        <v>3.8125</v>
      </c>
      <c r="D40" s="102">
        <v>3.7857142857142856</v>
      </c>
      <c r="E40" s="102">
        <v>3.1666666666666665</v>
      </c>
      <c r="F40" s="102">
        <v>3.5689655172413794</v>
      </c>
      <c r="G40" s="102">
        <v>3.5</v>
      </c>
      <c r="H40" s="102">
        <v>3.3000000000000003</v>
      </c>
      <c r="I40" s="102">
        <v>24.77273535851122</v>
      </c>
    </row>
    <row r="41" spans="1:9" hidden="1" outlineLevel="1" x14ac:dyDescent="0.3">
      <c r="A41">
        <v>2008</v>
      </c>
      <c r="B41" s="102">
        <v>3.8125</v>
      </c>
      <c r="C41" s="102">
        <v>3.7222222222222223</v>
      </c>
      <c r="D41" s="102">
        <v>3.9285714285714284</v>
      </c>
      <c r="E41" s="102">
        <v>3.125</v>
      </c>
      <c r="F41" s="102">
        <v>3.5178571428571428</v>
      </c>
      <c r="G41" s="102">
        <v>3.5</v>
      </c>
      <c r="H41" s="102">
        <v>3.5</v>
      </c>
      <c r="I41" s="102">
        <v>25.106150793650794</v>
      </c>
    </row>
    <row r="42" spans="1:9" hidden="1" outlineLevel="1" x14ac:dyDescent="0.3">
      <c r="A42">
        <v>2009</v>
      </c>
      <c r="B42" s="102">
        <v>4</v>
      </c>
      <c r="C42" s="102">
        <v>3.9444444444444446</v>
      </c>
      <c r="D42" s="102">
        <v>4.0714285714285712</v>
      </c>
      <c r="E42" s="102">
        <v>3.0416666666666665</v>
      </c>
      <c r="F42" s="102">
        <v>3.5892857142857144</v>
      </c>
      <c r="G42" s="102">
        <v>3.6</v>
      </c>
      <c r="H42" s="102">
        <v>3.6</v>
      </c>
      <c r="I42" s="102">
        <v>25.846825396825398</v>
      </c>
    </row>
    <row r="43" spans="1:9" hidden="1" outlineLevel="1" x14ac:dyDescent="0.3">
      <c r="A43">
        <v>2010</v>
      </c>
      <c r="B43" s="102">
        <v>4.0625</v>
      </c>
      <c r="C43" s="102">
        <v>4</v>
      </c>
      <c r="D43" s="102">
        <v>4.1428571428571432</v>
      </c>
      <c r="E43" s="102">
        <v>3.125</v>
      </c>
      <c r="F43" s="102">
        <v>3.6607142857142856</v>
      </c>
      <c r="G43" s="102">
        <v>3.6</v>
      </c>
      <c r="H43" s="102">
        <v>3.7</v>
      </c>
      <c r="I43" s="102">
        <v>26.291071428571428</v>
      </c>
    </row>
    <row r="44" spans="1:9" hidden="1" outlineLevel="1" x14ac:dyDescent="0.3">
      <c r="A44">
        <v>2011</v>
      </c>
      <c r="B44" s="102">
        <v>4.1349206349206344</v>
      </c>
      <c r="C44" s="102">
        <v>4.0555555555555554</v>
      </c>
      <c r="D44" s="102">
        <v>4.2142857142857144</v>
      </c>
      <c r="E44" s="102">
        <v>3.1666666666666665</v>
      </c>
      <c r="F44" s="102">
        <v>3.8121693121693121</v>
      </c>
      <c r="G44" s="102">
        <v>4</v>
      </c>
      <c r="H44" s="102">
        <v>3.7</v>
      </c>
      <c r="I44" s="102">
        <v>27.083597883597882</v>
      </c>
    </row>
    <row r="45" spans="1:9" hidden="1" outlineLevel="1" x14ac:dyDescent="0.3">
      <c r="A45">
        <v>2012</v>
      </c>
      <c r="B45" s="102">
        <v>4.3125</v>
      </c>
      <c r="C45" s="102">
        <v>4.25</v>
      </c>
      <c r="D45" s="102">
        <v>4.375</v>
      </c>
      <c r="E45" s="102">
        <v>3.2083333333333335</v>
      </c>
      <c r="F45" s="102">
        <v>3.8392857142857144</v>
      </c>
      <c r="G45" s="102">
        <v>4</v>
      </c>
      <c r="H45" s="102">
        <v>3.8000000000000003</v>
      </c>
      <c r="I45" s="102">
        <v>27.785119047619048</v>
      </c>
    </row>
    <row r="46" spans="1:9" hidden="1" outlineLevel="1" x14ac:dyDescent="0.3">
      <c r="A46">
        <v>2013</v>
      </c>
      <c r="B46" s="102">
        <v>4.375</v>
      </c>
      <c r="C46" s="102">
        <v>4.1875</v>
      </c>
      <c r="D46" s="102">
        <v>4.5625</v>
      </c>
      <c r="E46" s="102">
        <v>3.3333333333333335</v>
      </c>
      <c r="F46" s="102">
        <v>3.9285714285714284</v>
      </c>
      <c r="G46" s="102">
        <v>3.8000000000000003</v>
      </c>
      <c r="H46" s="102">
        <v>4.1000000000000005</v>
      </c>
      <c r="I46" s="102">
        <v>28.286904761904761</v>
      </c>
    </row>
    <row r="47" spans="1:9" hidden="1" outlineLevel="1" x14ac:dyDescent="0.3">
      <c r="A47">
        <v>2014</v>
      </c>
      <c r="B47" s="102">
        <v>4.5</v>
      </c>
      <c r="C47" s="102">
        <v>4.2777777777777777</v>
      </c>
      <c r="D47" s="102">
        <v>4.75</v>
      </c>
      <c r="E47" s="102">
        <v>3.4166666666666665</v>
      </c>
      <c r="F47" s="102">
        <v>4.0517241379310347</v>
      </c>
      <c r="G47" s="102">
        <v>3.9000000000000004</v>
      </c>
      <c r="H47" s="102">
        <v>4.3</v>
      </c>
      <c r="I47" s="102">
        <v>29.196168582375481</v>
      </c>
    </row>
    <row r="48" spans="1:9" hidden="1" outlineLevel="1" x14ac:dyDescent="0.3">
      <c r="A48">
        <v>2015</v>
      </c>
      <c r="B48" s="102">
        <v>4.4705882352941178</v>
      </c>
      <c r="C48" s="102">
        <v>4.2777777777777777</v>
      </c>
      <c r="D48" s="102">
        <v>4.6875</v>
      </c>
      <c r="E48" s="102">
        <v>3.4166666666666665</v>
      </c>
      <c r="F48" s="102">
        <v>4.0344827586206895</v>
      </c>
      <c r="G48" s="102">
        <v>3.9000000000000004</v>
      </c>
      <c r="H48" s="102">
        <v>4.2</v>
      </c>
      <c r="I48" s="102">
        <v>28.987015438359254</v>
      </c>
    </row>
    <row r="49" spans="1:9" hidden="1" outlineLevel="1" x14ac:dyDescent="0.3">
      <c r="A49">
        <v>2016</v>
      </c>
      <c r="B49" s="102">
        <v>4.4666666666666668</v>
      </c>
      <c r="C49" s="102">
        <v>4.333333333333333</v>
      </c>
      <c r="D49" s="102">
        <v>4.666666666666667</v>
      </c>
      <c r="E49" s="102">
        <v>3.4583333333333335</v>
      </c>
      <c r="F49" s="102">
        <v>4.0185185185185182</v>
      </c>
      <c r="G49" s="102">
        <v>3.9000000000000004</v>
      </c>
      <c r="H49" s="102">
        <v>4.1000000000000005</v>
      </c>
      <c r="I49" s="102">
        <v>28.943518518518523</v>
      </c>
    </row>
    <row r="50" spans="1:9" hidden="1" outlineLevel="1" x14ac:dyDescent="0.3">
      <c r="A50">
        <v>2018</v>
      </c>
      <c r="B50" s="102">
        <v>4.4615384615384617</v>
      </c>
      <c r="C50" s="102">
        <v>4.4444444444444446</v>
      </c>
      <c r="D50" s="102">
        <v>4.5</v>
      </c>
      <c r="E50" s="102">
        <v>3.5</v>
      </c>
      <c r="F50" s="102">
        <v>4</v>
      </c>
      <c r="G50" s="102">
        <v>3.9000000000000004</v>
      </c>
      <c r="H50" s="102">
        <v>4</v>
      </c>
      <c r="I50" s="102">
        <v>28.805982905982908</v>
      </c>
    </row>
    <row r="51" spans="1:9" hidden="1" outlineLevel="1" x14ac:dyDescent="0.3">
      <c r="A51">
        <v>2020</v>
      </c>
      <c r="B51" s="102">
        <v>4.4615384615384617</v>
      </c>
      <c r="C51" s="102">
        <v>4.4444444444444446</v>
      </c>
      <c r="D51" s="102">
        <v>4.5</v>
      </c>
      <c r="E51" s="102">
        <v>3.5416666666666665</v>
      </c>
      <c r="F51" s="102">
        <v>4.0199999999999996</v>
      </c>
      <c r="G51" s="102">
        <v>4</v>
      </c>
      <c r="H51" s="102">
        <v>4.1000000000000005</v>
      </c>
      <c r="I51" s="102">
        <v>29.067649572649575</v>
      </c>
    </row>
    <row r="52" spans="1:9" hidden="1" outlineLevel="1" x14ac:dyDescent="0.3">
      <c r="A52">
        <v>2022</v>
      </c>
      <c r="B52" s="102">
        <v>4.4615384615384617</v>
      </c>
      <c r="C52" s="102">
        <v>4.5999999999999996</v>
      </c>
      <c r="D52" s="102">
        <v>4.125</v>
      </c>
      <c r="E52" s="102">
        <v>3.5384615384615383</v>
      </c>
      <c r="F52" s="102">
        <v>4</v>
      </c>
      <c r="G52" s="102">
        <v>4</v>
      </c>
      <c r="H52" s="102">
        <v>4</v>
      </c>
      <c r="I52" s="102">
        <v>28.725000000000001</v>
      </c>
    </row>
    <row r="53" spans="1:9" hidden="1" outlineLevel="1" x14ac:dyDescent="0.3">
      <c r="A53">
        <v>2024</v>
      </c>
      <c r="B53" s="102">
        <v>4.5769230769230766</v>
      </c>
      <c r="C53" s="102">
        <v>4.7142857142857144</v>
      </c>
      <c r="D53" s="102">
        <v>4.7</v>
      </c>
      <c r="E53" s="102">
        <v>3.6428571428571428</v>
      </c>
      <c r="F53" s="102">
        <v>4.0925925925925926</v>
      </c>
      <c r="G53" s="102">
        <v>4.03125</v>
      </c>
      <c r="H53" s="102">
        <v>4.1818181818181817</v>
      </c>
      <c r="I53" s="102">
        <v>29.939726708476705</v>
      </c>
    </row>
    <row r="54" spans="1:9" hidden="1" outlineLevel="1" x14ac:dyDescent="0.3">
      <c r="A54" t="s">
        <v>16</v>
      </c>
      <c r="B54" s="102">
        <v>63.45385288730877</v>
      </c>
      <c r="C54" s="102">
        <v>62.689285714285717</v>
      </c>
      <c r="D54" s="102">
        <v>64.795238095238091</v>
      </c>
      <c r="E54" s="102">
        <v>50.03131868131868</v>
      </c>
      <c r="F54" s="102">
        <v>57.711090199710895</v>
      </c>
      <c r="G54" s="102">
        <v>56.931249999999999</v>
      </c>
      <c r="H54" s="102">
        <v>57.681818181818187</v>
      </c>
      <c r="I54" s="102">
        <v>413.29385375968042</v>
      </c>
    </row>
    <row r="55" spans="1:9" hidden="1" outlineLevel="1" x14ac:dyDescent="0.3"/>
    <row r="56" spans="1:9" collapsed="1" x14ac:dyDescent="0.3"/>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BCE1C-135E-425C-9ACF-B9F5CA5C64A1}">
  <sheetPr filterMode="1"/>
  <dimension ref="A2:E1892"/>
  <sheetViews>
    <sheetView workbookViewId="0">
      <pane xSplit="4" ySplit="2" topLeftCell="E1641" activePane="bottomRight" state="frozen"/>
      <selection pane="topRight" activeCell="B1" sqref="B1"/>
      <selection pane="bottomLeft" activeCell="A5" sqref="A5"/>
      <selection pane="bottomRight" activeCell="E1642" sqref="E1642"/>
    </sheetView>
  </sheetViews>
  <sheetFormatPr defaultColWidth="8.88671875" defaultRowHeight="13.8" x14ac:dyDescent="0.3"/>
  <cols>
    <col min="1" max="1" width="29.33203125" style="110" bestFit="1" customWidth="1"/>
    <col min="2" max="2" width="28.44140625" style="110" bestFit="1" customWidth="1"/>
    <col min="3" max="3" width="25.33203125" style="110" bestFit="1" customWidth="1"/>
    <col min="4" max="4" width="8.88671875" style="104"/>
    <col min="5" max="5" width="8.88671875" style="184"/>
    <col min="6" max="16384" width="8.88671875" style="185"/>
  </cols>
  <sheetData>
    <row r="2" spans="1:5" x14ac:dyDescent="0.3">
      <c r="A2" s="110" t="s">
        <v>244</v>
      </c>
      <c r="B2" s="110" t="s">
        <v>250</v>
      </c>
      <c r="C2" s="110" t="s">
        <v>245</v>
      </c>
      <c r="D2" s="104" t="s">
        <v>2</v>
      </c>
      <c r="E2" s="184" t="s">
        <v>246</v>
      </c>
    </row>
    <row r="3" spans="1:5" hidden="1" x14ac:dyDescent="0.3">
      <c r="A3" s="110" t="s">
        <v>21</v>
      </c>
      <c r="B3" s="110" t="s">
        <v>109</v>
      </c>
      <c r="C3" s="103" t="s">
        <v>167</v>
      </c>
      <c r="D3" s="104">
        <v>2006</v>
      </c>
      <c r="E3" s="184">
        <v>4.21875</v>
      </c>
    </row>
    <row r="4" spans="1:5" hidden="1" x14ac:dyDescent="0.3">
      <c r="A4" s="110" t="s">
        <v>21</v>
      </c>
      <c r="B4" s="110" t="s">
        <v>106</v>
      </c>
      <c r="C4" s="103" t="s">
        <v>167</v>
      </c>
      <c r="D4" s="104">
        <v>2006</v>
      </c>
      <c r="E4" s="184">
        <v>4.25</v>
      </c>
    </row>
    <row r="5" spans="1:5" hidden="1" x14ac:dyDescent="0.3">
      <c r="A5" s="110" t="s">
        <v>21</v>
      </c>
      <c r="B5" s="110" t="s">
        <v>108</v>
      </c>
      <c r="C5" s="103" t="s">
        <v>167</v>
      </c>
      <c r="D5" s="104">
        <v>2006</v>
      </c>
      <c r="E5" s="184">
        <v>4.0714285714285712</v>
      </c>
    </row>
    <row r="6" spans="1:5" hidden="1" x14ac:dyDescent="0.3">
      <c r="A6" s="110" t="s">
        <v>21</v>
      </c>
      <c r="B6" s="110" t="s">
        <v>105</v>
      </c>
      <c r="C6" s="103" t="s">
        <v>167</v>
      </c>
      <c r="D6" s="104">
        <v>2006</v>
      </c>
      <c r="E6" s="184">
        <v>3.5</v>
      </c>
    </row>
    <row r="7" spans="1:5" hidden="1" x14ac:dyDescent="0.3">
      <c r="A7" s="110" t="s">
        <v>21</v>
      </c>
      <c r="B7" s="110" t="s">
        <v>103</v>
      </c>
      <c r="C7" s="103" t="s">
        <v>167</v>
      </c>
      <c r="D7" s="104">
        <v>2006</v>
      </c>
      <c r="E7" s="184">
        <v>3.9423076923076925</v>
      </c>
    </row>
    <row r="8" spans="1:5" hidden="1" x14ac:dyDescent="0.3">
      <c r="A8" s="110" t="s">
        <v>21</v>
      </c>
      <c r="B8" s="110" t="s">
        <v>98</v>
      </c>
      <c r="C8" s="103" t="s">
        <v>167</v>
      </c>
      <c r="D8" s="104">
        <v>2006</v>
      </c>
      <c r="E8" s="184">
        <v>3.7142857142857144</v>
      </c>
    </row>
    <row r="9" spans="1:5" hidden="1" x14ac:dyDescent="0.3">
      <c r="A9" s="110" t="s">
        <v>21</v>
      </c>
      <c r="B9" s="110" t="s">
        <v>101</v>
      </c>
      <c r="C9" s="103" t="s">
        <v>167</v>
      </c>
      <c r="D9" s="104">
        <v>2006</v>
      </c>
      <c r="E9" s="184">
        <v>3.25</v>
      </c>
    </row>
    <row r="10" spans="1:5" hidden="1" x14ac:dyDescent="0.3">
      <c r="A10" s="110" t="s">
        <v>21</v>
      </c>
      <c r="B10" s="110" t="s">
        <v>109</v>
      </c>
      <c r="C10" s="110" t="s">
        <v>168</v>
      </c>
      <c r="D10" s="104">
        <v>2006</v>
      </c>
      <c r="E10" s="184">
        <v>3.71875</v>
      </c>
    </row>
    <row r="11" spans="1:5" hidden="1" x14ac:dyDescent="0.3">
      <c r="A11" s="110" t="s">
        <v>21</v>
      </c>
      <c r="B11" s="110" t="s">
        <v>106</v>
      </c>
      <c r="C11" s="110" t="s">
        <v>168</v>
      </c>
      <c r="D11" s="104">
        <v>2006</v>
      </c>
      <c r="E11" s="184">
        <v>3.625</v>
      </c>
    </row>
    <row r="12" spans="1:5" hidden="1" x14ac:dyDescent="0.3">
      <c r="A12" s="110" t="s">
        <v>21</v>
      </c>
      <c r="B12" s="110" t="s">
        <v>108</v>
      </c>
      <c r="C12" s="110" t="s">
        <v>168</v>
      </c>
      <c r="D12" s="104">
        <v>2006</v>
      </c>
      <c r="E12" s="184">
        <v>3.6428571428571428</v>
      </c>
    </row>
    <row r="13" spans="1:5" hidden="1" x14ac:dyDescent="0.3">
      <c r="A13" s="110" t="s">
        <v>21</v>
      </c>
      <c r="B13" s="110" t="s">
        <v>105</v>
      </c>
      <c r="C13" s="110" t="s">
        <v>168</v>
      </c>
      <c r="D13" s="104">
        <v>2006</v>
      </c>
      <c r="E13" s="184">
        <v>3.5</v>
      </c>
    </row>
    <row r="14" spans="1:5" hidden="1" x14ac:dyDescent="0.3">
      <c r="A14" s="110" t="s">
        <v>21</v>
      </c>
      <c r="B14" s="110" t="s">
        <v>103</v>
      </c>
      <c r="C14" s="110" t="s">
        <v>168</v>
      </c>
      <c r="D14" s="104">
        <v>2006</v>
      </c>
      <c r="E14" s="184">
        <v>3.6346153846153846</v>
      </c>
    </row>
    <row r="15" spans="1:5" hidden="1" x14ac:dyDescent="0.3">
      <c r="A15" s="110" t="s">
        <v>21</v>
      </c>
      <c r="B15" s="110" t="s">
        <v>98</v>
      </c>
      <c r="C15" s="110" t="s">
        <v>168</v>
      </c>
      <c r="D15" s="104">
        <v>2006</v>
      </c>
      <c r="E15" s="184">
        <v>3.3000000000000003</v>
      </c>
    </row>
    <row r="16" spans="1:5" hidden="1" x14ac:dyDescent="0.3">
      <c r="A16" s="110" t="s">
        <v>21</v>
      </c>
      <c r="B16" s="110" t="s">
        <v>101</v>
      </c>
      <c r="C16" s="110" t="s">
        <v>168</v>
      </c>
      <c r="D16" s="104">
        <v>2006</v>
      </c>
      <c r="E16" s="184">
        <v>3.1</v>
      </c>
    </row>
    <row r="17" spans="1:5" hidden="1" x14ac:dyDescent="0.3">
      <c r="A17" s="110" t="s">
        <v>21</v>
      </c>
      <c r="B17" s="110" t="s">
        <v>109</v>
      </c>
      <c r="C17" s="103" t="s">
        <v>169</v>
      </c>
      <c r="D17" s="104">
        <v>2006</v>
      </c>
      <c r="E17" s="184">
        <v>4.125</v>
      </c>
    </row>
    <row r="18" spans="1:5" hidden="1" x14ac:dyDescent="0.3">
      <c r="A18" s="110" t="s">
        <v>21</v>
      </c>
      <c r="B18" s="110" t="s">
        <v>106</v>
      </c>
      <c r="C18" s="103" t="s">
        <v>169</v>
      </c>
      <c r="D18" s="104">
        <v>2006</v>
      </c>
      <c r="E18" s="184">
        <v>3.8125</v>
      </c>
    </row>
    <row r="19" spans="1:5" hidden="1" x14ac:dyDescent="0.3">
      <c r="A19" s="110" t="s">
        <v>21</v>
      </c>
      <c r="B19" s="110" t="s">
        <v>108</v>
      </c>
      <c r="C19" s="103" t="s">
        <v>169</v>
      </c>
      <c r="D19" s="104">
        <v>2006</v>
      </c>
      <c r="E19" s="184">
        <v>4.2857142857142856</v>
      </c>
    </row>
    <row r="20" spans="1:5" hidden="1" x14ac:dyDescent="0.3">
      <c r="A20" s="110" t="s">
        <v>21</v>
      </c>
      <c r="B20" s="110" t="s">
        <v>105</v>
      </c>
      <c r="C20" s="103" t="s">
        <v>169</v>
      </c>
      <c r="D20" s="104">
        <v>2006</v>
      </c>
      <c r="E20" s="184">
        <v>3.75</v>
      </c>
    </row>
    <row r="21" spans="1:5" hidden="1" x14ac:dyDescent="0.3">
      <c r="A21" s="110" t="s">
        <v>21</v>
      </c>
      <c r="B21" s="110" t="s">
        <v>103</v>
      </c>
      <c r="C21" s="103" t="s">
        <v>169</v>
      </c>
      <c r="D21" s="104">
        <v>2006</v>
      </c>
      <c r="E21" s="184">
        <v>3.9807692307692308</v>
      </c>
    </row>
    <row r="22" spans="1:5" hidden="1" x14ac:dyDescent="0.3">
      <c r="A22" s="110" t="s">
        <v>21</v>
      </c>
      <c r="B22" s="110" t="s">
        <v>98</v>
      </c>
      <c r="C22" s="103" t="s">
        <v>169</v>
      </c>
      <c r="D22" s="104">
        <v>2006</v>
      </c>
      <c r="E22" s="184">
        <v>3.4000000000000004</v>
      </c>
    </row>
    <row r="23" spans="1:5" hidden="1" x14ac:dyDescent="0.3">
      <c r="A23" s="110" t="s">
        <v>21</v>
      </c>
      <c r="B23" s="110" t="s">
        <v>101</v>
      </c>
      <c r="C23" s="103" t="s">
        <v>169</v>
      </c>
      <c r="D23" s="104">
        <v>2006</v>
      </c>
      <c r="E23" s="184">
        <v>3.6</v>
      </c>
    </row>
    <row r="24" spans="1:5" hidden="1" x14ac:dyDescent="0.3">
      <c r="A24" s="110" t="s">
        <v>242</v>
      </c>
      <c r="B24" s="110" t="s">
        <v>109</v>
      </c>
      <c r="C24" s="110" t="s">
        <v>240</v>
      </c>
      <c r="D24" s="104">
        <v>2006</v>
      </c>
      <c r="E24" s="184">
        <v>3.875</v>
      </c>
    </row>
    <row r="25" spans="1:5" hidden="1" x14ac:dyDescent="0.3">
      <c r="A25" s="110" t="s">
        <v>242</v>
      </c>
      <c r="B25" s="110" t="s">
        <v>106</v>
      </c>
      <c r="C25" s="110" t="s">
        <v>240</v>
      </c>
      <c r="D25" s="104">
        <v>2006</v>
      </c>
      <c r="E25" s="184">
        <v>4.125</v>
      </c>
    </row>
    <row r="26" spans="1:5" hidden="1" x14ac:dyDescent="0.3">
      <c r="A26" s="110" t="s">
        <v>242</v>
      </c>
      <c r="B26" s="110" t="s">
        <v>108</v>
      </c>
      <c r="C26" s="110" t="s">
        <v>240</v>
      </c>
      <c r="D26" s="104">
        <v>2006</v>
      </c>
      <c r="E26" s="184">
        <v>3.5</v>
      </c>
    </row>
    <row r="27" spans="1:5" hidden="1" x14ac:dyDescent="0.3">
      <c r="A27" s="110" t="s">
        <v>242</v>
      </c>
      <c r="B27" s="110" t="s">
        <v>105</v>
      </c>
      <c r="C27" s="110" t="s">
        <v>240</v>
      </c>
      <c r="D27" s="104">
        <v>2006</v>
      </c>
      <c r="E27" s="184">
        <v>3.45</v>
      </c>
    </row>
    <row r="28" spans="1:5" hidden="1" x14ac:dyDescent="0.3">
      <c r="A28" s="110" t="s">
        <v>242</v>
      </c>
      <c r="B28" s="110" t="s">
        <v>103</v>
      </c>
      <c r="C28" s="110" t="s">
        <v>240</v>
      </c>
      <c r="D28" s="104">
        <v>2006</v>
      </c>
      <c r="E28" s="184">
        <v>3.7115384615384617</v>
      </c>
    </row>
    <row r="29" spans="1:5" hidden="1" x14ac:dyDescent="0.3">
      <c r="A29" s="110" t="s">
        <v>242</v>
      </c>
      <c r="B29" s="110" t="s">
        <v>98</v>
      </c>
      <c r="C29" s="110" t="s">
        <v>240</v>
      </c>
      <c r="D29" s="104">
        <v>2006</v>
      </c>
      <c r="E29" s="184">
        <v>3.5</v>
      </c>
    </row>
    <row r="30" spans="1:5" hidden="1" x14ac:dyDescent="0.3">
      <c r="A30" s="110" t="s">
        <v>242</v>
      </c>
      <c r="B30" s="110" t="s">
        <v>101</v>
      </c>
      <c r="C30" s="110" t="s">
        <v>240</v>
      </c>
      <c r="D30" s="104">
        <v>2006</v>
      </c>
      <c r="E30" s="184">
        <v>3</v>
      </c>
    </row>
    <row r="31" spans="1:5" hidden="1" x14ac:dyDescent="0.3">
      <c r="A31" s="110" t="s">
        <v>242</v>
      </c>
      <c r="B31" s="110" t="s">
        <v>109</v>
      </c>
      <c r="C31" s="110" t="s">
        <v>238</v>
      </c>
      <c r="D31" s="104">
        <v>2006</v>
      </c>
      <c r="E31" s="184">
        <v>3.40625</v>
      </c>
    </row>
    <row r="32" spans="1:5" hidden="1" x14ac:dyDescent="0.3">
      <c r="A32" s="110" t="s">
        <v>242</v>
      </c>
      <c r="B32" s="110" t="s">
        <v>106</v>
      </c>
      <c r="C32" s="110" t="s">
        <v>238</v>
      </c>
      <c r="D32" s="104">
        <v>2006</v>
      </c>
      <c r="E32" s="184">
        <v>3.125</v>
      </c>
    </row>
    <row r="33" spans="1:5" hidden="1" x14ac:dyDescent="0.3">
      <c r="A33" s="110" t="s">
        <v>242</v>
      </c>
      <c r="B33" s="110" t="s">
        <v>108</v>
      </c>
      <c r="C33" s="110" t="s">
        <v>238</v>
      </c>
      <c r="D33" s="104">
        <v>2006</v>
      </c>
      <c r="E33" s="184">
        <v>3.6428571428571428</v>
      </c>
    </row>
    <row r="34" spans="1:5" hidden="1" x14ac:dyDescent="0.3">
      <c r="A34" s="110" t="s">
        <v>242</v>
      </c>
      <c r="B34" s="110" t="s">
        <v>105</v>
      </c>
      <c r="C34" s="110" t="s">
        <v>238</v>
      </c>
      <c r="D34" s="104">
        <v>2006</v>
      </c>
      <c r="E34" s="184">
        <v>3.6</v>
      </c>
    </row>
    <row r="35" spans="1:5" hidden="1" x14ac:dyDescent="0.3">
      <c r="A35" s="110" t="s">
        <v>242</v>
      </c>
      <c r="B35" s="110" t="s">
        <v>103</v>
      </c>
      <c r="C35" s="110" t="s">
        <v>238</v>
      </c>
      <c r="D35" s="104">
        <v>2006</v>
      </c>
      <c r="E35" s="184">
        <v>3.4807692307692308</v>
      </c>
    </row>
    <row r="36" spans="1:5" hidden="1" x14ac:dyDescent="0.3">
      <c r="A36" s="110" t="s">
        <v>242</v>
      </c>
      <c r="B36" s="110" t="s">
        <v>98</v>
      </c>
      <c r="C36" s="110" t="s">
        <v>238</v>
      </c>
      <c r="D36" s="104">
        <v>2006</v>
      </c>
      <c r="E36" s="184">
        <v>3</v>
      </c>
    </row>
    <row r="37" spans="1:5" hidden="1" x14ac:dyDescent="0.3">
      <c r="A37" s="110" t="s">
        <v>242</v>
      </c>
      <c r="B37" s="110" t="s">
        <v>101</v>
      </c>
      <c r="C37" s="110" t="s">
        <v>238</v>
      </c>
      <c r="D37" s="104">
        <v>2006</v>
      </c>
      <c r="E37" s="184">
        <v>3.2</v>
      </c>
    </row>
    <row r="38" spans="1:5" hidden="1" x14ac:dyDescent="0.3">
      <c r="A38" s="110" t="s">
        <v>242</v>
      </c>
      <c r="B38" s="110" t="s">
        <v>109</v>
      </c>
      <c r="C38" s="110" t="s">
        <v>233</v>
      </c>
      <c r="D38" s="104">
        <v>2006</v>
      </c>
      <c r="E38" s="184">
        <v>3.40625</v>
      </c>
    </row>
    <row r="39" spans="1:5" hidden="1" x14ac:dyDescent="0.3">
      <c r="A39" s="110" t="s">
        <v>242</v>
      </c>
      <c r="B39" s="110" t="s">
        <v>106</v>
      </c>
      <c r="C39" s="110" t="s">
        <v>233</v>
      </c>
      <c r="D39" s="104">
        <v>2006</v>
      </c>
      <c r="E39" s="184">
        <v>3.375</v>
      </c>
    </row>
    <row r="40" spans="1:5" hidden="1" x14ac:dyDescent="0.3">
      <c r="A40" s="110" t="s">
        <v>242</v>
      </c>
      <c r="B40" s="110" t="s">
        <v>108</v>
      </c>
      <c r="C40" s="110" t="s">
        <v>233</v>
      </c>
      <c r="D40" s="104">
        <v>2006</v>
      </c>
      <c r="E40" s="184">
        <v>3.3571428571428572</v>
      </c>
    </row>
    <row r="41" spans="1:5" hidden="1" x14ac:dyDescent="0.3">
      <c r="A41" s="110" t="s">
        <v>242</v>
      </c>
      <c r="B41" s="110" t="s">
        <v>105</v>
      </c>
      <c r="C41" s="110" t="s">
        <v>233</v>
      </c>
      <c r="D41" s="104">
        <v>2006</v>
      </c>
      <c r="E41" s="184">
        <v>2.95</v>
      </c>
    </row>
    <row r="42" spans="1:5" hidden="1" x14ac:dyDescent="0.3">
      <c r="A42" s="110" t="s">
        <v>242</v>
      </c>
      <c r="B42" s="110" t="s">
        <v>103</v>
      </c>
      <c r="C42" s="110" t="s">
        <v>233</v>
      </c>
      <c r="D42" s="104">
        <v>2006</v>
      </c>
      <c r="E42" s="184">
        <v>3.2307692307692308</v>
      </c>
    </row>
    <row r="43" spans="1:5" hidden="1" x14ac:dyDescent="0.3">
      <c r="A43" s="110" t="s">
        <v>242</v>
      </c>
      <c r="B43" s="110" t="s">
        <v>98</v>
      </c>
      <c r="C43" s="110" t="s">
        <v>233</v>
      </c>
      <c r="D43" s="104">
        <v>2006</v>
      </c>
      <c r="E43" s="184">
        <v>3</v>
      </c>
    </row>
    <row r="44" spans="1:5" hidden="1" x14ac:dyDescent="0.3">
      <c r="A44" s="110" t="s">
        <v>242</v>
      </c>
      <c r="B44" s="110" t="s">
        <v>101</v>
      </c>
      <c r="C44" s="110" t="s">
        <v>233</v>
      </c>
      <c r="D44" s="104">
        <v>2006</v>
      </c>
      <c r="E44" s="184">
        <v>2.8000000000000003</v>
      </c>
    </row>
    <row r="45" spans="1:5" hidden="1" x14ac:dyDescent="0.3">
      <c r="A45" s="110" t="s">
        <v>23</v>
      </c>
      <c r="B45" s="110" t="s">
        <v>109</v>
      </c>
      <c r="C45" s="110" t="s">
        <v>173</v>
      </c>
      <c r="D45" s="104">
        <v>2006</v>
      </c>
      <c r="E45" s="184">
        <v>3.84375</v>
      </c>
    </row>
    <row r="46" spans="1:5" hidden="1" x14ac:dyDescent="0.3">
      <c r="A46" s="110" t="s">
        <v>23</v>
      </c>
      <c r="B46" s="110" t="s">
        <v>106</v>
      </c>
      <c r="C46" s="110" t="s">
        <v>173</v>
      </c>
      <c r="D46" s="104">
        <v>2006</v>
      </c>
      <c r="E46" s="184">
        <v>3.9375</v>
      </c>
    </row>
    <row r="47" spans="1:5" hidden="1" x14ac:dyDescent="0.3">
      <c r="A47" s="110" t="s">
        <v>23</v>
      </c>
      <c r="B47" s="110" t="s">
        <v>108</v>
      </c>
      <c r="C47" s="110" t="s">
        <v>173</v>
      </c>
      <c r="D47" s="104">
        <v>2006</v>
      </c>
      <c r="E47" s="184">
        <v>3.6428571428571428</v>
      </c>
    </row>
    <row r="48" spans="1:5" hidden="1" x14ac:dyDescent="0.3">
      <c r="A48" s="110" t="s">
        <v>23</v>
      </c>
      <c r="B48" s="110" t="s">
        <v>105</v>
      </c>
      <c r="C48" s="110" t="s">
        <v>173</v>
      </c>
      <c r="D48" s="104">
        <v>2006</v>
      </c>
      <c r="E48" s="184">
        <v>3.1</v>
      </c>
    </row>
    <row r="49" spans="1:5" hidden="1" x14ac:dyDescent="0.3">
      <c r="A49" s="110" t="s">
        <v>23</v>
      </c>
      <c r="B49" s="110" t="s">
        <v>103</v>
      </c>
      <c r="C49" s="110" t="s">
        <v>173</v>
      </c>
      <c r="D49" s="104">
        <v>2006</v>
      </c>
      <c r="E49" s="184">
        <v>3.5576923076923075</v>
      </c>
    </row>
    <row r="50" spans="1:5" hidden="1" x14ac:dyDescent="0.3">
      <c r="A50" s="110" t="s">
        <v>23</v>
      </c>
      <c r="B50" s="110" t="s">
        <v>98</v>
      </c>
      <c r="C50" s="110" t="s">
        <v>173</v>
      </c>
      <c r="D50" s="104">
        <v>2006</v>
      </c>
      <c r="E50" s="184">
        <v>3.4000000000000004</v>
      </c>
    </row>
    <row r="51" spans="1:5" hidden="1" x14ac:dyDescent="0.3">
      <c r="A51" s="110" t="s">
        <v>23</v>
      </c>
      <c r="B51" s="110" t="s">
        <v>101</v>
      </c>
      <c r="C51" s="110" t="s">
        <v>173</v>
      </c>
      <c r="D51" s="104">
        <v>2006</v>
      </c>
      <c r="E51" s="184">
        <v>2.9000000000000004</v>
      </c>
    </row>
    <row r="52" spans="1:5" hidden="1" x14ac:dyDescent="0.3">
      <c r="A52" s="110" t="s">
        <v>23</v>
      </c>
      <c r="B52" s="110" t="s">
        <v>109</v>
      </c>
      <c r="C52" s="110" t="s">
        <v>174</v>
      </c>
      <c r="D52" s="104">
        <v>2006</v>
      </c>
      <c r="E52" s="184">
        <v>3.8125</v>
      </c>
    </row>
    <row r="53" spans="1:5" hidden="1" x14ac:dyDescent="0.3">
      <c r="A53" s="110" t="s">
        <v>23</v>
      </c>
      <c r="B53" s="110" t="s">
        <v>106</v>
      </c>
      <c r="C53" s="110" t="s">
        <v>174</v>
      </c>
      <c r="D53" s="104">
        <v>2006</v>
      </c>
      <c r="E53" s="184">
        <v>3.8125</v>
      </c>
    </row>
    <row r="54" spans="1:5" hidden="1" x14ac:dyDescent="0.3">
      <c r="A54" s="110" t="s">
        <v>23</v>
      </c>
      <c r="B54" s="110" t="s">
        <v>108</v>
      </c>
      <c r="C54" s="110" t="s">
        <v>174</v>
      </c>
      <c r="D54" s="104">
        <v>2006</v>
      </c>
      <c r="E54" s="184">
        <v>3.7142857142857144</v>
      </c>
    </row>
    <row r="55" spans="1:5" hidden="1" x14ac:dyDescent="0.3">
      <c r="A55" s="110" t="s">
        <v>23</v>
      </c>
      <c r="B55" s="110" t="s">
        <v>105</v>
      </c>
      <c r="C55" s="110" t="s">
        <v>174</v>
      </c>
      <c r="D55" s="104">
        <v>2006</v>
      </c>
      <c r="E55" s="184">
        <v>3.35</v>
      </c>
    </row>
    <row r="56" spans="1:5" hidden="1" x14ac:dyDescent="0.3">
      <c r="A56" s="110" t="s">
        <v>23</v>
      </c>
      <c r="B56" s="110" t="s">
        <v>103</v>
      </c>
      <c r="C56" s="110" t="s">
        <v>174</v>
      </c>
      <c r="D56" s="104">
        <v>2006</v>
      </c>
      <c r="E56" s="184">
        <v>3.6346153846153846</v>
      </c>
    </row>
    <row r="57" spans="1:5" hidden="1" x14ac:dyDescent="0.3">
      <c r="A57" s="110" t="s">
        <v>23</v>
      </c>
      <c r="B57" s="110" t="s">
        <v>98</v>
      </c>
      <c r="C57" s="110" t="s">
        <v>174</v>
      </c>
      <c r="D57" s="104">
        <v>2006</v>
      </c>
      <c r="E57" s="184">
        <v>3.4000000000000004</v>
      </c>
    </row>
    <row r="58" spans="1:5" hidden="1" x14ac:dyDescent="0.3">
      <c r="A58" s="110" t="s">
        <v>23</v>
      </c>
      <c r="B58" s="110" t="s">
        <v>101</v>
      </c>
      <c r="C58" s="110" t="s">
        <v>174</v>
      </c>
      <c r="D58" s="104">
        <v>2006</v>
      </c>
      <c r="E58" s="184">
        <v>3.1</v>
      </c>
    </row>
    <row r="59" spans="1:5" hidden="1" x14ac:dyDescent="0.3">
      <c r="A59" s="110" t="s">
        <v>23</v>
      </c>
      <c r="B59" s="110" t="s">
        <v>109</v>
      </c>
      <c r="C59" s="110" t="s">
        <v>175</v>
      </c>
      <c r="D59" s="104">
        <v>2006</v>
      </c>
      <c r="E59" s="184">
        <v>3.71875</v>
      </c>
    </row>
    <row r="60" spans="1:5" hidden="1" x14ac:dyDescent="0.3">
      <c r="A60" s="110" t="s">
        <v>23</v>
      </c>
      <c r="B60" s="110" t="s">
        <v>106</v>
      </c>
      <c r="C60" s="110" t="s">
        <v>175</v>
      </c>
      <c r="D60" s="104">
        <v>2006</v>
      </c>
      <c r="E60" s="184">
        <v>3.625</v>
      </c>
    </row>
    <row r="61" spans="1:5" hidden="1" x14ac:dyDescent="0.3">
      <c r="A61" s="110" t="s">
        <v>23</v>
      </c>
      <c r="B61" s="110" t="s">
        <v>108</v>
      </c>
      <c r="C61" s="110" t="s">
        <v>175</v>
      </c>
      <c r="D61" s="104">
        <v>2006</v>
      </c>
      <c r="E61" s="184">
        <v>3.7857142857142856</v>
      </c>
    </row>
    <row r="62" spans="1:5" hidden="1" x14ac:dyDescent="0.3">
      <c r="A62" s="110" t="s">
        <v>23</v>
      </c>
      <c r="B62" s="110" t="s">
        <v>105</v>
      </c>
      <c r="C62" s="110" t="s">
        <v>175</v>
      </c>
      <c r="D62" s="104">
        <v>2006</v>
      </c>
      <c r="E62" s="184">
        <v>3.35</v>
      </c>
    </row>
    <row r="63" spans="1:5" hidden="1" x14ac:dyDescent="0.3">
      <c r="A63" s="110" t="s">
        <v>23</v>
      </c>
      <c r="B63" s="110" t="s">
        <v>103</v>
      </c>
      <c r="C63" s="110" t="s">
        <v>175</v>
      </c>
      <c r="D63" s="104">
        <v>2006</v>
      </c>
      <c r="E63" s="184">
        <v>3.5769230769230771</v>
      </c>
    </row>
    <row r="64" spans="1:5" hidden="1" x14ac:dyDescent="0.3">
      <c r="A64" s="110" t="s">
        <v>23</v>
      </c>
      <c r="B64" s="110" t="s">
        <v>98</v>
      </c>
      <c r="C64" s="110" t="s">
        <v>175</v>
      </c>
      <c r="D64" s="104">
        <v>2006</v>
      </c>
      <c r="E64" s="184">
        <v>3.3000000000000003</v>
      </c>
    </row>
    <row r="65" spans="1:5" hidden="1" x14ac:dyDescent="0.3">
      <c r="A65" s="110" t="s">
        <v>23</v>
      </c>
      <c r="B65" s="110" t="s">
        <v>101</v>
      </c>
      <c r="C65" s="110" t="s">
        <v>175</v>
      </c>
      <c r="D65" s="104">
        <v>2006</v>
      </c>
      <c r="E65" s="184">
        <v>3.1</v>
      </c>
    </row>
    <row r="66" spans="1:5" hidden="1" x14ac:dyDescent="0.3">
      <c r="A66" s="110" t="s">
        <v>23</v>
      </c>
      <c r="B66" s="110" t="s">
        <v>109</v>
      </c>
      <c r="C66" s="110" t="s">
        <v>176</v>
      </c>
      <c r="D66" s="104">
        <v>2006</v>
      </c>
      <c r="E66" s="184">
        <v>3.46875</v>
      </c>
    </row>
    <row r="67" spans="1:5" hidden="1" x14ac:dyDescent="0.3">
      <c r="A67" s="110" t="s">
        <v>23</v>
      </c>
      <c r="B67" s="110" t="s">
        <v>106</v>
      </c>
      <c r="C67" s="110" t="s">
        <v>176</v>
      </c>
      <c r="D67" s="104">
        <v>2006</v>
      </c>
      <c r="E67" s="184">
        <v>3.375</v>
      </c>
    </row>
    <row r="68" spans="1:5" hidden="1" x14ac:dyDescent="0.3">
      <c r="A68" s="110" t="s">
        <v>23</v>
      </c>
      <c r="B68" s="110" t="s">
        <v>108</v>
      </c>
      <c r="C68" s="110" t="s">
        <v>176</v>
      </c>
      <c r="D68" s="104">
        <v>2006</v>
      </c>
      <c r="E68" s="184">
        <v>3.4285714285714284</v>
      </c>
    </row>
    <row r="69" spans="1:5" hidden="1" x14ac:dyDescent="0.3">
      <c r="A69" s="110" t="s">
        <v>23</v>
      </c>
      <c r="B69" s="110" t="s">
        <v>105</v>
      </c>
      <c r="C69" s="110" t="s">
        <v>176</v>
      </c>
      <c r="D69" s="104">
        <v>2006</v>
      </c>
      <c r="E69" s="184">
        <v>2.9</v>
      </c>
    </row>
    <row r="70" spans="1:5" hidden="1" x14ac:dyDescent="0.3">
      <c r="A70" s="110" t="s">
        <v>23</v>
      </c>
      <c r="B70" s="110" t="s">
        <v>103</v>
      </c>
      <c r="C70" s="110" t="s">
        <v>176</v>
      </c>
      <c r="D70" s="104">
        <v>2006</v>
      </c>
      <c r="E70" s="184">
        <v>3.25</v>
      </c>
    </row>
    <row r="71" spans="1:5" hidden="1" x14ac:dyDescent="0.3">
      <c r="A71" s="110" t="s">
        <v>23</v>
      </c>
      <c r="B71" s="110" t="s">
        <v>98</v>
      </c>
      <c r="C71" s="110" t="s">
        <v>176</v>
      </c>
      <c r="D71" s="104">
        <v>2006</v>
      </c>
      <c r="E71" s="184">
        <v>3</v>
      </c>
    </row>
    <row r="72" spans="1:5" hidden="1" x14ac:dyDescent="0.3">
      <c r="A72" s="110" t="s">
        <v>23</v>
      </c>
      <c r="B72" s="110" t="s">
        <v>101</v>
      </c>
      <c r="C72" s="110" t="s">
        <v>176</v>
      </c>
      <c r="D72" s="104">
        <v>2006</v>
      </c>
      <c r="E72" s="184">
        <v>2.8000000000000003</v>
      </c>
    </row>
    <row r="73" spans="1:5" hidden="1" x14ac:dyDescent="0.3">
      <c r="A73" s="110" t="s">
        <v>23</v>
      </c>
      <c r="B73" s="110" t="s">
        <v>109</v>
      </c>
      <c r="C73" s="110" t="s">
        <v>177</v>
      </c>
      <c r="D73" s="104">
        <v>2006</v>
      </c>
      <c r="E73" s="184">
        <v>3.375</v>
      </c>
    </row>
    <row r="74" spans="1:5" hidden="1" x14ac:dyDescent="0.3">
      <c r="A74" s="110" t="s">
        <v>23</v>
      </c>
      <c r="B74" s="110" t="s">
        <v>106</v>
      </c>
      <c r="C74" s="110" t="s">
        <v>177</v>
      </c>
      <c r="D74" s="104">
        <v>2006</v>
      </c>
      <c r="E74" s="184">
        <v>3.25</v>
      </c>
    </row>
    <row r="75" spans="1:5" hidden="1" x14ac:dyDescent="0.3">
      <c r="A75" s="110" t="s">
        <v>23</v>
      </c>
      <c r="B75" s="110" t="s">
        <v>108</v>
      </c>
      <c r="C75" s="110" t="s">
        <v>177</v>
      </c>
      <c r="D75" s="104">
        <v>2006</v>
      </c>
      <c r="E75" s="184">
        <v>3.4285714285714284</v>
      </c>
    </row>
    <row r="76" spans="1:5" hidden="1" x14ac:dyDescent="0.3">
      <c r="A76" s="110" t="s">
        <v>23</v>
      </c>
      <c r="B76" s="110" t="s">
        <v>105</v>
      </c>
      <c r="C76" s="110" t="s">
        <v>177</v>
      </c>
      <c r="D76" s="104">
        <v>2006</v>
      </c>
      <c r="E76" s="184">
        <v>3</v>
      </c>
    </row>
    <row r="77" spans="1:5" hidden="1" x14ac:dyDescent="0.3">
      <c r="A77" s="110" t="s">
        <v>23</v>
      </c>
      <c r="B77" s="110" t="s">
        <v>103</v>
      </c>
      <c r="C77" s="110" t="s">
        <v>177</v>
      </c>
      <c r="D77" s="104">
        <v>2006</v>
      </c>
      <c r="E77" s="184">
        <v>3.2307692307692308</v>
      </c>
    </row>
    <row r="78" spans="1:5" hidden="1" x14ac:dyDescent="0.3">
      <c r="A78" s="110" t="s">
        <v>23</v>
      </c>
      <c r="B78" s="110" t="s">
        <v>98</v>
      </c>
      <c r="C78" s="110" t="s">
        <v>177</v>
      </c>
      <c r="D78" s="104">
        <v>2006</v>
      </c>
      <c r="E78" s="184">
        <v>2.9000000000000004</v>
      </c>
    </row>
    <row r="79" spans="1:5" hidden="1" x14ac:dyDescent="0.3">
      <c r="A79" s="110" t="s">
        <v>23</v>
      </c>
      <c r="B79" s="110" t="s">
        <v>101</v>
      </c>
      <c r="C79" s="110" t="s">
        <v>177</v>
      </c>
      <c r="D79" s="104">
        <v>2006</v>
      </c>
      <c r="E79" s="184">
        <v>2.8000000000000003</v>
      </c>
    </row>
    <row r="80" spans="1:5" hidden="1" x14ac:dyDescent="0.3">
      <c r="A80" s="110" t="s">
        <v>24</v>
      </c>
      <c r="B80" s="110" t="s">
        <v>109</v>
      </c>
      <c r="C80" s="110" t="s">
        <v>178</v>
      </c>
      <c r="D80" s="104">
        <v>2006</v>
      </c>
      <c r="E80" s="184">
        <v>3.125</v>
      </c>
    </row>
    <row r="81" spans="1:5" hidden="1" x14ac:dyDescent="0.3">
      <c r="A81" s="110" t="s">
        <v>24</v>
      </c>
      <c r="B81" s="110" t="s">
        <v>106</v>
      </c>
      <c r="C81" s="110" t="s">
        <v>178</v>
      </c>
      <c r="D81" s="104">
        <v>2006</v>
      </c>
      <c r="E81" s="184">
        <v>3.1875</v>
      </c>
    </row>
    <row r="82" spans="1:5" hidden="1" x14ac:dyDescent="0.3">
      <c r="A82" s="110" t="s">
        <v>24</v>
      </c>
      <c r="B82" s="110" t="s">
        <v>108</v>
      </c>
      <c r="C82" s="110" t="s">
        <v>178</v>
      </c>
      <c r="D82" s="104">
        <v>2006</v>
      </c>
      <c r="E82" s="184">
        <v>3</v>
      </c>
    </row>
    <row r="83" spans="1:5" hidden="1" x14ac:dyDescent="0.3">
      <c r="A83" s="110" t="s">
        <v>24</v>
      </c>
      <c r="B83" s="110" t="s">
        <v>105</v>
      </c>
      <c r="C83" s="110" t="s">
        <v>178</v>
      </c>
      <c r="D83" s="104">
        <v>2006</v>
      </c>
      <c r="E83" s="184">
        <v>3.5</v>
      </c>
    </row>
    <row r="84" spans="1:5" hidden="1" x14ac:dyDescent="0.3">
      <c r="A84" s="110" t="s">
        <v>24</v>
      </c>
      <c r="B84" s="110" t="s">
        <v>103</v>
      </c>
      <c r="C84" s="110" t="s">
        <v>178</v>
      </c>
      <c r="D84" s="104">
        <v>2006</v>
      </c>
      <c r="E84" s="184">
        <v>3.2692307692307692</v>
      </c>
    </row>
    <row r="85" spans="1:5" hidden="1" x14ac:dyDescent="0.3">
      <c r="A85" s="110" t="s">
        <v>24</v>
      </c>
      <c r="B85" s="110" t="s">
        <v>98</v>
      </c>
      <c r="C85" s="110" t="s">
        <v>178</v>
      </c>
      <c r="D85" s="104">
        <v>2006</v>
      </c>
      <c r="E85" s="184">
        <v>3.1</v>
      </c>
    </row>
    <row r="86" spans="1:5" hidden="1" x14ac:dyDescent="0.3">
      <c r="A86" s="110" t="s">
        <v>24</v>
      </c>
      <c r="B86" s="110" t="s">
        <v>101</v>
      </c>
      <c r="C86" s="110" t="s">
        <v>178</v>
      </c>
      <c r="D86" s="104">
        <v>2006</v>
      </c>
      <c r="E86" s="184">
        <v>2.7</v>
      </c>
    </row>
    <row r="87" spans="1:5" hidden="1" x14ac:dyDescent="0.3">
      <c r="A87" s="110" t="s">
        <v>24</v>
      </c>
      <c r="B87" s="110" t="s">
        <v>109</v>
      </c>
      <c r="C87" s="110" t="s">
        <v>179</v>
      </c>
      <c r="D87" s="104">
        <v>2006</v>
      </c>
      <c r="E87" s="184">
        <v>3.5625</v>
      </c>
    </row>
    <row r="88" spans="1:5" hidden="1" x14ac:dyDescent="0.3">
      <c r="A88" s="110" t="s">
        <v>24</v>
      </c>
      <c r="B88" s="110" t="s">
        <v>106</v>
      </c>
      <c r="C88" s="110" t="s">
        <v>179</v>
      </c>
      <c r="D88" s="104">
        <v>2006</v>
      </c>
      <c r="E88" s="184">
        <v>3.3125</v>
      </c>
    </row>
    <row r="89" spans="1:5" hidden="1" x14ac:dyDescent="0.3">
      <c r="A89" s="110" t="s">
        <v>24</v>
      </c>
      <c r="B89" s="110" t="s">
        <v>108</v>
      </c>
      <c r="C89" s="110" t="s">
        <v>179</v>
      </c>
      <c r="D89" s="104">
        <v>2006</v>
      </c>
      <c r="E89" s="184">
        <v>3.7857142857142856</v>
      </c>
    </row>
    <row r="90" spans="1:5" hidden="1" x14ac:dyDescent="0.3">
      <c r="A90" s="110" t="s">
        <v>24</v>
      </c>
      <c r="B90" s="110" t="s">
        <v>105</v>
      </c>
      <c r="C90" s="110" t="s">
        <v>179</v>
      </c>
      <c r="D90" s="104">
        <v>2006</v>
      </c>
      <c r="E90" s="184">
        <v>3.35</v>
      </c>
    </row>
    <row r="91" spans="1:5" hidden="1" x14ac:dyDescent="0.3">
      <c r="A91" s="110" t="s">
        <v>24</v>
      </c>
      <c r="B91" s="110" t="s">
        <v>103</v>
      </c>
      <c r="C91" s="110" t="s">
        <v>179</v>
      </c>
      <c r="D91" s="104">
        <v>2006</v>
      </c>
      <c r="E91" s="184">
        <v>3.4807692307692308</v>
      </c>
    </row>
    <row r="92" spans="1:5" hidden="1" x14ac:dyDescent="0.3">
      <c r="A92" s="110" t="s">
        <v>24</v>
      </c>
      <c r="B92" s="110" t="s">
        <v>98</v>
      </c>
      <c r="C92" s="110" t="s">
        <v>179</v>
      </c>
      <c r="D92" s="104">
        <v>2006</v>
      </c>
      <c r="E92" s="184">
        <v>3.1</v>
      </c>
    </row>
    <row r="93" spans="1:5" hidden="1" x14ac:dyDescent="0.3">
      <c r="A93" s="110" t="s">
        <v>24</v>
      </c>
      <c r="B93" s="110" t="s">
        <v>101</v>
      </c>
      <c r="C93" s="110" t="s">
        <v>179</v>
      </c>
      <c r="D93" s="104">
        <v>2006</v>
      </c>
      <c r="E93" s="184">
        <v>3.1</v>
      </c>
    </row>
    <row r="94" spans="1:5" hidden="1" x14ac:dyDescent="0.3">
      <c r="A94" s="110" t="s">
        <v>24</v>
      </c>
      <c r="B94" s="110" t="s">
        <v>109</v>
      </c>
      <c r="C94" s="110" t="s">
        <v>180</v>
      </c>
      <c r="D94" s="104">
        <v>2006</v>
      </c>
      <c r="E94" s="184">
        <v>3.53125</v>
      </c>
    </row>
    <row r="95" spans="1:5" hidden="1" x14ac:dyDescent="0.3">
      <c r="A95" s="110" t="s">
        <v>24</v>
      </c>
      <c r="B95" s="110" t="s">
        <v>106</v>
      </c>
      <c r="C95" s="110" t="s">
        <v>180</v>
      </c>
      <c r="D95" s="104">
        <v>2006</v>
      </c>
      <c r="E95" s="184">
        <v>3.625</v>
      </c>
    </row>
    <row r="96" spans="1:5" hidden="1" x14ac:dyDescent="0.3">
      <c r="A96" s="110" t="s">
        <v>24</v>
      </c>
      <c r="B96" s="110" t="s">
        <v>108</v>
      </c>
      <c r="C96" s="110" t="s">
        <v>180</v>
      </c>
      <c r="D96" s="104">
        <v>2006</v>
      </c>
      <c r="E96" s="184">
        <v>3.3571428571428572</v>
      </c>
    </row>
    <row r="97" spans="1:5" hidden="1" x14ac:dyDescent="0.3">
      <c r="A97" s="110" t="s">
        <v>24</v>
      </c>
      <c r="B97" s="110" t="s">
        <v>105</v>
      </c>
      <c r="C97" s="110" t="s">
        <v>180</v>
      </c>
      <c r="D97" s="104">
        <v>2006</v>
      </c>
      <c r="E97" s="184">
        <v>3.45</v>
      </c>
    </row>
    <row r="98" spans="1:5" hidden="1" x14ac:dyDescent="0.3">
      <c r="A98" s="110" t="s">
        <v>24</v>
      </c>
      <c r="B98" s="110" t="s">
        <v>103</v>
      </c>
      <c r="C98" s="110" t="s">
        <v>180</v>
      </c>
      <c r="D98" s="104">
        <v>2006</v>
      </c>
      <c r="E98" s="184">
        <v>3.5</v>
      </c>
    </row>
    <row r="99" spans="1:5" hidden="1" x14ac:dyDescent="0.3">
      <c r="A99" s="110" t="s">
        <v>24</v>
      </c>
      <c r="B99" s="110" t="s">
        <v>98</v>
      </c>
      <c r="C99" s="110" t="s">
        <v>180</v>
      </c>
      <c r="D99" s="104">
        <v>2006</v>
      </c>
      <c r="E99" s="184">
        <v>3.3000000000000003</v>
      </c>
    </row>
    <row r="100" spans="1:5" hidden="1" x14ac:dyDescent="0.3">
      <c r="A100" s="110" t="s">
        <v>24</v>
      </c>
      <c r="B100" s="110" t="s">
        <v>101</v>
      </c>
      <c r="C100" s="110" t="s">
        <v>180</v>
      </c>
      <c r="D100" s="104">
        <v>2006</v>
      </c>
      <c r="E100" s="184">
        <v>3</v>
      </c>
    </row>
    <row r="101" spans="1:5" hidden="1" x14ac:dyDescent="0.3">
      <c r="A101" s="110" t="s">
        <v>24</v>
      </c>
      <c r="B101" s="110" t="s">
        <v>109</v>
      </c>
      <c r="C101" s="110" t="s">
        <v>181</v>
      </c>
      <c r="D101" s="104">
        <v>2006</v>
      </c>
      <c r="E101" s="184">
        <v>3.15625</v>
      </c>
    </row>
    <row r="102" spans="1:5" hidden="1" x14ac:dyDescent="0.3">
      <c r="A102" s="110" t="s">
        <v>24</v>
      </c>
      <c r="B102" s="110" t="s">
        <v>106</v>
      </c>
      <c r="C102" s="110" t="s">
        <v>181</v>
      </c>
      <c r="D102" s="104">
        <v>2006</v>
      </c>
      <c r="E102" s="184">
        <v>3.125</v>
      </c>
    </row>
    <row r="103" spans="1:5" hidden="1" x14ac:dyDescent="0.3">
      <c r="A103" s="110" t="s">
        <v>24</v>
      </c>
      <c r="B103" s="110" t="s">
        <v>108</v>
      </c>
      <c r="C103" s="110" t="s">
        <v>181</v>
      </c>
      <c r="D103" s="104">
        <v>2006</v>
      </c>
      <c r="E103" s="184">
        <v>3.0714285714285716</v>
      </c>
    </row>
    <row r="104" spans="1:5" hidden="1" x14ac:dyDescent="0.3">
      <c r="A104" s="110" t="s">
        <v>24</v>
      </c>
      <c r="B104" s="110" t="s">
        <v>105</v>
      </c>
      <c r="C104" s="110" t="s">
        <v>181</v>
      </c>
      <c r="D104" s="104">
        <v>2006</v>
      </c>
      <c r="E104" s="184">
        <v>3.15</v>
      </c>
    </row>
    <row r="105" spans="1:5" hidden="1" x14ac:dyDescent="0.3">
      <c r="A105" s="110" t="s">
        <v>24</v>
      </c>
      <c r="B105" s="110" t="s">
        <v>103</v>
      </c>
      <c r="C105" s="110" t="s">
        <v>181</v>
      </c>
      <c r="D105" s="104">
        <v>2006</v>
      </c>
      <c r="E105" s="184">
        <v>3.1538461538461537</v>
      </c>
    </row>
    <row r="106" spans="1:5" hidden="1" x14ac:dyDescent="0.3">
      <c r="A106" s="110" t="s">
        <v>24</v>
      </c>
      <c r="B106" s="110" t="s">
        <v>98</v>
      </c>
      <c r="C106" s="110" t="s">
        <v>181</v>
      </c>
      <c r="D106" s="104">
        <v>2006</v>
      </c>
      <c r="E106" s="184">
        <v>3</v>
      </c>
    </row>
    <row r="107" spans="1:5" hidden="1" x14ac:dyDescent="0.3">
      <c r="A107" s="110" t="s">
        <v>24</v>
      </c>
      <c r="B107" s="110" t="s">
        <v>101</v>
      </c>
      <c r="C107" s="110" t="s">
        <v>181</v>
      </c>
      <c r="D107" s="104">
        <v>2006</v>
      </c>
      <c r="E107" s="184">
        <v>2.6</v>
      </c>
    </row>
    <row r="108" spans="1:5" hidden="1" x14ac:dyDescent="0.3">
      <c r="A108" s="110" t="s">
        <v>24</v>
      </c>
      <c r="B108" s="110" t="s">
        <v>109</v>
      </c>
      <c r="C108" s="110" t="s">
        <v>241</v>
      </c>
      <c r="D108" s="104">
        <v>2006</v>
      </c>
      <c r="E108" s="184">
        <v>2.84375</v>
      </c>
    </row>
    <row r="109" spans="1:5" hidden="1" x14ac:dyDescent="0.3">
      <c r="A109" s="110" t="s">
        <v>24</v>
      </c>
      <c r="B109" s="110" t="s">
        <v>106</v>
      </c>
      <c r="C109" s="110" t="s">
        <v>241</v>
      </c>
      <c r="D109" s="104">
        <v>2006</v>
      </c>
      <c r="E109" s="184">
        <v>2.8125</v>
      </c>
    </row>
    <row r="110" spans="1:5" hidden="1" x14ac:dyDescent="0.3">
      <c r="A110" s="110" t="s">
        <v>24</v>
      </c>
      <c r="B110" s="110" t="s">
        <v>108</v>
      </c>
      <c r="C110" s="110" t="s">
        <v>241</v>
      </c>
      <c r="D110" s="104">
        <v>2006</v>
      </c>
      <c r="E110" s="184">
        <v>2.7857142857142856</v>
      </c>
    </row>
    <row r="111" spans="1:5" hidden="1" x14ac:dyDescent="0.3">
      <c r="A111" s="110" t="s">
        <v>24</v>
      </c>
      <c r="B111" s="110" t="s">
        <v>105</v>
      </c>
      <c r="C111" s="110" t="s">
        <v>241</v>
      </c>
      <c r="D111" s="104">
        <v>2006</v>
      </c>
      <c r="E111" s="184">
        <v>3.1</v>
      </c>
    </row>
    <row r="112" spans="1:5" hidden="1" x14ac:dyDescent="0.3">
      <c r="A112" s="110" t="s">
        <v>24</v>
      </c>
      <c r="B112" s="110" t="s">
        <v>103</v>
      </c>
      <c r="C112" s="110" t="s">
        <v>241</v>
      </c>
      <c r="D112" s="104">
        <v>2006</v>
      </c>
      <c r="E112" s="184">
        <v>2.9423076923076925</v>
      </c>
    </row>
    <row r="113" spans="1:5" hidden="1" x14ac:dyDescent="0.3">
      <c r="A113" s="110" t="s">
        <v>24</v>
      </c>
      <c r="B113" s="110" t="s">
        <v>98</v>
      </c>
      <c r="C113" s="110" t="s">
        <v>241</v>
      </c>
      <c r="D113" s="104">
        <v>2006</v>
      </c>
      <c r="E113" s="184">
        <v>2.8000000000000003</v>
      </c>
    </row>
    <row r="114" spans="1:5" hidden="1" x14ac:dyDescent="0.3">
      <c r="A114" s="110" t="s">
        <v>24</v>
      </c>
      <c r="B114" s="110" t="s">
        <v>101</v>
      </c>
      <c r="C114" s="110" t="s">
        <v>241</v>
      </c>
      <c r="D114" s="104">
        <v>2006</v>
      </c>
      <c r="E114" s="184">
        <v>2.5</v>
      </c>
    </row>
    <row r="115" spans="1:5" hidden="1" x14ac:dyDescent="0.3">
      <c r="A115" s="110" t="s">
        <v>243</v>
      </c>
      <c r="B115" s="110" t="s">
        <v>109</v>
      </c>
      <c r="C115" s="110" t="s">
        <v>155</v>
      </c>
      <c r="D115" s="104">
        <v>2006</v>
      </c>
      <c r="E115" s="184">
        <v>4.53125</v>
      </c>
    </row>
    <row r="116" spans="1:5" hidden="1" x14ac:dyDescent="0.3">
      <c r="A116" s="110" t="s">
        <v>243</v>
      </c>
      <c r="B116" s="110" t="s">
        <v>106</v>
      </c>
      <c r="C116" s="110" t="s">
        <v>155</v>
      </c>
      <c r="D116" s="104">
        <v>2006</v>
      </c>
      <c r="E116" s="184">
        <v>5</v>
      </c>
    </row>
    <row r="117" spans="1:5" hidden="1" x14ac:dyDescent="0.3">
      <c r="A117" s="110" t="s">
        <v>243</v>
      </c>
      <c r="B117" s="110" t="s">
        <v>108</v>
      </c>
      <c r="C117" s="110" t="s">
        <v>155</v>
      </c>
      <c r="D117" s="104">
        <v>2006</v>
      </c>
      <c r="E117" s="184">
        <v>4</v>
      </c>
    </row>
    <row r="118" spans="1:5" hidden="1" x14ac:dyDescent="0.3">
      <c r="A118" s="110" t="s">
        <v>243</v>
      </c>
      <c r="B118" s="110" t="s">
        <v>105</v>
      </c>
      <c r="C118" s="110" t="s">
        <v>155</v>
      </c>
      <c r="D118" s="104">
        <v>2006</v>
      </c>
      <c r="E118" s="184">
        <v>4.2</v>
      </c>
    </row>
    <row r="119" spans="1:5" hidden="1" x14ac:dyDescent="0.3">
      <c r="A119" s="110" t="s">
        <v>243</v>
      </c>
      <c r="B119" s="110" t="s">
        <v>103</v>
      </c>
      <c r="C119" s="110" t="s">
        <v>155</v>
      </c>
      <c r="D119" s="104">
        <v>2006</v>
      </c>
      <c r="E119" s="184">
        <v>4.4038461538461542</v>
      </c>
    </row>
    <row r="120" spans="1:5" hidden="1" x14ac:dyDescent="0.3">
      <c r="A120" s="110" t="s">
        <v>243</v>
      </c>
      <c r="B120" s="110" t="s">
        <v>98</v>
      </c>
      <c r="C120" s="110" t="s">
        <v>155</v>
      </c>
      <c r="D120" s="104">
        <v>2006</v>
      </c>
      <c r="E120" s="184">
        <v>4.3571428571428568</v>
      </c>
    </row>
    <row r="121" spans="1:5" hidden="1" x14ac:dyDescent="0.3">
      <c r="A121" s="110" t="s">
        <v>243</v>
      </c>
      <c r="B121" s="110" t="s">
        <v>101</v>
      </c>
      <c r="C121" s="110" t="s">
        <v>155</v>
      </c>
      <c r="D121" s="104">
        <v>2006</v>
      </c>
      <c r="E121" s="184">
        <v>3.5</v>
      </c>
    </row>
    <row r="122" spans="1:5" hidden="1" x14ac:dyDescent="0.3">
      <c r="A122" s="110" t="s">
        <v>243</v>
      </c>
      <c r="B122" s="110" t="s">
        <v>109</v>
      </c>
      <c r="C122" s="110" t="s">
        <v>239</v>
      </c>
      <c r="D122" s="104">
        <v>2006</v>
      </c>
      <c r="E122" s="184">
        <v>3.6187499999999999</v>
      </c>
    </row>
    <row r="123" spans="1:5" hidden="1" x14ac:dyDescent="0.3">
      <c r="A123" s="110" t="s">
        <v>243</v>
      </c>
      <c r="B123" s="110" t="s">
        <v>106</v>
      </c>
      <c r="C123" s="110" t="s">
        <v>239</v>
      </c>
      <c r="D123" s="104">
        <v>2006</v>
      </c>
      <c r="E123" s="184">
        <v>3.5593749999999997</v>
      </c>
    </row>
    <row r="124" spans="1:5" hidden="1" x14ac:dyDescent="0.3">
      <c r="A124" s="110" t="s">
        <v>243</v>
      </c>
      <c r="B124" s="110" t="s">
        <v>108</v>
      </c>
      <c r="C124" s="110" t="s">
        <v>239</v>
      </c>
      <c r="D124" s="104">
        <v>2006</v>
      </c>
      <c r="E124" s="184">
        <v>3.5785714285714292</v>
      </c>
    </row>
    <row r="125" spans="1:5" hidden="1" x14ac:dyDescent="0.3">
      <c r="A125" s="110" t="s">
        <v>243</v>
      </c>
      <c r="B125" s="110" t="s">
        <v>105</v>
      </c>
      <c r="C125" s="110" t="s">
        <v>239</v>
      </c>
      <c r="D125" s="104">
        <v>2006</v>
      </c>
      <c r="E125" s="184">
        <v>3.3424999999999998</v>
      </c>
    </row>
    <row r="126" spans="1:5" hidden="1" x14ac:dyDescent="0.3">
      <c r="A126" s="110" t="s">
        <v>243</v>
      </c>
      <c r="B126" s="110" t="s">
        <v>103</v>
      </c>
      <c r="C126" s="110" t="s">
        <v>239</v>
      </c>
      <c r="D126" s="104">
        <v>2006</v>
      </c>
      <c r="E126" s="184">
        <v>3.5125000000000002</v>
      </c>
    </row>
    <row r="127" spans="1:5" hidden="1" x14ac:dyDescent="0.3">
      <c r="A127" s="110" t="s">
        <v>243</v>
      </c>
      <c r="B127" s="110" t="s">
        <v>98</v>
      </c>
      <c r="C127" s="110" t="s">
        <v>239</v>
      </c>
      <c r="D127" s="104">
        <v>2006</v>
      </c>
      <c r="E127" s="184">
        <v>3.2142857142857144</v>
      </c>
    </row>
    <row r="128" spans="1:5" hidden="1" x14ac:dyDescent="0.3">
      <c r="A128" s="110" t="s">
        <v>243</v>
      </c>
      <c r="B128" s="110" t="s">
        <v>101</v>
      </c>
      <c r="C128" s="110" t="s">
        <v>239</v>
      </c>
      <c r="D128" s="104">
        <v>2006</v>
      </c>
      <c r="E128" s="184">
        <v>2.996428571428571</v>
      </c>
    </row>
    <row r="129" spans="1:5" hidden="1" x14ac:dyDescent="0.3">
      <c r="A129" s="110" t="s">
        <v>21</v>
      </c>
      <c r="B129" s="110" t="s">
        <v>109</v>
      </c>
      <c r="C129" s="103" t="s">
        <v>167</v>
      </c>
      <c r="D129" s="104">
        <v>2007</v>
      </c>
      <c r="E129" s="184">
        <v>4.0555555555555554</v>
      </c>
    </row>
    <row r="130" spans="1:5" hidden="1" x14ac:dyDescent="0.3">
      <c r="A130" s="110" t="s">
        <v>21</v>
      </c>
      <c r="B130" s="110" t="s">
        <v>106</v>
      </c>
      <c r="C130" s="103" t="s">
        <v>167</v>
      </c>
      <c r="D130" s="104">
        <v>2007</v>
      </c>
      <c r="E130" s="184">
        <v>4.1875</v>
      </c>
    </row>
    <row r="131" spans="1:5" hidden="1" x14ac:dyDescent="0.3">
      <c r="A131" s="110" t="s">
        <v>21</v>
      </c>
      <c r="B131" s="110" t="s">
        <v>108</v>
      </c>
      <c r="C131" s="103" t="s">
        <v>167</v>
      </c>
      <c r="D131" s="104">
        <v>2007</v>
      </c>
      <c r="E131" s="184">
        <v>4.2142857142857144</v>
      </c>
    </row>
    <row r="132" spans="1:5" hidden="1" x14ac:dyDescent="0.3">
      <c r="A132" s="110" t="s">
        <v>21</v>
      </c>
      <c r="B132" s="110" t="s">
        <v>105</v>
      </c>
      <c r="C132" s="103" t="s">
        <v>167</v>
      </c>
      <c r="D132" s="104">
        <v>2007</v>
      </c>
      <c r="E132" s="184">
        <v>3.5416666666666665</v>
      </c>
    </row>
    <row r="133" spans="1:5" hidden="1" x14ac:dyDescent="0.3">
      <c r="A133" s="110" t="s">
        <v>21</v>
      </c>
      <c r="B133" s="110" t="s">
        <v>103</v>
      </c>
      <c r="C133" s="103" t="s">
        <v>167</v>
      </c>
      <c r="D133" s="104">
        <v>2007</v>
      </c>
      <c r="E133" s="184">
        <v>3.9827586206896552</v>
      </c>
    </row>
    <row r="134" spans="1:5" hidden="1" x14ac:dyDescent="0.3">
      <c r="A134" s="110" t="s">
        <v>21</v>
      </c>
      <c r="B134" s="110" t="s">
        <v>98</v>
      </c>
      <c r="C134" s="103" t="s">
        <v>167</v>
      </c>
      <c r="D134" s="104">
        <v>2007</v>
      </c>
      <c r="E134" s="184">
        <v>4</v>
      </c>
    </row>
    <row r="135" spans="1:5" hidden="1" x14ac:dyDescent="0.3">
      <c r="A135" s="110" t="s">
        <v>21</v>
      </c>
      <c r="B135" s="110" t="s">
        <v>101</v>
      </c>
      <c r="C135" s="103" t="s">
        <v>167</v>
      </c>
      <c r="D135" s="104">
        <v>2007</v>
      </c>
      <c r="E135" s="184">
        <v>3.6666666666666665</v>
      </c>
    </row>
    <row r="136" spans="1:5" hidden="1" x14ac:dyDescent="0.3">
      <c r="A136" s="110" t="s">
        <v>21</v>
      </c>
      <c r="B136" s="110" t="s">
        <v>109</v>
      </c>
      <c r="C136" s="110" t="s">
        <v>168</v>
      </c>
      <c r="D136" s="104">
        <v>2007</v>
      </c>
      <c r="E136" s="184">
        <v>3.6666666666666665</v>
      </c>
    </row>
    <row r="137" spans="1:5" hidden="1" x14ac:dyDescent="0.3">
      <c r="A137" s="110" t="s">
        <v>21</v>
      </c>
      <c r="B137" s="110" t="s">
        <v>106</v>
      </c>
      <c r="C137" s="110" t="s">
        <v>168</v>
      </c>
      <c r="D137" s="104">
        <v>2007</v>
      </c>
      <c r="E137" s="184">
        <v>3.8125</v>
      </c>
    </row>
    <row r="138" spans="1:5" hidden="1" x14ac:dyDescent="0.3">
      <c r="A138" s="110" t="s">
        <v>21</v>
      </c>
      <c r="B138" s="110" t="s">
        <v>108</v>
      </c>
      <c r="C138" s="110" t="s">
        <v>168</v>
      </c>
      <c r="D138" s="104">
        <v>2007</v>
      </c>
      <c r="E138" s="184">
        <v>3.6428571428571428</v>
      </c>
    </row>
    <row r="139" spans="1:5" hidden="1" x14ac:dyDescent="0.3">
      <c r="A139" s="110" t="s">
        <v>21</v>
      </c>
      <c r="B139" s="110" t="s">
        <v>105</v>
      </c>
      <c r="C139" s="110" t="s">
        <v>168</v>
      </c>
      <c r="D139" s="104">
        <v>2007</v>
      </c>
      <c r="E139" s="184">
        <v>3.2916666666666665</v>
      </c>
    </row>
    <row r="140" spans="1:5" hidden="1" x14ac:dyDescent="0.3">
      <c r="A140" s="110" t="s">
        <v>21</v>
      </c>
      <c r="B140" s="110" t="s">
        <v>103</v>
      </c>
      <c r="C140" s="110" t="s">
        <v>168</v>
      </c>
      <c r="D140" s="104">
        <v>2007</v>
      </c>
      <c r="E140" s="184">
        <v>3.6379310344827585</v>
      </c>
    </row>
    <row r="141" spans="1:5" hidden="1" x14ac:dyDescent="0.3">
      <c r="A141" s="110" t="s">
        <v>21</v>
      </c>
      <c r="B141" s="110" t="s">
        <v>98</v>
      </c>
      <c r="C141" s="110" t="s">
        <v>168</v>
      </c>
      <c r="D141" s="104">
        <v>2007</v>
      </c>
      <c r="E141" s="184">
        <v>3.6</v>
      </c>
    </row>
    <row r="142" spans="1:5" hidden="1" x14ac:dyDescent="0.3">
      <c r="A142" s="110" t="s">
        <v>21</v>
      </c>
      <c r="B142" s="110" t="s">
        <v>101</v>
      </c>
      <c r="C142" s="110" t="s">
        <v>168</v>
      </c>
      <c r="D142" s="104">
        <v>2007</v>
      </c>
      <c r="E142" s="184">
        <v>3.3000000000000003</v>
      </c>
    </row>
    <row r="143" spans="1:5" hidden="1" x14ac:dyDescent="0.3">
      <c r="A143" s="110" t="s">
        <v>21</v>
      </c>
      <c r="B143" s="110" t="s">
        <v>109</v>
      </c>
      <c r="C143" s="103" t="s">
        <v>169</v>
      </c>
      <c r="D143" s="104">
        <v>2007</v>
      </c>
      <c r="E143" s="184">
        <v>4.0277777777777777</v>
      </c>
    </row>
    <row r="144" spans="1:5" hidden="1" x14ac:dyDescent="0.3">
      <c r="A144" s="110" t="s">
        <v>21</v>
      </c>
      <c r="B144" s="110" t="s">
        <v>106</v>
      </c>
      <c r="C144" s="103" t="s">
        <v>169</v>
      </c>
      <c r="D144" s="104">
        <v>2007</v>
      </c>
      <c r="E144" s="184">
        <v>3.875</v>
      </c>
    </row>
    <row r="145" spans="1:5" hidden="1" x14ac:dyDescent="0.3">
      <c r="A145" s="110" t="s">
        <v>21</v>
      </c>
      <c r="B145" s="110" t="s">
        <v>108</v>
      </c>
      <c r="C145" s="103" t="s">
        <v>169</v>
      </c>
      <c r="D145" s="104">
        <v>2007</v>
      </c>
      <c r="E145" s="184">
        <v>4.4285714285714288</v>
      </c>
    </row>
    <row r="146" spans="1:5" hidden="1" x14ac:dyDescent="0.3">
      <c r="A146" s="110" t="s">
        <v>21</v>
      </c>
      <c r="B146" s="110" t="s">
        <v>105</v>
      </c>
      <c r="C146" s="103" t="s">
        <v>169</v>
      </c>
      <c r="D146" s="104">
        <v>2007</v>
      </c>
      <c r="E146" s="184">
        <v>3.375</v>
      </c>
    </row>
    <row r="147" spans="1:5" hidden="1" x14ac:dyDescent="0.3">
      <c r="A147" s="110" t="s">
        <v>21</v>
      </c>
      <c r="B147" s="110" t="s">
        <v>103</v>
      </c>
      <c r="C147" s="103" t="s">
        <v>169</v>
      </c>
      <c r="D147" s="104">
        <v>2007</v>
      </c>
      <c r="E147" s="184">
        <v>3.896551724137931</v>
      </c>
    </row>
    <row r="148" spans="1:5" hidden="1" x14ac:dyDescent="0.3">
      <c r="A148" s="110" t="s">
        <v>21</v>
      </c>
      <c r="B148" s="110" t="s">
        <v>98</v>
      </c>
      <c r="C148" s="103" t="s">
        <v>169</v>
      </c>
      <c r="D148" s="104">
        <v>2007</v>
      </c>
      <c r="E148" s="184">
        <v>3.9000000000000004</v>
      </c>
    </row>
    <row r="149" spans="1:5" hidden="1" x14ac:dyDescent="0.3">
      <c r="A149" s="110" t="s">
        <v>21</v>
      </c>
      <c r="B149" s="110" t="s">
        <v>101</v>
      </c>
      <c r="C149" s="103" t="s">
        <v>169</v>
      </c>
      <c r="D149" s="104">
        <v>2007</v>
      </c>
      <c r="E149" s="184">
        <v>3.6</v>
      </c>
    </row>
    <row r="150" spans="1:5" hidden="1" x14ac:dyDescent="0.3">
      <c r="A150" s="110" t="s">
        <v>242</v>
      </c>
      <c r="B150" s="110" t="s">
        <v>109</v>
      </c>
      <c r="C150" s="110" t="s">
        <v>240</v>
      </c>
      <c r="D150" s="104">
        <v>2007</v>
      </c>
      <c r="E150" s="184">
        <v>3.6388888888888888</v>
      </c>
    </row>
    <row r="151" spans="1:5" hidden="1" x14ac:dyDescent="0.3">
      <c r="A151" s="110" t="s">
        <v>242</v>
      </c>
      <c r="B151" s="110" t="s">
        <v>106</v>
      </c>
      <c r="C151" s="110" t="s">
        <v>240</v>
      </c>
      <c r="D151" s="104">
        <v>2007</v>
      </c>
      <c r="E151" s="184">
        <v>4.0625</v>
      </c>
    </row>
    <row r="152" spans="1:5" hidden="1" x14ac:dyDescent="0.3">
      <c r="A152" s="110" t="s">
        <v>242</v>
      </c>
      <c r="B152" s="110" t="s">
        <v>108</v>
      </c>
      <c r="C152" s="110" t="s">
        <v>240</v>
      </c>
      <c r="D152" s="104">
        <v>2007</v>
      </c>
      <c r="E152" s="184">
        <v>3.3571428571428572</v>
      </c>
    </row>
    <row r="153" spans="1:5" hidden="1" x14ac:dyDescent="0.3">
      <c r="A153" s="110" t="s">
        <v>242</v>
      </c>
      <c r="B153" s="110" t="s">
        <v>105</v>
      </c>
      <c r="C153" s="110" t="s">
        <v>240</v>
      </c>
      <c r="D153" s="104">
        <v>2007</v>
      </c>
      <c r="E153" s="184">
        <v>3.3333333333333335</v>
      </c>
    </row>
    <row r="154" spans="1:5" hidden="1" x14ac:dyDescent="0.3">
      <c r="A154" s="110" t="s">
        <v>242</v>
      </c>
      <c r="B154" s="110" t="s">
        <v>103</v>
      </c>
      <c r="C154" s="110" t="s">
        <v>240</v>
      </c>
      <c r="D154" s="104">
        <v>2007</v>
      </c>
      <c r="E154" s="184">
        <v>3.6379310344827585</v>
      </c>
    </row>
    <row r="155" spans="1:5" hidden="1" x14ac:dyDescent="0.3">
      <c r="A155" s="110" t="s">
        <v>242</v>
      </c>
      <c r="B155" s="110" t="s">
        <v>98</v>
      </c>
      <c r="C155" s="110" t="s">
        <v>240</v>
      </c>
      <c r="D155" s="104">
        <v>2007</v>
      </c>
      <c r="E155" s="184">
        <v>3.7</v>
      </c>
    </row>
    <row r="156" spans="1:5" hidden="1" x14ac:dyDescent="0.3">
      <c r="A156" s="110" t="s">
        <v>242</v>
      </c>
      <c r="B156" s="110" t="s">
        <v>101</v>
      </c>
      <c r="C156" s="110" t="s">
        <v>240</v>
      </c>
      <c r="D156" s="104">
        <v>2007</v>
      </c>
      <c r="E156" s="184">
        <v>3.3000000000000003</v>
      </c>
    </row>
    <row r="157" spans="1:5" hidden="1" x14ac:dyDescent="0.3">
      <c r="A157" s="110" t="s">
        <v>242</v>
      </c>
      <c r="B157" s="110" t="s">
        <v>109</v>
      </c>
      <c r="C157" s="110" t="s">
        <v>238</v>
      </c>
      <c r="D157" s="104">
        <v>2007</v>
      </c>
      <c r="E157" s="184">
        <v>3.2777777777777777</v>
      </c>
    </row>
    <row r="158" spans="1:5" hidden="1" x14ac:dyDescent="0.3">
      <c r="A158" s="110" t="s">
        <v>242</v>
      </c>
      <c r="B158" s="110" t="s">
        <v>106</v>
      </c>
      <c r="C158" s="110" t="s">
        <v>238</v>
      </c>
      <c r="D158" s="104">
        <v>2007</v>
      </c>
      <c r="E158" s="184">
        <v>3.125</v>
      </c>
    </row>
    <row r="159" spans="1:5" hidden="1" x14ac:dyDescent="0.3">
      <c r="A159" s="110" t="s">
        <v>242</v>
      </c>
      <c r="B159" s="110" t="s">
        <v>108</v>
      </c>
      <c r="C159" s="110" t="s">
        <v>238</v>
      </c>
      <c r="D159" s="104">
        <v>2007</v>
      </c>
      <c r="E159" s="184">
        <v>3.7857142857142856</v>
      </c>
    </row>
    <row r="160" spans="1:5" hidden="1" x14ac:dyDescent="0.3">
      <c r="A160" s="110" t="s">
        <v>242</v>
      </c>
      <c r="B160" s="110" t="s">
        <v>105</v>
      </c>
      <c r="C160" s="110" t="s">
        <v>238</v>
      </c>
      <c r="D160" s="104">
        <v>2007</v>
      </c>
      <c r="E160" s="184">
        <v>3.1666666666666665</v>
      </c>
    </row>
    <row r="161" spans="1:5" hidden="1" x14ac:dyDescent="0.3">
      <c r="A161" s="110" t="s">
        <v>242</v>
      </c>
      <c r="B161" s="110" t="s">
        <v>103</v>
      </c>
      <c r="C161" s="110" t="s">
        <v>238</v>
      </c>
      <c r="D161" s="104">
        <v>2007</v>
      </c>
      <c r="E161" s="184">
        <v>3.3448275862068964</v>
      </c>
    </row>
    <row r="162" spans="1:5" hidden="1" x14ac:dyDescent="0.3">
      <c r="A162" s="110" t="s">
        <v>242</v>
      </c>
      <c r="B162" s="110" t="s">
        <v>98</v>
      </c>
      <c r="C162" s="110" t="s">
        <v>238</v>
      </c>
      <c r="D162" s="104">
        <v>2007</v>
      </c>
      <c r="E162" s="184">
        <v>3.1</v>
      </c>
    </row>
    <row r="163" spans="1:5" hidden="1" x14ac:dyDescent="0.3">
      <c r="A163" s="110" t="s">
        <v>242</v>
      </c>
      <c r="B163" s="110" t="s">
        <v>101</v>
      </c>
      <c r="C163" s="110" t="s">
        <v>238</v>
      </c>
      <c r="D163" s="104">
        <v>2007</v>
      </c>
      <c r="E163" s="184">
        <v>3.3000000000000003</v>
      </c>
    </row>
    <row r="164" spans="1:5" hidden="1" x14ac:dyDescent="0.3">
      <c r="A164" s="110" t="s">
        <v>242</v>
      </c>
      <c r="B164" s="110" t="s">
        <v>109</v>
      </c>
      <c r="C164" s="110" t="s">
        <v>233</v>
      </c>
      <c r="D164" s="104">
        <v>2007</v>
      </c>
      <c r="E164" s="184">
        <v>3.4166666666666665</v>
      </c>
    </row>
    <row r="165" spans="1:5" hidden="1" x14ac:dyDescent="0.3">
      <c r="A165" s="110" t="s">
        <v>242</v>
      </c>
      <c r="B165" s="110" t="s">
        <v>106</v>
      </c>
      <c r="C165" s="110" t="s">
        <v>233</v>
      </c>
      <c r="D165" s="104">
        <v>2007</v>
      </c>
      <c r="E165" s="184">
        <v>3.5</v>
      </c>
    </row>
    <row r="166" spans="1:5" hidden="1" x14ac:dyDescent="0.3">
      <c r="A166" s="110" t="s">
        <v>242</v>
      </c>
      <c r="B166" s="110" t="s">
        <v>108</v>
      </c>
      <c r="C166" s="110" t="s">
        <v>233</v>
      </c>
      <c r="D166" s="104">
        <v>2007</v>
      </c>
      <c r="E166" s="184">
        <v>3.5</v>
      </c>
    </row>
    <row r="167" spans="1:5" hidden="1" x14ac:dyDescent="0.3">
      <c r="A167" s="110" t="s">
        <v>242</v>
      </c>
      <c r="B167" s="110" t="s">
        <v>105</v>
      </c>
      <c r="C167" s="110" t="s">
        <v>233</v>
      </c>
      <c r="D167" s="104">
        <v>2007</v>
      </c>
      <c r="E167" s="184">
        <v>2.6666666666666665</v>
      </c>
    </row>
    <row r="168" spans="1:5" hidden="1" x14ac:dyDescent="0.3">
      <c r="A168" s="110" t="s">
        <v>242</v>
      </c>
      <c r="B168" s="110" t="s">
        <v>103</v>
      </c>
      <c r="C168" s="110" t="s">
        <v>233</v>
      </c>
      <c r="D168" s="104">
        <v>2007</v>
      </c>
      <c r="E168" s="184">
        <v>3.2241379310344827</v>
      </c>
    </row>
    <row r="169" spans="1:5" hidden="1" x14ac:dyDescent="0.3">
      <c r="A169" s="110" t="s">
        <v>242</v>
      </c>
      <c r="B169" s="110" t="s">
        <v>98</v>
      </c>
      <c r="C169" s="110" t="s">
        <v>233</v>
      </c>
      <c r="D169" s="104">
        <v>2007</v>
      </c>
      <c r="E169" s="184">
        <v>3.1</v>
      </c>
    </row>
    <row r="170" spans="1:5" hidden="1" x14ac:dyDescent="0.3">
      <c r="A170" s="110" t="s">
        <v>242</v>
      </c>
      <c r="B170" s="110" t="s">
        <v>101</v>
      </c>
      <c r="C170" s="110" t="s">
        <v>233</v>
      </c>
      <c r="D170" s="104">
        <v>2007</v>
      </c>
      <c r="E170" s="184">
        <v>3</v>
      </c>
    </row>
    <row r="171" spans="1:5" hidden="1" x14ac:dyDescent="0.3">
      <c r="A171" s="110" t="s">
        <v>23</v>
      </c>
      <c r="B171" s="110" t="s">
        <v>109</v>
      </c>
      <c r="C171" s="110" t="s">
        <v>173</v>
      </c>
      <c r="D171" s="104">
        <v>2007</v>
      </c>
      <c r="E171" s="184">
        <v>3.75</v>
      </c>
    </row>
    <row r="172" spans="1:5" hidden="1" x14ac:dyDescent="0.3">
      <c r="A172" s="110" t="s">
        <v>23</v>
      </c>
      <c r="B172" s="110" t="s">
        <v>106</v>
      </c>
      <c r="C172" s="110" t="s">
        <v>173</v>
      </c>
      <c r="D172" s="104">
        <v>2007</v>
      </c>
      <c r="E172" s="184">
        <v>3.9375</v>
      </c>
    </row>
    <row r="173" spans="1:5" hidden="1" x14ac:dyDescent="0.3">
      <c r="A173" s="110" t="s">
        <v>23</v>
      </c>
      <c r="B173" s="110" t="s">
        <v>108</v>
      </c>
      <c r="C173" s="110" t="s">
        <v>173</v>
      </c>
      <c r="D173" s="104">
        <v>2007</v>
      </c>
      <c r="E173" s="184">
        <v>3.8571428571428572</v>
      </c>
    </row>
    <row r="174" spans="1:5" hidden="1" x14ac:dyDescent="0.3">
      <c r="A174" s="110" t="s">
        <v>23</v>
      </c>
      <c r="B174" s="110" t="s">
        <v>105</v>
      </c>
      <c r="C174" s="110" t="s">
        <v>173</v>
      </c>
      <c r="D174" s="104">
        <v>2007</v>
      </c>
      <c r="E174" s="184">
        <v>3.125</v>
      </c>
    </row>
    <row r="175" spans="1:5" hidden="1" x14ac:dyDescent="0.3">
      <c r="A175" s="110" t="s">
        <v>23</v>
      </c>
      <c r="B175" s="110" t="s">
        <v>103</v>
      </c>
      <c r="C175" s="110" t="s">
        <v>173</v>
      </c>
      <c r="D175" s="104">
        <v>2007</v>
      </c>
      <c r="E175" s="184">
        <v>3.6206896551724137</v>
      </c>
    </row>
    <row r="176" spans="1:5" hidden="1" x14ac:dyDescent="0.3">
      <c r="A176" s="110" t="s">
        <v>23</v>
      </c>
      <c r="B176" s="110" t="s">
        <v>98</v>
      </c>
      <c r="C176" s="110" t="s">
        <v>173</v>
      </c>
      <c r="D176" s="104">
        <v>2007</v>
      </c>
      <c r="E176" s="184">
        <v>3.6</v>
      </c>
    </row>
    <row r="177" spans="1:5" hidden="1" x14ac:dyDescent="0.3">
      <c r="A177" s="110" t="s">
        <v>23</v>
      </c>
      <c r="B177" s="110" t="s">
        <v>101</v>
      </c>
      <c r="C177" s="110" t="s">
        <v>173</v>
      </c>
      <c r="D177" s="104">
        <v>2007</v>
      </c>
      <c r="E177" s="184">
        <v>3.4000000000000004</v>
      </c>
    </row>
    <row r="178" spans="1:5" hidden="1" x14ac:dyDescent="0.3">
      <c r="A178" s="110" t="s">
        <v>23</v>
      </c>
      <c r="B178" s="110" t="s">
        <v>109</v>
      </c>
      <c r="C178" s="110" t="s">
        <v>174</v>
      </c>
      <c r="D178" s="104">
        <v>2007</v>
      </c>
      <c r="E178" s="184">
        <v>3.75</v>
      </c>
    </row>
    <row r="179" spans="1:5" hidden="1" x14ac:dyDescent="0.3">
      <c r="A179" s="110" t="s">
        <v>23</v>
      </c>
      <c r="B179" s="110" t="s">
        <v>106</v>
      </c>
      <c r="C179" s="110" t="s">
        <v>174</v>
      </c>
      <c r="D179" s="104">
        <v>2007</v>
      </c>
      <c r="E179" s="184">
        <v>3.9375</v>
      </c>
    </row>
    <row r="180" spans="1:5" hidden="1" x14ac:dyDescent="0.3">
      <c r="A180" s="110" t="s">
        <v>23</v>
      </c>
      <c r="B180" s="110" t="s">
        <v>108</v>
      </c>
      <c r="C180" s="110" t="s">
        <v>174</v>
      </c>
      <c r="D180" s="104">
        <v>2007</v>
      </c>
      <c r="E180" s="184">
        <v>3.7857142857142856</v>
      </c>
    </row>
    <row r="181" spans="1:5" hidden="1" x14ac:dyDescent="0.3">
      <c r="A181" s="110" t="s">
        <v>23</v>
      </c>
      <c r="B181" s="110" t="s">
        <v>105</v>
      </c>
      <c r="C181" s="110" t="s">
        <v>174</v>
      </c>
      <c r="D181" s="104">
        <v>2007</v>
      </c>
      <c r="E181" s="184">
        <v>3.125</v>
      </c>
    </row>
    <row r="182" spans="1:5" hidden="1" x14ac:dyDescent="0.3">
      <c r="A182" s="110" t="s">
        <v>23</v>
      </c>
      <c r="B182" s="110" t="s">
        <v>103</v>
      </c>
      <c r="C182" s="110" t="s">
        <v>174</v>
      </c>
      <c r="D182" s="104">
        <v>2007</v>
      </c>
      <c r="E182" s="184">
        <v>3.6206896551724137</v>
      </c>
    </row>
    <row r="183" spans="1:5" hidden="1" x14ac:dyDescent="0.3">
      <c r="A183" s="110" t="s">
        <v>23</v>
      </c>
      <c r="B183" s="110" t="s">
        <v>98</v>
      </c>
      <c r="C183" s="110" t="s">
        <v>174</v>
      </c>
      <c r="D183" s="104">
        <v>2007</v>
      </c>
      <c r="E183" s="184">
        <v>3.7</v>
      </c>
    </row>
    <row r="184" spans="1:5" hidden="1" x14ac:dyDescent="0.3">
      <c r="A184" s="110" t="s">
        <v>23</v>
      </c>
      <c r="B184" s="110" t="s">
        <v>101</v>
      </c>
      <c r="C184" s="110" t="s">
        <v>174</v>
      </c>
      <c r="D184" s="104">
        <v>2007</v>
      </c>
      <c r="E184" s="184">
        <v>3.2</v>
      </c>
    </row>
    <row r="185" spans="1:5" hidden="1" x14ac:dyDescent="0.3">
      <c r="A185" s="110" t="s">
        <v>23</v>
      </c>
      <c r="B185" s="110" t="s">
        <v>109</v>
      </c>
      <c r="C185" s="110" t="s">
        <v>175</v>
      </c>
      <c r="D185" s="104">
        <v>2007</v>
      </c>
      <c r="E185" s="184">
        <v>3.6388888888888888</v>
      </c>
    </row>
    <row r="186" spans="1:5" hidden="1" x14ac:dyDescent="0.3">
      <c r="A186" s="110" t="s">
        <v>23</v>
      </c>
      <c r="B186" s="110" t="s">
        <v>106</v>
      </c>
      <c r="C186" s="110" t="s">
        <v>175</v>
      </c>
      <c r="D186" s="104">
        <v>2007</v>
      </c>
      <c r="E186" s="184">
        <v>3.8125</v>
      </c>
    </row>
    <row r="187" spans="1:5" hidden="1" x14ac:dyDescent="0.3">
      <c r="A187" s="110" t="s">
        <v>23</v>
      </c>
      <c r="B187" s="110" t="s">
        <v>108</v>
      </c>
      <c r="C187" s="110" t="s">
        <v>175</v>
      </c>
      <c r="D187" s="104">
        <v>2007</v>
      </c>
      <c r="E187" s="184">
        <v>3.7857142857142856</v>
      </c>
    </row>
    <row r="188" spans="1:5" hidden="1" x14ac:dyDescent="0.3">
      <c r="A188" s="110" t="s">
        <v>23</v>
      </c>
      <c r="B188" s="110" t="s">
        <v>105</v>
      </c>
      <c r="C188" s="110" t="s">
        <v>175</v>
      </c>
      <c r="D188" s="104">
        <v>2007</v>
      </c>
      <c r="E188" s="184">
        <v>3.1666666666666665</v>
      </c>
    </row>
    <row r="189" spans="1:5" hidden="1" x14ac:dyDescent="0.3">
      <c r="A189" s="110" t="s">
        <v>23</v>
      </c>
      <c r="B189" s="110" t="s">
        <v>103</v>
      </c>
      <c r="C189" s="110" t="s">
        <v>175</v>
      </c>
      <c r="D189" s="104">
        <v>2007</v>
      </c>
      <c r="E189" s="184">
        <v>3.5689655172413794</v>
      </c>
    </row>
    <row r="190" spans="1:5" hidden="1" x14ac:dyDescent="0.3">
      <c r="A190" s="110" t="s">
        <v>23</v>
      </c>
      <c r="B190" s="110" t="s">
        <v>98</v>
      </c>
      <c r="C190" s="110" t="s">
        <v>175</v>
      </c>
      <c r="D190" s="104">
        <v>2007</v>
      </c>
      <c r="E190" s="184">
        <v>3.5</v>
      </c>
    </row>
    <row r="191" spans="1:5" hidden="1" x14ac:dyDescent="0.3">
      <c r="A191" s="110" t="s">
        <v>23</v>
      </c>
      <c r="B191" s="110" t="s">
        <v>101</v>
      </c>
      <c r="C191" s="110" t="s">
        <v>175</v>
      </c>
      <c r="D191" s="104">
        <v>2007</v>
      </c>
      <c r="E191" s="184">
        <v>3.3000000000000003</v>
      </c>
    </row>
    <row r="192" spans="1:5" hidden="1" x14ac:dyDescent="0.3">
      <c r="A192" s="110" t="s">
        <v>23</v>
      </c>
      <c r="B192" s="110" t="s">
        <v>109</v>
      </c>
      <c r="C192" s="110" t="s">
        <v>176</v>
      </c>
      <c r="D192" s="104">
        <v>2007</v>
      </c>
      <c r="E192" s="184">
        <v>3.4166666666666665</v>
      </c>
    </row>
    <row r="193" spans="1:5" hidden="1" x14ac:dyDescent="0.3">
      <c r="A193" s="110" t="s">
        <v>23</v>
      </c>
      <c r="B193" s="110" t="s">
        <v>106</v>
      </c>
      <c r="C193" s="110" t="s">
        <v>176</v>
      </c>
      <c r="D193" s="104">
        <v>2007</v>
      </c>
      <c r="E193" s="184">
        <v>3.5</v>
      </c>
    </row>
    <row r="194" spans="1:5" hidden="1" x14ac:dyDescent="0.3">
      <c r="A194" s="110" t="s">
        <v>23</v>
      </c>
      <c r="B194" s="110" t="s">
        <v>108</v>
      </c>
      <c r="C194" s="110" t="s">
        <v>176</v>
      </c>
      <c r="D194" s="104">
        <v>2007</v>
      </c>
      <c r="E194" s="184">
        <v>3.5714285714285716</v>
      </c>
    </row>
    <row r="195" spans="1:5" hidden="1" x14ac:dyDescent="0.3">
      <c r="A195" s="110" t="s">
        <v>23</v>
      </c>
      <c r="B195" s="110" t="s">
        <v>105</v>
      </c>
      <c r="C195" s="110" t="s">
        <v>176</v>
      </c>
      <c r="D195" s="104">
        <v>2007</v>
      </c>
      <c r="E195" s="184">
        <v>2.8333333333333335</v>
      </c>
    </row>
    <row r="196" spans="1:5" hidden="1" x14ac:dyDescent="0.3">
      <c r="A196" s="110" t="s">
        <v>23</v>
      </c>
      <c r="B196" s="110" t="s">
        <v>103</v>
      </c>
      <c r="C196" s="110" t="s">
        <v>176</v>
      </c>
      <c r="D196" s="104">
        <v>2007</v>
      </c>
      <c r="E196" s="184">
        <v>3.2931034482758621</v>
      </c>
    </row>
    <row r="197" spans="1:5" hidden="1" x14ac:dyDescent="0.3">
      <c r="A197" s="110" t="s">
        <v>23</v>
      </c>
      <c r="B197" s="110" t="s">
        <v>98</v>
      </c>
      <c r="C197" s="110" t="s">
        <v>176</v>
      </c>
      <c r="D197" s="104">
        <v>2007</v>
      </c>
      <c r="E197" s="184">
        <v>3.2</v>
      </c>
    </row>
    <row r="198" spans="1:5" hidden="1" x14ac:dyDescent="0.3">
      <c r="A198" s="110" t="s">
        <v>23</v>
      </c>
      <c r="B198" s="110" t="s">
        <v>101</v>
      </c>
      <c r="C198" s="110" t="s">
        <v>176</v>
      </c>
      <c r="D198" s="104">
        <v>2007</v>
      </c>
      <c r="E198" s="184">
        <v>3.1</v>
      </c>
    </row>
    <row r="199" spans="1:5" hidden="1" x14ac:dyDescent="0.3">
      <c r="A199" s="110" t="s">
        <v>23</v>
      </c>
      <c r="B199" s="110" t="s">
        <v>109</v>
      </c>
      <c r="C199" s="110" t="s">
        <v>177</v>
      </c>
      <c r="D199" s="104">
        <v>2007</v>
      </c>
      <c r="E199" s="184">
        <v>3.3611111111111112</v>
      </c>
    </row>
    <row r="200" spans="1:5" hidden="1" x14ac:dyDescent="0.3">
      <c r="A200" s="110" t="s">
        <v>23</v>
      </c>
      <c r="B200" s="110" t="s">
        <v>106</v>
      </c>
      <c r="C200" s="110" t="s">
        <v>177</v>
      </c>
      <c r="D200" s="104">
        <v>2007</v>
      </c>
      <c r="E200" s="184">
        <v>3.5</v>
      </c>
    </row>
    <row r="201" spans="1:5" hidden="1" x14ac:dyDescent="0.3">
      <c r="A201" s="110" t="s">
        <v>23</v>
      </c>
      <c r="B201" s="110" t="s">
        <v>108</v>
      </c>
      <c r="C201" s="110" t="s">
        <v>177</v>
      </c>
      <c r="D201" s="104">
        <v>2007</v>
      </c>
      <c r="E201" s="184">
        <v>3.5</v>
      </c>
    </row>
    <row r="202" spans="1:5" hidden="1" x14ac:dyDescent="0.3">
      <c r="A202" s="110" t="s">
        <v>23</v>
      </c>
      <c r="B202" s="110" t="s">
        <v>105</v>
      </c>
      <c r="C202" s="110" t="s">
        <v>177</v>
      </c>
      <c r="D202" s="104">
        <v>2007</v>
      </c>
      <c r="E202" s="184">
        <v>2.6666666666666665</v>
      </c>
    </row>
    <row r="203" spans="1:5" hidden="1" x14ac:dyDescent="0.3">
      <c r="A203" s="110" t="s">
        <v>23</v>
      </c>
      <c r="B203" s="110" t="s">
        <v>103</v>
      </c>
      <c r="C203" s="110" t="s">
        <v>177</v>
      </c>
      <c r="D203" s="104">
        <v>2007</v>
      </c>
      <c r="E203" s="184">
        <v>3.1896551724137931</v>
      </c>
    </row>
    <row r="204" spans="1:5" hidden="1" x14ac:dyDescent="0.3">
      <c r="A204" s="110" t="s">
        <v>23</v>
      </c>
      <c r="B204" s="110" t="s">
        <v>98</v>
      </c>
      <c r="C204" s="110" t="s">
        <v>177</v>
      </c>
      <c r="D204" s="104">
        <v>2007</v>
      </c>
      <c r="E204" s="184">
        <v>3.2</v>
      </c>
    </row>
    <row r="205" spans="1:5" hidden="1" x14ac:dyDescent="0.3">
      <c r="A205" s="110" t="s">
        <v>23</v>
      </c>
      <c r="B205" s="110" t="s">
        <v>101</v>
      </c>
      <c r="C205" s="110" t="s">
        <v>177</v>
      </c>
      <c r="D205" s="104">
        <v>2007</v>
      </c>
      <c r="E205" s="184">
        <v>2.9000000000000004</v>
      </c>
    </row>
    <row r="206" spans="1:5" hidden="1" x14ac:dyDescent="0.3">
      <c r="A206" s="110" t="s">
        <v>24</v>
      </c>
      <c r="B206" s="110" t="s">
        <v>109</v>
      </c>
      <c r="C206" s="110" t="s">
        <v>178</v>
      </c>
      <c r="D206" s="104">
        <v>2007</v>
      </c>
      <c r="E206" s="184">
        <v>3.0833333333333335</v>
      </c>
    </row>
    <row r="207" spans="1:5" hidden="1" x14ac:dyDescent="0.3">
      <c r="A207" s="110" t="s">
        <v>24</v>
      </c>
      <c r="B207" s="110" t="s">
        <v>106</v>
      </c>
      <c r="C207" s="110" t="s">
        <v>178</v>
      </c>
      <c r="D207" s="104">
        <v>2007</v>
      </c>
      <c r="E207" s="184">
        <v>3.3125</v>
      </c>
    </row>
    <row r="208" spans="1:5" hidden="1" x14ac:dyDescent="0.3">
      <c r="A208" s="110" t="s">
        <v>24</v>
      </c>
      <c r="B208" s="110" t="s">
        <v>108</v>
      </c>
      <c r="C208" s="110" t="s">
        <v>178</v>
      </c>
      <c r="D208" s="104">
        <v>2007</v>
      </c>
      <c r="E208" s="184">
        <v>3.0714285714285716</v>
      </c>
    </row>
    <row r="209" spans="1:5" hidden="1" x14ac:dyDescent="0.3">
      <c r="A209" s="110" t="s">
        <v>24</v>
      </c>
      <c r="B209" s="110" t="s">
        <v>105</v>
      </c>
      <c r="C209" s="110" t="s">
        <v>178</v>
      </c>
      <c r="D209" s="104">
        <v>2007</v>
      </c>
      <c r="E209" s="184">
        <v>3.2083333333333335</v>
      </c>
    </row>
    <row r="210" spans="1:5" hidden="1" x14ac:dyDescent="0.3">
      <c r="A210" s="110" t="s">
        <v>24</v>
      </c>
      <c r="B210" s="110" t="s">
        <v>103</v>
      </c>
      <c r="C210" s="110" t="s">
        <v>178</v>
      </c>
      <c r="D210" s="104">
        <v>2007</v>
      </c>
      <c r="E210" s="184">
        <v>3.2413793103448274</v>
      </c>
    </row>
    <row r="211" spans="1:5" hidden="1" x14ac:dyDescent="0.3">
      <c r="A211" s="110" t="s">
        <v>24</v>
      </c>
      <c r="B211" s="110" t="s">
        <v>98</v>
      </c>
      <c r="C211" s="110" t="s">
        <v>178</v>
      </c>
      <c r="D211" s="104">
        <v>2007</v>
      </c>
      <c r="E211" s="184">
        <v>3.3000000000000003</v>
      </c>
    </row>
    <row r="212" spans="1:5" hidden="1" x14ac:dyDescent="0.3">
      <c r="A212" s="110" t="s">
        <v>24</v>
      </c>
      <c r="B212" s="110" t="s">
        <v>101</v>
      </c>
      <c r="C212" s="110" t="s">
        <v>178</v>
      </c>
      <c r="D212" s="104">
        <v>2007</v>
      </c>
      <c r="E212" s="184">
        <v>3</v>
      </c>
    </row>
    <row r="213" spans="1:5" hidden="1" x14ac:dyDescent="0.3">
      <c r="A213" s="110" t="s">
        <v>24</v>
      </c>
      <c r="B213" s="110" t="s">
        <v>109</v>
      </c>
      <c r="C213" s="110" t="s">
        <v>179</v>
      </c>
      <c r="D213" s="104">
        <v>2007</v>
      </c>
      <c r="E213" s="184">
        <v>3.5277777777777777</v>
      </c>
    </row>
    <row r="214" spans="1:5" hidden="1" x14ac:dyDescent="0.3">
      <c r="A214" s="110" t="s">
        <v>24</v>
      </c>
      <c r="B214" s="110" t="s">
        <v>106</v>
      </c>
      <c r="C214" s="110" t="s">
        <v>179</v>
      </c>
      <c r="D214" s="104">
        <v>2007</v>
      </c>
      <c r="E214" s="184">
        <v>3.6875</v>
      </c>
    </row>
    <row r="215" spans="1:5" hidden="1" x14ac:dyDescent="0.3">
      <c r="A215" s="110" t="s">
        <v>24</v>
      </c>
      <c r="B215" s="110" t="s">
        <v>108</v>
      </c>
      <c r="C215" s="110" t="s">
        <v>179</v>
      </c>
      <c r="D215" s="104">
        <v>2007</v>
      </c>
      <c r="E215" s="184">
        <v>3.7142857142857144</v>
      </c>
    </row>
    <row r="216" spans="1:5" hidden="1" x14ac:dyDescent="0.3">
      <c r="A216" s="110" t="s">
        <v>24</v>
      </c>
      <c r="B216" s="110" t="s">
        <v>105</v>
      </c>
      <c r="C216" s="110" t="s">
        <v>179</v>
      </c>
      <c r="D216" s="104">
        <v>2007</v>
      </c>
      <c r="E216" s="184">
        <v>3.4166666666666665</v>
      </c>
    </row>
    <row r="217" spans="1:5" hidden="1" x14ac:dyDescent="0.3">
      <c r="A217" s="110" t="s">
        <v>24</v>
      </c>
      <c r="B217" s="110" t="s">
        <v>103</v>
      </c>
      <c r="C217" s="110" t="s">
        <v>179</v>
      </c>
      <c r="D217" s="104">
        <v>2007</v>
      </c>
      <c r="E217" s="184">
        <v>3.603448275862069</v>
      </c>
    </row>
    <row r="218" spans="1:5" hidden="1" x14ac:dyDescent="0.3">
      <c r="A218" s="110" t="s">
        <v>24</v>
      </c>
      <c r="B218" s="110" t="s">
        <v>98</v>
      </c>
      <c r="C218" s="110" t="s">
        <v>179</v>
      </c>
      <c r="D218" s="104">
        <v>2007</v>
      </c>
      <c r="E218" s="184">
        <v>3.5</v>
      </c>
    </row>
    <row r="219" spans="1:5" hidden="1" x14ac:dyDescent="0.3">
      <c r="A219" s="110" t="s">
        <v>24</v>
      </c>
      <c r="B219" s="110" t="s">
        <v>101</v>
      </c>
      <c r="C219" s="110" t="s">
        <v>179</v>
      </c>
      <c r="D219" s="104">
        <v>2007</v>
      </c>
      <c r="E219" s="184">
        <v>3.4000000000000004</v>
      </c>
    </row>
    <row r="220" spans="1:5" hidden="1" x14ac:dyDescent="0.3">
      <c r="A220" s="110" t="s">
        <v>24</v>
      </c>
      <c r="B220" s="110" t="s">
        <v>109</v>
      </c>
      <c r="C220" s="110" t="s">
        <v>180</v>
      </c>
      <c r="D220" s="104">
        <v>2007</v>
      </c>
      <c r="E220" s="184">
        <v>3.4722222222222223</v>
      </c>
    </row>
    <row r="221" spans="1:5" hidden="1" x14ac:dyDescent="0.3">
      <c r="A221" s="110" t="s">
        <v>24</v>
      </c>
      <c r="B221" s="110" t="s">
        <v>106</v>
      </c>
      <c r="C221" s="110" t="s">
        <v>180</v>
      </c>
      <c r="D221" s="104">
        <v>2007</v>
      </c>
      <c r="E221" s="184">
        <v>3.75</v>
      </c>
    </row>
    <row r="222" spans="1:5" hidden="1" x14ac:dyDescent="0.3">
      <c r="A222" s="110" t="s">
        <v>24</v>
      </c>
      <c r="B222" s="110" t="s">
        <v>108</v>
      </c>
      <c r="C222" s="110" t="s">
        <v>180</v>
      </c>
      <c r="D222" s="104">
        <v>2007</v>
      </c>
      <c r="E222" s="184">
        <v>3.4285714285714284</v>
      </c>
    </row>
    <row r="223" spans="1:5" hidden="1" x14ac:dyDescent="0.3">
      <c r="A223" s="110" t="s">
        <v>24</v>
      </c>
      <c r="B223" s="110" t="s">
        <v>105</v>
      </c>
      <c r="C223" s="110" t="s">
        <v>180</v>
      </c>
      <c r="D223" s="104">
        <v>2007</v>
      </c>
      <c r="E223" s="184">
        <v>3.4166666666666665</v>
      </c>
    </row>
    <row r="224" spans="1:5" hidden="1" x14ac:dyDescent="0.3">
      <c r="A224" s="110" t="s">
        <v>24</v>
      </c>
      <c r="B224" s="110" t="s">
        <v>103</v>
      </c>
      <c r="C224" s="110" t="s">
        <v>180</v>
      </c>
      <c r="D224" s="104">
        <v>2007</v>
      </c>
      <c r="E224" s="184">
        <v>3.5689655172413794</v>
      </c>
    </row>
    <row r="225" spans="1:5" hidden="1" x14ac:dyDescent="0.3">
      <c r="A225" s="110" t="s">
        <v>24</v>
      </c>
      <c r="B225" s="110" t="s">
        <v>98</v>
      </c>
      <c r="C225" s="110" t="s">
        <v>180</v>
      </c>
      <c r="D225" s="104">
        <v>2007</v>
      </c>
      <c r="E225" s="184">
        <v>3.5</v>
      </c>
    </row>
    <row r="226" spans="1:5" hidden="1" x14ac:dyDescent="0.3">
      <c r="A226" s="110" t="s">
        <v>24</v>
      </c>
      <c r="B226" s="110" t="s">
        <v>101</v>
      </c>
      <c r="C226" s="110" t="s">
        <v>180</v>
      </c>
      <c r="D226" s="104">
        <v>2007</v>
      </c>
      <c r="E226" s="184">
        <v>3.3000000000000003</v>
      </c>
    </row>
    <row r="227" spans="1:5" hidden="1" x14ac:dyDescent="0.3">
      <c r="A227" s="110" t="s">
        <v>24</v>
      </c>
      <c r="B227" s="110" t="s">
        <v>109</v>
      </c>
      <c r="C227" s="110" t="s">
        <v>181</v>
      </c>
      <c r="D227" s="104">
        <v>2007</v>
      </c>
      <c r="E227" s="184">
        <v>3.0833333333333335</v>
      </c>
    </row>
    <row r="228" spans="1:5" hidden="1" x14ac:dyDescent="0.3">
      <c r="A228" s="110" t="s">
        <v>24</v>
      </c>
      <c r="B228" s="110" t="s">
        <v>106</v>
      </c>
      <c r="C228" s="110" t="s">
        <v>181</v>
      </c>
      <c r="D228" s="104">
        <v>2007</v>
      </c>
      <c r="E228" s="184">
        <v>3.3125</v>
      </c>
    </row>
    <row r="229" spans="1:5" hidden="1" x14ac:dyDescent="0.3">
      <c r="A229" s="110" t="s">
        <v>24</v>
      </c>
      <c r="B229" s="110" t="s">
        <v>108</v>
      </c>
      <c r="C229" s="110" t="s">
        <v>181</v>
      </c>
      <c r="D229" s="104">
        <v>2007</v>
      </c>
      <c r="E229" s="184">
        <v>3</v>
      </c>
    </row>
    <row r="230" spans="1:5" hidden="1" x14ac:dyDescent="0.3">
      <c r="A230" s="110" t="s">
        <v>24</v>
      </c>
      <c r="B230" s="110" t="s">
        <v>105</v>
      </c>
      <c r="C230" s="110" t="s">
        <v>181</v>
      </c>
      <c r="D230" s="104">
        <v>2007</v>
      </c>
      <c r="E230" s="184">
        <v>3</v>
      </c>
    </row>
    <row r="231" spans="1:5" hidden="1" x14ac:dyDescent="0.3">
      <c r="A231" s="110" t="s">
        <v>24</v>
      </c>
      <c r="B231" s="110" t="s">
        <v>103</v>
      </c>
      <c r="C231" s="110" t="s">
        <v>181</v>
      </c>
      <c r="D231" s="104">
        <v>2007</v>
      </c>
      <c r="E231" s="184">
        <v>3.1551724137931036</v>
      </c>
    </row>
    <row r="232" spans="1:5" hidden="1" x14ac:dyDescent="0.3">
      <c r="A232" s="110" t="s">
        <v>24</v>
      </c>
      <c r="B232" s="110" t="s">
        <v>98</v>
      </c>
      <c r="C232" s="110" t="s">
        <v>181</v>
      </c>
      <c r="D232" s="104">
        <v>2007</v>
      </c>
      <c r="E232" s="184">
        <v>3.3000000000000003</v>
      </c>
    </row>
    <row r="233" spans="1:5" hidden="1" x14ac:dyDescent="0.3">
      <c r="A233" s="110" t="s">
        <v>24</v>
      </c>
      <c r="B233" s="110" t="s">
        <v>101</v>
      </c>
      <c r="C233" s="110" t="s">
        <v>181</v>
      </c>
      <c r="D233" s="104">
        <v>2007</v>
      </c>
      <c r="E233" s="184">
        <v>2.8000000000000003</v>
      </c>
    </row>
    <row r="234" spans="1:5" hidden="1" x14ac:dyDescent="0.3">
      <c r="A234" s="110" t="s">
        <v>24</v>
      </c>
      <c r="B234" s="110" t="s">
        <v>109</v>
      </c>
      <c r="C234" s="110" t="s">
        <v>241</v>
      </c>
      <c r="D234" s="104">
        <v>2007</v>
      </c>
      <c r="E234" s="184">
        <v>2.8611111111111112</v>
      </c>
    </row>
    <row r="235" spans="1:5" hidden="1" x14ac:dyDescent="0.3">
      <c r="A235" s="110" t="s">
        <v>24</v>
      </c>
      <c r="B235" s="110" t="s">
        <v>106</v>
      </c>
      <c r="C235" s="110" t="s">
        <v>241</v>
      </c>
      <c r="D235" s="104">
        <v>2007</v>
      </c>
      <c r="E235" s="184">
        <v>3</v>
      </c>
    </row>
    <row r="236" spans="1:5" hidden="1" x14ac:dyDescent="0.3">
      <c r="A236" s="110" t="s">
        <v>24</v>
      </c>
      <c r="B236" s="110" t="s">
        <v>108</v>
      </c>
      <c r="C236" s="110" t="s">
        <v>241</v>
      </c>
      <c r="D236" s="104">
        <v>2007</v>
      </c>
      <c r="E236" s="184">
        <v>2.8571428571428572</v>
      </c>
    </row>
    <row r="237" spans="1:5" hidden="1" x14ac:dyDescent="0.3">
      <c r="A237" s="110" t="s">
        <v>24</v>
      </c>
      <c r="B237" s="110" t="s">
        <v>105</v>
      </c>
      <c r="C237" s="110" t="s">
        <v>241</v>
      </c>
      <c r="D237" s="104">
        <v>2007</v>
      </c>
      <c r="E237" s="184">
        <v>3.2083333333333335</v>
      </c>
    </row>
    <row r="238" spans="1:5" hidden="1" x14ac:dyDescent="0.3">
      <c r="A238" s="110" t="s">
        <v>24</v>
      </c>
      <c r="B238" s="110" t="s">
        <v>103</v>
      </c>
      <c r="C238" s="110" t="s">
        <v>241</v>
      </c>
      <c r="D238" s="104">
        <v>2007</v>
      </c>
      <c r="E238" s="184">
        <v>3.103448275862069</v>
      </c>
    </row>
    <row r="239" spans="1:5" hidden="1" x14ac:dyDescent="0.3">
      <c r="A239" s="110" t="s">
        <v>24</v>
      </c>
      <c r="B239" s="110" t="s">
        <v>98</v>
      </c>
      <c r="C239" s="110" t="s">
        <v>241</v>
      </c>
      <c r="D239" s="104">
        <v>2007</v>
      </c>
      <c r="E239" s="184">
        <v>3.1</v>
      </c>
    </row>
    <row r="240" spans="1:5" hidden="1" x14ac:dyDescent="0.3">
      <c r="A240" s="110" t="s">
        <v>24</v>
      </c>
      <c r="B240" s="110" t="s">
        <v>101</v>
      </c>
      <c r="C240" s="110" t="s">
        <v>241</v>
      </c>
      <c r="D240" s="104">
        <v>2007</v>
      </c>
      <c r="E240" s="184">
        <v>2.8000000000000003</v>
      </c>
    </row>
    <row r="241" spans="1:5" hidden="1" x14ac:dyDescent="0.3">
      <c r="A241" s="110" t="s">
        <v>243</v>
      </c>
      <c r="B241" s="110" t="s">
        <v>109</v>
      </c>
      <c r="C241" s="110" t="s">
        <v>155</v>
      </c>
      <c r="D241" s="104">
        <v>2007</v>
      </c>
      <c r="E241" s="184">
        <v>4.1111111111111107</v>
      </c>
    </row>
    <row r="242" spans="1:5" hidden="1" x14ac:dyDescent="0.3">
      <c r="A242" s="110" t="s">
        <v>243</v>
      </c>
      <c r="B242" s="110" t="s">
        <v>106</v>
      </c>
      <c r="C242" s="110" t="s">
        <v>155</v>
      </c>
      <c r="D242" s="104">
        <v>2007</v>
      </c>
      <c r="E242" s="184">
        <v>4.75</v>
      </c>
    </row>
    <row r="243" spans="1:5" hidden="1" x14ac:dyDescent="0.3">
      <c r="A243" s="110" t="s">
        <v>243</v>
      </c>
      <c r="B243" s="110" t="s">
        <v>108</v>
      </c>
      <c r="C243" s="110" t="s">
        <v>155</v>
      </c>
      <c r="D243" s="104">
        <v>2007</v>
      </c>
      <c r="E243" s="184">
        <v>4</v>
      </c>
    </row>
    <row r="244" spans="1:5" hidden="1" x14ac:dyDescent="0.3">
      <c r="A244" s="110" t="s">
        <v>243</v>
      </c>
      <c r="B244" s="110" t="s">
        <v>105</v>
      </c>
      <c r="C244" s="110" t="s">
        <v>155</v>
      </c>
      <c r="D244" s="104">
        <v>2007</v>
      </c>
      <c r="E244" s="184">
        <v>3.9583333333333335</v>
      </c>
    </row>
    <row r="245" spans="1:5" hidden="1" x14ac:dyDescent="0.3">
      <c r="A245" s="110" t="s">
        <v>243</v>
      </c>
      <c r="B245" s="110" t="s">
        <v>103</v>
      </c>
      <c r="C245" s="110" t="s">
        <v>155</v>
      </c>
      <c r="D245" s="104">
        <v>2007</v>
      </c>
      <c r="E245" s="184">
        <v>4.1896551724137927</v>
      </c>
    </row>
    <row r="246" spans="1:5" hidden="1" x14ac:dyDescent="0.3">
      <c r="A246" s="110" t="s">
        <v>243</v>
      </c>
      <c r="B246" s="110" t="s">
        <v>98</v>
      </c>
      <c r="C246" s="110" t="s">
        <v>155</v>
      </c>
      <c r="D246" s="104">
        <v>2007</v>
      </c>
      <c r="E246" s="184">
        <v>4.5357142857142856</v>
      </c>
    </row>
    <row r="247" spans="1:5" hidden="1" x14ac:dyDescent="0.3">
      <c r="A247" s="110" t="s">
        <v>243</v>
      </c>
      <c r="B247" s="110" t="s">
        <v>101</v>
      </c>
      <c r="C247" s="110" t="s">
        <v>155</v>
      </c>
      <c r="D247" s="104">
        <v>2007</v>
      </c>
      <c r="E247" s="184">
        <v>3.6</v>
      </c>
    </row>
    <row r="248" spans="1:5" hidden="1" x14ac:dyDescent="0.3">
      <c r="A248" s="110" t="s">
        <v>243</v>
      </c>
      <c r="B248" s="110" t="s">
        <v>109</v>
      </c>
      <c r="C248" s="110" t="s">
        <v>239</v>
      </c>
      <c r="D248" s="104">
        <v>2007</v>
      </c>
      <c r="E248" s="184">
        <v>3.5402777777777774</v>
      </c>
    </row>
    <row r="249" spans="1:5" hidden="1" x14ac:dyDescent="0.3">
      <c r="A249" s="110" t="s">
        <v>243</v>
      </c>
      <c r="B249" s="110" t="s">
        <v>106</v>
      </c>
      <c r="C249" s="110" t="s">
        <v>239</v>
      </c>
      <c r="D249" s="104">
        <v>2007</v>
      </c>
      <c r="E249" s="184">
        <v>3.6718750000000004</v>
      </c>
    </row>
    <row r="250" spans="1:5" hidden="1" x14ac:dyDescent="0.3">
      <c r="A250" s="110" t="s">
        <v>243</v>
      </c>
      <c r="B250" s="110" t="s">
        <v>108</v>
      </c>
      <c r="C250" s="110" t="s">
        <v>239</v>
      </c>
      <c r="D250" s="104">
        <v>2007</v>
      </c>
      <c r="E250" s="184">
        <v>3.6428571428571428</v>
      </c>
    </row>
    <row r="251" spans="1:5" hidden="1" x14ac:dyDescent="0.3">
      <c r="A251" s="110" t="s">
        <v>243</v>
      </c>
      <c r="B251" s="110" t="s">
        <v>105</v>
      </c>
      <c r="C251" s="110" t="s">
        <v>239</v>
      </c>
      <c r="D251" s="104">
        <v>2007</v>
      </c>
      <c r="E251" s="184">
        <v>3.1666666666666665</v>
      </c>
    </row>
    <row r="252" spans="1:5" hidden="1" x14ac:dyDescent="0.3">
      <c r="A252" s="110" t="s">
        <v>243</v>
      </c>
      <c r="B252" s="110" t="s">
        <v>103</v>
      </c>
      <c r="C252" s="110" t="s">
        <v>239</v>
      </c>
      <c r="D252" s="104">
        <v>2007</v>
      </c>
      <c r="E252" s="184">
        <v>3.5077586206896552</v>
      </c>
    </row>
    <row r="253" spans="1:5" hidden="1" x14ac:dyDescent="0.3">
      <c r="A253" s="110" t="s">
        <v>243</v>
      </c>
      <c r="B253" s="110" t="s">
        <v>98</v>
      </c>
      <c r="C253" s="110" t="s">
        <v>239</v>
      </c>
      <c r="D253" s="104">
        <v>2007</v>
      </c>
      <c r="E253" s="184">
        <v>3.4821428571428577</v>
      </c>
    </row>
    <row r="254" spans="1:5" hidden="1" x14ac:dyDescent="0.3">
      <c r="A254" s="110" t="s">
        <v>243</v>
      </c>
      <c r="B254" s="110" t="s">
        <v>101</v>
      </c>
      <c r="C254" s="110" t="s">
        <v>239</v>
      </c>
      <c r="D254" s="104">
        <v>2007</v>
      </c>
      <c r="E254" s="184">
        <v>3.2416666666666663</v>
      </c>
    </row>
    <row r="255" spans="1:5" hidden="1" x14ac:dyDescent="0.3">
      <c r="A255" s="110" t="s">
        <v>21</v>
      </c>
      <c r="B255" s="110" t="s">
        <v>109</v>
      </c>
      <c r="C255" s="103" t="s">
        <v>167</v>
      </c>
      <c r="D255" s="104">
        <v>2008</v>
      </c>
      <c r="E255" s="184">
        <v>4.21875</v>
      </c>
    </row>
    <row r="256" spans="1:5" hidden="1" x14ac:dyDescent="0.3">
      <c r="A256" s="110" t="s">
        <v>21</v>
      </c>
      <c r="B256" s="110" t="s">
        <v>106</v>
      </c>
      <c r="C256" s="103" t="s">
        <v>167</v>
      </c>
      <c r="D256" s="104">
        <v>2008</v>
      </c>
      <c r="E256" s="184">
        <v>4.1111111111111107</v>
      </c>
    </row>
    <row r="257" spans="1:5" hidden="1" x14ac:dyDescent="0.3">
      <c r="A257" s="110" t="s">
        <v>21</v>
      </c>
      <c r="B257" s="110" t="s">
        <v>108</v>
      </c>
      <c r="C257" s="103" t="s">
        <v>167</v>
      </c>
      <c r="D257" s="104">
        <v>2008</v>
      </c>
      <c r="E257" s="184">
        <v>4.3571428571428568</v>
      </c>
    </row>
    <row r="258" spans="1:5" hidden="1" x14ac:dyDescent="0.3">
      <c r="A258" s="110" t="s">
        <v>21</v>
      </c>
      <c r="B258" s="110" t="s">
        <v>105</v>
      </c>
      <c r="C258" s="103" t="s">
        <v>167</v>
      </c>
      <c r="D258" s="104">
        <v>2008</v>
      </c>
      <c r="E258" s="184">
        <v>3.25</v>
      </c>
    </row>
    <row r="259" spans="1:5" hidden="1" x14ac:dyDescent="0.3">
      <c r="A259" s="110" t="s">
        <v>21</v>
      </c>
      <c r="B259" s="110" t="s">
        <v>103</v>
      </c>
      <c r="C259" s="103" t="s">
        <v>167</v>
      </c>
      <c r="D259" s="104">
        <v>2008</v>
      </c>
      <c r="E259" s="184">
        <v>3.8035714285714284</v>
      </c>
    </row>
    <row r="260" spans="1:5" hidden="1" x14ac:dyDescent="0.3">
      <c r="A260" s="110" t="s">
        <v>21</v>
      </c>
      <c r="B260" s="110" t="s">
        <v>98</v>
      </c>
      <c r="C260" s="103" t="s">
        <v>167</v>
      </c>
      <c r="D260" s="104">
        <v>2008</v>
      </c>
      <c r="E260" s="184">
        <v>3.8666666666666667</v>
      </c>
    </row>
    <row r="261" spans="1:5" hidden="1" x14ac:dyDescent="0.3">
      <c r="A261" s="110" t="s">
        <v>21</v>
      </c>
      <c r="B261" s="110" t="s">
        <v>101</v>
      </c>
      <c r="C261" s="103" t="s">
        <v>167</v>
      </c>
      <c r="D261" s="104">
        <v>2008</v>
      </c>
      <c r="E261" s="184">
        <v>3.7307692307692308</v>
      </c>
    </row>
    <row r="262" spans="1:5" hidden="1" x14ac:dyDescent="0.3">
      <c r="A262" s="110" t="s">
        <v>21</v>
      </c>
      <c r="B262" s="110" t="s">
        <v>109</v>
      </c>
      <c r="C262" s="110" t="s">
        <v>168</v>
      </c>
      <c r="D262" s="104">
        <v>2008</v>
      </c>
      <c r="E262" s="184">
        <v>3.84375</v>
      </c>
    </row>
    <row r="263" spans="1:5" hidden="1" x14ac:dyDescent="0.3">
      <c r="A263" s="110" t="s">
        <v>21</v>
      </c>
      <c r="B263" s="110" t="s">
        <v>106</v>
      </c>
      <c r="C263" s="110" t="s">
        <v>168</v>
      </c>
      <c r="D263" s="104">
        <v>2008</v>
      </c>
      <c r="E263" s="184">
        <v>3.7222222222222223</v>
      </c>
    </row>
    <row r="264" spans="1:5" hidden="1" x14ac:dyDescent="0.3">
      <c r="A264" s="110" t="s">
        <v>21</v>
      </c>
      <c r="B264" s="110" t="s">
        <v>108</v>
      </c>
      <c r="C264" s="110" t="s">
        <v>168</v>
      </c>
      <c r="D264" s="104">
        <v>2008</v>
      </c>
      <c r="E264" s="184">
        <v>4</v>
      </c>
    </row>
    <row r="265" spans="1:5" hidden="1" x14ac:dyDescent="0.3">
      <c r="A265" s="110" t="s">
        <v>21</v>
      </c>
      <c r="B265" s="110" t="s">
        <v>105</v>
      </c>
      <c r="C265" s="110" t="s">
        <v>168</v>
      </c>
      <c r="D265" s="104">
        <v>2008</v>
      </c>
      <c r="E265" s="184">
        <v>2.9166666666666665</v>
      </c>
    </row>
    <row r="266" spans="1:5" hidden="1" x14ac:dyDescent="0.3">
      <c r="A266" s="110" t="s">
        <v>21</v>
      </c>
      <c r="B266" s="110" t="s">
        <v>103</v>
      </c>
      <c r="C266" s="110" t="s">
        <v>168</v>
      </c>
      <c r="D266" s="104">
        <v>2008</v>
      </c>
      <c r="E266" s="184">
        <v>3.4464285714285716</v>
      </c>
    </row>
    <row r="267" spans="1:5" hidden="1" x14ac:dyDescent="0.3">
      <c r="A267" s="110" t="s">
        <v>21</v>
      </c>
      <c r="B267" s="110" t="s">
        <v>98</v>
      </c>
      <c r="C267" s="110" t="s">
        <v>168</v>
      </c>
      <c r="D267" s="104">
        <v>2008</v>
      </c>
      <c r="E267" s="184">
        <v>3.5</v>
      </c>
    </row>
    <row r="268" spans="1:5" hidden="1" x14ac:dyDescent="0.3">
      <c r="A268" s="110" t="s">
        <v>21</v>
      </c>
      <c r="B268" s="110" t="s">
        <v>101</v>
      </c>
      <c r="C268" s="110" t="s">
        <v>168</v>
      </c>
      <c r="D268" s="104">
        <v>2008</v>
      </c>
      <c r="E268" s="184">
        <v>3.3000000000000003</v>
      </c>
    </row>
    <row r="269" spans="1:5" hidden="1" x14ac:dyDescent="0.3">
      <c r="A269" s="110" t="s">
        <v>21</v>
      </c>
      <c r="B269" s="110" t="s">
        <v>109</v>
      </c>
      <c r="C269" s="103" t="s">
        <v>169</v>
      </c>
      <c r="D269" s="104">
        <v>2008</v>
      </c>
      <c r="E269" s="184">
        <v>4.125</v>
      </c>
    </row>
    <row r="270" spans="1:5" hidden="1" x14ac:dyDescent="0.3">
      <c r="A270" s="110" t="s">
        <v>21</v>
      </c>
      <c r="B270" s="110" t="s">
        <v>106</v>
      </c>
      <c r="C270" s="103" t="s">
        <v>169</v>
      </c>
      <c r="D270" s="104">
        <v>2008</v>
      </c>
      <c r="E270" s="184">
        <v>3.8333333333333335</v>
      </c>
    </row>
    <row r="271" spans="1:5" hidden="1" x14ac:dyDescent="0.3">
      <c r="A271" s="110" t="s">
        <v>21</v>
      </c>
      <c r="B271" s="110" t="s">
        <v>108</v>
      </c>
      <c r="C271" s="103" t="s">
        <v>169</v>
      </c>
      <c r="D271" s="104">
        <v>2008</v>
      </c>
      <c r="E271" s="184">
        <v>4.5</v>
      </c>
    </row>
    <row r="272" spans="1:5" hidden="1" x14ac:dyDescent="0.3">
      <c r="A272" s="110" t="s">
        <v>21</v>
      </c>
      <c r="B272" s="110" t="s">
        <v>105</v>
      </c>
      <c r="C272" s="103" t="s">
        <v>169</v>
      </c>
      <c r="D272" s="104">
        <v>2008</v>
      </c>
      <c r="E272" s="184">
        <v>3.1666666666666665</v>
      </c>
    </row>
    <row r="273" spans="1:5" hidden="1" x14ac:dyDescent="0.3">
      <c r="A273" s="110" t="s">
        <v>21</v>
      </c>
      <c r="B273" s="110" t="s">
        <v>103</v>
      </c>
      <c r="C273" s="103" t="s">
        <v>169</v>
      </c>
      <c r="D273" s="104">
        <v>2008</v>
      </c>
      <c r="E273" s="184">
        <v>3.7142857142857144</v>
      </c>
    </row>
    <row r="274" spans="1:5" hidden="1" x14ac:dyDescent="0.3">
      <c r="A274" s="110" t="s">
        <v>21</v>
      </c>
      <c r="B274" s="110" t="s">
        <v>98</v>
      </c>
      <c r="C274" s="103" t="s">
        <v>169</v>
      </c>
      <c r="D274" s="104">
        <v>2008</v>
      </c>
      <c r="E274" s="184">
        <v>3.7</v>
      </c>
    </row>
    <row r="275" spans="1:5" hidden="1" x14ac:dyDescent="0.3">
      <c r="A275" s="110" t="s">
        <v>21</v>
      </c>
      <c r="B275" s="110" t="s">
        <v>101</v>
      </c>
      <c r="C275" s="103" t="s">
        <v>169</v>
      </c>
      <c r="D275" s="104">
        <v>2008</v>
      </c>
      <c r="E275" s="184">
        <v>3.7</v>
      </c>
    </row>
    <row r="276" spans="1:5" hidden="1" x14ac:dyDescent="0.3">
      <c r="A276" s="110" t="s">
        <v>242</v>
      </c>
      <c r="B276" s="110" t="s">
        <v>109</v>
      </c>
      <c r="C276" s="110" t="s">
        <v>240</v>
      </c>
      <c r="D276" s="104">
        <v>2008</v>
      </c>
      <c r="E276" s="184">
        <v>3.90625</v>
      </c>
    </row>
    <row r="277" spans="1:5" hidden="1" x14ac:dyDescent="0.3">
      <c r="A277" s="110" t="s">
        <v>242</v>
      </c>
      <c r="B277" s="110" t="s">
        <v>106</v>
      </c>
      <c r="C277" s="110" t="s">
        <v>240</v>
      </c>
      <c r="D277" s="104">
        <v>2008</v>
      </c>
      <c r="E277" s="184">
        <v>3.8888888888888888</v>
      </c>
    </row>
    <row r="278" spans="1:5" hidden="1" x14ac:dyDescent="0.3">
      <c r="A278" s="110" t="s">
        <v>242</v>
      </c>
      <c r="B278" s="110" t="s">
        <v>108</v>
      </c>
      <c r="C278" s="110" t="s">
        <v>240</v>
      </c>
      <c r="D278" s="104">
        <v>2008</v>
      </c>
      <c r="E278" s="184">
        <v>3.9285714285714284</v>
      </c>
    </row>
    <row r="279" spans="1:5" hidden="1" x14ac:dyDescent="0.3">
      <c r="A279" s="110" t="s">
        <v>242</v>
      </c>
      <c r="B279" s="110" t="s">
        <v>105</v>
      </c>
      <c r="C279" s="110" t="s">
        <v>240</v>
      </c>
      <c r="D279" s="104">
        <v>2008</v>
      </c>
      <c r="E279" s="184">
        <v>3.375</v>
      </c>
    </row>
    <row r="280" spans="1:5" hidden="1" x14ac:dyDescent="0.3">
      <c r="A280" s="110" t="s">
        <v>242</v>
      </c>
      <c r="B280" s="110" t="s">
        <v>103</v>
      </c>
      <c r="C280" s="110" t="s">
        <v>240</v>
      </c>
      <c r="D280" s="104">
        <v>2008</v>
      </c>
      <c r="E280" s="184">
        <v>3.6785714285714284</v>
      </c>
    </row>
    <row r="281" spans="1:5" hidden="1" x14ac:dyDescent="0.3">
      <c r="A281" s="110" t="s">
        <v>242</v>
      </c>
      <c r="B281" s="110" t="s">
        <v>98</v>
      </c>
      <c r="C281" s="110" t="s">
        <v>240</v>
      </c>
      <c r="D281" s="104">
        <v>2008</v>
      </c>
      <c r="E281" s="184">
        <v>3.6</v>
      </c>
    </row>
    <row r="282" spans="1:5" hidden="1" x14ac:dyDescent="0.3">
      <c r="A282" s="110" t="s">
        <v>242</v>
      </c>
      <c r="B282" s="110" t="s">
        <v>101</v>
      </c>
      <c r="C282" s="110" t="s">
        <v>240</v>
      </c>
      <c r="D282" s="104">
        <v>2008</v>
      </c>
      <c r="E282" s="184">
        <v>3.8000000000000003</v>
      </c>
    </row>
    <row r="283" spans="1:5" hidden="1" x14ac:dyDescent="0.3">
      <c r="A283" s="110" t="s">
        <v>242</v>
      </c>
      <c r="B283" s="110" t="s">
        <v>109</v>
      </c>
      <c r="C283" s="110" t="s">
        <v>238</v>
      </c>
      <c r="D283" s="104">
        <v>2008</v>
      </c>
      <c r="E283" s="184">
        <v>3.4375</v>
      </c>
    </row>
    <row r="284" spans="1:5" hidden="1" x14ac:dyDescent="0.3">
      <c r="A284" s="110" t="s">
        <v>242</v>
      </c>
      <c r="B284" s="110" t="s">
        <v>106</v>
      </c>
      <c r="C284" s="110" t="s">
        <v>238</v>
      </c>
      <c r="D284" s="104">
        <v>2008</v>
      </c>
      <c r="E284" s="184">
        <v>3.2222222222222223</v>
      </c>
    </row>
    <row r="285" spans="1:5" hidden="1" x14ac:dyDescent="0.3">
      <c r="A285" s="110" t="s">
        <v>242</v>
      </c>
      <c r="B285" s="110" t="s">
        <v>108</v>
      </c>
      <c r="C285" s="110" t="s">
        <v>238</v>
      </c>
      <c r="D285" s="104">
        <v>2008</v>
      </c>
      <c r="E285" s="184">
        <v>3.7142857142857144</v>
      </c>
    </row>
    <row r="286" spans="1:5" hidden="1" x14ac:dyDescent="0.3">
      <c r="A286" s="110" t="s">
        <v>242</v>
      </c>
      <c r="B286" s="110" t="s">
        <v>105</v>
      </c>
      <c r="C286" s="110" t="s">
        <v>238</v>
      </c>
      <c r="D286" s="104">
        <v>2008</v>
      </c>
      <c r="E286" s="184">
        <v>3.0416666666666665</v>
      </c>
    </row>
    <row r="287" spans="1:5" hidden="1" x14ac:dyDescent="0.3">
      <c r="A287" s="110" t="s">
        <v>242</v>
      </c>
      <c r="B287" s="110" t="s">
        <v>103</v>
      </c>
      <c r="C287" s="110" t="s">
        <v>238</v>
      </c>
      <c r="D287" s="104">
        <v>2008</v>
      </c>
      <c r="E287" s="184">
        <v>3.2678571428571428</v>
      </c>
    </row>
    <row r="288" spans="1:5" hidden="1" x14ac:dyDescent="0.3">
      <c r="A288" s="110" t="s">
        <v>242</v>
      </c>
      <c r="B288" s="110" t="s">
        <v>98</v>
      </c>
      <c r="C288" s="110" t="s">
        <v>238</v>
      </c>
      <c r="D288" s="104">
        <v>2008</v>
      </c>
      <c r="E288" s="184">
        <v>3.2</v>
      </c>
    </row>
    <row r="289" spans="1:5" hidden="1" x14ac:dyDescent="0.3">
      <c r="A289" s="110" t="s">
        <v>242</v>
      </c>
      <c r="B289" s="110" t="s">
        <v>101</v>
      </c>
      <c r="C289" s="110" t="s">
        <v>238</v>
      </c>
      <c r="D289" s="104">
        <v>2008</v>
      </c>
      <c r="E289" s="184">
        <v>3.3000000000000003</v>
      </c>
    </row>
    <row r="290" spans="1:5" hidden="1" x14ac:dyDescent="0.3">
      <c r="A290" s="110" t="s">
        <v>242</v>
      </c>
      <c r="B290" s="110" t="s">
        <v>109</v>
      </c>
      <c r="C290" s="110" t="s">
        <v>233</v>
      </c>
      <c r="D290" s="104">
        <v>2008</v>
      </c>
      <c r="E290" s="184">
        <v>3.625</v>
      </c>
    </row>
    <row r="291" spans="1:5" hidden="1" x14ac:dyDescent="0.3">
      <c r="A291" s="110" t="s">
        <v>242</v>
      </c>
      <c r="B291" s="110" t="s">
        <v>106</v>
      </c>
      <c r="C291" s="110" t="s">
        <v>233</v>
      </c>
      <c r="D291" s="104">
        <v>2008</v>
      </c>
      <c r="E291" s="184">
        <v>3.3888888888888888</v>
      </c>
    </row>
    <row r="292" spans="1:5" hidden="1" x14ac:dyDescent="0.3">
      <c r="A292" s="110" t="s">
        <v>242</v>
      </c>
      <c r="B292" s="110" t="s">
        <v>108</v>
      </c>
      <c r="C292" s="110" t="s">
        <v>233</v>
      </c>
      <c r="D292" s="104">
        <v>2008</v>
      </c>
      <c r="E292" s="184">
        <v>3.9285714285714284</v>
      </c>
    </row>
    <row r="293" spans="1:5" hidden="1" x14ac:dyDescent="0.3">
      <c r="A293" s="110" t="s">
        <v>242</v>
      </c>
      <c r="B293" s="110" t="s">
        <v>105</v>
      </c>
      <c r="C293" s="110" t="s">
        <v>233</v>
      </c>
      <c r="D293" s="104">
        <v>2008</v>
      </c>
      <c r="E293" s="184">
        <v>2.5416666666666665</v>
      </c>
    </row>
    <row r="294" spans="1:5" hidden="1" x14ac:dyDescent="0.3">
      <c r="A294" s="110" t="s">
        <v>242</v>
      </c>
      <c r="B294" s="110" t="s">
        <v>103</v>
      </c>
      <c r="C294" s="110" t="s">
        <v>233</v>
      </c>
      <c r="D294" s="104">
        <v>2008</v>
      </c>
      <c r="E294" s="184">
        <v>3.1607142857142856</v>
      </c>
    </row>
    <row r="295" spans="1:5" hidden="1" x14ac:dyDescent="0.3">
      <c r="A295" s="110" t="s">
        <v>242</v>
      </c>
      <c r="B295" s="110" t="s">
        <v>98</v>
      </c>
      <c r="C295" s="110" t="s">
        <v>233</v>
      </c>
      <c r="D295" s="104">
        <v>2008</v>
      </c>
      <c r="E295" s="184">
        <v>3.1</v>
      </c>
    </row>
    <row r="296" spans="1:5" hidden="1" x14ac:dyDescent="0.3">
      <c r="A296" s="110" t="s">
        <v>242</v>
      </c>
      <c r="B296" s="110" t="s">
        <v>101</v>
      </c>
      <c r="C296" s="110" t="s">
        <v>233</v>
      </c>
      <c r="D296" s="104">
        <v>2008</v>
      </c>
      <c r="E296" s="184">
        <v>3.3000000000000003</v>
      </c>
    </row>
    <row r="297" spans="1:5" hidden="1" x14ac:dyDescent="0.3">
      <c r="A297" s="110" t="s">
        <v>23</v>
      </c>
      <c r="B297" s="110" t="s">
        <v>109</v>
      </c>
      <c r="C297" s="110" t="s">
        <v>173</v>
      </c>
      <c r="D297" s="104">
        <v>2008</v>
      </c>
      <c r="E297" s="184">
        <v>3.90625</v>
      </c>
    </row>
    <row r="298" spans="1:5" hidden="1" x14ac:dyDescent="0.3">
      <c r="A298" s="110" t="s">
        <v>23</v>
      </c>
      <c r="B298" s="110" t="s">
        <v>106</v>
      </c>
      <c r="C298" s="110" t="s">
        <v>173</v>
      </c>
      <c r="D298" s="104">
        <v>2008</v>
      </c>
      <c r="E298" s="184">
        <v>3.7777777777777777</v>
      </c>
    </row>
    <row r="299" spans="1:5" hidden="1" x14ac:dyDescent="0.3">
      <c r="A299" s="110" t="s">
        <v>23</v>
      </c>
      <c r="B299" s="110" t="s">
        <v>108</v>
      </c>
      <c r="C299" s="110" t="s">
        <v>173</v>
      </c>
      <c r="D299" s="104">
        <v>2008</v>
      </c>
      <c r="E299" s="184">
        <v>4.0714285714285712</v>
      </c>
    </row>
    <row r="300" spans="1:5" hidden="1" x14ac:dyDescent="0.3">
      <c r="A300" s="110" t="s">
        <v>23</v>
      </c>
      <c r="B300" s="110" t="s">
        <v>105</v>
      </c>
      <c r="C300" s="110" t="s">
        <v>173</v>
      </c>
      <c r="D300" s="104">
        <v>2008</v>
      </c>
      <c r="E300" s="184">
        <v>3.0416666666666665</v>
      </c>
    </row>
    <row r="301" spans="1:5" hidden="1" x14ac:dyDescent="0.3">
      <c r="A301" s="110" t="s">
        <v>23</v>
      </c>
      <c r="B301" s="110" t="s">
        <v>103</v>
      </c>
      <c r="C301" s="110" t="s">
        <v>173</v>
      </c>
      <c r="D301" s="104">
        <v>2008</v>
      </c>
      <c r="E301" s="184">
        <v>3.5357142857142856</v>
      </c>
    </row>
    <row r="302" spans="1:5" hidden="1" x14ac:dyDescent="0.3">
      <c r="A302" s="110" t="s">
        <v>23</v>
      </c>
      <c r="B302" s="110" t="s">
        <v>98</v>
      </c>
      <c r="C302" s="110" t="s">
        <v>173</v>
      </c>
      <c r="D302" s="104">
        <v>2008</v>
      </c>
      <c r="E302" s="184">
        <v>3.5</v>
      </c>
    </row>
    <row r="303" spans="1:5" hidden="1" x14ac:dyDescent="0.3">
      <c r="A303" s="110" t="s">
        <v>23</v>
      </c>
      <c r="B303" s="110" t="s">
        <v>101</v>
      </c>
      <c r="C303" s="110" t="s">
        <v>173</v>
      </c>
      <c r="D303" s="104">
        <v>2008</v>
      </c>
      <c r="E303" s="184">
        <v>3.5</v>
      </c>
    </row>
    <row r="304" spans="1:5" hidden="1" x14ac:dyDescent="0.3">
      <c r="A304" s="110" t="s">
        <v>23</v>
      </c>
      <c r="B304" s="110" t="s">
        <v>109</v>
      </c>
      <c r="C304" s="110" t="s">
        <v>174</v>
      </c>
      <c r="D304" s="104">
        <v>2008</v>
      </c>
      <c r="E304" s="184">
        <v>4.0625</v>
      </c>
    </row>
    <row r="305" spans="1:5" hidden="1" x14ac:dyDescent="0.3">
      <c r="A305" s="110" t="s">
        <v>23</v>
      </c>
      <c r="B305" s="110" t="s">
        <v>106</v>
      </c>
      <c r="C305" s="110" t="s">
        <v>174</v>
      </c>
      <c r="D305" s="104">
        <v>2008</v>
      </c>
      <c r="E305" s="184">
        <v>3.8333333333333335</v>
      </c>
    </row>
    <row r="306" spans="1:5" hidden="1" x14ac:dyDescent="0.3">
      <c r="A306" s="110" t="s">
        <v>23</v>
      </c>
      <c r="B306" s="110" t="s">
        <v>108</v>
      </c>
      <c r="C306" s="110" t="s">
        <v>174</v>
      </c>
      <c r="D306" s="104">
        <v>2008</v>
      </c>
      <c r="E306" s="184">
        <v>4.3571428571428568</v>
      </c>
    </row>
    <row r="307" spans="1:5" hidden="1" x14ac:dyDescent="0.3">
      <c r="A307" s="110" t="s">
        <v>23</v>
      </c>
      <c r="B307" s="110" t="s">
        <v>105</v>
      </c>
      <c r="C307" s="110" t="s">
        <v>174</v>
      </c>
      <c r="D307" s="104">
        <v>2008</v>
      </c>
      <c r="E307" s="184">
        <v>3.0416666666666665</v>
      </c>
    </row>
    <row r="308" spans="1:5" hidden="1" x14ac:dyDescent="0.3">
      <c r="A308" s="110" t="s">
        <v>23</v>
      </c>
      <c r="B308" s="110" t="s">
        <v>103</v>
      </c>
      <c r="C308" s="110" t="s">
        <v>174</v>
      </c>
      <c r="D308" s="104">
        <v>2008</v>
      </c>
      <c r="E308" s="184">
        <v>3.625</v>
      </c>
    </row>
    <row r="309" spans="1:5" hidden="1" x14ac:dyDescent="0.3">
      <c r="A309" s="110" t="s">
        <v>23</v>
      </c>
      <c r="B309" s="110" t="s">
        <v>98</v>
      </c>
      <c r="C309" s="110" t="s">
        <v>174</v>
      </c>
      <c r="D309" s="104">
        <v>2008</v>
      </c>
      <c r="E309" s="184">
        <v>3.6</v>
      </c>
    </row>
    <row r="310" spans="1:5" hidden="1" x14ac:dyDescent="0.3">
      <c r="A310" s="110" t="s">
        <v>23</v>
      </c>
      <c r="B310" s="110" t="s">
        <v>101</v>
      </c>
      <c r="C310" s="110" t="s">
        <v>174</v>
      </c>
      <c r="D310" s="104">
        <v>2008</v>
      </c>
      <c r="E310" s="184">
        <v>3.7</v>
      </c>
    </row>
    <row r="311" spans="1:5" hidden="1" x14ac:dyDescent="0.3">
      <c r="A311" s="110" t="s">
        <v>23</v>
      </c>
      <c r="B311" s="110" t="s">
        <v>109</v>
      </c>
      <c r="C311" s="110" t="s">
        <v>175</v>
      </c>
      <c r="D311" s="104">
        <v>2008</v>
      </c>
      <c r="E311" s="184">
        <v>3.8125</v>
      </c>
    </row>
    <row r="312" spans="1:5" hidden="1" x14ac:dyDescent="0.3">
      <c r="A312" s="110" t="s">
        <v>23</v>
      </c>
      <c r="B312" s="110" t="s">
        <v>106</v>
      </c>
      <c r="C312" s="110" t="s">
        <v>175</v>
      </c>
      <c r="D312" s="104">
        <v>2008</v>
      </c>
      <c r="E312" s="184">
        <v>3.7222222222222223</v>
      </c>
    </row>
    <row r="313" spans="1:5" hidden="1" x14ac:dyDescent="0.3">
      <c r="A313" s="110" t="s">
        <v>23</v>
      </c>
      <c r="B313" s="110" t="s">
        <v>108</v>
      </c>
      <c r="C313" s="110" t="s">
        <v>175</v>
      </c>
      <c r="D313" s="104">
        <v>2008</v>
      </c>
      <c r="E313" s="184">
        <v>3.9285714285714284</v>
      </c>
    </row>
    <row r="314" spans="1:5" hidden="1" x14ac:dyDescent="0.3">
      <c r="A314" s="110" t="s">
        <v>23</v>
      </c>
      <c r="B314" s="110" t="s">
        <v>105</v>
      </c>
      <c r="C314" s="110" t="s">
        <v>175</v>
      </c>
      <c r="D314" s="104">
        <v>2008</v>
      </c>
      <c r="E314" s="184">
        <v>3.125</v>
      </c>
    </row>
    <row r="315" spans="1:5" hidden="1" x14ac:dyDescent="0.3">
      <c r="A315" s="110" t="s">
        <v>23</v>
      </c>
      <c r="B315" s="110" t="s">
        <v>103</v>
      </c>
      <c r="C315" s="110" t="s">
        <v>175</v>
      </c>
      <c r="D315" s="104">
        <v>2008</v>
      </c>
      <c r="E315" s="184">
        <v>3.5178571428571428</v>
      </c>
    </row>
    <row r="316" spans="1:5" hidden="1" x14ac:dyDescent="0.3">
      <c r="A316" s="110" t="s">
        <v>23</v>
      </c>
      <c r="B316" s="110" t="s">
        <v>98</v>
      </c>
      <c r="C316" s="110" t="s">
        <v>175</v>
      </c>
      <c r="D316" s="104">
        <v>2008</v>
      </c>
      <c r="E316" s="184">
        <v>3.5</v>
      </c>
    </row>
    <row r="317" spans="1:5" hidden="1" x14ac:dyDescent="0.3">
      <c r="A317" s="110" t="s">
        <v>23</v>
      </c>
      <c r="B317" s="110" t="s">
        <v>101</v>
      </c>
      <c r="C317" s="110" t="s">
        <v>175</v>
      </c>
      <c r="D317" s="104">
        <v>2008</v>
      </c>
      <c r="E317" s="184">
        <v>3.5</v>
      </c>
    </row>
    <row r="318" spans="1:5" hidden="1" x14ac:dyDescent="0.3">
      <c r="A318" s="110" t="s">
        <v>23</v>
      </c>
      <c r="B318" s="110" t="s">
        <v>109</v>
      </c>
      <c r="C318" s="110" t="s">
        <v>176</v>
      </c>
      <c r="D318" s="104">
        <v>2008</v>
      </c>
      <c r="E318" s="184">
        <v>3.65625</v>
      </c>
    </row>
    <row r="319" spans="1:5" hidden="1" x14ac:dyDescent="0.3">
      <c r="A319" s="110" t="s">
        <v>23</v>
      </c>
      <c r="B319" s="110" t="s">
        <v>106</v>
      </c>
      <c r="C319" s="110" t="s">
        <v>176</v>
      </c>
      <c r="D319" s="104">
        <v>2008</v>
      </c>
      <c r="E319" s="184">
        <v>3.5</v>
      </c>
    </row>
    <row r="320" spans="1:5" hidden="1" x14ac:dyDescent="0.3">
      <c r="A320" s="110" t="s">
        <v>23</v>
      </c>
      <c r="B320" s="110" t="s">
        <v>108</v>
      </c>
      <c r="C320" s="110" t="s">
        <v>176</v>
      </c>
      <c r="D320" s="104">
        <v>2008</v>
      </c>
      <c r="E320" s="184">
        <v>3.8571428571428572</v>
      </c>
    </row>
    <row r="321" spans="1:5" hidden="1" x14ac:dyDescent="0.3">
      <c r="A321" s="110" t="s">
        <v>23</v>
      </c>
      <c r="B321" s="110" t="s">
        <v>105</v>
      </c>
      <c r="C321" s="110" t="s">
        <v>176</v>
      </c>
      <c r="D321" s="104">
        <v>2008</v>
      </c>
      <c r="E321" s="184">
        <v>2.8333333333333335</v>
      </c>
    </row>
    <row r="322" spans="1:5" hidden="1" x14ac:dyDescent="0.3">
      <c r="A322" s="110" t="s">
        <v>23</v>
      </c>
      <c r="B322" s="110" t="s">
        <v>103</v>
      </c>
      <c r="C322" s="110" t="s">
        <v>176</v>
      </c>
      <c r="D322" s="104">
        <v>2008</v>
      </c>
      <c r="E322" s="184">
        <v>3.3035714285714284</v>
      </c>
    </row>
    <row r="323" spans="1:5" hidden="1" x14ac:dyDescent="0.3">
      <c r="A323" s="110" t="s">
        <v>23</v>
      </c>
      <c r="B323" s="110" t="s">
        <v>98</v>
      </c>
      <c r="C323" s="110" t="s">
        <v>176</v>
      </c>
      <c r="D323" s="104">
        <v>2008</v>
      </c>
      <c r="E323" s="184">
        <v>3.2</v>
      </c>
    </row>
    <row r="324" spans="1:5" hidden="1" x14ac:dyDescent="0.3">
      <c r="A324" s="110" t="s">
        <v>23</v>
      </c>
      <c r="B324" s="110" t="s">
        <v>101</v>
      </c>
      <c r="C324" s="110" t="s">
        <v>176</v>
      </c>
      <c r="D324" s="104">
        <v>2008</v>
      </c>
      <c r="E324" s="184">
        <v>3.4000000000000004</v>
      </c>
    </row>
    <row r="325" spans="1:5" hidden="1" x14ac:dyDescent="0.3">
      <c r="A325" s="110" t="s">
        <v>23</v>
      </c>
      <c r="B325" s="110" t="s">
        <v>109</v>
      </c>
      <c r="C325" s="110" t="s">
        <v>177</v>
      </c>
      <c r="D325" s="104">
        <v>2008</v>
      </c>
      <c r="E325" s="184">
        <v>3.5625</v>
      </c>
    </row>
    <row r="326" spans="1:5" hidden="1" x14ac:dyDescent="0.3">
      <c r="A326" s="110" t="s">
        <v>23</v>
      </c>
      <c r="B326" s="110" t="s">
        <v>106</v>
      </c>
      <c r="C326" s="110" t="s">
        <v>177</v>
      </c>
      <c r="D326" s="104">
        <v>2008</v>
      </c>
      <c r="E326" s="184">
        <v>3.3333333333333335</v>
      </c>
    </row>
    <row r="327" spans="1:5" hidden="1" x14ac:dyDescent="0.3">
      <c r="A327" s="110" t="s">
        <v>23</v>
      </c>
      <c r="B327" s="110" t="s">
        <v>108</v>
      </c>
      <c r="C327" s="110" t="s">
        <v>177</v>
      </c>
      <c r="D327" s="104">
        <v>2008</v>
      </c>
      <c r="E327" s="184">
        <v>3.8571428571428572</v>
      </c>
    </row>
    <row r="328" spans="1:5" hidden="1" x14ac:dyDescent="0.3">
      <c r="A328" s="110" t="s">
        <v>23</v>
      </c>
      <c r="B328" s="110" t="s">
        <v>105</v>
      </c>
      <c r="C328" s="110" t="s">
        <v>177</v>
      </c>
      <c r="D328" s="104">
        <v>2008</v>
      </c>
      <c r="E328" s="184">
        <v>2.7083333333333335</v>
      </c>
    </row>
    <row r="329" spans="1:5" hidden="1" x14ac:dyDescent="0.3">
      <c r="A329" s="110" t="s">
        <v>23</v>
      </c>
      <c r="B329" s="110" t="s">
        <v>103</v>
      </c>
      <c r="C329" s="110" t="s">
        <v>177</v>
      </c>
      <c r="D329" s="104">
        <v>2008</v>
      </c>
      <c r="E329" s="184">
        <v>3.1964285714285716</v>
      </c>
    </row>
    <row r="330" spans="1:5" hidden="1" x14ac:dyDescent="0.3">
      <c r="A330" s="110" t="s">
        <v>23</v>
      </c>
      <c r="B330" s="110" t="s">
        <v>98</v>
      </c>
      <c r="C330" s="110" t="s">
        <v>177</v>
      </c>
      <c r="D330" s="104">
        <v>2008</v>
      </c>
      <c r="E330" s="184">
        <v>3.1</v>
      </c>
    </row>
    <row r="331" spans="1:5" hidden="1" x14ac:dyDescent="0.3">
      <c r="A331" s="110" t="s">
        <v>23</v>
      </c>
      <c r="B331" s="110" t="s">
        <v>101</v>
      </c>
      <c r="C331" s="110" t="s">
        <v>177</v>
      </c>
      <c r="D331" s="104">
        <v>2008</v>
      </c>
      <c r="E331" s="184">
        <v>3.3000000000000003</v>
      </c>
    </row>
    <row r="332" spans="1:5" hidden="1" x14ac:dyDescent="0.3">
      <c r="A332" s="110" t="s">
        <v>24</v>
      </c>
      <c r="B332" s="110" t="s">
        <v>109</v>
      </c>
      <c r="C332" s="110" t="s">
        <v>178</v>
      </c>
      <c r="D332" s="104">
        <v>2008</v>
      </c>
      <c r="E332" s="184">
        <v>3.28125</v>
      </c>
    </row>
    <row r="333" spans="1:5" hidden="1" x14ac:dyDescent="0.3">
      <c r="A333" s="110" t="s">
        <v>24</v>
      </c>
      <c r="B333" s="110" t="s">
        <v>106</v>
      </c>
      <c r="C333" s="110" t="s">
        <v>178</v>
      </c>
      <c r="D333" s="104">
        <v>2008</v>
      </c>
      <c r="E333" s="184">
        <v>3.1111111111111112</v>
      </c>
    </row>
    <row r="334" spans="1:5" hidden="1" x14ac:dyDescent="0.3">
      <c r="A334" s="110" t="s">
        <v>24</v>
      </c>
      <c r="B334" s="110" t="s">
        <v>108</v>
      </c>
      <c r="C334" s="110" t="s">
        <v>178</v>
      </c>
      <c r="D334" s="104">
        <v>2008</v>
      </c>
      <c r="E334" s="184">
        <v>3.5</v>
      </c>
    </row>
    <row r="335" spans="1:5" hidden="1" x14ac:dyDescent="0.3">
      <c r="A335" s="110" t="s">
        <v>24</v>
      </c>
      <c r="B335" s="110" t="s">
        <v>105</v>
      </c>
      <c r="C335" s="110" t="s">
        <v>178</v>
      </c>
      <c r="D335" s="104">
        <v>2008</v>
      </c>
      <c r="E335" s="184">
        <v>3.2083333333333335</v>
      </c>
    </row>
    <row r="336" spans="1:5" hidden="1" x14ac:dyDescent="0.3">
      <c r="A336" s="110" t="s">
        <v>24</v>
      </c>
      <c r="B336" s="110" t="s">
        <v>103</v>
      </c>
      <c r="C336" s="110" t="s">
        <v>178</v>
      </c>
      <c r="D336" s="104">
        <v>2008</v>
      </c>
      <c r="E336" s="184">
        <v>3.25</v>
      </c>
    </row>
    <row r="337" spans="1:5" hidden="1" x14ac:dyDescent="0.3">
      <c r="A337" s="110" t="s">
        <v>24</v>
      </c>
      <c r="B337" s="110" t="s">
        <v>98</v>
      </c>
      <c r="C337" s="110" t="s">
        <v>178</v>
      </c>
      <c r="D337" s="104">
        <v>2008</v>
      </c>
      <c r="E337" s="184">
        <v>3.1</v>
      </c>
    </row>
    <row r="338" spans="1:5" hidden="1" x14ac:dyDescent="0.3">
      <c r="A338" s="110" t="s">
        <v>24</v>
      </c>
      <c r="B338" s="110" t="s">
        <v>101</v>
      </c>
      <c r="C338" s="110" t="s">
        <v>178</v>
      </c>
      <c r="D338" s="104">
        <v>2008</v>
      </c>
      <c r="E338" s="184">
        <v>3.4000000000000004</v>
      </c>
    </row>
    <row r="339" spans="1:5" hidden="1" x14ac:dyDescent="0.3">
      <c r="A339" s="110" t="s">
        <v>24</v>
      </c>
      <c r="B339" s="110" t="s">
        <v>109</v>
      </c>
      <c r="C339" s="110" t="s">
        <v>179</v>
      </c>
      <c r="D339" s="104">
        <v>2008</v>
      </c>
      <c r="E339" s="184">
        <v>3.90625</v>
      </c>
    </row>
    <row r="340" spans="1:5" hidden="1" x14ac:dyDescent="0.3">
      <c r="A340" s="110" t="s">
        <v>24</v>
      </c>
      <c r="B340" s="110" t="s">
        <v>106</v>
      </c>
      <c r="C340" s="110" t="s">
        <v>179</v>
      </c>
      <c r="D340" s="104">
        <v>2008</v>
      </c>
      <c r="E340" s="184">
        <v>3.7777777777777777</v>
      </c>
    </row>
    <row r="341" spans="1:5" hidden="1" x14ac:dyDescent="0.3">
      <c r="A341" s="110" t="s">
        <v>24</v>
      </c>
      <c r="B341" s="110" t="s">
        <v>108</v>
      </c>
      <c r="C341" s="110" t="s">
        <v>179</v>
      </c>
      <c r="D341" s="104">
        <v>2008</v>
      </c>
      <c r="E341" s="184">
        <v>4.0714285714285712</v>
      </c>
    </row>
    <row r="342" spans="1:5" hidden="1" x14ac:dyDescent="0.3">
      <c r="A342" s="110" t="s">
        <v>24</v>
      </c>
      <c r="B342" s="110" t="s">
        <v>105</v>
      </c>
      <c r="C342" s="110" t="s">
        <v>179</v>
      </c>
      <c r="D342" s="104">
        <v>2008</v>
      </c>
      <c r="E342" s="184">
        <v>3.2916666666666665</v>
      </c>
    </row>
    <row r="343" spans="1:5" hidden="1" x14ac:dyDescent="0.3">
      <c r="A343" s="110" t="s">
        <v>24</v>
      </c>
      <c r="B343" s="110" t="s">
        <v>103</v>
      </c>
      <c r="C343" s="110" t="s">
        <v>179</v>
      </c>
      <c r="D343" s="104">
        <v>2008</v>
      </c>
      <c r="E343" s="184">
        <v>3.6428571428571428</v>
      </c>
    </row>
    <row r="344" spans="1:5" hidden="1" x14ac:dyDescent="0.3">
      <c r="A344" s="110" t="s">
        <v>24</v>
      </c>
      <c r="B344" s="110" t="s">
        <v>98</v>
      </c>
      <c r="C344" s="110" t="s">
        <v>179</v>
      </c>
      <c r="D344" s="104">
        <v>2008</v>
      </c>
      <c r="E344" s="184">
        <v>3.6</v>
      </c>
    </row>
    <row r="345" spans="1:5" hidden="1" x14ac:dyDescent="0.3">
      <c r="A345" s="110" t="s">
        <v>24</v>
      </c>
      <c r="B345" s="110" t="s">
        <v>101</v>
      </c>
      <c r="C345" s="110" t="s">
        <v>179</v>
      </c>
      <c r="D345" s="104">
        <v>2008</v>
      </c>
      <c r="E345" s="184">
        <v>3.7</v>
      </c>
    </row>
    <row r="346" spans="1:5" hidden="1" x14ac:dyDescent="0.3">
      <c r="A346" s="110" t="s">
        <v>24</v>
      </c>
      <c r="B346" s="110" t="s">
        <v>109</v>
      </c>
      <c r="C346" s="110" t="s">
        <v>180</v>
      </c>
      <c r="D346" s="104">
        <v>2008</v>
      </c>
      <c r="E346" s="184">
        <v>3.71875</v>
      </c>
    </row>
    <row r="347" spans="1:5" hidden="1" x14ac:dyDescent="0.3">
      <c r="A347" s="110" t="s">
        <v>24</v>
      </c>
      <c r="B347" s="110" t="s">
        <v>106</v>
      </c>
      <c r="C347" s="110" t="s">
        <v>180</v>
      </c>
      <c r="D347" s="104">
        <v>2008</v>
      </c>
      <c r="E347" s="184">
        <v>3.6666666666666665</v>
      </c>
    </row>
    <row r="348" spans="1:5" hidden="1" x14ac:dyDescent="0.3">
      <c r="A348" s="110" t="s">
        <v>24</v>
      </c>
      <c r="B348" s="110" t="s">
        <v>108</v>
      </c>
      <c r="C348" s="110" t="s">
        <v>180</v>
      </c>
      <c r="D348" s="104">
        <v>2008</v>
      </c>
      <c r="E348" s="184">
        <v>3.7857142857142856</v>
      </c>
    </row>
    <row r="349" spans="1:5" hidden="1" x14ac:dyDescent="0.3">
      <c r="A349" s="110" t="s">
        <v>24</v>
      </c>
      <c r="B349" s="110" t="s">
        <v>105</v>
      </c>
      <c r="C349" s="110" t="s">
        <v>180</v>
      </c>
      <c r="D349" s="104">
        <v>2008</v>
      </c>
      <c r="E349" s="184">
        <v>3.1666666666666665</v>
      </c>
    </row>
    <row r="350" spans="1:5" hidden="1" x14ac:dyDescent="0.3">
      <c r="A350" s="110" t="s">
        <v>24</v>
      </c>
      <c r="B350" s="110" t="s">
        <v>103</v>
      </c>
      <c r="C350" s="110" t="s">
        <v>180</v>
      </c>
      <c r="D350" s="104">
        <v>2008</v>
      </c>
      <c r="E350" s="184">
        <v>3.4821428571428572</v>
      </c>
    </row>
    <row r="351" spans="1:5" hidden="1" x14ac:dyDescent="0.3">
      <c r="A351" s="110" t="s">
        <v>24</v>
      </c>
      <c r="B351" s="110" t="s">
        <v>98</v>
      </c>
      <c r="C351" s="110" t="s">
        <v>180</v>
      </c>
      <c r="D351" s="104">
        <v>2008</v>
      </c>
      <c r="E351" s="184">
        <v>3.5</v>
      </c>
    </row>
    <row r="352" spans="1:5" hidden="1" x14ac:dyDescent="0.3">
      <c r="A352" s="110" t="s">
        <v>24</v>
      </c>
      <c r="B352" s="110" t="s">
        <v>101</v>
      </c>
      <c r="C352" s="110" t="s">
        <v>180</v>
      </c>
      <c r="D352" s="104">
        <v>2008</v>
      </c>
      <c r="E352" s="184">
        <v>3.5</v>
      </c>
    </row>
    <row r="353" spans="1:5" hidden="1" x14ac:dyDescent="0.3">
      <c r="A353" s="110" t="s">
        <v>24</v>
      </c>
      <c r="B353" s="110" t="s">
        <v>109</v>
      </c>
      <c r="C353" s="110" t="s">
        <v>181</v>
      </c>
      <c r="D353" s="104">
        <v>2008</v>
      </c>
      <c r="E353" s="184">
        <v>3.34375</v>
      </c>
    </row>
    <row r="354" spans="1:5" hidden="1" x14ac:dyDescent="0.3">
      <c r="A354" s="110" t="s">
        <v>24</v>
      </c>
      <c r="B354" s="110" t="s">
        <v>106</v>
      </c>
      <c r="C354" s="110" t="s">
        <v>181</v>
      </c>
      <c r="D354" s="104">
        <v>2008</v>
      </c>
      <c r="E354" s="184">
        <v>3.2777777777777777</v>
      </c>
    </row>
    <row r="355" spans="1:5" hidden="1" x14ac:dyDescent="0.3">
      <c r="A355" s="110" t="s">
        <v>24</v>
      </c>
      <c r="B355" s="110" t="s">
        <v>108</v>
      </c>
      <c r="C355" s="110" t="s">
        <v>181</v>
      </c>
      <c r="D355" s="104">
        <v>2008</v>
      </c>
      <c r="E355" s="184">
        <v>3.4285714285714284</v>
      </c>
    </row>
    <row r="356" spans="1:5" hidden="1" x14ac:dyDescent="0.3">
      <c r="A356" s="110" t="s">
        <v>24</v>
      </c>
      <c r="B356" s="110" t="s">
        <v>105</v>
      </c>
      <c r="C356" s="110" t="s">
        <v>181</v>
      </c>
      <c r="D356" s="104">
        <v>2008</v>
      </c>
      <c r="E356" s="184">
        <v>2.9166666666666665</v>
      </c>
    </row>
    <row r="357" spans="1:5" hidden="1" x14ac:dyDescent="0.3">
      <c r="A357" s="110" t="s">
        <v>24</v>
      </c>
      <c r="B357" s="110" t="s">
        <v>103</v>
      </c>
      <c r="C357" s="110" t="s">
        <v>181</v>
      </c>
      <c r="D357" s="104">
        <v>2008</v>
      </c>
      <c r="E357" s="184">
        <v>3.1607142857142856</v>
      </c>
    </row>
    <row r="358" spans="1:5" hidden="1" x14ac:dyDescent="0.3">
      <c r="A358" s="110" t="s">
        <v>24</v>
      </c>
      <c r="B358" s="110" t="s">
        <v>98</v>
      </c>
      <c r="C358" s="110" t="s">
        <v>181</v>
      </c>
      <c r="D358" s="104">
        <v>2008</v>
      </c>
      <c r="E358" s="184">
        <v>3.2</v>
      </c>
    </row>
    <row r="359" spans="1:5" hidden="1" x14ac:dyDescent="0.3">
      <c r="A359" s="110" t="s">
        <v>24</v>
      </c>
      <c r="B359" s="110" t="s">
        <v>101</v>
      </c>
      <c r="C359" s="110" t="s">
        <v>181</v>
      </c>
      <c r="D359" s="104">
        <v>2008</v>
      </c>
      <c r="E359" s="184">
        <v>3.1</v>
      </c>
    </row>
    <row r="360" spans="1:5" hidden="1" x14ac:dyDescent="0.3">
      <c r="A360" s="110" t="s">
        <v>24</v>
      </c>
      <c r="B360" s="110" t="s">
        <v>109</v>
      </c>
      <c r="C360" s="110" t="s">
        <v>241</v>
      </c>
      <c r="D360" s="104">
        <v>2008</v>
      </c>
      <c r="E360" s="184">
        <v>3.15625</v>
      </c>
    </row>
    <row r="361" spans="1:5" hidden="1" x14ac:dyDescent="0.3">
      <c r="A361" s="110" t="s">
        <v>24</v>
      </c>
      <c r="B361" s="110" t="s">
        <v>106</v>
      </c>
      <c r="C361" s="110" t="s">
        <v>241</v>
      </c>
      <c r="D361" s="104">
        <v>2008</v>
      </c>
      <c r="E361" s="184">
        <v>3.0555555555555554</v>
      </c>
    </row>
    <row r="362" spans="1:5" hidden="1" x14ac:dyDescent="0.3">
      <c r="A362" s="110" t="s">
        <v>24</v>
      </c>
      <c r="B362" s="110" t="s">
        <v>108</v>
      </c>
      <c r="C362" s="110" t="s">
        <v>241</v>
      </c>
      <c r="D362" s="104">
        <v>2008</v>
      </c>
      <c r="E362" s="184">
        <v>3.2857142857142856</v>
      </c>
    </row>
    <row r="363" spans="1:5" hidden="1" x14ac:dyDescent="0.3">
      <c r="A363" s="110" t="s">
        <v>24</v>
      </c>
      <c r="B363" s="110" t="s">
        <v>105</v>
      </c>
      <c r="C363" s="110" t="s">
        <v>241</v>
      </c>
      <c r="D363" s="104">
        <v>2008</v>
      </c>
      <c r="E363" s="184">
        <v>3.0416666666666665</v>
      </c>
    </row>
    <row r="364" spans="1:5" hidden="1" x14ac:dyDescent="0.3">
      <c r="A364" s="110" t="s">
        <v>24</v>
      </c>
      <c r="B364" s="110" t="s">
        <v>103</v>
      </c>
      <c r="C364" s="110" t="s">
        <v>241</v>
      </c>
      <c r="D364" s="104">
        <v>2008</v>
      </c>
      <c r="E364" s="184">
        <v>3.1071428571428572</v>
      </c>
    </row>
    <row r="365" spans="1:5" hidden="1" x14ac:dyDescent="0.3">
      <c r="A365" s="110" t="s">
        <v>24</v>
      </c>
      <c r="B365" s="110" t="s">
        <v>98</v>
      </c>
      <c r="C365" s="110" t="s">
        <v>241</v>
      </c>
      <c r="D365" s="104">
        <v>2008</v>
      </c>
      <c r="E365" s="184">
        <v>3.1</v>
      </c>
    </row>
    <row r="366" spans="1:5" hidden="1" x14ac:dyDescent="0.3">
      <c r="A366" s="110" t="s">
        <v>24</v>
      </c>
      <c r="B366" s="110" t="s">
        <v>101</v>
      </c>
      <c r="C366" s="110" t="s">
        <v>241</v>
      </c>
      <c r="D366" s="104">
        <v>2008</v>
      </c>
      <c r="E366" s="184">
        <v>3.2</v>
      </c>
    </row>
    <row r="367" spans="1:5" hidden="1" x14ac:dyDescent="0.3">
      <c r="A367" s="110" t="s">
        <v>243</v>
      </c>
      <c r="B367" s="110" t="s">
        <v>109</v>
      </c>
      <c r="C367" s="110" t="s">
        <v>155</v>
      </c>
      <c r="D367" s="104">
        <v>2008</v>
      </c>
      <c r="E367" s="184">
        <v>3.5</v>
      </c>
    </row>
    <row r="368" spans="1:5" hidden="1" x14ac:dyDescent="0.3">
      <c r="A368" s="110" t="s">
        <v>243</v>
      </c>
      <c r="B368" s="110" t="s">
        <v>106</v>
      </c>
      <c r="C368" s="110" t="s">
        <v>155</v>
      </c>
      <c r="D368" s="104">
        <v>2008</v>
      </c>
      <c r="E368" s="184">
        <v>3.5555555555555554</v>
      </c>
    </row>
    <row r="369" spans="1:5" hidden="1" x14ac:dyDescent="0.3">
      <c r="A369" s="110" t="s">
        <v>243</v>
      </c>
      <c r="B369" s="110" t="s">
        <v>108</v>
      </c>
      <c r="C369" s="110" t="s">
        <v>155</v>
      </c>
      <c r="D369" s="104">
        <v>2008</v>
      </c>
      <c r="E369" s="184">
        <v>3.4285714285714284</v>
      </c>
    </row>
    <row r="370" spans="1:5" hidden="1" x14ac:dyDescent="0.3">
      <c r="A370" s="110" t="s">
        <v>243</v>
      </c>
      <c r="B370" s="110" t="s">
        <v>105</v>
      </c>
      <c r="C370" s="110" t="s">
        <v>155</v>
      </c>
      <c r="D370" s="104">
        <v>2008</v>
      </c>
      <c r="E370" s="184">
        <v>3.4583333333333335</v>
      </c>
    </row>
    <row r="371" spans="1:5" hidden="1" x14ac:dyDescent="0.3">
      <c r="A371" s="110" t="s">
        <v>243</v>
      </c>
      <c r="B371" s="110" t="s">
        <v>103</v>
      </c>
      <c r="C371" s="110" t="s">
        <v>155</v>
      </c>
      <c r="D371" s="104">
        <v>2008</v>
      </c>
      <c r="E371" s="184">
        <v>3.4821428571428572</v>
      </c>
    </row>
    <row r="372" spans="1:5" hidden="1" x14ac:dyDescent="0.3">
      <c r="A372" s="110" t="s">
        <v>243</v>
      </c>
      <c r="B372" s="110" t="s">
        <v>98</v>
      </c>
      <c r="C372" s="110" t="s">
        <v>155</v>
      </c>
      <c r="D372" s="104">
        <v>2008</v>
      </c>
      <c r="E372" s="184">
        <v>3.5</v>
      </c>
    </row>
    <row r="373" spans="1:5" hidden="1" x14ac:dyDescent="0.3">
      <c r="A373" s="110" t="s">
        <v>243</v>
      </c>
      <c r="B373" s="110" t="s">
        <v>101</v>
      </c>
      <c r="C373" s="110" t="s">
        <v>155</v>
      </c>
      <c r="D373" s="104">
        <v>2008</v>
      </c>
      <c r="E373" s="184">
        <v>3.4615384615384617</v>
      </c>
    </row>
    <row r="374" spans="1:5" hidden="1" x14ac:dyDescent="0.3">
      <c r="A374" s="110" t="s">
        <v>243</v>
      </c>
      <c r="B374" s="110" t="s">
        <v>109</v>
      </c>
      <c r="C374" s="110" t="s">
        <v>239</v>
      </c>
      <c r="D374" s="104">
        <v>2008</v>
      </c>
      <c r="E374" s="184">
        <v>3.75</v>
      </c>
    </row>
    <row r="375" spans="1:5" hidden="1" x14ac:dyDescent="0.3">
      <c r="A375" s="110" t="s">
        <v>243</v>
      </c>
      <c r="B375" s="110" t="s">
        <v>106</v>
      </c>
      <c r="C375" s="110" t="s">
        <v>239</v>
      </c>
      <c r="D375" s="104">
        <v>2008</v>
      </c>
      <c r="E375" s="184">
        <v>3.5972222222222223</v>
      </c>
    </row>
    <row r="376" spans="1:5" hidden="1" x14ac:dyDescent="0.3">
      <c r="A376" s="110" t="s">
        <v>243</v>
      </c>
      <c r="B376" s="110" t="s">
        <v>108</v>
      </c>
      <c r="C376" s="110" t="s">
        <v>239</v>
      </c>
      <c r="D376" s="104">
        <v>2008</v>
      </c>
      <c r="E376" s="184">
        <v>3.9464285714285716</v>
      </c>
    </row>
    <row r="377" spans="1:5" hidden="1" x14ac:dyDescent="0.3">
      <c r="A377" s="110" t="s">
        <v>243</v>
      </c>
      <c r="B377" s="110" t="s">
        <v>105</v>
      </c>
      <c r="C377" s="110" t="s">
        <v>239</v>
      </c>
      <c r="D377" s="104">
        <v>2008</v>
      </c>
      <c r="E377" s="184">
        <v>3.0375000000000001</v>
      </c>
    </row>
    <row r="378" spans="1:5" hidden="1" x14ac:dyDescent="0.3">
      <c r="A378" s="110" t="s">
        <v>243</v>
      </c>
      <c r="B378" s="110" t="s">
        <v>103</v>
      </c>
      <c r="C378" s="110" t="s">
        <v>239</v>
      </c>
      <c r="D378" s="104">
        <v>2008</v>
      </c>
      <c r="E378" s="184">
        <v>3.4446428571428571</v>
      </c>
    </row>
    <row r="379" spans="1:5" hidden="1" x14ac:dyDescent="0.3">
      <c r="A379" s="110" t="s">
        <v>243</v>
      </c>
      <c r="B379" s="110" t="s">
        <v>98</v>
      </c>
      <c r="C379" s="110" t="s">
        <v>239</v>
      </c>
      <c r="D379" s="104">
        <v>2008</v>
      </c>
      <c r="E379" s="184">
        <v>3.4200000000000004</v>
      </c>
    </row>
    <row r="380" spans="1:5" hidden="1" x14ac:dyDescent="0.3">
      <c r="A380" s="110" t="s">
        <v>243</v>
      </c>
      <c r="B380" s="110" t="s">
        <v>101</v>
      </c>
      <c r="C380" s="110" t="s">
        <v>239</v>
      </c>
      <c r="D380" s="104">
        <v>2008</v>
      </c>
      <c r="E380" s="184">
        <v>3.4730769230769223</v>
      </c>
    </row>
    <row r="381" spans="1:5" hidden="1" x14ac:dyDescent="0.3">
      <c r="A381" s="110" t="s">
        <v>21</v>
      </c>
      <c r="B381" s="110" t="s">
        <v>109</v>
      </c>
      <c r="C381" s="103" t="s">
        <v>167</v>
      </c>
      <c r="D381" s="104">
        <v>2009</v>
      </c>
      <c r="E381" s="184">
        <v>4.125</v>
      </c>
    </row>
    <row r="382" spans="1:5" hidden="1" x14ac:dyDescent="0.3">
      <c r="A382" s="110" t="s">
        <v>21</v>
      </c>
      <c r="B382" s="110" t="s">
        <v>106</v>
      </c>
      <c r="C382" s="103" t="s">
        <v>167</v>
      </c>
      <c r="D382" s="104">
        <v>2009</v>
      </c>
      <c r="E382" s="184">
        <v>4</v>
      </c>
    </row>
    <row r="383" spans="1:5" hidden="1" x14ac:dyDescent="0.3">
      <c r="A383" s="110" t="s">
        <v>21</v>
      </c>
      <c r="B383" s="110" t="s">
        <v>108</v>
      </c>
      <c r="C383" s="103" t="s">
        <v>167</v>
      </c>
      <c r="D383" s="104">
        <v>2009</v>
      </c>
      <c r="E383" s="184">
        <v>4.2857142857142856</v>
      </c>
    </row>
    <row r="384" spans="1:5" hidden="1" x14ac:dyDescent="0.3">
      <c r="A384" s="110" t="s">
        <v>21</v>
      </c>
      <c r="B384" s="110" t="s">
        <v>105</v>
      </c>
      <c r="C384" s="103" t="s">
        <v>167</v>
      </c>
      <c r="D384" s="104">
        <v>2009</v>
      </c>
      <c r="E384" s="184">
        <v>3.0833333333333335</v>
      </c>
    </row>
    <row r="385" spans="1:5" hidden="1" x14ac:dyDescent="0.3">
      <c r="A385" s="110" t="s">
        <v>21</v>
      </c>
      <c r="B385" s="110" t="s">
        <v>103</v>
      </c>
      <c r="C385" s="103" t="s">
        <v>167</v>
      </c>
      <c r="D385" s="104">
        <v>2009</v>
      </c>
      <c r="E385" s="184">
        <v>3.6785714285714284</v>
      </c>
    </row>
    <row r="386" spans="1:5" hidden="1" x14ac:dyDescent="0.3">
      <c r="A386" s="110" t="s">
        <v>21</v>
      </c>
      <c r="B386" s="110" t="s">
        <v>98</v>
      </c>
      <c r="C386" s="103" t="s">
        <v>167</v>
      </c>
      <c r="D386" s="104">
        <v>2009</v>
      </c>
      <c r="E386" s="184">
        <v>3.7</v>
      </c>
    </row>
    <row r="387" spans="1:5" hidden="1" x14ac:dyDescent="0.3">
      <c r="A387" s="110" t="s">
        <v>21</v>
      </c>
      <c r="B387" s="110" t="s">
        <v>101</v>
      </c>
      <c r="C387" s="103" t="s">
        <v>167</v>
      </c>
      <c r="D387" s="104">
        <v>2009</v>
      </c>
      <c r="E387" s="184">
        <v>3.6538461538461537</v>
      </c>
    </row>
    <row r="388" spans="1:5" hidden="1" x14ac:dyDescent="0.3">
      <c r="A388" s="110" t="s">
        <v>21</v>
      </c>
      <c r="B388" s="110" t="s">
        <v>109</v>
      </c>
      <c r="C388" s="110" t="s">
        <v>168</v>
      </c>
      <c r="D388" s="104">
        <v>2009</v>
      </c>
      <c r="E388" s="184">
        <v>3.90625</v>
      </c>
    </row>
    <row r="389" spans="1:5" hidden="1" x14ac:dyDescent="0.3">
      <c r="A389" s="110" t="s">
        <v>21</v>
      </c>
      <c r="B389" s="110" t="s">
        <v>106</v>
      </c>
      <c r="C389" s="110" t="s">
        <v>168</v>
      </c>
      <c r="D389" s="104">
        <v>2009</v>
      </c>
      <c r="E389" s="184">
        <v>3.7777777777777777</v>
      </c>
    </row>
    <row r="390" spans="1:5" hidden="1" x14ac:dyDescent="0.3">
      <c r="A390" s="110" t="s">
        <v>21</v>
      </c>
      <c r="B390" s="110" t="s">
        <v>108</v>
      </c>
      <c r="C390" s="110" t="s">
        <v>168</v>
      </c>
      <c r="D390" s="104">
        <v>2009</v>
      </c>
      <c r="E390" s="184">
        <v>4.0714285714285712</v>
      </c>
    </row>
    <row r="391" spans="1:5" hidden="1" x14ac:dyDescent="0.3">
      <c r="A391" s="110" t="s">
        <v>21</v>
      </c>
      <c r="B391" s="110" t="s">
        <v>105</v>
      </c>
      <c r="C391" s="110" t="s">
        <v>168</v>
      </c>
      <c r="D391" s="104">
        <v>2009</v>
      </c>
      <c r="E391" s="184">
        <v>2.75</v>
      </c>
    </row>
    <row r="392" spans="1:5" hidden="1" x14ac:dyDescent="0.3">
      <c r="A392" s="110" t="s">
        <v>21</v>
      </c>
      <c r="B392" s="110" t="s">
        <v>103</v>
      </c>
      <c r="C392" s="110" t="s">
        <v>168</v>
      </c>
      <c r="D392" s="104">
        <v>2009</v>
      </c>
      <c r="E392" s="184">
        <v>3.4107142857142856</v>
      </c>
    </row>
    <row r="393" spans="1:5" hidden="1" x14ac:dyDescent="0.3">
      <c r="A393" s="110" t="s">
        <v>21</v>
      </c>
      <c r="B393" s="110" t="s">
        <v>98</v>
      </c>
      <c r="C393" s="110" t="s">
        <v>168</v>
      </c>
      <c r="D393" s="104">
        <v>2009</v>
      </c>
      <c r="E393" s="184">
        <v>3.4000000000000004</v>
      </c>
    </row>
    <row r="394" spans="1:5" hidden="1" x14ac:dyDescent="0.3">
      <c r="A394" s="110" t="s">
        <v>21</v>
      </c>
      <c r="B394" s="110" t="s">
        <v>101</v>
      </c>
      <c r="C394" s="110" t="s">
        <v>168</v>
      </c>
      <c r="D394" s="104">
        <v>2009</v>
      </c>
      <c r="E394" s="184">
        <v>3.4000000000000004</v>
      </c>
    </row>
    <row r="395" spans="1:5" hidden="1" x14ac:dyDescent="0.3">
      <c r="A395" s="110" t="s">
        <v>21</v>
      </c>
      <c r="B395" s="110" t="s">
        <v>109</v>
      </c>
      <c r="C395" s="103" t="s">
        <v>169</v>
      </c>
      <c r="D395" s="104">
        <v>2009</v>
      </c>
      <c r="E395" s="184">
        <v>4.125</v>
      </c>
    </row>
    <row r="396" spans="1:5" hidden="1" x14ac:dyDescent="0.3">
      <c r="A396" s="110" t="s">
        <v>21</v>
      </c>
      <c r="B396" s="110" t="s">
        <v>106</v>
      </c>
      <c r="C396" s="103" t="s">
        <v>169</v>
      </c>
      <c r="D396" s="104">
        <v>2009</v>
      </c>
      <c r="E396" s="184">
        <v>3.8888888888888888</v>
      </c>
    </row>
    <row r="397" spans="1:5" hidden="1" x14ac:dyDescent="0.3">
      <c r="A397" s="110" t="s">
        <v>21</v>
      </c>
      <c r="B397" s="110" t="s">
        <v>108</v>
      </c>
      <c r="C397" s="103" t="s">
        <v>169</v>
      </c>
      <c r="D397" s="104">
        <v>2009</v>
      </c>
      <c r="E397" s="184">
        <v>4.4285714285714288</v>
      </c>
    </row>
    <row r="398" spans="1:5" hidden="1" x14ac:dyDescent="0.3">
      <c r="A398" s="110" t="s">
        <v>21</v>
      </c>
      <c r="B398" s="110" t="s">
        <v>105</v>
      </c>
      <c r="C398" s="103" t="s">
        <v>169</v>
      </c>
      <c r="D398" s="104">
        <v>2009</v>
      </c>
      <c r="E398" s="184">
        <v>3.2083333333333335</v>
      </c>
    </row>
    <row r="399" spans="1:5" hidden="1" x14ac:dyDescent="0.3">
      <c r="A399" s="110" t="s">
        <v>21</v>
      </c>
      <c r="B399" s="110" t="s">
        <v>103</v>
      </c>
      <c r="C399" s="103" t="s">
        <v>169</v>
      </c>
      <c r="D399" s="104">
        <v>2009</v>
      </c>
      <c r="E399" s="184">
        <v>3.7321428571428572</v>
      </c>
    </row>
    <row r="400" spans="1:5" hidden="1" x14ac:dyDescent="0.3">
      <c r="A400" s="110" t="s">
        <v>21</v>
      </c>
      <c r="B400" s="110" t="s">
        <v>98</v>
      </c>
      <c r="C400" s="103" t="s">
        <v>169</v>
      </c>
      <c r="D400" s="104">
        <v>2009</v>
      </c>
      <c r="E400" s="184">
        <v>3.8000000000000003</v>
      </c>
    </row>
    <row r="401" spans="1:5" hidden="1" x14ac:dyDescent="0.3">
      <c r="A401" s="110" t="s">
        <v>21</v>
      </c>
      <c r="B401" s="110" t="s">
        <v>101</v>
      </c>
      <c r="C401" s="103" t="s">
        <v>169</v>
      </c>
      <c r="D401" s="104">
        <v>2009</v>
      </c>
      <c r="E401" s="184">
        <v>3.7</v>
      </c>
    </row>
    <row r="402" spans="1:5" hidden="1" x14ac:dyDescent="0.3">
      <c r="A402" s="110" t="s">
        <v>242</v>
      </c>
      <c r="B402" s="110" t="s">
        <v>109</v>
      </c>
      <c r="C402" s="110" t="s">
        <v>240</v>
      </c>
      <c r="D402" s="104">
        <v>2009</v>
      </c>
      <c r="E402" s="184">
        <v>3.9375</v>
      </c>
    </row>
    <row r="403" spans="1:5" hidden="1" x14ac:dyDescent="0.3">
      <c r="A403" s="110" t="s">
        <v>242</v>
      </c>
      <c r="B403" s="110" t="s">
        <v>106</v>
      </c>
      <c r="C403" s="110" t="s">
        <v>240</v>
      </c>
      <c r="D403" s="104">
        <v>2009</v>
      </c>
      <c r="E403" s="184">
        <v>3.9444444444444446</v>
      </c>
    </row>
    <row r="404" spans="1:5" hidden="1" x14ac:dyDescent="0.3">
      <c r="A404" s="110" t="s">
        <v>242</v>
      </c>
      <c r="B404" s="110" t="s">
        <v>108</v>
      </c>
      <c r="C404" s="110" t="s">
        <v>240</v>
      </c>
      <c r="D404" s="104">
        <v>2009</v>
      </c>
      <c r="E404" s="184">
        <v>3.9285714285714284</v>
      </c>
    </row>
    <row r="405" spans="1:5" hidden="1" x14ac:dyDescent="0.3">
      <c r="A405" s="110" t="s">
        <v>242</v>
      </c>
      <c r="B405" s="110" t="s">
        <v>105</v>
      </c>
      <c r="C405" s="110" t="s">
        <v>240</v>
      </c>
      <c r="D405" s="104">
        <v>2009</v>
      </c>
      <c r="E405" s="184">
        <v>3.75</v>
      </c>
    </row>
    <row r="406" spans="1:5" hidden="1" x14ac:dyDescent="0.3">
      <c r="A406" s="110" t="s">
        <v>242</v>
      </c>
      <c r="B406" s="110" t="s">
        <v>103</v>
      </c>
      <c r="C406" s="110" t="s">
        <v>240</v>
      </c>
      <c r="D406" s="104">
        <v>2009</v>
      </c>
      <c r="E406" s="184">
        <v>3.8571428571428572</v>
      </c>
    </row>
    <row r="407" spans="1:5" hidden="1" x14ac:dyDescent="0.3">
      <c r="A407" s="110" t="s">
        <v>242</v>
      </c>
      <c r="B407" s="110" t="s">
        <v>98</v>
      </c>
      <c r="C407" s="110" t="s">
        <v>240</v>
      </c>
      <c r="D407" s="104">
        <v>2009</v>
      </c>
      <c r="E407" s="184">
        <v>3.8000000000000003</v>
      </c>
    </row>
    <row r="408" spans="1:5" hidden="1" x14ac:dyDescent="0.3">
      <c r="A408" s="110" t="s">
        <v>242</v>
      </c>
      <c r="B408" s="110" t="s">
        <v>101</v>
      </c>
      <c r="C408" s="110" t="s">
        <v>240</v>
      </c>
      <c r="D408" s="104">
        <v>2009</v>
      </c>
      <c r="E408" s="184">
        <v>3.9000000000000004</v>
      </c>
    </row>
    <row r="409" spans="1:5" hidden="1" x14ac:dyDescent="0.3">
      <c r="A409" s="110" t="s">
        <v>242</v>
      </c>
      <c r="B409" s="110" t="s">
        <v>109</v>
      </c>
      <c r="C409" s="110" t="s">
        <v>238</v>
      </c>
      <c r="D409" s="104">
        <v>2009</v>
      </c>
      <c r="E409" s="184">
        <v>3.53125</v>
      </c>
    </row>
    <row r="410" spans="1:5" hidden="1" x14ac:dyDescent="0.3">
      <c r="A410" s="110" t="s">
        <v>242</v>
      </c>
      <c r="B410" s="110" t="s">
        <v>106</v>
      </c>
      <c r="C410" s="110" t="s">
        <v>238</v>
      </c>
      <c r="D410" s="104">
        <v>2009</v>
      </c>
      <c r="E410" s="184">
        <v>3.3888888888888888</v>
      </c>
    </row>
    <row r="411" spans="1:5" hidden="1" x14ac:dyDescent="0.3">
      <c r="A411" s="110" t="s">
        <v>242</v>
      </c>
      <c r="B411" s="110" t="s">
        <v>108</v>
      </c>
      <c r="C411" s="110" t="s">
        <v>238</v>
      </c>
      <c r="D411" s="104">
        <v>2009</v>
      </c>
      <c r="E411" s="184">
        <v>3.7142857142857144</v>
      </c>
    </row>
    <row r="412" spans="1:5" hidden="1" x14ac:dyDescent="0.3">
      <c r="A412" s="110" t="s">
        <v>242</v>
      </c>
      <c r="B412" s="110" t="s">
        <v>105</v>
      </c>
      <c r="C412" s="110" t="s">
        <v>238</v>
      </c>
      <c r="D412" s="104">
        <v>2009</v>
      </c>
      <c r="E412" s="184">
        <v>3.0416666666666665</v>
      </c>
    </row>
    <row r="413" spans="1:5" hidden="1" x14ac:dyDescent="0.3">
      <c r="A413" s="110" t="s">
        <v>242</v>
      </c>
      <c r="B413" s="110" t="s">
        <v>103</v>
      </c>
      <c r="C413" s="110" t="s">
        <v>238</v>
      </c>
      <c r="D413" s="104">
        <v>2009</v>
      </c>
      <c r="E413" s="184">
        <v>3.3214285714285716</v>
      </c>
    </row>
    <row r="414" spans="1:5" hidden="1" x14ac:dyDescent="0.3">
      <c r="A414" s="110" t="s">
        <v>242</v>
      </c>
      <c r="B414" s="110" t="s">
        <v>98</v>
      </c>
      <c r="C414" s="110" t="s">
        <v>238</v>
      </c>
      <c r="D414" s="104">
        <v>2009</v>
      </c>
      <c r="E414" s="184">
        <v>3.3000000000000003</v>
      </c>
    </row>
    <row r="415" spans="1:5" hidden="1" x14ac:dyDescent="0.3">
      <c r="A415" s="110" t="s">
        <v>242</v>
      </c>
      <c r="B415" s="110" t="s">
        <v>101</v>
      </c>
      <c r="C415" s="110" t="s">
        <v>238</v>
      </c>
      <c r="D415" s="104">
        <v>2009</v>
      </c>
      <c r="E415" s="184">
        <v>3.3000000000000003</v>
      </c>
    </row>
    <row r="416" spans="1:5" hidden="1" x14ac:dyDescent="0.3">
      <c r="A416" s="110" t="s">
        <v>242</v>
      </c>
      <c r="B416" s="110" t="s">
        <v>109</v>
      </c>
      <c r="C416" s="110" t="s">
        <v>233</v>
      </c>
      <c r="D416" s="104">
        <v>2009</v>
      </c>
      <c r="E416" s="184">
        <v>3.65625</v>
      </c>
    </row>
    <row r="417" spans="1:5" hidden="1" x14ac:dyDescent="0.3">
      <c r="A417" s="110" t="s">
        <v>242</v>
      </c>
      <c r="B417" s="110" t="s">
        <v>106</v>
      </c>
      <c r="C417" s="110" t="s">
        <v>233</v>
      </c>
      <c r="D417" s="104">
        <v>2009</v>
      </c>
      <c r="E417" s="184">
        <v>3.5</v>
      </c>
    </row>
    <row r="418" spans="1:5" hidden="1" x14ac:dyDescent="0.3">
      <c r="A418" s="110" t="s">
        <v>242</v>
      </c>
      <c r="B418" s="110" t="s">
        <v>108</v>
      </c>
      <c r="C418" s="110" t="s">
        <v>233</v>
      </c>
      <c r="D418" s="104">
        <v>2009</v>
      </c>
      <c r="E418" s="184">
        <v>3.8571428571428572</v>
      </c>
    </row>
    <row r="419" spans="1:5" hidden="1" x14ac:dyDescent="0.3">
      <c r="A419" s="110" t="s">
        <v>242</v>
      </c>
      <c r="B419" s="110" t="s">
        <v>105</v>
      </c>
      <c r="C419" s="110" t="s">
        <v>233</v>
      </c>
      <c r="D419" s="104">
        <v>2009</v>
      </c>
      <c r="E419" s="184">
        <v>2.625</v>
      </c>
    </row>
    <row r="420" spans="1:5" hidden="1" x14ac:dyDescent="0.3">
      <c r="A420" s="110" t="s">
        <v>242</v>
      </c>
      <c r="B420" s="110" t="s">
        <v>103</v>
      </c>
      <c r="C420" s="110" t="s">
        <v>233</v>
      </c>
      <c r="D420" s="104">
        <v>2009</v>
      </c>
      <c r="E420" s="184">
        <v>3.2142857142857144</v>
      </c>
    </row>
    <row r="421" spans="1:5" hidden="1" x14ac:dyDescent="0.3">
      <c r="A421" s="110" t="s">
        <v>242</v>
      </c>
      <c r="B421" s="110" t="s">
        <v>98</v>
      </c>
      <c r="C421" s="110" t="s">
        <v>233</v>
      </c>
      <c r="D421" s="104">
        <v>2009</v>
      </c>
      <c r="E421" s="184">
        <v>3.1</v>
      </c>
    </row>
    <row r="422" spans="1:5" hidden="1" x14ac:dyDescent="0.3">
      <c r="A422" s="110" t="s">
        <v>242</v>
      </c>
      <c r="B422" s="110" t="s">
        <v>101</v>
      </c>
      <c r="C422" s="110" t="s">
        <v>233</v>
      </c>
      <c r="D422" s="104">
        <v>2009</v>
      </c>
      <c r="E422" s="184">
        <v>3.3000000000000003</v>
      </c>
    </row>
    <row r="423" spans="1:5" hidden="1" x14ac:dyDescent="0.3">
      <c r="A423" s="110" t="s">
        <v>23</v>
      </c>
      <c r="B423" s="110" t="s">
        <v>109</v>
      </c>
      <c r="C423" s="110" t="s">
        <v>173</v>
      </c>
      <c r="D423" s="104">
        <v>2009</v>
      </c>
      <c r="E423" s="184">
        <v>3.875</v>
      </c>
    </row>
    <row r="424" spans="1:5" hidden="1" x14ac:dyDescent="0.3">
      <c r="A424" s="110" t="s">
        <v>23</v>
      </c>
      <c r="B424" s="110" t="s">
        <v>106</v>
      </c>
      <c r="C424" s="110" t="s">
        <v>173</v>
      </c>
      <c r="D424" s="104">
        <v>2009</v>
      </c>
      <c r="E424" s="184">
        <v>3.7222222222222223</v>
      </c>
    </row>
    <row r="425" spans="1:5" hidden="1" x14ac:dyDescent="0.3">
      <c r="A425" s="110" t="s">
        <v>23</v>
      </c>
      <c r="B425" s="110" t="s">
        <v>108</v>
      </c>
      <c r="C425" s="110" t="s">
        <v>173</v>
      </c>
      <c r="D425" s="104">
        <v>2009</v>
      </c>
      <c r="E425" s="184">
        <v>4.0714285714285712</v>
      </c>
    </row>
    <row r="426" spans="1:5" hidden="1" x14ac:dyDescent="0.3">
      <c r="A426" s="110" t="s">
        <v>23</v>
      </c>
      <c r="B426" s="110" t="s">
        <v>105</v>
      </c>
      <c r="C426" s="110" t="s">
        <v>173</v>
      </c>
      <c r="D426" s="104">
        <v>2009</v>
      </c>
      <c r="E426" s="184">
        <v>3</v>
      </c>
    </row>
    <row r="427" spans="1:5" hidden="1" x14ac:dyDescent="0.3">
      <c r="A427" s="110" t="s">
        <v>23</v>
      </c>
      <c r="B427" s="110" t="s">
        <v>103</v>
      </c>
      <c r="C427" s="110" t="s">
        <v>173</v>
      </c>
      <c r="D427" s="104">
        <v>2009</v>
      </c>
      <c r="E427" s="184">
        <v>3.5</v>
      </c>
    </row>
    <row r="428" spans="1:5" hidden="1" x14ac:dyDescent="0.3">
      <c r="A428" s="110" t="s">
        <v>23</v>
      </c>
      <c r="B428" s="110" t="s">
        <v>98</v>
      </c>
      <c r="C428" s="110" t="s">
        <v>173</v>
      </c>
      <c r="D428" s="104">
        <v>2009</v>
      </c>
      <c r="E428" s="184">
        <v>3.5</v>
      </c>
    </row>
    <row r="429" spans="1:5" hidden="1" x14ac:dyDescent="0.3">
      <c r="A429" s="110" t="s">
        <v>23</v>
      </c>
      <c r="B429" s="110" t="s">
        <v>101</v>
      </c>
      <c r="C429" s="110" t="s">
        <v>173</v>
      </c>
      <c r="D429" s="104">
        <v>2009</v>
      </c>
      <c r="E429" s="184">
        <v>3.5</v>
      </c>
    </row>
    <row r="430" spans="1:5" hidden="1" x14ac:dyDescent="0.3">
      <c r="A430" s="110" t="s">
        <v>23</v>
      </c>
      <c r="B430" s="110" t="s">
        <v>109</v>
      </c>
      <c r="C430" s="110" t="s">
        <v>174</v>
      </c>
      <c r="D430" s="104">
        <v>2009</v>
      </c>
      <c r="E430" s="184">
        <v>4.125</v>
      </c>
    </row>
    <row r="431" spans="1:5" hidden="1" x14ac:dyDescent="0.3">
      <c r="A431" s="110" t="s">
        <v>23</v>
      </c>
      <c r="B431" s="110" t="s">
        <v>106</v>
      </c>
      <c r="C431" s="110" t="s">
        <v>174</v>
      </c>
      <c r="D431" s="104">
        <v>2009</v>
      </c>
      <c r="E431" s="184">
        <v>3.8888888888888888</v>
      </c>
    </row>
    <row r="432" spans="1:5" hidden="1" x14ac:dyDescent="0.3">
      <c r="A432" s="110" t="s">
        <v>23</v>
      </c>
      <c r="B432" s="110" t="s">
        <v>108</v>
      </c>
      <c r="C432" s="110" t="s">
        <v>174</v>
      </c>
      <c r="D432" s="104">
        <v>2009</v>
      </c>
      <c r="E432" s="184">
        <v>4.4285714285714288</v>
      </c>
    </row>
    <row r="433" spans="1:5" hidden="1" x14ac:dyDescent="0.3">
      <c r="A433" s="110" t="s">
        <v>23</v>
      </c>
      <c r="B433" s="110" t="s">
        <v>105</v>
      </c>
      <c r="C433" s="110" t="s">
        <v>174</v>
      </c>
      <c r="D433" s="104">
        <v>2009</v>
      </c>
      <c r="E433" s="184">
        <v>3.25</v>
      </c>
    </row>
    <row r="434" spans="1:5" hidden="1" x14ac:dyDescent="0.3">
      <c r="A434" s="110" t="s">
        <v>23</v>
      </c>
      <c r="B434" s="110" t="s">
        <v>103</v>
      </c>
      <c r="C434" s="110" t="s">
        <v>174</v>
      </c>
      <c r="D434" s="104">
        <v>2009</v>
      </c>
      <c r="E434" s="184">
        <v>3.75</v>
      </c>
    </row>
    <row r="435" spans="1:5" hidden="1" x14ac:dyDescent="0.3">
      <c r="A435" s="110" t="s">
        <v>23</v>
      </c>
      <c r="B435" s="110" t="s">
        <v>98</v>
      </c>
      <c r="C435" s="110" t="s">
        <v>174</v>
      </c>
      <c r="D435" s="104">
        <v>2009</v>
      </c>
      <c r="E435" s="184">
        <v>3.7</v>
      </c>
    </row>
    <row r="436" spans="1:5" hidden="1" x14ac:dyDescent="0.3">
      <c r="A436" s="110" t="s">
        <v>23</v>
      </c>
      <c r="B436" s="110" t="s">
        <v>101</v>
      </c>
      <c r="C436" s="110" t="s">
        <v>174</v>
      </c>
      <c r="D436" s="104">
        <v>2009</v>
      </c>
      <c r="E436" s="184">
        <v>3.8000000000000003</v>
      </c>
    </row>
    <row r="437" spans="1:5" hidden="1" x14ac:dyDescent="0.3">
      <c r="A437" s="110" t="s">
        <v>23</v>
      </c>
      <c r="B437" s="110" t="s">
        <v>109</v>
      </c>
      <c r="C437" s="110" t="s">
        <v>175</v>
      </c>
      <c r="D437" s="104">
        <v>2009</v>
      </c>
      <c r="E437" s="184">
        <v>4</v>
      </c>
    </row>
    <row r="438" spans="1:5" hidden="1" x14ac:dyDescent="0.3">
      <c r="A438" s="110" t="s">
        <v>23</v>
      </c>
      <c r="B438" s="110" t="s">
        <v>106</v>
      </c>
      <c r="C438" s="110" t="s">
        <v>175</v>
      </c>
      <c r="D438" s="104">
        <v>2009</v>
      </c>
      <c r="E438" s="184">
        <v>3.9444444444444446</v>
      </c>
    </row>
    <row r="439" spans="1:5" hidden="1" x14ac:dyDescent="0.3">
      <c r="A439" s="110" t="s">
        <v>23</v>
      </c>
      <c r="B439" s="110" t="s">
        <v>108</v>
      </c>
      <c r="C439" s="110" t="s">
        <v>175</v>
      </c>
      <c r="D439" s="104">
        <v>2009</v>
      </c>
      <c r="E439" s="184">
        <v>4.0714285714285712</v>
      </c>
    </row>
    <row r="440" spans="1:5" hidden="1" x14ac:dyDescent="0.3">
      <c r="A440" s="110" t="s">
        <v>23</v>
      </c>
      <c r="B440" s="110" t="s">
        <v>105</v>
      </c>
      <c r="C440" s="110" t="s">
        <v>175</v>
      </c>
      <c r="D440" s="104">
        <v>2009</v>
      </c>
      <c r="E440" s="184">
        <v>3.0416666666666665</v>
      </c>
    </row>
    <row r="441" spans="1:5" hidden="1" x14ac:dyDescent="0.3">
      <c r="A441" s="110" t="s">
        <v>23</v>
      </c>
      <c r="B441" s="110" t="s">
        <v>103</v>
      </c>
      <c r="C441" s="110" t="s">
        <v>175</v>
      </c>
      <c r="D441" s="104">
        <v>2009</v>
      </c>
      <c r="E441" s="184">
        <v>3.5892857142857144</v>
      </c>
    </row>
    <row r="442" spans="1:5" hidden="1" x14ac:dyDescent="0.3">
      <c r="A442" s="110" t="s">
        <v>23</v>
      </c>
      <c r="B442" s="110" t="s">
        <v>98</v>
      </c>
      <c r="C442" s="110" t="s">
        <v>175</v>
      </c>
      <c r="D442" s="104">
        <v>2009</v>
      </c>
      <c r="E442" s="184">
        <v>3.6</v>
      </c>
    </row>
    <row r="443" spans="1:5" hidden="1" x14ac:dyDescent="0.3">
      <c r="A443" s="110" t="s">
        <v>23</v>
      </c>
      <c r="B443" s="110" t="s">
        <v>101</v>
      </c>
      <c r="C443" s="110" t="s">
        <v>175</v>
      </c>
      <c r="D443" s="104">
        <v>2009</v>
      </c>
      <c r="E443" s="184">
        <v>3.6</v>
      </c>
    </row>
    <row r="444" spans="1:5" hidden="1" x14ac:dyDescent="0.3">
      <c r="A444" s="110" t="s">
        <v>23</v>
      </c>
      <c r="B444" s="110" t="s">
        <v>109</v>
      </c>
      <c r="C444" s="110" t="s">
        <v>176</v>
      </c>
      <c r="D444" s="104">
        <v>2009</v>
      </c>
      <c r="E444" s="184">
        <v>3.71875</v>
      </c>
    </row>
    <row r="445" spans="1:5" hidden="1" x14ac:dyDescent="0.3">
      <c r="A445" s="110" t="s">
        <v>23</v>
      </c>
      <c r="B445" s="110" t="s">
        <v>106</v>
      </c>
      <c r="C445" s="110" t="s">
        <v>176</v>
      </c>
      <c r="D445" s="104">
        <v>2009</v>
      </c>
      <c r="E445" s="184">
        <v>3.5555555555555554</v>
      </c>
    </row>
    <row r="446" spans="1:5" hidden="1" x14ac:dyDescent="0.3">
      <c r="A446" s="110" t="s">
        <v>23</v>
      </c>
      <c r="B446" s="110" t="s">
        <v>108</v>
      </c>
      <c r="C446" s="110" t="s">
        <v>176</v>
      </c>
      <c r="D446" s="104">
        <v>2009</v>
      </c>
      <c r="E446" s="184">
        <v>3.9285714285714284</v>
      </c>
    </row>
    <row r="447" spans="1:5" hidden="1" x14ac:dyDescent="0.3">
      <c r="A447" s="110" t="s">
        <v>23</v>
      </c>
      <c r="B447" s="110" t="s">
        <v>105</v>
      </c>
      <c r="C447" s="110" t="s">
        <v>176</v>
      </c>
      <c r="D447" s="104">
        <v>2009</v>
      </c>
      <c r="E447" s="184">
        <v>2.875</v>
      </c>
    </row>
    <row r="448" spans="1:5" hidden="1" x14ac:dyDescent="0.3">
      <c r="A448" s="110" t="s">
        <v>23</v>
      </c>
      <c r="B448" s="110" t="s">
        <v>103</v>
      </c>
      <c r="C448" s="110" t="s">
        <v>176</v>
      </c>
      <c r="D448" s="104">
        <v>2009</v>
      </c>
      <c r="E448" s="184">
        <v>3.3571428571428572</v>
      </c>
    </row>
    <row r="449" spans="1:5" hidden="1" x14ac:dyDescent="0.3">
      <c r="A449" s="110" t="s">
        <v>23</v>
      </c>
      <c r="B449" s="110" t="s">
        <v>98</v>
      </c>
      <c r="C449" s="110" t="s">
        <v>176</v>
      </c>
      <c r="D449" s="104">
        <v>2009</v>
      </c>
      <c r="E449" s="184">
        <v>3.3000000000000003</v>
      </c>
    </row>
    <row r="450" spans="1:5" hidden="1" x14ac:dyDescent="0.3">
      <c r="A450" s="110" t="s">
        <v>23</v>
      </c>
      <c r="B450" s="110" t="s">
        <v>101</v>
      </c>
      <c r="C450" s="110" t="s">
        <v>176</v>
      </c>
      <c r="D450" s="104">
        <v>2009</v>
      </c>
      <c r="E450" s="184">
        <v>3.5</v>
      </c>
    </row>
    <row r="451" spans="1:5" hidden="1" x14ac:dyDescent="0.3">
      <c r="A451" s="110" t="s">
        <v>23</v>
      </c>
      <c r="B451" s="110" t="s">
        <v>109</v>
      </c>
      <c r="C451" s="110" t="s">
        <v>177</v>
      </c>
      <c r="D451" s="104">
        <v>2009</v>
      </c>
      <c r="E451" s="184">
        <v>3.6875</v>
      </c>
    </row>
    <row r="452" spans="1:5" hidden="1" x14ac:dyDescent="0.3">
      <c r="A452" s="110" t="s">
        <v>23</v>
      </c>
      <c r="B452" s="110" t="s">
        <v>106</v>
      </c>
      <c r="C452" s="110" t="s">
        <v>177</v>
      </c>
      <c r="D452" s="104">
        <v>2009</v>
      </c>
      <c r="E452" s="184">
        <v>3.6111111111111112</v>
      </c>
    </row>
    <row r="453" spans="1:5" hidden="1" x14ac:dyDescent="0.3">
      <c r="A453" s="110" t="s">
        <v>23</v>
      </c>
      <c r="B453" s="110" t="s">
        <v>108</v>
      </c>
      <c r="C453" s="110" t="s">
        <v>177</v>
      </c>
      <c r="D453" s="104">
        <v>2009</v>
      </c>
      <c r="E453" s="184">
        <v>3.7857142857142856</v>
      </c>
    </row>
    <row r="454" spans="1:5" hidden="1" x14ac:dyDescent="0.3">
      <c r="A454" s="110" t="s">
        <v>23</v>
      </c>
      <c r="B454" s="110" t="s">
        <v>105</v>
      </c>
      <c r="C454" s="110" t="s">
        <v>177</v>
      </c>
      <c r="D454" s="104">
        <v>2009</v>
      </c>
      <c r="E454" s="184">
        <v>2.7916666666666665</v>
      </c>
    </row>
    <row r="455" spans="1:5" hidden="1" x14ac:dyDescent="0.3">
      <c r="A455" s="110" t="s">
        <v>23</v>
      </c>
      <c r="B455" s="110" t="s">
        <v>103</v>
      </c>
      <c r="C455" s="110" t="s">
        <v>177</v>
      </c>
      <c r="D455" s="104">
        <v>2009</v>
      </c>
      <c r="E455" s="184">
        <v>3.3035714285714284</v>
      </c>
    </row>
    <row r="456" spans="1:5" hidden="1" x14ac:dyDescent="0.3">
      <c r="A456" s="110" t="s">
        <v>23</v>
      </c>
      <c r="B456" s="110" t="s">
        <v>98</v>
      </c>
      <c r="C456" s="110" t="s">
        <v>177</v>
      </c>
      <c r="D456" s="104">
        <v>2009</v>
      </c>
      <c r="E456" s="184">
        <v>3.3000000000000003</v>
      </c>
    </row>
    <row r="457" spans="1:5" hidden="1" x14ac:dyDescent="0.3">
      <c r="A457" s="110" t="s">
        <v>23</v>
      </c>
      <c r="B457" s="110" t="s">
        <v>101</v>
      </c>
      <c r="C457" s="110" t="s">
        <v>177</v>
      </c>
      <c r="D457" s="104">
        <v>2009</v>
      </c>
      <c r="E457" s="184">
        <v>3.3000000000000003</v>
      </c>
    </row>
    <row r="458" spans="1:5" hidden="1" x14ac:dyDescent="0.3">
      <c r="A458" s="110" t="s">
        <v>24</v>
      </c>
      <c r="B458" s="110" t="s">
        <v>109</v>
      </c>
      <c r="C458" s="110" t="s">
        <v>178</v>
      </c>
      <c r="D458" s="104">
        <v>2009</v>
      </c>
      <c r="E458" s="184">
        <v>3.34375</v>
      </c>
    </row>
    <row r="459" spans="1:5" hidden="1" x14ac:dyDescent="0.3">
      <c r="A459" s="110" t="s">
        <v>24</v>
      </c>
      <c r="B459" s="110" t="s">
        <v>106</v>
      </c>
      <c r="C459" s="110" t="s">
        <v>178</v>
      </c>
      <c r="D459" s="104">
        <v>2009</v>
      </c>
      <c r="E459" s="184">
        <v>3.1666666666666665</v>
      </c>
    </row>
    <row r="460" spans="1:5" hidden="1" x14ac:dyDescent="0.3">
      <c r="A460" s="110" t="s">
        <v>24</v>
      </c>
      <c r="B460" s="110" t="s">
        <v>108</v>
      </c>
      <c r="C460" s="110" t="s">
        <v>178</v>
      </c>
      <c r="D460" s="104">
        <v>2009</v>
      </c>
      <c r="E460" s="184">
        <v>3.5714285714285716</v>
      </c>
    </row>
    <row r="461" spans="1:5" hidden="1" x14ac:dyDescent="0.3">
      <c r="A461" s="110" t="s">
        <v>24</v>
      </c>
      <c r="B461" s="110" t="s">
        <v>105</v>
      </c>
      <c r="C461" s="110" t="s">
        <v>178</v>
      </c>
      <c r="D461" s="104">
        <v>2009</v>
      </c>
      <c r="E461" s="184">
        <v>3.25</v>
      </c>
    </row>
    <row r="462" spans="1:5" hidden="1" x14ac:dyDescent="0.3">
      <c r="A462" s="110" t="s">
        <v>24</v>
      </c>
      <c r="B462" s="110" t="s">
        <v>103</v>
      </c>
      <c r="C462" s="110" t="s">
        <v>178</v>
      </c>
      <c r="D462" s="104">
        <v>2009</v>
      </c>
      <c r="E462" s="184">
        <v>3.3035714285714284</v>
      </c>
    </row>
    <row r="463" spans="1:5" hidden="1" x14ac:dyDescent="0.3">
      <c r="A463" s="110" t="s">
        <v>24</v>
      </c>
      <c r="B463" s="110" t="s">
        <v>98</v>
      </c>
      <c r="C463" s="110" t="s">
        <v>178</v>
      </c>
      <c r="D463" s="104">
        <v>2009</v>
      </c>
      <c r="E463" s="184">
        <v>3.2</v>
      </c>
    </row>
    <row r="464" spans="1:5" hidden="1" x14ac:dyDescent="0.3">
      <c r="A464" s="110" t="s">
        <v>24</v>
      </c>
      <c r="B464" s="110" t="s">
        <v>101</v>
      </c>
      <c r="C464" s="110" t="s">
        <v>178</v>
      </c>
      <c r="D464" s="104">
        <v>2009</v>
      </c>
      <c r="E464" s="184">
        <v>3.5</v>
      </c>
    </row>
    <row r="465" spans="1:5" hidden="1" x14ac:dyDescent="0.3">
      <c r="A465" s="110" t="s">
        <v>24</v>
      </c>
      <c r="B465" s="110" t="s">
        <v>109</v>
      </c>
      <c r="C465" s="110" t="s">
        <v>179</v>
      </c>
      <c r="D465" s="104">
        <v>2009</v>
      </c>
      <c r="E465" s="184">
        <v>3.90625</v>
      </c>
    </row>
    <row r="466" spans="1:5" hidden="1" x14ac:dyDescent="0.3">
      <c r="A466" s="110" t="s">
        <v>24</v>
      </c>
      <c r="B466" s="110" t="s">
        <v>106</v>
      </c>
      <c r="C466" s="110" t="s">
        <v>179</v>
      </c>
      <c r="D466" s="104">
        <v>2009</v>
      </c>
      <c r="E466" s="184">
        <v>3.7222222222222223</v>
      </c>
    </row>
    <row r="467" spans="1:5" hidden="1" x14ac:dyDescent="0.3">
      <c r="A467" s="110" t="s">
        <v>24</v>
      </c>
      <c r="B467" s="110" t="s">
        <v>108</v>
      </c>
      <c r="C467" s="110" t="s">
        <v>179</v>
      </c>
      <c r="D467" s="104">
        <v>2009</v>
      </c>
      <c r="E467" s="184">
        <v>4.1428571428571432</v>
      </c>
    </row>
    <row r="468" spans="1:5" hidden="1" x14ac:dyDescent="0.3">
      <c r="A468" s="110" t="s">
        <v>24</v>
      </c>
      <c r="B468" s="110" t="s">
        <v>105</v>
      </c>
      <c r="C468" s="110" t="s">
        <v>179</v>
      </c>
      <c r="D468" s="104">
        <v>2009</v>
      </c>
      <c r="E468" s="184">
        <v>3.2083333333333335</v>
      </c>
    </row>
    <row r="469" spans="1:5" hidden="1" x14ac:dyDescent="0.3">
      <c r="A469" s="110" t="s">
        <v>24</v>
      </c>
      <c r="B469" s="110" t="s">
        <v>103</v>
      </c>
      <c r="C469" s="110" t="s">
        <v>179</v>
      </c>
      <c r="D469" s="104">
        <v>2009</v>
      </c>
      <c r="E469" s="184">
        <v>3.6071428571428572</v>
      </c>
    </row>
    <row r="470" spans="1:5" hidden="1" x14ac:dyDescent="0.3">
      <c r="A470" s="110" t="s">
        <v>24</v>
      </c>
      <c r="B470" s="110" t="s">
        <v>98</v>
      </c>
      <c r="C470" s="110" t="s">
        <v>179</v>
      </c>
      <c r="D470" s="104">
        <v>2009</v>
      </c>
      <c r="E470" s="184">
        <v>3.5</v>
      </c>
    </row>
    <row r="471" spans="1:5" hidden="1" x14ac:dyDescent="0.3">
      <c r="A471" s="110" t="s">
        <v>24</v>
      </c>
      <c r="B471" s="110" t="s">
        <v>101</v>
      </c>
      <c r="C471" s="110" t="s">
        <v>179</v>
      </c>
      <c r="D471" s="104">
        <v>2009</v>
      </c>
      <c r="E471" s="184">
        <v>3.8000000000000003</v>
      </c>
    </row>
    <row r="472" spans="1:5" hidden="1" x14ac:dyDescent="0.3">
      <c r="A472" s="110" t="s">
        <v>24</v>
      </c>
      <c r="B472" s="110" t="s">
        <v>109</v>
      </c>
      <c r="C472" s="110" t="s">
        <v>180</v>
      </c>
      <c r="D472" s="104">
        <v>2009</v>
      </c>
      <c r="E472" s="184">
        <v>3.8125</v>
      </c>
    </row>
    <row r="473" spans="1:5" hidden="1" x14ac:dyDescent="0.3">
      <c r="A473" s="110" t="s">
        <v>24</v>
      </c>
      <c r="B473" s="110" t="s">
        <v>106</v>
      </c>
      <c r="C473" s="110" t="s">
        <v>180</v>
      </c>
      <c r="D473" s="104">
        <v>2009</v>
      </c>
      <c r="E473" s="184">
        <v>3.7222222222222223</v>
      </c>
    </row>
    <row r="474" spans="1:5" hidden="1" x14ac:dyDescent="0.3">
      <c r="A474" s="110" t="s">
        <v>24</v>
      </c>
      <c r="B474" s="110" t="s">
        <v>108</v>
      </c>
      <c r="C474" s="110" t="s">
        <v>180</v>
      </c>
      <c r="D474" s="104">
        <v>2009</v>
      </c>
      <c r="E474" s="184">
        <v>3.9285714285714284</v>
      </c>
    </row>
    <row r="475" spans="1:5" hidden="1" x14ac:dyDescent="0.3">
      <c r="A475" s="110" t="s">
        <v>24</v>
      </c>
      <c r="B475" s="110" t="s">
        <v>105</v>
      </c>
      <c r="C475" s="110" t="s">
        <v>180</v>
      </c>
      <c r="D475" s="104">
        <v>2009</v>
      </c>
      <c r="E475" s="184">
        <v>3.2916666666666665</v>
      </c>
    </row>
    <row r="476" spans="1:5" hidden="1" x14ac:dyDescent="0.3">
      <c r="A476" s="110" t="s">
        <v>24</v>
      </c>
      <c r="B476" s="110" t="s">
        <v>103</v>
      </c>
      <c r="C476" s="110" t="s">
        <v>180</v>
      </c>
      <c r="D476" s="104">
        <v>2009</v>
      </c>
      <c r="E476" s="184">
        <v>3.5892857142857144</v>
      </c>
    </row>
    <row r="477" spans="1:5" hidden="1" x14ac:dyDescent="0.3">
      <c r="A477" s="110" t="s">
        <v>24</v>
      </c>
      <c r="B477" s="110" t="s">
        <v>98</v>
      </c>
      <c r="C477" s="110" t="s">
        <v>180</v>
      </c>
      <c r="D477" s="104">
        <v>2009</v>
      </c>
      <c r="E477" s="184">
        <v>3.5</v>
      </c>
    </row>
    <row r="478" spans="1:5" hidden="1" x14ac:dyDescent="0.3">
      <c r="A478" s="110" t="s">
        <v>24</v>
      </c>
      <c r="B478" s="110" t="s">
        <v>101</v>
      </c>
      <c r="C478" s="110" t="s">
        <v>180</v>
      </c>
      <c r="D478" s="104">
        <v>2009</v>
      </c>
      <c r="E478" s="184">
        <v>3.7</v>
      </c>
    </row>
    <row r="479" spans="1:5" hidden="1" x14ac:dyDescent="0.3">
      <c r="A479" s="110" t="s">
        <v>24</v>
      </c>
      <c r="B479" s="110" t="s">
        <v>109</v>
      </c>
      <c r="C479" s="110" t="s">
        <v>181</v>
      </c>
      <c r="D479" s="104">
        <v>2009</v>
      </c>
      <c r="E479" s="184">
        <v>3.4375</v>
      </c>
    </row>
    <row r="480" spans="1:5" hidden="1" x14ac:dyDescent="0.3">
      <c r="A480" s="110" t="s">
        <v>24</v>
      </c>
      <c r="B480" s="110" t="s">
        <v>106</v>
      </c>
      <c r="C480" s="110" t="s">
        <v>181</v>
      </c>
      <c r="D480" s="104">
        <v>2009</v>
      </c>
      <c r="E480" s="184">
        <v>3.3888888888888888</v>
      </c>
    </row>
    <row r="481" spans="1:5" hidden="1" x14ac:dyDescent="0.3">
      <c r="A481" s="110" t="s">
        <v>24</v>
      </c>
      <c r="B481" s="110" t="s">
        <v>108</v>
      </c>
      <c r="C481" s="110" t="s">
        <v>181</v>
      </c>
      <c r="D481" s="104">
        <v>2009</v>
      </c>
      <c r="E481" s="184">
        <v>3.5</v>
      </c>
    </row>
    <row r="482" spans="1:5" hidden="1" x14ac:dyDescent="0.3">
      <c r="A482" s="110" t="s">
        <v>24</v>
      </c>
      <c r="B482" s="110" t="s">
        <v>105</v>
      </c>
      <c r="C482" s="110" t="s">
        <v>181</v>
      </c>
      <c r="D482" s="104">
        <v>2009</v>
      </c>
      <c r="E482" s="184">
        <v>2.875</v>
      </c>
    </row>
    <row r="483" spans="1:5" hidden="1" x14ac:dyDescent="0.3">
      <c r="A483" s="110" t="s">
        <v>24</v>
      </c>
      <c r="B483" s="110" t="s">
        <v>103</v>
      </c>
      <c r="C483" s="110" t="s">
        <v>181</v>
      </c>
      <c r="D483" s="104">
        <v>2009</v>
      </c>
      <c r="E483" s="184">
        <v>3.1964285714285716</v>
      </c>
    </row>
    <row r="484" spans="1:5" hidden="1" x14ac:dyDescent="0.3">
      <c r="A484" s="110" t="s">
        <v>24</v>
      </c>
      <c r="B484" s="110" t="s">
        <v>98</v>
      </c>
      <c r="C484" s="110" t="s">
        <v>181</v>
      </c>
      <c r="D484" s="104">
        <v>2009</v>
      </c>
      <c r="E484" s="184">
        <v>3.2</v>
      </c>
    </row>
    <row r="485" spans="1:5" hidden="1" x14ac:dyDescent="0.3">
      <c r="A485" s="110" t="s">
        <v>24</v>
      </c>
      <c r="B485" s="110" t="s">
        <v>101</v>
      </c>
      <c r="C485" s="110" t="s">
        <v>181</v>
      </c>
      <c r="D485" s="104">
        <v>2009</v>
      </c>
      <c r="E485" s="184">
        <v>3.2</v>
      </c>
    </row>
    <row r="486" spans="1:5" hidden="1" x14ac:dyDescent="0.3">
      <c r="A486" s="110" t="s">
        <v>24</v>
      </c>
      <c r="B486" s="110" t="s">
        <v>109</v>
      </c>
      <c r="C486" s="110" t="s">
        <v>241</v>
      </c>
      <c r="D486" s="104">
        <v>2009</v>
      </c>
      <c r="E486" s="184">
        <v>3.1875</v>
      </c>
    </row>
    <row r="487" spans="1:5" hidden="1" x14ac:dyDescent="0.3">
      <c r="A487" s="110" t="s">
        <v>24</v>
      </c>
      <c r="B487" s="110" t="s">
        <v>106</v>
      </c>
      <c r="C487" s="110" t="s">
        <v>241</v>
      </c>
      <c r="D487" s="104">
        <v>2009</v>
      </c>
      <c r="E487" s="184">
        <v>3.1111111111111112</v>
      </c>
    </row>
    <row r="488" spans="1:5" hidden="1" x14ac:dyDescent="0.3">
      <c r="A488" s="110" t="s">
        <v>24</v>
      </c>
      <c r="B488" s="110" t="s">
        <v>108</v>
      </c>
      <c r="C488" s="110" t="s">
        <v>241</v>
      </c>
      <c r="D488" s="104">
        <v>2009</v>
      </c>
      <c r="E488" s="184">
        <v>3.2857142857142856</v>
      </c>
    </row>
    <row r="489" spans="1:5" hidden="1" x14ac:dyDescent="0.3">
      <c r="A489" s="110" t="s">
        <v>24</v>
      </c>
      <c r="B489" s="110" t="s">
        <v>105</v>
      </c>
      <c r="C489" s="110" t="s">
        <v>241</v>
      </c>
      <c r="D489" s="104">
        <v>2009</v>
      </c>
      <c r="E489" s="184">
        <v>3.0416666666666665</v>
      </c>
    </row>
    <row r="490" spans="1:5" hidden="1" x14ac:dyDescent="0.3">
      <c r="A490" s="110" t="s">
        <v>24</v>
      </c>
      <c r="B490" s="110" t="s">
        <v>103</v>
      </c>
      <c r="C490" s="110" t="s">
        <v>241</v>
      </c>
      <c r="D490" s="104">
        <v>2009</v>
      </c>
      <c r="E490" s="184">
        <v>3.125</v>
      </c>
    </row>
    <row r="491" spans="1:5" hidden="1" x14ac:dyDescent="0.3">
      <c r="A491" s="110" t="s">
        <v>24</v>
      </c>
      <c r="B491" s="110" t="s">
        <v>98</v>
      </c>
      <c r="C491" s="110" t="s">
        <v>241</v>
      </c>
      <c r="D491" s="104">
        <v>2009</v>
      </c>
      <c r="E491" s="184">
        <v>3.1</v>
      </c>
    </row>
    <row r="492" spans="1:5" hidden="1" x14ac:dyDescent="0.3">
      <c r="A492" s="110" t="s">
        <v>24</v>
      </c>
      <c r="B492" s="110" t="s">
        <v>101</v>
      </c>
      <c r="C492" s="110" t="s">
        <v>241</v>
      </c>
      <c r="D492" s="104">
        <v>2009</v>
      </c>
      <c r="E492" s="184">
        <v>3.2</v>
      </c>
    </row>
    <row r="493" spans="1:5" hidden="1" x14ac:dyDescent="0.3">
      <c r="A493" s="110" t="s">
        <v>243</v>
      </c>
      <c r="B493" s="110" t="s">
        <v>109</v>
      </c>
      <c r="C493" s="110" t="s">
        <v>155</v>
      </c>
      <c r="D493" s="104">
        <v>2009</v>
      </c>
      <c r="E493" s="184">
        <v>3.375</v>
      </c>
    </row>
    <row r="494" spans="1:5" hidden="1" x14ac:dyDescent="0.3">
      <c r="A494" s="110" t="s">
        <v>243</v>
      </c>
      <c r="B494" s="110" t="s">
        <v>106</v>
      </c>
      <c r="C494" s="110" t="s">
        <v>155</v>
      </c>
      <c r="D494" s="104">
        <v>2009</v>
      </c>
      <c r="E494" s="184">
        <v>3.3888888888888888</v>
      </c>
    </row>
    <row r="495" spans="1:5" hidden="1" x14ac:dyDescent="0.3">
      <c r="A495" s="110" t="s">
        <v>243</v>
      </c>
      <c r="B495" s="110" t="s">
        <v>108</v>
      </c>
      <c r="C495" s="110" t="s">
        <v>155</v>
      </c>
      <c r="D495" s="104">
        <v>2009</v>
      </c>
      <c r="E495" s="184">
        <v>3.3571428571428572</v>
      </c>
    </row>
    <row r="496" spans="1:5" hidden="1" x14ac:dyDescent="0.3">
      <c r="A496" s="110" t="s">
        <v>243</v>
      </c>
      <c r="B496" s="110" t="s">
        <v>105</v>
      </c>
      <c r="C496" s="110" t="s">
        <v>155</v>
      </c>
      <c r="D496" s="104">
        <v>2009</v>
      </c>
      <c r="E496" s="184">
        <v>3.625</v>
      </c>
    </row>
    <row r="497" spans="1:5" hidden="1" x14ac:dyDescent="0.3">
      <c r="A497" s="110" t="s">
        <v>243</v>
      </c>
      <c r="B497" s="110" t="s">
        <v>103</v>
      </c>
      <c r="C497" s="110" t="s">
        <v>155</v>
      </c>
      <c r="D497" s="104">
        <v>2009</v>
      </c>
      <c r="E497" s="184">
        <v>3.4821428571428572</v>
      </c>
    </row>
    <row r="498" spans="1:5" hidden="1" x14ac:dyDescent="0.3">
      <c r="A498" s="110" t="s">
        <v>243</v>
      </c>
      <c r="B498" s="110" t="s">
        <v>98</v>
      </c>
      <c r="C498" s="110" t="s">
        <v>155</v>
      </c>
      <c r="D498" s="104">
        <v>2009</v>
      </c>
      <c r="E498" s="184">
        <v>3.5</v>
      </c>
    </row>
    <row r="499" spans="1:5" hidden="1" x14ac:dyDescent="0.3">
      <c r="A499" s="110" t="s">
        <v>243</v>
      </c>
      <c r="B499" s="110" t="s">
        <v>101</v>
      </c>
      <c r="C499" s="110" t="s">
        <v>155</v>
      </c>
      <c r="D499" s="104">
        <v>2009</v>
      </c>
      <c r="E499" s="184">
        <v>3.4615384615384617</v>
      </c>
    </row>
    <row r="500" spans="1:5" hidden="1" x14ac:dyDescent="0.3">
      <c r="A500" s="110" t="s">
        <v>243</v>
      </c>
      <c r="B500" s="110" t="s">
        <v>109</v>
      </c>
      <c r="C500" s="110" t="s">
        <v>239</v>
      </c>
      <c r="D500" s="104">
        <v>2009</v>
      </c>
      <c r="E500" s="184">
        <v>3.7921874999999998</v>
      </c>
    </row>
    <row r="501" spans="1:5" hidden="1" x14ac:dyDescent="0.3">
      <c r="A501" s="110" t="s">
        <v>243</v>
      </c>
      <c r="B501" s="110" t="s">
        <v>106</v>
      </c>
      <c r="C501" s="110" t="s">
        <v>239</v>
      </c>
      <c r="D501" s="104">
        <v>2009</v>
      </c>
      <c r="E501" s="184">
        <v>3.6638888888888892</v>
      </c>
    </row>
    <row r="502" spans="1:5" hidden="1" x14ac:dyDescent="0.3">
      <c r="A502" s="110" t="s">
        <v>243</v>
      </c>
      <c r="B502" s="110" t="s">
        <v>108</v>
      </c>
      <c r="C502" s="110" t="s">
        <v>239</v>
      </c>
      <c r="D502" s="104">
        <v>2009</v>
      </c>
      <c r="E502" s="184">
        <v>3.9571428571428564</v>
      </c>
    </row>
    <row r="503" spans="1:5" hidden="1" x14ac:dyDescent="0.3">
      <c r="A503" s="110" t="s">
        <v>243</v>
      </c>
      <c r="B503" s="110" t="s">
        <v>105</v>
      </c>
      <c r="C503" s="110" t="s">
        <v>239</v>
      </c>
      <c r="D503" s="104">
        <v>2009</v>
      </c>
      <c r="E503" s="184">
        <v>3.0625</v>
      </c>
    </row>
    <row r="504" spans="1:5" hidden="1" x14ac:dyDescent="0.3">
      <c r="A504" s="110" t="s">
        <v>243</v>
      </c>
      <c r="B504" s="110" t="s">
        <v>103</v>
      </c>
      <c r="C504" s="110" t="s">
        <v>239</v>
      </c>
      <c r="D504" s="104">
        <v>2009</v>
      </c>
      <c r="E504" s="184">
        <v>3.4794642857142861</v>
      </c>
    </row>
    <row r="505" spans="1:5" hidden="1" x14ac:dyDescent="0.3">
      <c r="A505" s="110" t="s">
        <v>243</v>
      </c>
      <c r="B505" s="110" t="s">
        <v>98</v>
      </c>
      <c r="C505" s="110" t="s">
        <v>239</v>
      </c>
      <c r="D505" s="104">
        <v>2009</v>
      </c>
      <c r="E505" s="184">
        <v>3.46</v>
      </c>
    </row>
    <row r="506" spans="1:5" hidden="1" x14ac:dyDescent="0.3">
      <c r="A506" s="110" t="s">
        <v>243</v>
      </c>
      <c r="B506" s="110" t="s">
        <v>101</v>
      </c>
      <c r="C506" s="110" t="s">
        <v>239</v>
      </c>
      <c r="D506" s="104">
        <v>2009</v>
      </c>
      <c r="E506" s="184">
        <v>3.5019230769230765</v>
      </c>
    </row>
    <row r="507" spans="1:5" hidden="1" x14ac:dyDescent="0.3">
      <c r="A507" s="110" t="s">
        <v>21</v>
      </c>
      <c r="B507" s="110" t="s">
        <v>109</v>
      </c>
      <c r="C507" s="103" t="s">
        <v>167</v>
      </c>
      <c r="D507" s="104">
        <v>2010</v>
      </c>
      <c r="E507" s="184">
        <v>4.28125</v>
      </c>
    </row>
    <row r="508" spans="1:5" hidden="1" x14ac:dyDescent="0.3">
      <c r="A508" s="110" t="s">
        <v>21</v>
      </c>
      <c r="B508" s="110" t="s">
        <v>106</v>
      </c>
      <c r="C508" s="103" t="s">
        <v>167</v>
      </c>
      <c r="D508" s="104">
        <v>2010</v>
      </c>
      <c r="E508" s="184">
        <v>4.166666666666667</v>
      </c>
    </row>
    <row r="509" spans="1:5" hidden="1" x14ac:dyDescent="0.3">
      <c r="A509" s="110" t="s">
        <v>21</v>
      </c>
      <c r="B509" s="110" t="s">
        <v>108</v>
      </c>
      <c r="C509" s="103" t="s">
        <v>167</v>
      </c>
      <c r="D509" s="104">
        <v>2010</v>
      </c>
      <c r="E509" s="184">
        <v>4.4285714285714288</v>
      </c>
    </row>
    <row r="510" spans="1:5" hidden="1" x14ac:dyDescent="0.3">
      <c r="A510" s="110" t="s">
        <v>21</v>
      </c>
      <c r="B510" s="110" t="s">
        <v>105</v>
      </c>
      <c r="C510" s="103" t="s">
        <v>167</v>
      </c>
      <c r="D510" s="104">
        <v>2010</v>
      </c>
      <c r="E510" s="184">
        <v>3.125</v>
      </c>
    </row>
    <row r="511" spans="1:5" hidden="1" x14ac:dyDescent="0.3">
      <c r="A511" s="110" t="s">
        <v>21</v>
      </c>
      <c r="B511" s="110" t="s">
        <v>103</v>
      </c>
      <c r="C511" s="103" t="s">
        <v>167</v>
      </c>
      <c r="D511" s="104">
        <v>2010</v>
      </c>
      <c r="E511" s="184">
        <v>3.7857142857142856</v>
      </c>
    </row>
    <row r="512" spans="1:5" hidden="1" x14ac:dyDescent="0.3">
      <c r="A512" s="110" t="s">
        <v>21</v>
      </c>
      <c r="B512" s="110" t="s">
        <v>98</v>
      </c>
      <c r="C512" s="103" t="s">
        <v>167</v>
      </c>
      <c r="D512" s="104">
        <v>2010</v>
      </c>
      <c r="E512" s="184">
        <v>3.7058823529411766</v>
      </c>
    </row>
    <row r="513" spans="1:5" hidden="1" x14ac:dyDescent="0.3">
      <c r="A513" s="110" t="s">
        <v>21</v>
      </c>
      <c r="B513" s="110" t="s">
        <v>101</v>
      </c>
      <c r="C513" s="103" t="s">
        <v>167</v>
      </c>
      <c r="D513" s="104">
        <v>2010</v>
      </c>
      <c r="E513" s="184">
        <v>3.9090909090909092</v>
      </c>
    </row>
    <row r="514" spans="1:5" hidden="1" x14ac:dyDescent="0.3">
      <c r="A514" s="110" t="s">
        <v>21</v>
      </c>
      <c r="B514" s="110" t="s">
        <v>109</v>
      </c>
      <c r="C514" s="110" t="s">
        <v>168</v>
      </c>
      <c r="D514" s="104">
        <v>2010</v>
      </c>
      <c r="E514" s="184">
        <v>3.96875</v>
      </c>
    </row>
    <row r="515" spans="1:5" hidden="1" x14ac:dyDescent="0.3">
      <c r="A515" s="110" t="s">
        <v>21</v>
      </c>
      <c r="B515" s="110" t="s">
        <v>106</v>
      </c>
      <c r="C515" s="110" t="s">
        <v>168</v>
      </c>
      <c r="D515" s="104">
        <v>2010</v>
      </c>
      <c r="E515" s="184">
        <v>3.8333333333333335</v>
      </c>
    </row>
    <row r="516" spans="1:5" hidden="1" x14ac:dyDescent="0.3">
      <c r="A516" s="110" t="s">
        <v>21</v>
      </c>
      <c r="B516" s="110" t="s">
        <v>108</v>
      </c>
      <c r="C516" s="110" t="s">
        <v>168</v>
      </c>
      <c r="D516" s="104">
        <v>2010</v>
      </c>
      <c r="E516" s="184">
        <v>4.1428571428571432</v>
      </c>
    </row>
    <row r="517" spans="1:5" hidden="1" x14ac:dyDescent="0.3">
      <c r="A517" s="110" t="s">
        <v>21</v>
      </c>
      <c r="B517" s="110" t="s">
        <v>105</v>
      </c>
      <c r="C517" s="110" t="s">
        <v>168</v>
      </c>
      <c r="D517" s="104">
        <v>2010</v>
      </c>
      <c r="E517" s="184">
        <v>2.75</v>
      </c>
    </row>
    <row r="518" spans="1:5" hidden="1" x14ac:dyDescent="0.3">
      <c r="A518" s="110" t="s">
        <v>21</v>
      </c>
      <c r="B518" s="110" t="s">
        <v>103</v>
      </c>
      <c r="C518" s="110" t="s">
        <v>168</v>
      </c>
      <c r="D518" s="104">
        <v>2010</v>
      </c>
      <c r="E518" s="184">
        <v>3.4464285714285716</v>
      </c>
    </row>
    <row r="519" spans="1:5" hidden="1" x14ac:dyDescent="0.3">
      <c r="A519" s="110" t="s">
        <v>21</v>
      </c>
      <c r="B519" s="110" t="s">
        <v>98</v>
      </c>
      <c r="C519" s="110" t="s">
        <v>168</v>
      </c>
      <c r="D519" s="104">
        <v>2010</v>
      </c>
      <c r="E519" s="184">
        <v>3.4000000000000004</v>
      </c>
    </row>
    <row r="520" spans="1:5" hidden="1" x14ac:dyDescent="0.3">
      <c r="A520" s="110" t="s">
        <v>21</v>
      </c>
      <c r="B520" s="110" t="s">
        <v>101</v>
      </c>
      <c r="C520" s="110" t="s">
        <v>168</v>
      </c>
      <c r="D520" s="104">
        <v>2010</v>
      </c>
      <c r="E520" s="184">
        <v>3.5</v>
      </c>
    </row>
    <row r="521" spans="1:5" hidden="1" x14ac:dyDescent="0.3">
      <c r="A521" s="110" t="s">
        <v>21</v>
      </c>
      <c r="B521" s="110" t="s">
        <v>109</v>
      </c>
      <c r="C521" s="103" t="s">
        <v>169</v>
      </c>
      <c r="D521" s="104">
        <v>2010</v>
      </c>
      <c r="E521" s="184">
        <v>4.125</v>
      </c>
    </row>
    <row r="522" spans="1:5" hidden="1" x14ac:dyDescent="0.3">
      <c r="A522" s="110" t="s">
        <v>21</v>
      </c>
      <c r="B522" s="110" t="s">
        <v>106</v>
      </c>
      <c r="C522" s="103" t="s">
        <v>169</v>
      </c>
      <c r="D522" s="104">
        <v>2010</v>
      </c>
      <c r="E522" s="184">
        <v>3.9444444444444446</v>
      </c>
    </row>
    <row r="523" spans="1:5" hidden="1" x14ac:dyDescent="0.3">
      <c r="A523" s="110" t="s">
        <v>21</v>
      </c>
      <c r="B523" s="110" t="s">
        <v>108</v>
      </c>
      <c r="C523" s="103" t="s">
        <v>169</v>
      </c>
      <c r="D523" s="104">
        <v>2010</v>
      </c>
      <c r="E523" s="184">
        <v>4.3571428571428568</v>
      </c>
    </row>
    <row r="524" spans="1:5" hidden="1" x14ac:dyDescent="0.3">
      <c r="A524" s="110" t="s">
        <v>21</v>
      </c>
      <c r="B524" s="110" t="s">
        <v>105</v>
      </c>
      <c r="C524" s="103" t="s">
        <v>169</v>
      </c>
      <c r="D524" s="104">
        <v>2010</v>
      </c>
      <c r="E524" s="184">
        <v>3.125</v>
      </c>
    </row>
    <row r="525" spans="1:5" hidden="1" x14ac:dyDescent="0.3">
      <c r="A525" s="110" t="s">
        <v>21</v>
      </c>
      <c r="B525" s="110" t="s">
        <v>103</v>
      </c>
      <c r="C525" s="103" t="s">
        <v>169</v>
      </c>
      <c r="D525" s="104">
        <v>2010</v>
      </c>
      <c r="E525" s="184">
        <v>3.6964285714285716</v>
      </c>
    </row>
    <row r="526" spans="1:5" hidden="1" x14ac:dyDescent="0.3">
      <c r="A526" s="110" t="s">
        <v>21</v>
      </c>
      <c r="B526" s="110" t="s">
        <v>98</v>
      </c>
      <c r="C526" s="103" t="s">
        <v>169</v>
      </c>
      <c r="D526" s="104">
        <v>2010</v>
      </c>
      <c r="E526" s="184">
        <v>3.5</v>
      </c>
    </row>
    <row r="527" spans="1:5" hidden="1" x14ac:dyDescent="0.3">
      <c r="A527" s="110" t="s">
        <v>21</v>
      </c>
      <c r="B527" s="110" t="s">
        <v>101</v>
      </c>
      <c r="C527" s="103" t="s">
        <v>169</v>
      </c>
      <c r="D527" s="104">
        <v>2010</v>
      </c>
      <c r="E527" s="184">
        <v>4</v>
      </c>
    </row>
    <row r="528" spans="1:5" hidden="1" x14ac:dyDescent="0.3">
      <c r="A528" s="110" t="s">
        <v>242</v>
      </c>
      <c r="B528" s="110" t="s">
        <v>109</v>
      </c>
      <c r="C528" s="110" t="s">
        <v>240</v>
      </c>
      <c r="D528" s="104">
        <v>2010</v>
      </c>
      <c r="E528" s="184">
        <v>4.03125</v>
      </c>
    </row>
    <row r="529" spans="1:5" hidden="1" x14ac:dyDescent="0.3">
      <c r="A529" s="110" t="s">
        <v>242</v>
      </c>
      <c r="B529" s="110" t="s">
        <v>106</v>
      </c>
      <c r="C529" s="110" t="s">
        <v>240</v>
      </c>
      <c r="D529" s="104">
        <v>2010</v>
      </c>
      <c r="E529" s="184">
        <v>4.0555555555555554</v>
      </c>
    </row>
    <row r="530" spans="1:5" hidden="1" x14ac:dyDescent="0.3">
      <c r="A530" s="110" t="s">
        <v>242</v>
      </c>
      <c r="B530" s="110" t="s">
        <v>108</v>
      </c>
      <c r="C530" s="110" t="s">
        <v>240</v>
      </c>
      <c r="D530" s="104">
        <v>2010</v>
      </c>
      <c r="E530" s="184">
        <v>4</v>
      </c>
    </row>
    <row r="531" spans="1:5" hidden="1" x14ac:dyDescent="0.3">
      <c r="A531" s="110" t="s">
        <v>242</v>
      </c>
      <c r="B531" s="110" t="s">
        <v>105</v>
      </c>
      <c r="C531" s="110" t="s">
        <v>240</v>
      </c>
      <c r="D531" s="104">
        <v>2010</v>
      </c>
      <c r="E531" s="184">
        <v>3.75</v>
      </c>
    </row>
    <row r="532" spans="1:5" hidden="1" x14ac:dyDescent="0.3">
      <c r="A532" s="110" t="s">
        <v>242</v>
      </c>
      <c r="B532" s="110" t="s">
        <v>103</v>
      </c>
      <c r="C532" s="110" t="s">
        <v>240</v>
      </c>
      <c r="D532" s="104">
        <v>2010</v>
      </c>
      <c r="E532" s="184">
        <v>3.9107142857142856</v>
      </c>
    </row>
    <row r="533" spans="1:5" hidden="1" x14ac:dyDescent="0.3">
      <c r="A533" s="110" t="s">
        <v>242</v>
      </c>
      <c r="B533" s="110" t="s">
        <v>98</v>
      </c>
      <c r="C533" s="110" t="s">
        <v>240</v>
      </c>
      <c r="D533" s="104">
        <v>2010</v>
      </c>
      <c r="E533" s="184">
        <v>3.9000000000000004</v>
      </c>
    </row>
    <row r="534" spans="1:5" hidden="1" x14ac:dyDescent="0.3">
      <c r="A534" s="110" t="s">
        <v>242</v>
      </c>
      <c r="B534" s="110" t="s">
        <v>101</v>
      </c>
      <c r="C534" s="110" t="s">
        <v>240</v>
      </c>
      <c r="D534" s="104">
        <v>2010</v>
      </c>
      <c r="E534" s="184">
        <v>3.9000000000000004</v>
      </c>
    </row>
    <row r="535" spans="1:5" hidden="1" x14ac:dyDescent="0.3">
      <c r="A535" s="110" t="s">
        <v>242</v>
      </c>
      <c r="B535" s="110" t="s">
        <v>109</v>
      </c>
      <c r="C535" s="110" t="s">
        <v>238</v>
      </c>
      <c r="D535" s="104">
        <v>2010</v>
      </c>
      <c r="E535" s="184">
        <v>3.71875</v>
      </c>
    </row>
    <row r="536" spans="1:5" hidden="1" x14ac:dyDescent="0.3">
      <c r="A536" s="110" t="s">
        <v>242</v>
      </c>
      <c r="B536" s="110" t="s">
        <v>106</v>
      </c>
      <c r="C536" s="110" t="s">
        <v>238</v>
      </c>
      <c r="D536" s="104">
        <v>2010</v>
      </c>
      <c r="E536" s="184">
        <v>3.4444444444444446</v>
      </c>
    </row>
    <row r="537" spans="1:5" hidden="1" x14ac:dyDescent="0.3">
      <c r="A537" s="110" t="s">
        <v>242</v>
      </c>
      <c r="B537" s="110" t="s">
        <v>108</v>
      </c>
      <c r="C537" s="110" t="s">
        <v>238</v>
      </c>
      <c r="D537" s="104">
        <v>2010</v>
      </c>
      <c r="E537" s="184">
        <v>4.0714285714285712</v>
      </c>
    </row>
    <row r="538" spans="1:5" hidden="1" x14ac:dyDescent="0.3">
      <c r="A538" s="110" t="s">
        <v>242</v>
      </c>
      <c r="B538" s="110" t="s">
        <v>105</v>
      </c>
      <c r="C538" s="110" t="s">
        <v>238</v>
      </c>
      <c r="D538" s="104">
        <v>2010</v>
      </c>
      <c r="E538" s="184">
        <v>2.9166666666666665</v>
      </c>
    </row>
    <row r="539" spans="1:5" hidden="1" x14ac:dyDescent="0.3">
      <c r="A539" s="110" t="s">
        <v>242</v>
      </c>
      <c r="B539" s="110" t="s">
        <v>103</v>
      </c>
      <c r="C539" s="110" t="s">
        <v>238</v>
      </c>
      <c r="D539" s="104">
        <v>2010</v>
      </c>
      <c r="E539" s="184">
        <v>3.375</v>
      </c>
    </row>
    <row r="540" spans="1:5" hidden="1" x14ac:dyDescent="0.3">
      <c r="A540" s="110" t="s">
        <v>242</v>
      </c>
      <c r="B540" s="110" t="s">
        <v>98</v>
      </c>
      <c r="C540" s="110" t="s">
        <v>238</v>
      </c>
      <c r="D540" s="104">
        <v>2010</v>
      </c>
      <c r="E540" s="184">
        <v>3.2</v>
      </c>
    </row>
    <row r="541" spans="1:5" hidden="1" x14ac:dyDescent="0.3">
      <c r="A541" s="110" t="s">
        <v>242</v>
      </c>
      <c r="B541" s="110" t="s">
        <v>101</v>
      </c>
      <c r="C541" s="110" t="s">
        <v>238</v>
      </c>
      <c r="D541" s="104">
        <v>2010</v>
      </c>
      <c r="E541" s="184">
        <v>3.7</v>
      </c>
    </row>
    <row r="542" spans="1:5" hidden="1" x14ac:dyDescent="0.3">
      <c r="A542" s="110" t="s">
        <v>242</v>
      </c>
      <c r="B542" s="110" t="s">
        <v>109</v>
      </c>
      <c r="C542" s="110" t="s">
        <v>233</v>
      </c>
      <c r="D542" s="104">
        <v>2010</v>
      </c>
      <c r="E542" s="184">
        <v>3.78125</v>
      </c>
    </row>
    <row r="543" spans="1:5" hidden="1" x14ac:dyDescent="0.3">
      <c r="A543" s="110" t="s">
        <v>242</v>
      </c>
      <c r="B543" s="110" t="s">
        <v>106</v>
      </c>
      <c r="C543" s="110" t="s">
        <v>233</v>
      </c>
      <c r="D543" s="104">
        <v>2010</v>
      </c>
      <c r="E543" s="184">
        <v>3.6111111111111112</v>
      </c>
    </row>
    <row r="544" spans="1:5" hidden="1" x14ac:dyDescent="0.3">
      <c r="A544" s="110" t="s">
        <v>242</v>
      </c>
      <c r="B544" s="110" t="s">
        <v>108</v>
      </c>
      <c r="C544" s="110" t="s">
        <v>233</v>
      </c>
      <c r="D544" s="104">
        <v>2010</v>
      </c>
      <c r="E544" s="184">
        <v>4</v>
      </c>
    </row>
    <row r="545" spans="1:5" hidden="1" x14ac:dyDescent="0.3">
      <c r="A545" s="110" t="s">
        <v>242</v>
      </c>
      <c r="B545" s="110" t="s">
        <v>105</v>
      </c>
      <c r="C545" s="110" t="s">
        <v>233</v>
      </c>
      <c r="D545" s="104">
        <v>2010</v>
      </c>
      <c r="E545" s="184">
        <v>2.7083333333333335</v>
      </c>
    </row>
    <row r="546" spans="1:5" hidden="1" x14ac:dyDescent="0.3">
      <c r="A546" s="110" t="s">
        <v>242</v>
      </c>
      <c r="B546" s="110" t="s">
        <v>103</v>
      </c>
      <c r="C546" s="110" t="s">
        <v>233</v>
      </c>
      <c r="D546" s="104">
        <v>2010</v>
      </c>
      <c r="E546" s="184">
        <v>3.3214285714285716</v>
      </c>
    </row>
    <row r="547" spans="1:5" hidden="1" x14ac:dyDescent="0.3">
      <c r="A547" s="110" t="s">
        <v>242</v>
      </c>
      <c r="B547" s="110" t="s">
        <v>98</v>
      </c>
      <c r="C547" s="110" t="s">
        <v>233</v>
      </c>
      <c r="D547" s="104">
        <v>2010</v>
      </c>
      <c r="E547" s="184">
        <v>3.2</v>
      </c>
    </row>
    <row r="548" spans="1:5" hidden="1" x14ac:dyDescent="0.3">
      <c r="A548" s="110" t="s">
        <v>242</v>
      </c>
      <c r="B548" s="110" t="s">
        <v>101</v>
      </c>
      <c r="C548" s="110" t="s">
        <v>233</v>
      </c>
      <c r="D548" s="104">
        <v>2010</v>
      </c>
      <c r="E548" s="184">
        <v>3.5</v>
      </c>
    </row>
    <row r="549" spans="1:5" hidden="1" x14ac:dyDescent="0.3">
      <c r="A549" s="110" t="s">
        <v>23</v>
      </c>
      <c r="B549" s="110" t="s">
        <v>109</v>
      </c>
      <c r="C549" s="110" t="s">
        <v>173</v>
      </c>
      <c r="D549" s="104">
        <v>2010</v>
      </c>
      <c r="E549" s="184">
        <v>3.875</v>
      </c>
    </row>
    <row r="550" spans="1:5" hidden="1" x14ac:dyDescent="0.3">
      <c r="A550" s="110" t="s">
        <v>23</v>
      </c>
      <c r="B550" s="110" t="s">
        <v>106</v>
      </c>
      <c r="C550" s="110" t="s">
        <v>173</v>
      </c>
      <c r="D550" s="104">
        <v>2010</v>
      </c>
      <c r="E550" s="184">
        <v>3.7777777777777777</v>
      </c>
    </row>
    <row r="551" spans="1:5" hidden="1" x14ac:dyDescent="0.3">
      <c r="A551" s="110" t="s">
        <v>23</v>
      </c>
      <c r="B551" s="110" t="s">
        <v>108</v>
      </c>
      <c r="C551" s="110" t="s">
        <v>173</v>
      </c>
      <c r="D551" s="104">
        <v>2010</v>
      </c>
      <c r="E551" s="184">
        <v>4</v>
      </c>
    </row>
    <row r="552" spans="1:5" hidden="1" x14ac:dyDescent="0.3">
      <c r="A552" s="110" t="s">
        <v>23</v>
      </c>
      <c r="B552" s="110" t="s">
        <v>105</v>
      </c>
      <c r="C552" s="110" t="s">
        <v>173</v>
      </c>
      <c r="D552" s="104">
        <v>2010</v>
      </c>
      <c r="E552" s="184">
        <v>3.0416666666666665</v>
      </c>
    </row>
    <row r="553" spans="1:5" hidden="1" x14ac:dyDescent="0.3">
      <c r="A553" s="110" t="s">
        <v>23</v>
      </c>
      <c r="B553" s="110" t="s">
        <v>103</v>
      </c>
      <c r="C553" s="110" t="s">
        <v>173</v>
      </c>
      <c r="D553" s="104">
        <v>2010</v>
      </c>
      <c r="E553" s="184">
        <v>3.5178571428571428</v>
      </c>
    </row>
    <row r="554" spans="1:5" hidden="1" x14ac:dyDescent="0.3">
      <c r="A554" s="110" t="s">
        <v>23</v>
      </c>
      <c r="B554" s="110" t="s">
        <v>98</v>
      </c>
      <c r="C554" s="110" t="s">
        <v>173</v>
      </c>
      <c r="D554" s="104">
        <v>2010</v>
      </c>
      <c r="E554" s="184">
        <v>3.5</v>
      </c>
    </row>
    <row r="555" spans="1:5" hidden="1" x14ac:dyDescent="0.3">
      <c r="A555" s="110" t="s">
        <v>23</v>
      </c>
      <c r="B555" s="110" t="s">
        <v>101</v>
      </c>
      <c r="C555" s="110" t="s">
        <v>173</v>
      </c>
      <c r="D555" s="104">
        <v>2010</v>
      </c>
      <c r="E555" s="184">
        <v>3.6</v>
      </c>
    </row>
    <row r="556" spans="1:5" hidden="1" x14ac:dyDescent="0.3">
      <c r="A556" s="110" t="s">
        <v>23</v>
      </c>
      <c r="B556" s="110" t="s">
        <v>109</v>
      </c>
      <c r="C556" s="110" t="s">
        <v>174</v>
      </c>
      <c r="D556" s="104">
        <v>2010</v>
      </c>
      <c r="E556" s="184">
        <v>4.1875</v>
      </c>
    </row>
    <row r="557" spans="1:5" hidden="1" x14ac:dyDescent="0.3">
      <c r="A557" s="110" t="s">
        <v>23</v>
      </c>
      <c r="B557" s="110" t="s">
        <v>106</v>
      </c>
      <c r="C557" s="110" t="s">
        <v>174</v>
      </c>
      <c r="D557" s="104">
        <v>2010</v>
      </c>
      <c r="E557" s="184">
        <v>3.9444444444444446</v>
      </c>
    </row>
    <row r="558" spans="1:5" hidden="1" x14ac:dyDescent="0.3">
      <c r="A558" s="110" t="s">
        <v>23</v>
      </c>
      <c r="B558" s="110" t="s">
        <v>108</v>
      </c>
      <c r="C558" s="110" t="s">
        <v>174</v>
      </c>
      <c r="D558" s="104">
        <v>2010</v>
      </c>
      <c r="E558" s="184">
        <v>4.5</v>
      </c>
    </row>
    <row r="559" spans="1:5" hidden="1" x14ac:dyDescent="0.3">
      <c r="A559" s="110" t="s">
        <v>23</v>
      </c>
      <c r="B559" s="110" t="s">
        <v>105</v>
      </c>
      <c r="C559" s="110" t="s">
        <v>174</v>
      </c>
      <c r="D559" s="104">
        <v>2010</v>
      </c>
      <c r="E559" s="184">
        <v>3.1666666666666665</v>
      </c>
    </row>
    <row r="560" spans="1:5" hidden="1" x14ac:dyDescent="0.3">
      <c r="A560" s="110" t="s">
        <v>23</v>
      </c>
      <c r="B560" s="110" t="s">
        <v>103</v>
      </c>
      <c r="C560" s="110" t="s">
        <v>174</v>
      </c>
      <c r="D560" s="104">
        <v>2010</v>
      </c>
      <c r="E560" s="184">
        <v>3.75</v>
      </c>
    </row>
    <row r="561" spans="1:5" hidden="1" x14ac:dyDescent="0.3">
      <c r="A561" s="110" t="s">
        <v>23</v>
      </c>
      <c r="B561" s="110" t="s">
        <v>98</v>
      </c>
      <c r="C561" s="110" t="s">
        <v>174</v>
      </c>
      <c r="D561" s="104">
        <v>2010</v>
      </c>
      <c r="E561" s="184">
        <v>3.7</v>
      </c>
    </row>
    <row r="562" spans="1:5" hidden="1" x14ac:dyDescent="0.3">
      <c r="A562" s="110" t="s">
        <v>23</v>
      </c>
      <c r="B562" s="110" t="s">
        <v>101</v>
      </c>
      <c r="C562" s="110" t="s">
        <v>174</v>
      </c>
      <c r="D562" s="104">
        <v>2010</v>
      </c>
      <c r="E562" s="184">
        <v>3.8000000000000003</v>
      </c>
    </row>
    <row r="563" spans="1:5" hidden="1" x14ac:dyDescent="0.3">
      <c r="A563" s="110" t="s">
        <v>23</v>
      </c>
      <c r="B563" s="110" t="s">
        <v>109</v>
      </c>
      <c r="C563" s="110" t="s">
        <v>175</v>
      </c>
      <c r="D563" s="104">
        <v>2010</v>
      </c>
      <c r="E563" s="184">
        <v>4.0625</v>
      </c>
    </row>
    <row r="564" spans="1:5" hidden="1" x14ac:dyDescent="0.3">
      <c r="A564" s="110" t="s">
        <v>23</v>
      </c>
      <c r="B564" s="110" t="s">
        <v>106</v>
      </c>
      <c r="C564" s="110" t="s">
        <v>175</v>
      </c>
      <c r="D564" s="104">
        <v>2010</v>
      </c>
      <c r="E564" s="184">
        <v>4</v>
      </c>
    </row>
    <row r="565" spans="1:5" hidden="1" x14ac:dyDescent="0.3">
      <c r="A565" s="110" t="s">
        <v>23</v>
      </c>
      <c r="B565" s="110" t="s">
        <v>108</v>
      </c>
      <c r="C565" s="110" t="s">
        <v>175</v>
      </c>
      <c r="D565" s="104">
        <v>2010</v>
      </c>
      <c r="E565" s="184">
        <v>4.1428571428571432</v>
      </c>
    </row>
    <row r="566" spans="1:5" hidden="1" x14ac:dyDescent="0.3">
      <c r="A566" s="110" t="s">
        <v>23</v>
      </c>
      <c r="B566" s="110" t="s">
        <v>105</v>
      </c>
      <c r="C566" s="110" t="s">
        <v>175</v>
      </c>
      <c r="D566" s="104">
        <v>2010</v>
      </c>
      <c r="E566" s="184">
        <v>3.125</v>
      </c>
    </row>
    <row r="567" spans="1:5" hidden="1" x14ac:dyDescent="0.3">
      <c r="A567" s="110" t="s">
        <v>23</v>
      </c>
      <c r="B567" s="110" t="s">
        <v>103</v>
      </c>
      <c r="C567" s="110" t="s">
        <v>175</v>
      </c>
      <c r="D567" s="104">
        <v>2010</v>
      </c>
      <c r="E567" s="184">
        <v>3.6607142857142856</v>
      </c>
    </row>
    <row r="568" spans="1:5" hidden="1" x14ac:dyDescent="0.3">
      <c r="A568" s="110" t="s">
        <v>23</v>
      </c>
      <c r="B568" s="110" t="s">
        <v>98</v>
      </c>
      <c r="C568" s="110" t="s">
        <v>175</v>
      </c>
      <c r="D568" s="104">
        <v>2010</v>
      </c>
      <c r="E568" s="184">
        <v>3.6</v>
      </c>
    </row>
    <row r="569" spans="1:5" hidden="1" x14ac:dyDescent="0.3">
      <c r="A569" s="110" t="s">
        <v>23</v>
      </c>
      <c r="B569" s="110" t="s">
        <v>101</v>
      </c>
      <c r="C569" s="110" t="s">
        <v>175</v>
      </c>
      <c r="D569" s="104">
        <v>2010</v>
      </c>
      <c r="E569" s="184">
        <v>3.7</v>
      </c>
    </row>
    <row r="570" spans="1:5" hidden="1" x14ac:dyDescent="0.3">
      <c r="A570" s="110" t="s">
        <v>23</v>
      </c>
      <c r="B570" s="110" t="s">
        <v>109</v>
      </c>
      <c r="C570" s="110" t="s">
        <v>176</v>
      </c>
      <c r="D570" s="104">
        <v>2010</v>
      </c>
      <c r="E570" s="184">
        <v>3.8125</v>
      </c>
    </row>
    <row r="571" spans="1:5" hidden="1" x14ac:dyDescent="0.3">
      <c r="A571" s="110" t="s">
        <v>23</v>
      </c>
      <c r="B571" s="110" t="s">
        <v>106</v>
      </c>
      <c r="C571" s="110" t="s">
        <v>176</v>
      </c>
      <c r="D571" s="104">
        <v>2010</v>
      </c>
      <c r="E571" s="184">
        <v>3.6111111111111112</v>
      </c>
    </row>
    <row r="572" spans="1:5" hidden="1" x14ac:dyDescent="0.3">
      <c r="A572" s="110" t="s">
        <v>23</v>
      </c>
      <c r="B572" s="110" t="s">
        <v>108</v>
      </c>
      <c r="C572" s="110" t="s">
        <v>176</v>
      </c>
      <c r="D572" s="104">
        <v>2010</v>
      </c>
      <c r="E572" s="184">
        <v>4.0714285714285712</v>
      </c>
    </row>
    <row r="573" spans="1:5" hidden="1" x14ac:dyDescent="0.3">
      <c r="A573" s="110" t="s">
        <v>23</v>
      </c>
      <c r="B573" s="110" t="s">
        <v>105</v>
      </c>
      <c r="C573" s="110" t="s">
        <v>176</v>
      </c>
      <c r="D573" s="104">
        <v>2010</v>
      </c>
      <c r="E573" s="184">
        <v>2.9583333333333335</v>
      </c>
    </row>
    <row r="574" spans="1:5" hidden="1" x14ac:dyDescent="0.3">
      <c r="A574" s="110" t="s">
        <v>23</v>
      </c>
      <c r="B574" s="110" t="s">
        <v>103</v>
      </c>
      <c r="C574" s="110" t="s">
        <v>176</v>
      </c>
      <c r="D574" s="104">
        <v>2010</v>
      </c>
      <c r="E574" s="184">
        <v>3.4464285714285716</v>
      </c>
    </row>
    <row r="575" spans="1:5" hidden="1" x14ac:dyDescent="0.3">
      <c r="A575" s="110" t="s">
        <v>23</v>
      </c>
      <c r="B575" s="110" t="s">
        <v>98</v>
      </c>
      <c r="C575" s="110" t="s">
        <v>176</v>
      </c>
      <c r="D575" s="104">
        <v>2010</v>
      </c>
      <c r="E575" s="184">
        <v>3.3000000000000003</v>
      </c>
    </row>
    <row r="576" spans="1:5" hidden="1" x14ac:dyDescent="0.3">
      <c r="A576" s="110" t="s">
        <v>23</v>
      </c>
      <c r="B576" s="110" t="s">
        <v>101</v>
      </c>
      <c r="C576" s="110" t="s">
        <v>176</v>
      </c>
      <c r="D576" s="104">
        <v>2010</v>
      </c>
      <c r="E576" s="184">
        <v>3.6</v>
      </c>
    </row>
    <row r="577" spans="1:5" hidden="1" x14ac:dyDescent="0.3">
      <c r="A577" s="110" t="s">
        <v>23</v>
      </c>
      <c r="B577" s="110" t="s">
        <v>109</v>
      </c>
      <c r="C577" s="110" t="s">
        <v>177</v>
      </c>
      <c r="D577" s="104">
        <v>2010</v>
      </c>
      <c r="E577" s="184">
        <v>3.78125</v>
      </c>
    </row>
    <row r="578" spans="1:5" hidden="1" x14ac:dyDescent="0.3">
      <c r="A578" s="110" t="s">
        <v>23</v>
      </c>
      <c r="B578" s="110" t="s">
        <v>106</v>
      </c>
      <c r="C578" s="110" t="s">
        <v>177</v>
      </c>
      <c r="D578" s="104">
        <v>2010</v>
      </c>
      <c r="E578" s="184">
        <v>3.6666666666666665</v>
      </c>
    </row>
    <row r="579" spans="1:5" hidden="1" x14ac:dyDescent="0.3">
      <c r="A579" s="110" t="s">
        <v>23</v>
      </c>
      <c r="B579" s="110" t="s">
        <v>108</v>
      </c>
      <c r="C579" s="110" t="s">
        <v>177</v>
      </c>
      <c r="D579" s="104">
        <v>2010</v>
      </c>
      <c r="E579" s="184">
        <v>3.9285714285714284</v>
      </c>
    </row>
    <row r="580" spans="1:5" hidden="1" x14ac:dyDescent="0.3">
      <c r="A580" s="110" t="s">
        <v>23</v>
      </c>
      <c r="B580" s="110" t="s">
        <v>105</v>
      </c>
      <c r="C580" s="110" t="s">
        <v>177</v>
      </c>
      <c r="D580" s="104">
        <v>2010</v>
      </c>
      <c r="E580" s="184">
        <v>2.7916666666666665</v>
      </c>
    </row>
    <row r="581" spans="1:5" hidden="1" x14ac:dyDescent="0.3">
      <c r="A581" s="110" t="s">
        <v>23</v>
      </c>
      <c r="B581" s="110" t="s">
        <v>103</v>
      </c>
      <c r="C581" s="110" t="s">
        <v>177</v>
      </c>
      <c r="D581" s="104">
        <v>2010</v>
      </c>
      <c r="E581" s="184">
        <v>3.3571428571428572</v>
      </c>
    </row>
    <row r="582" spans="1:5" hidden="1" x14ac:dyDescent="0.3">
      <c r="A582" s="110" t="s">
        <v>23</v>
      </c>
      <c r="B582" s="110" t="s">
        <v>98</v>
      </c>
      <c r="C582" s="110" t="s">
        <v>177</v>
      </c>
      <c r="D582" s="104">
        <v>2010</v>
      </c>
      <c r="E582" s="184">
        <v>3.3000000000000003</v>
      </c>
    </row>
    <row r="583" spans="1:5" hidden="1" x14ac:dyDescent="0.3">
      <c r="A583" s="110" t="s">
        <v>23</v>
      </c>
      <c r="B583" s="110" t="s">
        <v>101</v>
      </c>
      <c r="C583" s="110" t="s">
        <v>177</v>
      </c>
      <c r="D583" s="104">
        <v>2010</v>
      </c>
      <c r="E583" s="184">
        <v>3.5</v>
      </c>
    </row>
    <row r="584" spans="1:5" hidden="1" x14ac:dyDescent="0.3">
      <c r="A584" s="110" t="s">
        <v>24</v>
      </c>
      <c r="B584" s="110" t="s">
        <v>109</v>
      </c>
      <c r="C584" s="110" t="s">
        <v>178</v>
      </c>
      <c r="D584" s="104">
        <v>2010</v>
      </c>
      <c r="E584" s="184">
        <v>3.53125</v>
      </c>
    </row>
    <row r="585" spans="1:5" hidden="1" x14ac:dyDescent="0.3">
      <c r="A585" s="110" t="s">
        <v>24</v>
      </c>
      <c r="B585" s="110" t="s">
        <v>106</v>
      </c>
      <c r="C585" s="110" t="s">
        <v>178</v>
      </c>
      <c r="D585" s="104">
        <v>2010</v>
      </c>
      <c r="E585" s="184">
        <v>3.3888888888888888</v>
      </c>
    </row>
    <row r="586" spans="1:5" hidden="1" x14ac:dyDescent="0.3">
      <c r="A586" s="110" t="s">
        <v>24</v>
      </c>
      <c r="B586" s="110" t="s">
        <v>108</v>
      </c>
      <c r="C586" s="110" t="s">
        <v>178</v>
      </c>
      <c r="D586" s="104">
        <v>2010</v>
      </c>
      <c r="E586" s="184">
        <v>3.7142857142857144</v>
      </c>
    </row>
    <row r="587" spans="1:5" hidden="1" x14ac:dyDescent="0.3">
      <c r="A587" s="110" t="s">
        <v>24</v>
      </c>
      <c r="B587" s="110" t="s">
        <v>105</v>
      </c>
      <c r="C587" s="110" t="s">
        <v>178</v>
      </c>
      <c r="D587" s="104">
        <v>2010</v>
      </c>
      <c r="E587" s="184">
        <v>3.25</v>
      </c>
    </row>
    <row r="588" spans="1:5" hidden="1" x14ac:dyDescent="0.3">
      <c r="A588" s="110" t="s">
        <v>24</v>
      </c>
      <c r="B588" s="110" t="s">
        <v>103</v>
      </c>
      <c r="C588" s="110" t="s">
        <v>178</v>
      </c>
      <c r="D588" s="104">
        <v>2010</v>
      </c>
      <c r="E588" s="184">
        <v>3.4107142857142856</v>
      </c>
    </row>
    <row r="589" spans="1:5" hidden="1" x14ac:dyDescent="0.3">
      <c r="A589" s="110" t="s">
        <v>24</v>
      </c>
      <c r="B589" s="110" t="s">
        <v>98</v>
      </c>
      <c r="C589" s="110" t="s">
        <v>178</v>
      </c>
      <c r="D589" s="104">
        <v>2010</v>
      </c>
      <c r="E589" s="184">
        <v>3.3000000000000003</v>
      </c>
    </row>
    <row r="590" spans="1:5" hidden="1" x14ac:dyDescent="0.3">
      <c r="A590" s="110" t="s">
        <v>24</v>
      </c>
      <c r="B590" s="110" t="s">
        <v>101</v>
      </c>
      <c r="C590" s="110" t="s">
        <v>178</v>
      </c>
      <c r="D590" s="104">
        <v>2010</v>
      </c>
      <c r="E590" s="184">
        <v>3.5</v>
      </c>
    </row>
    <row r="591" spans="1:5" hidden="1" x14ac:dyDescent="0.3">
      <c r="A591" s="110" t="s">
        <v>24</v>
      </c>
      <c r="B591" s="110" t="s">
        <v>109</v>
      </c>
      <c r="C591" s="110" t="s">
        <v>179</v>
      </c>
      <c r="D591" s="104">
        <v>2010</v>
      </c>
      <c r="E591" s="184">
        <v>4.03125</v>
      </c>
    </row>
    <row r="592" spans="1:5" hidden="1" x14ac:dyDescent="0.3">
      <c r="A592" s="110" t="s">
        <v>24</v>
      </c>
      <c r="B592" s="110" t="s">
        <v>106</v>
      </c>
      <c r="C592" s="110" t="s">
        <v>179</v>
      </c>
      <c r="D592" s="104">
        <v>2010</v>
      </c>
      <c r="E592" s="184">
        <v>3.8333333333333335</v>
      </c>
    </row>
    <row r="593" spans="1:5" hidden="1" x14ac:dyDescent="0.3">
      <c r="A593" s="110" t="s">
        <v>24</v>
      </c>
      <c r="B593" s="110" t="s">
        <v>108</v>
      </c>
      <c r="C593" s="110" t="s">
        <v>179</v>
      </c>
      <c r="D593" s="104">
        <v>2010</v>
      </c>
      <c r="E593" s="184">
        <v>4.2857142857142856</v>
      </c>
    </row>
    <row r="594" spans="1:5" hidden="1" x14ac:dyDescent="0.3">
      <c r="A594" s="110" t="s">
        <v>24</v>
      </c>
      <c r="B594" s="110" t="s">
        <v>105</v>
      </c>
      <c r="C594" s="110" t="s">
        <v>179</v>
      </c>
      <c r="D594" s="104">
        <v>2010</v>
      </c>
      <c r="E594" s="184">
        <v>3.2916666666666665</v>
      </c>
    </row>
    <row r="595" spans="1:5" hidden="1" x14ac:dyDescent="0.3">
      <c r="A595" s="110" t="s">
        <v>24</v>
      </c>
      <c r="B595" s="110" t="s">
        <v>103</v>
      </c>
      <c r="C595" s="110" t="s">
        <v>179</v>
      </c>
      <c r="D595" s="104">
        <v>2010</v>
      </c>
      <c r="E595" s="184">
        <v>3.7142857142857144</v>
      </c>
    </row>
    <row r="596" spans="1:5" hidden="1" x14ac:dyDescent="0.3">
      <c r="A596" s="110" t="s">
        <v>24</v>
      </c>
      <c r="B596" s="110" t="s">
        <v>98</v>
      </c>
      <c r="C596" s="110" t="s">
        <v>179</v>
      </c>
      <c r="D596" s="104">
        <v>2010</v>
      </c>
      <c r="E596" s="184">
        <v>3.6</v>
      </c>
    </row>
    <row r="597" spans="1:5" hidden="1" x14ac:dyDescent="0.3">
      <c r="A597" s="110" t="s">
        <v>24</v>
      </c>
      <c r="B597" s="110" t="s">
        <v>101</v>
      </c>
      <c r="C597" s="110" t="s">
        <v>179</v>
      </c>
      <c r="D597" s="104">
        <v>2010</v>
      </c>
      <c r="E597" s="184">
        <v>3.9000000000000004</v>
      </c>
    </row>
    <row r="598" spans="1:5" hidden="1" x14ac:dyDescent="0.3">
      <c r="A598" s="110" t="s">
        <v>24</v>
      </c>
      <c r="B598" s="110" t="s">
        <v>109</v>
      </c>
      <c r="C598" s="110" t="s">
        <v>180</v>
      </c>
      <c r="D598" s="104">
        <v>2010</v>
      </c>
      <c r="E598" s="184">
        <v>4</v>
      </c>
    </row>
    <row r="599" spans="1:5" hidden="1" x14ac:dyDescent="0.3">
      <c r="A599" s="110" t="s">
        <v>24</v>
      </c>
      <c r="B599" s="110" t="s">
        <v>106</v>
      </c>
      <c r="C599" s="110" t="s">
        <v>180</v>
      </c>
      <c r="D599" s="104">
        <v>2010</v>
      </c>
      <c r="E599" s="184">
        <v>4</v>
      </c>
    </row>
    <row r="600" spans="1:5" hidden="1" x14ac:dyDescent="0.3">
      <c r="A600" s="110" t="s">
        <v>24</v>
      </c>
      <c r="B600" s="110" t="s">
        <v>108</v>
      </c>
      <c r="C600" s="110" t="s">
        <v>180</v>
      </c>
      <c r="D600" s="104">
        <v>2010</v>
      </c>
      <c r="E600" s="184">
        <v>4</v>
      </c>
    </row>
    <row r="601" spans="1:5" hidden="1" x14ac:dyDescent="0.3">
      <c r="A601" s="110" t="s">
        <v>24</v>
      </c>
      <c r="B601" s="110" t="s">
        <v>105</v>
      </c>
      <c r="C601" s="110" t="s">
        <v>180</v>
      </c>
      <c r="D601" s="104">
        <v>2010</v>
      </c>
      <c r="E601" s="184">
        <v>3.2916666666666665</v>
      </c>
    </row>
    <row r="602" spans="1:5" hidden="1" x14ac:dyDescent="0.3">
      <c r="A602" s="110" t="s">
        <v>24</v>
      </c>
      <c r="B602" s="110" t="s">
        <v>103</v>
      </c>
      <c r="C602" s="110" t="s">
        <v>180</v>
      </c>
      <c r="D602" s="104">
        <v>2010</v>
      </c>
      <c r="E602" s="184">
        <v>3.6964285714285716</v>
      </c>
    </row>
    <row r="603" spans="1:5" hidden="1" x14ac:dyDescent="0.3">
      <c r="A603" s="110" t="s">
        <v>24</v>
      </c>
      <c r="B603" s="110" t="s">
        <v>98</v>
      </c>
      <c r="C603" s="110" t="s">
        <v>180</v>
      </c>
      <c r="D603" s="104">
        <v>2010</v>
      </c>
      <c r="E603" s="184">
        <v>3.7</v>
      </c>
    </row>
    <row r="604" spans="1:5" hidden="1" x14ac:dyDescent="0.3">
      <c r="A604" s="110" t="s">
        <v>24</v>
      </c>
      <c r="B604" s="110" t="s">
        <v>101</v>
      </c>
      <c r="C604" s="110" t="s">
        <v>180</v>
      </c>
      <c r="D604" s="104">
        <v>2010</v>
      </c>
      <c r="E604" s="184">
        <v>3.7</v>
      </c>
    </row>
    <row r="605" spans="1:5" hidden="1" x14ac:dyDescent="0.3">
      <c r="A605" s="110" t="s">
        <v>24</v>
      </c>
      <c r="B605" s="110" t="s">
        <v>109</v>
      </c>
      <c r="C605" s="110" t="s">
        <v>181</v>
      </c>
      <c r="D605" s="104">
        <v>2010</v>
      </c>
      <c r="E605" s="184">
        <v>3.65625</v>
      </c>
    </row>
    <row r="606" spans="1:5" hidden="1" x14ac:dyDescent="0.3">
      <c r="A606" s="110" t="s">
        <v>24</v>
      </c>
      <c r="B606" s="110" t="s">
        <v>106</v>
      </c>
      <c r="C606" s="110" t="s">
        <v>181</v>
      </c>
      <c r="D606" s="104">
        <v>2010</v>
      </c>
      <c r="E606" s="184">
        <v>3.6111111111111112</v>
      </c>
    </row>
    <row r="607" spans="1:5" hidden="1" x14ac:dyDescent="0.3">
      <c r="A607" s="110" t="s">
        <v>24</v>
      </c>
      <c r="B607" s="110" t="s">
        <v>108</v>
      </c>
      <c r="C607" s="110" t="s">
        <v>181</v>
      </c>
      <c r="D607" s="104">
        <v>2010</v>
      </c>
      <c r="E607" s="184">
        <v>3.7142857142857144</v>
      </c>
    </row>
    <row r="608" spans="1:5" hidden="1" x14ac:dyDescent="0.3">
      <c r="A608" s="110" t="s">
        <v>24</v>
      </c>
      <c r="B608" s="110" t="s">
        <v>105</v>
      </c>
      <c r="C608" s="110" t="s">
        <v>181</v>
      </c>
      <c r="D608" s="104">
        <v>2010</v>
      </c>
      <c r="E608" s="184">
        <v>2.9166666666666665</v>
      </c>
    </row>
    <row r="609" spans="1:5" hidden="1" x14ac:dyDescent="0.3">
      <c r="A609" s="110" t="s">
        <v>24</v>
      </c>
      <c r="B609" s="110" t="s">
        <v>103</v>
      </c>
      <c r="C609" s="110" t="s">
        <v>181</v>
      </c>
      <c r="D609" s="104">
        <v>2010</v>
      </c>
      <c r="E609" s="184">
        <v>3.3392857142857144</v>
      </c>
    </row>
    <row r="610" spans="1:5" hidden="1" x14ac:dyDescent="0.3">
      <c r="A610" s="110" t="s">
        <v>24</v>
      </c>
      <c r="B610" s="110" t="s">
        <v>98</v>
      </c>
      <c r="C610" s="110" t="s">
        <v>181</v>
      </c>
      <c r="D610" s="104">
        <v>2010</v>
      </c>
      <c r="E610" s="184">
        <v>3.4000000000000004</v>
      </c>
    </row>
    <row r="611" spans="1:5" hidden="1" x14ac:dyDescent="0.3">
      <c r="A611" s="110" t="s">
        <v>24</v>
      </c>
      <c r="B611" s="110" t="s">
        <v>101</v>
      </c>
      <c r="C611" s="110" t="s">
        <v>181</v>
      </c>
      <c r="D611" s="104">
        <v>2010</v>
      </c>
      <c r="E611" s="184">
        <v>3.2</v>
      </c>
    </row>
    <row r="612" spans="1:5" hidden="1" x14ac:dyDescent="0.3">
      <c r="A612" s="110" t="s">
        <v>24</v>
      </c>
      <c r="B612" s="110" t="s">
        <v>109</v>
      </c>
      <c r="C612" s="110" t="s">
        <v>241</v>
      </c>
      <c r="D612" s="104">
        <v>2010</v>
      </c>
      <c r="E612" s="184">
        <v>3.375</v>
      </c>
    </row>
    <row r="613" spans="1:5" hidden="1" x14ac:dyDescent="0.3">
      <c r="A613" s="110" t="s">
        <v>24</v>
      </c>
      <c r="B613" s="110" t="s">
        <v>106</v>
      </c>
      <c r="C613" s="110" t="s">
        <v>241</v>
      </c>
      <c r="D613" s="104">
        <v>2010</v>
      </c>
      <c r="E613" s="184">
        <v>3.3333333333333335</v>
      </c>
    </row>
    <row r="614" spans="1:5" hidden="1" x14ac:dyDescent="0.3">
      <c r="A614" s="110" t="s">
        <v>24</v>
      </c>
      <c r="B614" s="110" t="s">
        <v>108</v>
      </c>
      <c r="C614" s="110" t="s">
        <v>241</v>
      </c>
      <c r="D614" s="104">
        <v>2010</v>
      </c>
      <c r="E614" s="184">
        <v>3.4285714285714284</v>
      </c>
    </row>
    <row r="615" spans="1:5" hidden="1" x14ac:dyDescent="0.3">
      <c r="A615" s="110" t="s">
        <v>24</v>
      </c>
      <c r="B615" s="110" t="s">
        <v>105</v>
      </c>
      <c r="C615" s="110" t="s">
        <v>241</v>
      </c>
      <c r="D615" s="104">
        <v>2010</v>
      </c>
      <c r="E615" s="184">
        <v>3.0833333333333335</v>
      </c>
    </row>
    <row r="616" spans="1:5" hidden="1" x14ac:dyDescent="0.3">
      <c r="A616" s="110" t="s">
        <v>24</v>
      </c>
      <c r="B616" s="110" t="s">
        <v>103</v>
      </c>
      <c r="C616" s="110" t="s">
        <v>241</v>
      </c>
      <c r="D616" s="104">
        <v>2010</v>
      </c>
      <c r="E616" s="184">
        <v>3.25</v>
      </c>
    </row>
    <row r="617" spans="1:5" hidden="1" x14ac:dyDescent="0.3">
      <c r="A617" s="110" t="s">
        <v>24</v>
      </c>
      <c r="B617" s="110" t="s">
        <v>98</v>
      </c>
      <c r="C617" s="110" t="s">
        <v>241</v>
      </c>
      <c r="D617" s="104">
        <v>2010</v>
      </c>
      <c r="E617" s="184">
        <v>3.3000000000000003</v>
      </c>
    </row>
    <row r="618" spans="1:5" hidden="1" x14ac:dyDescent="0.3">
      <c r="A618" s="110" t="s">
        <v>24</v>
      </c>
      <c r="B618" s="110" t="s">
        <v>101</v>
      </c>
      <c r="C618" s="110" t="s">
        <v>241</v>
      </c>
      <c r="D618" s="104">
        <v>2010</v>
      </c>
      <c r="E618" s="184">
        <v>3.2</v>
      </c>
    </row>
    <row r="619" spans="1:5" hidden="1" x14ac:dyDescent="0.3">
      <c r="A619" s="110" t="s">
        <v>243</v>
      </c>
      <c r="B619" s="110" t="s">
        <v>109</v>
      </c>
      <c r="C619" s="110" t="s">
        <v>155</v>
      </c>
      <c r="D619" s="104">
        <v>2010</v>
      </c>
      <c r="E619" s="184">
        <v>3.4375</v>
      </c>
    </row>
    <row r="620" spans="1:5" hidden="1" x14ac:dyDescent="0.3">
      <c r="A620" s="110" t="s">
        <v>243</v>
      </c>
      <c r="B620" s="110" t="s">
        <v>106</v>
      </c>
      <c r="C620" s="110" t="s">
        <v>155</v>
      </c>
      <c r="D620" s="104">
        <v>2010</v>
      </c>
      <c r="E620" s="184">
        <v>3.3888888888888888</v>
      </c>
    </row>
    <row r="621" spans="1:5" hidden="1" x14ac:dyDescent="0.3">
      <c r="A621" s="110" t="s">
        <v>243</v>
      </c>
      <c r="B621" s="110" t="s">
        <v>108</v>
      </c>
      <c r="C621" s="110" t="s">
        <v>155</v>
      </c>
      <c r="D621" s="104">
        <v>2010</v>
      </c>
      <c r="E621" s="184">
        <v>3.5</v>
      </c>
    </row>
    <row r="622" spans="1:5" hidden="1" x14ac:dyDescent="0.3">
      <c r="A622" s="110" t="s">
        <v>243</v>
      </c>
      <c r="B622" s="110" t="s">
        <v>105</v>
      </c>
      <c r="C622" s="110" t="s">
        <v>155</v>
      </c>
      <c r="D622" s="104">
        <v>2010</v>
      </c>
      <c r="E622" s="184">
        <v>3.375</v>
      </c>
    </row>
    <row r="623" spans="1:5" hidden="1" x14ac:dyDescent="0.3">
      <c r="A623" s="110" t="s">
        <v>243</v>
      </c>
      <c r="B623" s="110" t="s">
        <v>103</v>
      </c>
      <c r="C623" s="110" t="s">
        <v>155</v>
      </c>
      <c r="D623" s="104">
        <v>2010</v>
      </c>
      <c r="E623" s="184">
        <v>3.4107142857142856</v>
      </c>
    </row>
    <row r="624" spans="1:5" hidden="1" x14ac:dyDescent="0.3">
      <c r="A624" s="110" t="s">
        <v>243</v>
      </c>
      <c r="B624" s="110" t="s">
        <v>98</v>
      </c>
      <c r="C624" s="110" t="s">
        <v>155</v>
      </c>
      <c r="D624" s="104">
        <v>2010</v>
      </c>
      <c r="E624" s="184">
        <v>3.3235294117647061</v>
      </c>
    </row>
    <row r="625" spans="1:5" hidden="1" x14ac:dyDescent="0.3">
      <c r="A625" s="110" t="s">
        <v>243</v>
      </c>
      <c r="B625" s="110" t="s">
        <v>101</v>
      </c>
      <c r="C625" s="110" t="s">
        <v>155</v>
      </c>
      <c r="D625" s="104">
        <v>2010</v>
      </c>
      <c r="E625" s="184">
        <v>3.5454545454545454</v>
      </c>
    </row>
    <row r="626" spans="1:5" hidden="1" x14ac:dyDescent="0.3">
      <c r="A626" s="110" t="s">
        <v>243</v>
      </c>
      <c r="B626" s="110" t="s">
        <v>109</v>
      </c>
      <c r="C626" s="110" t="s">
        <v>239</v>
      </c>
      <c r="D626" s="104">
        <v>2010</v>
      </c>
      <c r="E626" s="184">
        <v>3.9109374999999997</v>
      </c>
    </row>
    <row r="627" spans="1:5" hidden="1" x14ac:dyDescent="0.3">
      <c r="A627" s="110" t="s">
        <v>243</v>
      </c>
      <c r="B627" s="110" t="s">
        <v>106</v>
      </c>
      <c r="C627" s="110" t="s">
        <v>239</v>
      </c>
      <c r="D627" s="104">
        <v>2010</v>
      </c>
      <c r="E627" s="184">
        <v>3.7861111111111114</v>
      </c>
    </row>
    <row r="628" spans="1:5" hidden="1" x14ac:dyDescent="0.3">
      <c r="A628" s="110" t="s">
        <v>243</v>
      </c>
      <c r="B628" s="110" t="s">
        <v>108</v>
      </c>
      <c r="C628" s="110" t="s">
        <v>239</v>
      </c>
      <c r="D628" s="104">
        <v>2010</v>
      </c>
      <c r="E628" s="184">
        <v>4.0714285714285712</v>
      </c>
    </row>
    <row r="629" spans="1:5" hidden="1" x14ac:dyDescent="0.3">
      <c r="A629" s="110" t="s">
        <v>243</v>
      </c>
      <c r="B629" s="110" t="s">
        <v>105</v>
      </c>
      <c r="C629" s="110" t="s">
        <v>239</v>
      </c>
      <c r="D629" s="104">
        <v>2010</v>
      </c>
      <c r="E629" s="184">
        <v>3.0729166666666661</v>
      </c>
    </row>
    <row r="630" spans="1:5" hidden="1" x14ac:dyDescent="0.3">
      <c r="A630" s="110" t="s">
        <v>243</v>
      </c>
      <c r="B630" s="110" t="s">
        <v>103</v>
      </c>
      <c r="C630" s="110" t="s">
        <v>239</v>
      </c>
      <c r="D630" s="104">
        <v>2010</v>
      </c>
      <c r="E630" s="184">
        <v>3.5517857142857143</v>
      </c>
    </row>
    <row r="631" spans="1:5" hidden="1" x14ac:dyDescent="0.3">
      <c r="A631" s="110" t="s">
        <v>243</v>
      </c>
      <c r="B631" s="110" t="s">
        <v>98</v>
      </c>
      <c r="C631" s="110" t="s">
        <v>239</v>
      </c>
      <c r="D631" s="104">
        <v>2010</v>
      </c>
      <c r="E631" s="184">
        <v>3.4838235294117643</v>
      </c>
    </row>
    <row r="632" spans="1:5" hidden="1" x14ac:dyDescent="0.3">
      <c r="A632" s="110" t="s">
        <v>243</v>
      </c>
      <c r="B632" s="110" t="s">
        <v>101</v>
      </c>
      <c r="C632" s="110" t="s">
        <v>239</v>
      </c>
      <c r="D632" s="104">
        <v>2010</v>
      </c>
      <c r="E632" s="184">
        <v>3.6568181818181813</v>
      </c>
    </row>
    <row r="633" spans="1:5" hidden="1" x14ac:dyDescent="0.3">
      <c r="A633" s="110" t="s">
        <v>21</v>
      </c>
      <c r="B633" s="110" t="s">
        <v>109</v>
      </c>
      <c r="C633" s="103" t="s">
        <v>167</v>
      </c>
      <c r="D633" s="104">
        <v>2011</v>
      </c>
      <c r="E633" s="184">
        <v>4.253968253968254</v>
      </c>
    </row>
    <row r="634" spans="1:5" hidden="1" x14ac:dyDescent="0.3">
      <c r="A634" s="110" t="s">
        <v>21</v>
      </c>
      <c r="B634" s="110" t="s">
        <v>106</v>
      </c>
      <c r="C634" s="103" t="s">
        <v>167</v>
      </c>
      <c r="D634" s="104">
        <v>2011</v>
      </c>
      <c r="E634" s="184">
        <v>4.2222222222222223</v>
      </c>
    </row>
    <row r="635" spans="1:5" hidden="1" x14ac:dyDescent="0.3">
      <c r="A635" s="110" t="s">
        <v>21</v>
      </c>
      <c r="B635" s="110" t="s">
        <v>108</v>
      </c>
      <c r="C635" s="103" t="s">
        <v>167</v>
      </c>
      <c r="D635" s="104">
        <v>2011</v>
      </c>
      <c r="E635" s="184">
        <v>4.2857142857142856</v>
      </c>
    </row>
    <row r="636" spans="1:5" hidden="1" x14ac:dyDescent="0.3">
      <c r="A636" s="110" t="s">
        <v>21</v>
      </c>
      <c r="B636" s="110" t="s">
        <v>105</v>
      </c>
      <c r="C636" s="103" t="s">
        <v>167</v>
      </c>
      <c r="D636" s="104">
        <v>2011</v>
      </c>
      <c r="E636" s="184">
        <v>3.2083333333333335</v>
      </c>
    </row>
    <row r="637" spans="1:5" hidden="1" x14ac:dyDescent="0.3">
      <c r="A637" s="110" t="s">
        <v>21</v>
      </c>
      <c r="B637" s="110" t="s">
        <v>103</v>
      </c>
      <c r="C637" s="103" t="s">
        <v>167</v>
      </c>
      <c r="D637" s="104">
        <v>2011</v>
      </c>
      <c r="E637" s="184">
        <v>3.8035714285714284</v>
      </c>
    </row>
    <row r="638" spans="1:5" hidden="1" x14ac:dyDescent="0.3">
      <c r="A638" s="110" t="s">
        <v>21</v>
      </c>
      <c r="B638" s="110" t="s">
        <v>98</v>
      </c>
      <c r="C638" s="103" t="s">
        <v>167</v>
      </c>
      <c r="D638" s="104">
        <v>2011</v>
      </c>
      <c r="E638" s="184">
        <v>3.7666666666666666</v>
      </c>
    </row>
    <row r="639" spans="1:5" hidden="1" x14ac:dyDescent="0.3">
      <c r="A639" s="110" t="s">
        <v>21</v>
      </c>
      <c r="B639" s="110" t="s">
        <v>101</v>
      </c>
      <c r="C639" s="103" t="s">
        <v>167</v>
      </c>
      <c r="D639" s="104">
        <v>2011</v>
      </c>
      <c r="E639" s="184">
        <v>3.8461538461538463</v>
      </c>
    </row>
    <row r="640" spans="1:5" hidden="1" x14ac:dyDescent="0.3">
      <c r="A640" s="110" t="s">
        <v>21</v>
      </c>
      <c r="B640" s="110" t="s">
        <v>109</v>
      </c>
      <c r="C640" s="110" t="s">
        <v>168</v>
      </c>
      <c r="D640" s="104">
        <v>2011</v>
      </c>
      <c r="E640" s="184">
        <v>4.0595238095238093</v>
      </c>
    </row>
    <row r="641" spans="1:5" hidden="1" x14ac:dyDescent="0.3">
      <c r="A641" s="110" t="s">
        <v>21</v>
      </c>
      <c r="B641" s="110" t="s">
        <v>106</v>
      </c>
      <c r="C641" s="110" t="s">
        <v>168</v>
      </c>
      <c r="D641" s="104">
        <v>2011</v>
      </c>
      <c r="E641" s="184">
        <v>3.8333333333333335</v>
      </c>
    </row>
    <row r="642" spans="1:5" hidden="1" x14ac:dyDescent="0.3">
      <c r="A642" s="110" t="s">
        <v>21</v>
      </c>
      <c r="B642" s="110" t="s">
        <v>108</v>
      </c>
      <c r="C642" s="110" t="s">
        <v>168</v>
      </c>
      <c r="D642" s="104">
        <v>2011</v>
      </c>
      <c r="E642" s="184">
        <v>4.2857142857142856</v>
      </c>
    </row>
    <row r="643" spans="1:5" hidden="1" x14ac:dyDescent="0.3">
      <c r="A643" s="110" t="s">
        <v>21</v>
      </c>
      <c r="B643" s="110" t="s">
        <v>105</v>
      </c>
      <c r="C643" s="110" t="s">
        <v>168</v>
      </c>
      <c r="D643" s="104">
        <v>2011</v>
      </c>
      <c r="E643" s="184">
        <v>2.9166666666666665</v>
      </c>
    </row>
    <row r="644" spans="1:5" hidden="1" x14ac:dyDescent="0.3">
      <c r="A644" s="110" t="s">
        <v>21</v>
      </c>
      <c r="B644" s="110" t="s">
        <v>103</v>
      </c>
      <c r="C644" s="110" t="s">
        <v>168</v>
      </c>
      <c r="D644" s="104">
        <v>2011</v>
      </c>
      <c r="E644" s="184">
        <v>3.5535714285714284</v>
      </c>
    </row>
    <row r="645" spans="1:5" hidden="1" x14ac:dyDescent="0.3">
      <c r="A645" s="110" t="s">
        <v>21</v>
      </c>
      <c r="B645" s="110" t="s">
        <v>98</v>
      </c>
      <c r="C645" s="110" t="s">
        <v>168</v>
      </c>
      <c r="D645" s="104">
        <v>2011</v>
      </c>
      <c r="E645" s="184">
        <v>3</v>
      </c>
    </row>
    <row r="646" spans="1:5" hidden="1" x14ac:dyDescent="0.3">
      <c r="A646" s="110" t="s">
        <v>21</v>
      </c>
      <c r="B646" s="110" t="s">
        <v>101</v>
      </c>
      <c r="C646" s="110" t="s">
        <v>168</v>
      </c>
      <c r="D646" s="104">
        <v>2011</v>
      </c>
      <c r="E646" s="184">
        <v>3.7</v>
      </c>
    </row>
    <row r="647" spans="1:5" hidden="1" x14ac:dyDescent="0.3">
      <c r="A647" s="110" t="s">
        <v>21</v>
      </c>
      <c r="B647" s="110" t="s">
        <v>109</v>
      </c>
      <c r="C647" s="103" t="s">
        <v>169</v>
      </c>
      <c r="D647" s="104">
        <v>2011</v>
      </c>
      <c r="E647" s="184">
        <v>4.25</v>
      </c>
    </row>
    <row r="648" spans="1:5" hidden="1" x14ac:dyDescent="0.3">
      <c r="A648" s="110" t="s">
        <v>21</v>
      </c>
      <c r="B648" s="110" t="s">
        <v>106</v>
      </c>
      <c r="C648" s="103" t="s">
        <v>169</v>
      </c>
      <c r="D648" s="104">
        <v>2011</v>
      </c>
      <c r="E648" s="184">
        <v>4</v>
      </c>
    </row>
    <row r="649" spans="1:5" hidden="1" x14ac:dyDescent="0.3">
      <c r="A649" s="110" t="s">
        <v>21</v>
      </c>
      <c r="B649" s="110" t="s">
        <v>108</v>
      </c>
      <c r="C649" s="103" t="s">
        <v>169</v>
      </c>
      <c r="D649" s="104">
        <v>2011</v>
      </c>
      <c r="E649" s="184">
        <v>4.5</v>
      </c>
    </row>
    <row r="650" spans="1:5" hidden="1" x14ac:dyDescent="0.3">
      <c r="A650" s="110" t="s">
        <v>21</v>
      </c>
      <c r="B650" s="110" t="s">
        <v>105</v>
      </c>
      <c r="C650" s="103" t="s">
        <v>169</v>
      </c>
      <c r="D650" s="104">
        <v>2011</v>
      </c>
      <c r="E650" s="184">
        <v>3.25</v>
      </c>
    </row>
    <row r="651" spans="1:5" hidden="1" x14ac:dyDescent="0.3">
      <c r="A651" s="110" t="s">
        <v>21</v>
      </c>
      <c r="B651" s="110" t="s">
        <v>103</v>
      </c>
      <c r="C651" s="103" t="s">
        <v>169</v>
      </c>
      <c r="D651" s="104">
        <v>2011</v>
      </c>
      <c r="E651" s="184">
        <v>3.9166666666666665</v>
      </c>
    </row>
    <row r="652" spans="1:5" hidden="1" x14ac:dyDescent="0.3">
      <c r="A652" s="110" t="s">
        <v>21</v>
      </c>
      <c r="B652" s="110" t="s">
        <v>98</v>
      </c>
      <c r="C652" s="103" t="s">
        <v>169</v>
      </c>
      <c r="D652" s="104">
        <v>2011</v>
      </c>
      <c r="E652" s="184">
        <v>4</v>
      </c>
    </row>
    <row r="653" spans="1:5" hidden="1" x14ac:dyDescent="0.3">
      <c r="A653" s="110" t="s">
        <v>21</v>
      </c>
      <c r="B653" s="110" t="s">
        <v>101</v>
      </c>
      <c r="C653" s="103" t="s">
        <v>169</v>
      </c>
      <c r="D653" s="104">
        <v>2011</v>
      </c>
      <c r="E653" s="184">
        <v>4.1000000000000005</v>
      </c>
    </row>
    <row r="654" spans="1:5" hidden="1" x14ac:dyDescent="0.3">
      <c r="A654" s="110" t="s">
        <v>242</v>
      </c>
      <c r="B654" s="110" t="s">
        <v>109</v>
      </c>
      <c r="C654" s="110" t="s">
        <v>240</v>
      </c>
      <c r="D654" s="104">
        <v>2011</v>
      </c>
      <c r="E654" s="184">
        <v>4.0634920634920633</v>
      </c>
    </row>
    <row r="655" spans="1:5" hidden="1" x14ac:dyDescent="0.3">
      <c r="A655" s="110" t="s">
        <v>242</v>
      </c>
      <c r="B655" s="110" t="s">
        <v>106</v>
      </c>
      <c r="C655" s="110" t="s">
        <v>240</v>
      </c>
      <c r="D655" s="104">
        <v>2011</v>
      </c>
      <c r="E655" s="184">
        <v>4.0555555555555554</v>
      </c>
    </row>
    <row r="656" spans="1:5" hidden="1" x14ac:dyDescent="0.3">
      <c r="A656" s="110" t="s">
        <v>242</v>
      </c>
      <c r="B656" s="110" t="s">
        <v>108</v>
      </c>
      <c r="C656" s="110" t="s">
        <v>240</v>
      </c>
      <c r="D656" s="104">
        <v>2011</v>
      </c>
      <c r="E656" s="184">
        <v>4.0714285714285712</v>
      </c>
    </row>
    <row r="657" spans="1:5" hidden="1" x14ac:dyDescent="0.3">
      <c r="A657" s="110" t="s">
        <v>242</v>
      </c>
      <c r="B657" s="110" t="s">
        <v>105</v>
      </c>
      <c r="C657" s="110" t="s">
        <v>240</v>
      </c>
      <c r="D657" s="104">
        <v>2011</v>
      </c>
      <c r="E657" s="184">
        <v>3.8333333333333335</v>
      </c>
    </row>
    <row r="658" spans="1:5" hidden="1" x14ac:dyDescent="0.3">
      <c r="A658" s="110" t="s">
        <v>242</v>
      </c>
      <c r="B658" s="110" t="s">
        <v>103</v>
      </c>
      <c r="C658" s="110" t="s">
        <v>240</v>
      </c>
      <c r="D658" s="104">
        <v>2011</v>
      </c>
      <c r="E658" s="184">
        <v>3.986772486772487</v>
      </c>
    </row>
    <row r="659" spans="1:5" hidden="1" x14ac:dyDescent="0.3">
      <c r="A659" s="110" t="s">
        <v>242</v>
      </c>
      <c r="B659" s="110" t="s">
        <v>98</v>
      </c>
      <c r="C659" s="110" t="s">
        <v>240</v>
      </c>
      <c r="D659" s="104">
        <v>2011</v>
      </c>
      <c r="E659" s="184">
        <v>4</v>
      </c>
    </row>
    <row r="660" spans="1:5" hidden="1" x14ac:dyDescent="0.3">
      <c r="A660" s="110" t="s">
        <v>242</v>
      </c>
      <c r="B660" s="110" t="s">
        <v>101</v>
      </c>
      <c r="C660" s="110" t="s">
        <v>240</v>
      </c>
      <c r="D660" s="104">
        <v>2011</v>
      </c>
      <c r="E660" s="184">
        <v>4.1000000000000005</v>
      </c>
    </row>
    <row r="661" spans="1:5" hidden="1" x14ac:dyDescent="0.3">
      <c r="A661" s="110" t="s">
        <v>242</v>
      </c>
      <c r="B661" s="110" t="s">
        <v>109</v>
      </c>
      <c r="C661" s="110" t="s">
        <v>238</v>
      </c>
      <c r="D661" s="104">
        <v>2011</v>
      </c>
      <c r="E661" s="184">
        <v>3.7380952380952381</v>
      </c>
    </row>
    <row r="662" spans="1:5" hidden="1" x14ac:dyDescent="0.3">
      <c r="A662" s="110" t="s">
        <v>242</v>
      </c>
      <c r="B662" s="110" t="s">
        <v>106</v>
      </c>
      <c r="C662" s="110" t="s">
        <v>238</v>
      </c>
      <c r="D662" s="104">
        <v>2011</v>
      </c>
      <c r="E662" s="184">
        <v>3.3333333333333335</v>
      </c>
    </row>
    <row r="663" spans="1:5" hidden="1" x14ac:dyDescent="0.3">
      <c r="A663" s="110" t="s">
        <v>242</v>
      </c>
      <c r="B663" s="110" t="s">
        <v>108</v>
      </c>
      <c r="C663" s="110" t="s">
        <v>238</v>
      </c>
      <c r="D663" s="104">
        <v>2011</v>
      </c>
      <c r="E663" s="184">
        <v>4.1428571428571432</v>
      </c>
    </row>
    <row r="664" spans="1:5" hidden="1" x14ac:dyDescent="0.3">
      <c r="A664" s="110" t="s">
        <v>242</v>
      </c>
      <c r="B664" s="110" t="s">
        <v>105</v>
      </c>
      <c r="C664" s="110" t="s">
        <v>238</v>
      </c>
      <c r="D664" s="104">
        <v>2011</v>
      </c>
      <c r="E664" s="184">
        <v>2.9583333333333335</v>
      </c>
    </row>
    <row r="665" spans="1:5" hidden="1" x14ac:dyDescent="0.3">
      <c r="A665" s="110" t="s">
        <v>242</v>
      </c>
      <c r="B665" s="110" t="s">
        <v>103</v>
      </c>
      <c r="C665" s="110" t="s">
        <v>238</v>
      </c>
      <c r="D665" s="104">
        <v>2011</v>
      </c>
      <c r="E665" s="184">
        <v>3.4781746031746033</v>
      </c>
    </row>
    <row r="666" spans="1:5" hidden="1" x14ac:dyDescent="0.3">
      <c r="A666" s="110" t="s">
        <v>242</v>
      </c>
      <c r="B666" s="110" t="s">
        <v>98</v>
      </c>
      <c r="C666" s="110" t="s">
        <v>238</v>
      </c>
      <c r="D666" s="104">
        <v>2011</v>
      </c>
      <c r="E666" s="184">
        <v>3</v>
      </c>
    </row>
    <row r="667" spans="1:5" hidden="1" x14ac:dyDescent="0.3">
      <c r="A667" s="110" t="s">
        <v>242</v>
      </c>
      <c r="B667" s="110" t="s">
        <v>101</v>
      </c>
      <c r="C667" s="110" t="s">
        <v>238</v>
      </c>
      <c r="D667" s="104">
        <v>2011</v>
      </c>
      <c r="E667" s="184">
        <v>3.7</v>
      </c>
    </row>
    <row r="668" spans="1:5" hidden="1" x14ac:dyDescent="0.3">
      <c r="A668" s="110" t="s">
        <v>242</v>
      </c>
      <c r="B668" s="110" t="s">
        <v>109</v>
      </c>
      <c r="C668" s="110" t="s">
        <v>233</v>
      </c>
      <c r="D668" s="104">
        <v>2011</v>
      </c>
      <c r="E668" s="184">
        <v>3.833333333333333</v>
      </c>
    </row>
    <row r="669" spans="1:5" hidden="1" x14ac:dyDescent="0.3">
      <c r="A669" s="110" t="s">
        <v>242</v>
      </c>
      <c r="B669" s="110" t="s">
        <v>106</v>
      </c>
      <c r="C669" s="110" t="s">
        <v>233</v>
      </c>
      <c r="D669" s="104">
        <v>2011</v>
      </c>
      <c r="E669" s="184">
        <v>3.6666666666666665</v>
      </c>
    </row>
    <row r="670" spans="1:5" hidden="1" x14ac:dyDescent="0.3">
      <c r="A670" s="110" t="s">
        <v>242</v>
      </c>
      <c r="B670" s="110" t="s">
        <v>108</v>
      </c>
      <c r="C670" s="110" t="s">
        <v>233</v>
      </c>
      <c r="D670" s="104">
        <v>2011</v>
      </c>
      <c r="E670" s="184">
        <v>4</v>
      </c>
    </row>
    <row r="671" spans="1:5" hidden="1" x14ac:dyDescent="0.3">
      <c r="A671" s="110" t="s">
        <v>242</v>
      </c>
      <c r="B671" s="110" t="s">
        <v>105</v>
      </c>
      <c r="C671" s="110" t="s">
        <v>233</v>
      </c>
      <c r="D671" s="104">
        <v>2011</v>
      </c>
      <c r="E671" s="184">
        <v>2.75</v>
      </c>
    </row>
    <row r="672" spans="1:5" hidden="1" x14ac:dyDescent="0.3">
      <c r="A672" s="110" t="s">
        <v>242</v>
      </c>
      <c r="B672" s="110" t="s">
        <v>103</v>
      </c>
      <c r="C672" s="110" t="s">
        <v>233</v>
      </c>
      <c r="D672" s="104">
        <v>2011</v>
      </c>
      <c r="E672" s="184">
        <v>3.4722222222222219</v>
      </c>
    </row>
    <row r="673" spans="1:5" hidden="1" x14ac:dyDescent="0.3">
      <c r="A673" s="110" t="s">
        <v>242</v>
      </c>
      <c r="B673" s="110" t="s">
        <v>98</v>
      </c>
      <c r="C673" s="110" t="s">
        <v>233</v>
      </c>
      <c r="D673" s="104">
        <v>2011</v>
      </c>
      <c r="E673" s="184">
        <v>3</v>
      </c>
    </row>
    <row r="674" spans="1:5" hidden="1" x14ac:dyDescent="0.3">
      <c r="A674" s="110" t="s">
        <v>242</v>
      </c>
      <c r="B674" s="110" t="s">
        <v>101</v>
      </c>
      <c r="C674" s="110" t="s">
        <v>233</v>
      </c>
      <c r="D674" s="104">
        <v>2011</v>
      </c>
      <c r="E674" s="184">
        <v>3.5</v>
      </c>
    </row>
    <row r="675" spans="1:5" hidden="1" x14ac:dyDescent="0.3">
      <c r="A675" s="110" t="s">
        <v>23</v>
      </c>
      <c r="B675" s="110" t="s">
        <v>109</v>
      </c>
      <c r="C675" s="110" t="s">
        <v>173</v>
      </c>
      <c r="D675" s="104">
        <v>2011</v>
      </c>
      <c r="E675" s="184">
        <v>3.9523809523809526</v>
      </c>
    </row>
    <row r="676" spans="1:5" hidden="1" x14ac:dyDescent="0.3">
      <c r="A676" s="110" t="s">
        <v>23</v>
      </c>
      <c r="B676" s="110" t="s">
        <v>106</v>
      </c>
      <c r="C676" s="110" t="s">
        <v>173</v>
      </c>
      <c r="D676" s="104">
        <v>2011</v>
      </c>
      <c r="E676" s="184">
        <v>3.8333333333333335</v>
      </c>
    </row>
    <row r="677" spans="1:5" hidden="1" x14ac:dyDescent="0.3">
      <c r="A677" s="110" t="s">
        <v>23</v>
      </c>
      <c r="B677" s="110" t="s">
        <v>108</v>
      </c>
      <c r="C677" s="110" t="s">
        <v>173</v>
      </c>
      <c r="D677" s="104">
        <v>2011</v>
      </c>
      <c r="E677" s="184">
        <v>4.0714285714285712</v>
      </c>
    </row>
    <row r="678" spans="1:5" hidden="1" x14ac:dyDescent="0.3">
      <c r="A678" s="110" t="s">
        <v>23</v>
      </c>
      <c r="B678" s="110" t="s">
        <v>105</v>
      </c>
      <c r="C678" s="110" t="s">
        <v>173</v>
      </c>
      <c r="D678" s="104">
        <v>2011</v>
      </c>
      <c r="E678" s="184">
        <v>3.0833333333333335</v>
      </c>
    </row>
    <row r="679" spans="1:5" hidden="1" x14ac:dyDescent="0.3">
      <c r="A679" s="110" t="s">
        <v>23</v>
      </c>
      <c r="B679" s="110" t="s">
        <v>103</v>
      </c>
      <c r="C679" s="110" t="s">
        <v>173</v>
      </c>
      <c r="D679" s="104">
        <v>2011</v>
      </c>
      <c r="E679" s="184">
        <v>3.6626984126984126</v>
      </c>
    </row>
    <row r="680" spans="1:5" hidden="1" x14ac:dyDescent="0.3">
      <c r="A680" s="110" t="s">
        <v>23</v>
      </c>
      <c r="B680" s="110" t="s">
        <v>98</v>
      </c>
      <c r="C680" s="110" t="s">
        <v>173</v>
      </c>
      <c r="D680" s="104">
        <v>2011</v>
      </c>
      <c r="E680" s="184">
        <v>4</v>
      </c>
    </row>
    <row r="681" spans="1:5" hidden="1" x14ac:dyDescent="0.3">
      <c r="A681" s="110" t="s">
        <v>23</v>
      </c>
      <c r="B681" s="110" t="s">
        <v>101</v>
      </c>
      <c r="C681" s="110" t="s">
        <v>173</v>
      </c>
      <c r="D681" s="104">
        <v>2011</v>
      </c>
      <c r="E681" s="184">
        <v>3.7</v>
      </c>
    </row>
    <row r="682" spans="1:5" hidden="1" x14ac:dyDescent="0.3">
      <c r="A682" s="110" t="s">
        <v>23</v>
      </c>
      <c r="B682" s="110" t="s">
        <v>109</v>
      </c>
      <c r="C682" s="110" t="s">
        <v>174</v>
      </c>
      <c r="D682" s="104">
        <v>2011</v>
      </c>
      <c r="E682" s="184">
        <v>4.3492063492063497</v>
      </c>
    </row>
    <row r="683" spans="1:5" hidden="1" x14ac:dyDescent="0.3">
      <c r="A683" s="110" t="s">
        <v>23</v>
      </c>
      <c r="B683" s="110" t="s">
        <v>106</v>
      </c>
      <c r="C683" s="110" t="s">
        <v>174</v>
      </c>
      <c r="D683" s="104">
        <v>2011</v>
      </c>
      <c r="E683" s="184">
        <v>4.0555555555555554</v>
      </c>
    </row>
    <row r="684" spans="1:5" hidden="1" x14ac:dyDescent="0.3">
      <c r="A684" s="110" t="s">
        <v>23</v>
      </c>
      <c r="B684" s="110" t="s">
        <v>108</v>
      </c>
      <c r="C684" s="110" t="s">
        <v>174</v>
      </c>
      <c r="D684" s="104">
        <v>2011</v>
      </c>
      <c r="E684" s="184">
        <v>4.6428571428571432</v>
      </c>
    </row>
    <row r="685" spans="1:5" hidden="1" x14ac:dyDescent="0.3">
      <c r="A685" s="110" t="s">
        <v>23</v>
      </c>
      <c r="B685" s="110" t="s">
        <v>105</v>
      </c>
      <c r="C685" s="110" t="s">
        <v>174</v>
      </c>
      <c r="D685" s="104">
        <v>2011</v>
      </c>
      <c r="E685" s="184">
        <v>3.1666666666666665</v>
      </c>
    </row>
    <row r="686" spans="1:5" hidden="1" x14ac:dyDescent="0.3">
      <c r="A686" s="110" t="s">
        <v>23</v>
      </c>
      <c r="B686" s="110" t="s">
        <v>103</v>
      </c>
      <c r="C686" s="110" t="s">
        <v>174</v>
      </c>
      <c r="D686" s="104">
        <v>2011</v>
      </c>
      <c r="E686" s="184">
        <v>3.9550264550264544</v>
      </c>
    </row>
    <row r="687" spans="1:5" hidden="1" x14ac:dyDescent="0.3">
      <c r="A687" s="110" t="s">
        <v>23</v>
      </c>
      <c r="B687" s="110" t="s">
        <v>98</v>
      </c>
      <c r="C687" s="110" t="s">
        <v>174</v>
      </c>
      <c r="D687" s="104">
        <v>2011</v>
      </c>
      <c r="E687" s="184">
        <v>4</v>
      </c>
    </row>
    <row r="688" spans="1:5" hidden="1" x14ac:dyDescent="0.3">
      <c r="A688" s="110" t="s">
        <v>23</v>
      </c>
      <c r="B688" s="110" t="s">
        <v>101</v>
      </c>
      <c r="C688" s="110" t="s">
        <v>174</v>
      </c>
      <c r="D688" s="104">
        <v>2011</v>
      </c>
      <c r="E688" s="184">
        <v>3.9000000000000004</v>
      </c>
    </row>
    <row r="689" spans="1:5" hidden="1" x14ac:dyDescent="0.3">
      <c r="A689" s="110" t="s">
        <v>23</v>
      </c>
      <c r="B689" s="110" t="s">
        <v>109</v>
      </c>
      <c r="C689" s="110" t="s">
        <v>175</v>
      </c>
      <c r="D689" s="104">
        <v>2011</v>
      </c>
      <c r="E689" s="184">
        <v>4.1349206349206344</v>
      </c>
    </row>
    <row r="690" spans="1:5" hidden="1" x14ac:dyDescent="0.3">
      <c r="A690" s="110" t="s">
        <v>23</v>
      </c>
      <c r="B690" s="110" t="s">
        <v>106</v>
      </c>
      <c r="C690" s="110" t="s">
        <v>175</v>
      </c>
      <c r="D690" s="104">
        <v>2011</v>
      </c>
      <c r="E690" s="184">
        <v>4.0555555555555554</v>
      </c>
    </row>
    <row r="691" spans="1:5" hidden="1" x14ac:dyDescent="0.3">
      <c r="A691" s="110" t="s">
        <v>23</v>
      </c>
      <c r="B691" s="110" t="s">
        <v>108</v>
      </c>
      <c r="C691" s="110" t="s">
        <v>175</v>
      </c>
      <c r="D691" s="104">
        <v>2011</v>
      </c>
      <c r="E691" s="184">
        <v>4.2142857142857144</v>
      </c>
    </row>
    <row r="692" spans="1:5" hidden="1" x14ac:dyDescent="0.3">
      <c r="A692" s="110" t="s">
        <v>23</v>
      </c>
      <c r="B692" s="110" t="s">
        <v>105</v>
      </c>
      <c r="C692" s="110" t="s">
        <v>175</v>
      </c>
      <c r="D692" s="104">
        <v>2011</v>
      </c>
      <c r="E692" s="184">
        <v>3.1666666666666665</v>
      </c>
    </row>
    <row r="693" spans="1:5" hidden="1" x14ac:dyDescent="0.3">
      <c r="A693" s="110" t="s">
        <v>23</v>
      </c>
      <c r="B693" s="110" t="s">
        <v>103</v>
      </c>
      <c r="C693" s="110" t="s">
        <v>175</v>
      </c>
      <c r="D693" s="104">
        <v>2011</v>
      </c>
      <c r="E693" s="184">
        <v>3.8121693121693121</v>
      </c>
    </row>
    <row r="694" spans="1:5" hidden="1" x14ac:dyDescent="0.3">
      <c r="A694" s="110" t="s">
        <v>23</v>
      </c>
      <c r="B694" s="110" t="s">
        <v>98</v>
      </c>
      <c r="C694" s="110" t="s">
        <v>175</v>
      </c>
      <c r="D694" s="104">
        <v>2011</v>
      </c>
      <c r="E694" s="184">
        <v>4</v>
      </c>
    </row>
    <row r="695" spans="1:5" hidden="1" x14ac:dyDescent="0.3">
      <c r="A695" s="110" t="s">
        <v>23</v>
      </c>
      <c r="B695" s="110" t="s">
        <v>101</v>
      </c>
      <c r="C695" s="110" t="s">
        <v>175</v>
      </c>
      <c r="D695" s="104">
        <v>2011</v>
      </c>
      <c r="E695" s="184">
        <v>3.7</v>
      </c>
    </row>
    <row r="696" spans="1:5" hidden="1" x14ac:dyDescent="0.3">
      <c r="A696" s="110" t="s">
        <v>23</v>
      </c>
      <c r="B696" s="110" t="s">
        <v>109</v>
      </c>
      <c r="C696" s="110" t="s">
        <v>176</v>
      </c>
      <c r="D696" s="104">
        <v>2011</v>
      </c>
      <c r="E696" s="184">
        <v>3.9047619047619051</v>
      </c>
    </row>
    <row r="697" spans="1:5" hidden="1" x14ac:dyDescent="0.3">
      <c r="A697" s="110" t="s">
        <v>23</v>
      </c>
      <c r="B697" s="110" t="s">
        <v>106</v>
      </c>
      <c r="C697" s="110" t="s">
        <v>176</v>
      </c>
      <c r="D697" s="104">
        <v>2011</v>
      </c>
      <c r="E697" s="184">
        <v>3.6666666666666665</v>
      </c>
    </row>
    <row r="698" spans="1:5" hidden="1" x14ac:dyDescent="0.3">
      <c r="A698" s="110" t="s">
        <v>23</v>
      </c>
      <c r="B698" s="110" t="s">
        <v>108</v>
      </c>
      <c r="C698" s="110" t="s">
        <v>176</v>
      </c>
      <c r="D698" s="104">
        <v>2011</v>
      </c>
      <c r="E698" s="184">
        <v>4.1428571428571432</v>
      </c>
    </row>
    <row r="699" spans="1:5" hidden="1" x14ac:dyDescent="0.3">
      <c r="A699" s="110" t="s">
        <v>23</v>
      </c>
      <c r="B699" s="110" t="s">
        <v>105</v>
      </c>
      <c r="C699" s="110" t="s">
        <v>176</v>
      </c>
      <c r="D699" s="104">
        <v>2011</v>
      </c>
      <c r="E699" s="184">
        <v>2.9583333333333335</v>
      </c>
    </row>
    <row r="700" spans="1:5" hidden="1" x14ac:dyDescent="0.3">
      <c r="A700" s="110" t="s">
        <v>23</v>
      </c>
      <c r="B700" s="110" t="s">
        <v>103</v>
      </c>
      <c r="C700" s="110" t="s">
        <v>176</v>
      </c>
      <c r="D700" s="104">
        <v>2011</v>
      </c>
      <c r="E700" s="184">
        <v>3.589285714285714</v>
      </c>
    </row>
    <row r="701" spans="1:5" hidden="1" x14ac:dyDescent="0.3">
      <c r="A701" s="110" t="s">
        <v>23</v>
      </c>
      <c r="B701" s="110" t="s">
        <v>98</v>
      </c>
      <c r="C701" s="110" t="s">
        <v>176</v>
      </c>
      <c r="D701" s="104">
        <v>2011</v>
      </c>
      <c r="E701" s="184">
        <v>3</v>
      </c>
    </row>
    <row r="702" spans="1:5" hidden="1" x14ac:dyDescent="0.3">
      <c r="A702" s="110" t="s">
        <v>23</v>
      </c>
      <c r="B702" s="110" t="s">
        <v>101</v>
      </c>
      <c r="C702" s="110" t="s">
        <v>176</v>
      </c>
      <c r="D702" s="104">
        <v>2011</v>
      </c>
      <c r="E702" s="184">
        <v>3.7</v>
      </c>
    </row>
    <row r="703" spans="1:5" hidden="1" x14ac:dyDescent="0.3">
      <c r="A703" s="110" t="s">
        <v>23</v>
      </c>
      <c r="B703" s="110" t="s">
        <v>109</v>
      </c>
      <c r="C703" s="110" t="s">
        <v>177</v>
      </c>
      <c r="D703" s="104">
        <v>2011</v>
      </c>
      <c r="E703" s="184">
        <v>3.6984126984126986</v>
      </c>
    </row>
    <row r="704" spans="1:5" hidden="1" x14ac:dyDescent="0.3">
      <c r="A704" s="110" t="s">
        <v>23</v>
      </c>
      <c r="B704" s="110" t="s">
        <v>106</v>
      </c>
      <c r="C704" s="110" t="s">
        <v>177</v>
      </c>
      <c r="D704" s="104">
        <v>2011</v>
      </c>
      <c r="E704" s="184">
        <v>3.6111111111111112</v>
      </c>
    </row>
    <row r="705" spans="1:5" hidden="1" x14ac:dyDescent="0.3">
      <c r="A705" s="110" t="s">
        <v>23</v>
      </c>
      <c r="B705" s="110" t="s">
        <v>108</v>
      </c>
      <c r="C705" s="110" t="s">
        <v>177</v>
      </c>
      <c r="D705" s="104">
        <v>2011</v>
      </c>
      <c r="E705" s="184">
        <v>3.7857142857142856</v>
      </c>
    </row>
    <row r="706" spans="1:5" hidden="1" x14ac:dyDescent="0.3">
      <c r="A706" s="110" t="s">
        <v>23</v>
      </c>
      <c r="B706" s="110" t="s">
        <v>105</v>
      </c>
      <c r="C706" s="110" t="s">
        <v>177</v>
      </c>
      <c r="D706" s="104">
        <v>2011</v>
      </c>
      <c r="E706" s="184">
        <v>2.9166666666666665</v>
      </c>
    </row>
    <row r="707" spans="1:5" hidden="1" x14ac:dyDescent="0.3">
      <c r="A707" s="110" t="s">
        <v>23</v>
      </c>
      <c r="B707" s="110" t="s">
        <v>103</v>
      </c>
      <c r="C707" s="110" t="s">
        <v>177</v>
      </c>
      <c r="D707" s="104">
        <v>2011</v>
      </c>
      <c r="E707" s="184">
        <v>3.4378306878306879</v>
      </c>
    </row>
    <row r="708" spans="1:5" hidden="1" x14ac:dyDescent="0.3">
      <c r="A708" s="110" t="s">
        <v>23</v>
      </c>
      <c r="B708" s="110" t="s">
        <v>98</v>
      </c>
      <c r="C708" s="110" t="s">
        <v>177</v>
      </c>
      <c r="D708" s="104">
        <v>2011</v>
      </c>
      <c r="E708" s="184">
        <v>3</v>
      </c>
    </row>
    <row r="709" spans="1:5" hidden="1" x14ac:dyDescent="0.3">
      <c r="A709" s="110" t="s">
        <v>23</v>
      </c>
      <c r="B709" s="110" t="s">
        <v>101</v>
      </c>
      <c r="C709" s="110" t="s">
        <v>177</v>
      </c>
      <c r="D709" s="104">
        <v>2011</v>
      </c>
      <c r="E709" s="184">
        <v>3.4000000000000004</v>
      </c>
    </row>
    <row r="710" spans="1:5" hidden="1" x14ac:dyDescent="0.3">
      <c r="A710" s="110" t="s">
        <v>24</v>
      </c>
      <c r="B710" s="110" t="s">
        <v>109</v>
      </c>
      <c r="C710" s="110" t="s">
        <v>178</v>
      </c>
      <c r="D710" s="104">
        <v>2011</v>
      </c>
      <c r="E710" s="184">
        <v>3.6150793650793651</v>
      </c>
    </row>
    <row r="711" spans="1:5" hidden="1" x14ac:dyDescent="0.3">
      <c r="A711" s="110" t="s">
        <v>24</v>
      </c>
      <c r="B711" s="110" t="s">
        <v>106</v>
      </c>
      <c r="C711" s="110" t="s">
        <v>178</v>
      </c>
      <c r="D711" s="104">
        <v>2011</v>
      </c>
      <c r="E711" s="184">
        <v>3.4444444444444446</v>
      </c>
    </row>
    <row r="712" spans="1:5" hidden="1" x14ac:dyDescent="0.3">
      <c r="A712" s="110" t="s">
        <v>24</v>
      </c>
      <c r="B712" s="110" t="s">
        <v>108</v>
      </c>
      <c r="C712" s="110" t="s">
        <v>178</v>
      </c>
      <c r="D712" s="104">
        <v>2011</v>
      </c>
      <c r="E712" s="184">
        <v>3.7857142857142856</v>
      </c>
    </row>
    <row r="713" spans="1:5" hidden="1" x14ac:dyDescent="0.3">
      <c r="A713" s="110" t="s">
        <v>24</v>
      </c>
      <c r="B713" s="110" t="s">
        <v>105</v>
      </c>
      <c r="C713" s="110" t="s">
        <v>178</v>
      </c>
      <c r="D713" s="104">
        <v>2011</v>
      </c>
      <c r="E713" s="184">
        <v>3.375</v>
      </c>
    </row>
    <row r="714" spans="1:5" hidden="1" x14ac:dyDescent="0.3">
      <c r="A714" s="110" t="s">
        <v>24</v>
      </c>
      <c r="B714" s="110" t="s">
        <v>103</v>
      </c>
      <c r="C714" s="110" t="s">
        <v>178</v>
      </c>
      <c r="D714" s="104">
        <v>2011</v>
      </c>
      <c r="E714" s="184">
        <v>3.5350529100529102</v>
      </c>
    </row>
    <row r="715" spans="1:5" hidden="1" x14ac:dyDescent="0.3">
      <c r="A715" s="110" t="s">
        <v>24</v>
      </c>
      <c r="B715" s="110" t="s">
        <v>98</v>
      </c>
      <c r="C715" s="110" t="s">
        <v>178</v>
      </c>
      <c r="D715" s="104">
        <v>2011</v>
      </c>
      <c r="E715" s="184">
        <v>3</v>
      </c>
    </row>
    <row r="716" spans="1:5" hidden="1" x14ac:dyDescent="0.3">
      <c r="A716" s="110" t="s">
        <v>24</v>
      </c>
      <c r="B716" s="110" t="s">
        <v>101</v>
      </c>
      <c r="C716" s="110" t="s">
        <v>178</v>
      </c>
      <c r="D716" s="104">
        <v>2011</v>
      </c>
      <c r="E716" s="184">
        <v>3.6</v>
      </c>
    </row>
    <row r="717" spans="1:5" hidden="1" x14ac:dyDescent="0.3">
      <c r="A717" s="110" t="s">
        <v>24</v>
      </c>
      <c r="B717" s="110" t="s">
        <v>109</v>
      </c>
      <c r="C717" s="110" t="s">
        <v>179</v>
      </c>
      <c r="D717" s="104">
        <v>2011</v>
      </c>
      <c r="E717" s="184">
        <v>4.1587301587301591</v>
      </c>
    </row>
    <row r="718" spans="1:5" hidden="1" x14ac:dyDescent="0.3">
      <c r="A718" s="110" t="s">
        <v>24</v>
      </c>
      <c r="B718" s="110" t="s">
        <v>106</v>
      </c>
      <c r="C718" s="110" t="s">
        <v>179</v>
      </c>
      <c r="D718" s="104">
        <v>2011</v>
      </c>
      <c r="E718" s="184">
        <v>3.8888888888888888</v>
      </c>
    </row>
    <row r="719" spans="1:5" hidden="1" x14ac:dyDescent="0.3">
      <c r="A719" s="110" t="s">
        <v>24</v>
      </c>
      <c r="B719" s="110" t="s">
        <v>108</v>
      </c>
      <c r="C719" s="110" t="s">
        <v>179</v>
      </c>
      <c r="D719" s="104">
        <v>2011</v>
      </c>
      <c r="E719" s="184">
        <v>4.4285714285714288</v>
      </c>
    </row>
    <row r="720" spans="1:5" hidden="1" x14ac:dyDescent="0.3">
      <c r="A720" s="110" t="s">
        <v>24</v>
      </c>
      <c r="B720" s="110" t="s">
        <v>105</v>
      </c>
      <c r="C720" s="110" t="s">
        <v>179</v>
      </c>
      <c r="D720" s="104">
        <v>2011</v>
      </c>
      <c r="E720" s="184">
        <v>3.2916666666666665</v>
      </c>
    </row>
    <row r="721" spans="1:5" hidden="1" x14ac:dyDescent="0.3">
      <c r="A721" s="110" t="s">
        <v>24</v>
      </c>
      <c r="B721" s="110" t="s">
        <v>103</v>
      </c>
      <c r="C721" s="110" t="s">
        <v>179</v>
      </c>
      <c r="D721" s="104">
        <v>2011</v>
      </c>
      <c r="E721" s="184">
        <v>3.8697089947089949</v>
      </c>
    </row>
    <row r="722" spans="1:5" hidden="1" x14ac:dyDescent="0.3">
      <c r="A722" s="110" t="s">
        <v>24</v>
      </c>
      <c r="B722" s="110" t="s">
        <v>98</v>
      </c>
      <c r="C722" s="110" t="s">
        <v>179</v>
      </c>
      <c r="D722" s="104">
        <v>2011</v>
      </c>
      <c r="E722" s="184">
        <v>4</v>
      </c>
    </row>
    <row r="723" spans="1:5" hidden="1" x14ac:dyDescent="0.3">
      <c r="A723" s="110" t="s">
        <v>24</v>
      </c>
      <c r="B723" s="110" t="s">
        <v>101</v>
      </c>
      <c r="C723" s="110" t="s">
        <v>179</v>
      </c>
      <c r="D723" s="104">
        <v>2011</v>
      </c>
      <c r="E723" s="184">
        <v>3.9000000000000004</v>
      </c>
    </row>
    <row r="724" spans="1:5" hidden="1" x14ac:dyDescent="0.3">
      <c r="A724" s="110" t="s">
        <v>24</v>
      </c>
      <c r="B724" s="110" t="s">
        <v>109</v>
      </c>
      <c r="C724" s="110" t="s">
        <v>180</v>
      </c>
      <c r="D724" s="104">
        <v>2011</v>
      </c>
      <c r="E724" s="184">
        <v>4.1706349206349209</v>
      </c>
    </row>
    <row r="725" spans="1:5" hidden="1" x14ac:dyDescent="0.3">
      <c r="A725" s="110" t="s">
        <v>24</v>
      </c>
      <c r="B725" s="110" t="s">
        <v>106</v>
      </c>
      <c r="C725" s="110" t="s">
        <v>180</v>
      </c>
      <c r="D725" s="104">
        <v>2011</v>
      </c>
      <c r="E725" s="184">
        <v>4.0555555555555554</v>
      </c>
    </row>
    <row r="726" spans="1:5" hidden="1" x14ac:dyDescent="0.3">
      <c r="A726" s="110" t="s">
        <v>24</v>
      </c>
      <c r="B726" s="110" t="s">
        <v>108</v>
      </c>
      <c r="C726" s="110" t="s">
        <v>180</v>
      </c>
      <c r="D726" s="104">
        <v>2011</v>
      </c>
      <c r="E726" s="184">
        <v>4.2857142857142856</v>
      </c>
    </row>
    <row r="727" spans="1:5" hidden="1" x14ac:dyDescent="0.3">
      <c r="A727" s="110" t="s">
        <v>24</v>
      </c>
      <c r="B727" s="110" t="s">
        <v>105</v>
      </c>
      <c r="C727" s="110" t="s">
        <v>180</v>
      </c>
      <c r="D727" s="104">
        <v>2011</v>
      </c>
      <c r="E727" s="184">
        <v>3.4583333333333335</v>
      </c>
    </row>
    <row r="728" spans="1:5" hidden="1" x14ac:dyDescent="0.3">
      <c r="A728" s="110" t="s">
        <v>24</v>
      </c>
      <c r="B728" s="110" t="s">
        <v>103</v>
      </c>
      <c r="C728" s="110" t="s">
        <v>180</v>
      </c>
      <c r="D728" s="104">
        <v>2011</v>
      </c>
      <c r="E728" s="184">
        <v>3.9332010582010581</v>
      </c>
    </row>
    <row r="729" spans="1:5" hidden="1" x14ac:dyDescent="0.3">
      <c r="A729" s="110" t="s">
        <v>24</v>
      </c>
      <c r="B729" s="110" t="s">
        <v>98</v>
      </c>
      <c r="C729" s="110" t="s">
        <v>180</v>
      </c>
      <c r="D729" s="104">
        <v>2011</v>
      </c>
      <c r="E729" s="184">
        <v>4</v>
      </c>
    </row>
    <row r="730" spans="1:5" hidden="1" x14ac:dyDescent="0.3">
      <c r="A730" s="110" t="s">
        <v>24</v>
      </c>
      <c r="B730" s="110" t="s">
        <v>101</v>
      </c>
      <c r="C730" s="110" t="s">
        <v>180</v>
      </c>
      <c r="D730" s="104">
        <v>2011</v>
      </c>
      <c r="E730" s="184">
        <v>4</v>
      </c>
    </row>
    <row r="731" spans="1:5" hidden="1" x14ac:dyDescent="0.3">
      <c r="A731" s="110" t="s">
        <v>24</v>
      </c>
      <c r="B731" s="110" t="s">
        <v>109</v>
      </c>
      <c r="C731" s="110" t="s">
        <v>181</v>
      </c>
      <c r="D731" s="104">
        <v>2011</v>
      </c>
      <c r="E731" s="184">
        <v>3.7261904761904763</v>
      </c>
    </row>
    <row r="732" spans="1:5" hidden="1" x14ac:dyDescent="0.3">
      <c r="A732" s="110" t="s">
        <v>24</v>
      </c>
      <c r="B732" s="110" t="s">
        <v>106</v>
      </c>
      <c r="C732" s="110" t="s">
        <v>181</v>
      </c>
      <c r="D732" s="104">
        <v>2011</v>
      </c>
      <c r="E732" s="184">
        <v>3.6666666666666665</v>
      </c>
    </row>
    <row r="733" spans="1:5" hidden="1" x14ac:dyDescent="0.3">
      <c r="A733" s="110" t="s">
        <v>24</v>
      </c>
      <c r="B733" s="110" t="s">
        <v>108</v>
      </c>
      <c r="C733" s="110" t="s">
        <v>181</v>
      </c>
      <c r="D733" s="104">
        <v>2011</v>
      </c>
      <c r="E733" s="184">
        <v>3.7857142857142856</v>
      </c>
    </row>
    <row r="734" spans="1:5" hidden="1" x14ac:dyDescent="0.3">
      <c r="A734" s="110" t="s">
        <v>24</v>
      </c>
      <c r="B734" s="110" t="s">
        <v>105</v>
      </c>
      <c r="C734" s="110" t="s">
        <v>181</v>
      </c>
      <c r="D734" s="104">
        <v>2011</v>
      </c>
      <c r="E734" s="184">
        <v>2.9583333333333335</v>
      </c>
    </row>
    <row r="735" spans="1:5" hidden="1" x14ac:dyDescent="0.3">
      <c r="A735" s="110" t="s">
        <v>24</v>
      </c>
      <c r="B735" s="110" t="s">
        <v>103</v>
      </c>
      <c r="C735" s="110" t="s">
        <v>181</v>
      </c>
      <c r="D735" s="104">
        <v>2011</v>
      </c>
      <c r="E735" s="184">
        <v>3.4702380952380949</v>
      </c>
    </row>
    <row r="736" spans="1:5" hidden="1" x14ac:dyDescent="0.3">
      <c r="A736" s="110" t="s">
        <v>24</v>
      </c>
      <c r="B736" s="110" t="s">
        <v>98</v>
      </c>
      <c r="C736" s="110" t="s">
        <v>181</v>
      </c>
      <c r="D736" s="104">
        <v>2011</v>
      </c>
      <c r="E736" s="184">
        <v>4</v>
      </c>
    </row>
    <row r="737" spans="1:5" hidden="1" x14ac:dyDescent="0.3">
      <c r="A737" s="110" t="s">
        <v>24</v>
      </c>
      <c r="B737" s="110" t="s">
        <v>101</v>
      </c>
      <c r="C737" s="110" t="s">
        <v>181</v>
      </c>
      <c r="D737" s="104">
        <v>2011</v>
      </c>
      <c r="E737" s="184">
        <v>3.3000000000000003</v>
      </c>
    </row>
    <row r="738" spans="1:5" hidden="1" x14ac:dyDescent="0.3">
      <c r="A738" s="110" t="s">
        <v>24</v>
      </c>
      <c r="B738" s="110" t="s">
        <v>109</v>
      </c>
      <c r="C738" s="110" t="s">
        <v>241</v>
      </c>
      <c r="D738" s="104">
        <v>2011</v>
      </c>
      <c r="E738" s="184">
        <v>3.4722222222222223</v>
      </c>
    </row>
    <row r="739" spans="1:5" hidden="1" x14ac:dyDescent="0.3">
      <c r="A739" s="110" t="s">
        <v>24</v>
      </c>
      <c r="B739" s="110" t="s">
        <v>106</v>
      </c>
      <c r="C739" s="110" t="s">
        <v>241</v>
      </c>
      <c r="D739" s="104">
        <v>2011</v>
      </c>
      <c r="E739" s="184">
        <v>3.4444444444444446</v>
      </c>
    </row>
    <row r="740" spans="1:5" hidden="1" x14ac:dyDescent="0.3">
      <c r="A740" s="110" t="s">
        <v>24</v>
      </c>
      <c r="B740" s="110" t="s">
        <v>108</v>
      </c>
      <c r="C740" s="110" t="s">
        <v>241</v>
      </c>
      <c r="D740" s="104">
        <v>2011</v>
      </c>
      <c r="E740" s="184">
        <v>3.5</v>
      </c>
    </row>
    <row r="741" spans="1:5" hidden="1" x14ac:dyDescent="0.3">
      <c r="A741" s="110" t="s">
        <v>24</v>
      </c>
      <c r="B741" s="110" t="s">
        <v>105</v>
      </c>
      <c r="C741" s="110" t="s">
        <v>241</v>
      </c>
      <c r="D741" s="104">
        <v>2011</v>
      </c>
      <c r="E741" s="184">
        <v>3.125</v>
      </c>
    </row>
    <row r="742" spans="1:5" hidden="1" x14ac:dyDescent="0.3">
      <c r="A742" s="110" t="s">
        <v>24</v>
      </c>
      <c r="B742" s="110" t="s">
        <v>103</v>
      </c>
      <c r="C742" s="110" t="s">
        <v>241</v>
      </c>
      <c r="D742" s="104">
        <v>2011</v>
      </c>
      <c r="E742" s="184">
        <v>3.3564814814814814</v>
      </c>
    </row>
    <row r="743" spans="1:5" hidden="1" x14ac:dyDescent="0.3">
      <c r="A743" s="110" t="s">
        <v>24</v>
      </c>
      <c r="B743" s="110" t="s">
        <v>98</v>
      </c>
      <c r="C743" s="110" t="s">
        <v>241</v>
      </c>
      <c r="D743" s="104">
        <v>2011</v>
      </c>
      <c r="E743" s="184">
        <v>3</v>
      </c>
    </row>
    <row r="744" spans="1:5" hidden="1" x14ac:dyDescent="0.3">
      <c r="A744" s="110" t="s">
        <v>24</v>
      </c>
      <c r="B744" s="110" t="s">
        <v>101</v>
      </c>
      <c r="C744" s="110" t="s">
        <v>241</v>
      </c>
      <c r="D744" s="104">
        <v>2011</v>
      </c>
      <c r="E744" s="184">
        <v>3.3000000000000003</v>
      </c>
    </row>
    <row r="745" spans="1:5" hidden="1" x14ac:dyDescent="0.3">
      <c r="A745" s="110" t="s">
        <v>243</v>
      </c>
      <c r="B745" s="110" t="s">
        <v>109</v>
      </c>
      <c r="C745" s="110" t="s">
        <v>155</v>
      </c>
      <c r="D745" s="104">
        <v>2011</v>
      </c>
      <c r="E745" s="184">
        <v>3.6825396825396828</v>
      </c>
    </row>
    <row r="746" spans="1:5" hidden="1" x14ac:dyDescent="0.3">
      <c r="A746" s="110" t="s">
        <v>243</v>
      </c>
      <c r="B746" s="110" t="s">
        <v>106</v>
      </c>
      <c r="C746" s="110" t="s">
        <v>155</v>
      </c>
      <c r="D746" s="104">
        <v>2011</v>
      </c>
      <c r="E746" s="184">
        <v>3.7222222222222223</v>
      </c>
    </row>
    <row r="747" spans="1:5" hidden="1" x14ac:dyDescent="0.3">
      <c r="A747" s="110" t="s">
        <v>243</v>
      </c>
      <c r="B747" s="110" t="s">
        <v>108</v>
      </c>
      <c r="C747" s="110" t="s">
        <v>155</v>
      </c>
      <c r="D747" s="104">
        <v>2011</v>
      </c>
      <c r="E747" s="184">
        <v>3.6428571428571428</v>
      </c>
    </row>
    <row r="748" spans="1:5" hidden="1" x14ac:dyDescent="0.3">
      <c r="A748" s="110" t="s">
        <v>243</v>
      </c>
      <c r="B748" s="110" t="s">
        <v>105</v>
      </c>
      <c r="C748" s="110" t="s">
        <v>155</v>
      </c>
      <c r="D748" s="104">
        <v>2011</v>
      </c>
      <c r="E748" s="184">
        <v>3.5416666666666665</v>
      </c>
    </row>
    <row r="749" spans="1:5" hidden="1" x14ac:dyDescent="0.3">
      <c r="A749" s="110" t="s">
        <v>243</v>
      </c>
      <c r="B749" s="110" t="s">
        <v>103</v>
      </c>
      <c r="C749" s="110" t="s">
        <v>155</v>
      </c>
      <c r="D749" s="104">
        <v>2011</v>
      </c>
      <c r="E749" s="184">
        <v>3.6355820105820107</v>
      </c>
    </row>
    <row r="750" spans="1:5" hidden="1" x14ac:dyDescent="0.3">
      <c r="A750" s="110" t="s">
        <v>243</v>
      </c>
      <c r="B750" s="110" t="s">
        <v>98</v>
      </c>
      <c r="C750" s="110" t="s">
        <v>155</v>
      </c>
      <c r="D750" s="104">
        <v>2011</v>
      </c>
      <c r="E750" s="184">
        <v>3.6666666666666665</v>
      </c>
    </row>
    <row r="751" spans="1:5" hidden="1" x14ac:dyDescent="0.3">
      <c r="A751" s="110" t="s">
        <v>243</v>
      </c>
      <c r="B751" s="110" t="s">
        <v>101</v>
      </c>
      <c r="C751" s="110" t="s">
        <v>155</v>
      </c>
      <c r="D751" s="104">
        <v>2011</v>
      </c>
      <c r="E751" s="184">
        <v>3.5769230769230771</v>
      </c>
    </row>
    <row r="752" spans="1:5" hidden="1" x14ac:dyDescent="0.3">
      <c r="A752" s="110" t="s">
        <v>243</v>
      </c>
      <c r="B752" s="110" t="s">
        <v>109</v>
      </c>
      <c r="C752" s="110" t="s">
        <v>239</v>
      </c>
      <c r="D752" s="104">
        <v>2011</v>
      </c>
      <c r="E752" s="184">
        <v>3.9756613756613759</v>
      </c>
    </row>
    <row r="753" spans="1:5" hidden="1" x14ac:dyDescent="0.3">
      <c r="A753" s="110" t="s">
        <v>243</v>
      </c>
      <c r="B753" s="110" t="s">
        <v>106</v>
      </c>
      <c r="C753" s="110" t="s">
        <v>239</v>
      </c>
      <c r="D753" s="104">
        <v>2011</v>
      </c>
      <c r="E753" s="184">
        <v>3.8120370370370371</v>
      </c>
    </row>
    <row r="754" spans="1:5" hidden="1" x14ac:dyDescent="0.3">
      <c r="A754" s="110" t="s">
        <v>243</v>
      </c>
      <c r="B754" s="110" t="s">
        <v>108</v>
      </c>
      <c r="C754" s="110" t="s">
        <v>239</v>
      </c>
      <c r="D754" s="104">
        <v>2011</v>
      </c>
      <c r="E754" s="184">
        <v>4.1392857142857142</v>
      </c>
    </row>
    <row r="755" spans="1:5" hidden="1" x14ac:dyDescent="0.3">
      <c r="A755" s="110" t="s">
        <v>243</v>
      </c>
      <c r="B755" s="110" t="s">
        <v>105</v>
      </c>
      <c r="C755" s="110" t="s">
        <v>239</v>
      </c>
      <c r="D755" s="104">
        <v>2011</v>
      </c>
      <c r="E755" s="184">
        <v>3.151388888888889</v>
      </c>
    </row>
    <row r="756" spans="1:5" hidden="1" x14ac:dyDescent="0.3">
      <c r="A756" s="110" t="s">
        <v>243</v>
      </c>
      <c r="B756" s="110" t="s">
        <v>103</v>
      </c>
      <c r="C756" s="110" t="s">
        <v>239</v>
      </c>
      <c r="D756" s="104">
        <v>2011</v>
      </c>
      <c r="E756" s="184">
        <v>3.7009038800705469</v>
      </c>
    </row>
    <row r="757" spans="1:5" hidden="1" x14ac:dyDescent="0.3">
      <c r="A757" s="110" t="s">
        <v>243</v>
      </c>
      <c r="B757" s="110" t="s">
        <v>98</v>
      </c>
      <c r="C757" s="110" t="s">
        <v>239</v>
      </c>
      <c r="D757" s="104">
        <v>2011</v>
      </c>
      <c r="E757" s="184">
        <v>3.5061111111111112</v>
      </c>
    </row>
    <row r="758" spans="1:5" hidden="1" x14ac:dyDescent="0.3">
      <c r="A758" s="110" t="s">
        <v>243</v>
      </c>
      <c r="B758" s="110" t="s">
        <v>101</v>
      </c>
      <c r="C758" s="110" t="s">
        <v>239</v>
      </c>
      <c r="D758" s="104">
        <v>2011</v>
      </c>
      <c r="E758" s="184">
        <v>3.7314102564102569</v>
      </c>
    </row>
    <row r="759" spans="1:5" hidden="1" x14ac:dyDescent="0.3">
      <c r="A759" s="110" t="s">
        <v>21</v>
      </c>
      <c r="B759" s="110" t="s">
        <v>109</v>
      </c>
      <c r="C759" s="103" t="s">
        <v>167</v>
      </c>
      <c r="D759" s="104">
        <v>2012</v>
      </c>
      <c r="E759" s="184">
        <v>4.3125</v>
      </c>
    </row>
    <row r="760" spans="1:5" hidden="1" x14ac:dyDescent="0.3">
      <c r="A760" s="110" t="s">
        <v>21</v>
      </c>
      <c r="B760" s="110" t="s">
        <v>106</v>
      </c>
      <c r="C760" s="103" t="s">
        <v>167</v>
      </c>
      <c r="D760" s="104">
        <v>2012</v>
      </c>
      <c r="E760" s="184">
        <v>4.25</v>
      </c>
    </row>
    <row r="761" spans="1:5" hidden="1" x14ac:dyDescent="0.3">
      <c r="A761" s="110" t="s">
        <v>21</v>
      </c>
      <c r="B761" s="110" t="s">
        <v>108</v>
      </c>
      <c r="C761" s="103" t="s">
        <v>167</v>
      </c>
      <c r="D761" s="104">
        <v>2012</v>
      </c>
      <c r="E761" s="184">
        <v>4.375</v>
      </c>
    </row>
    <row r="762" spans="1:5" hidden="1" x14ac:dyDescent="0.3">
      <c r="A762" s="110" t="s">
        <v>21</v>
      </c>
      <c r="B762" s="110" t="s">
        <v>105</v>
      </c>
      <c r="C762" s="103" t="s">
        <v>167</v>
      </c>
      <c r="D762" s="104">
        <v>2012</v>
      </c>
      <c r="E762" s="184">
        <v>3.375</v>
      </c>
    </row>
    <row r="763" spans="1:5" hidden="1" x14ac:dyDescent="0.3">
      <c r="A763" s="110" t="s">
        <v>21</v>
      </c>
      <c r="B763" s="110" t="s">
        <v>103</v>
      </c>
      <c r="C763" s="103" t="s">
        <v>167</v>
      </c>
      <c r="D763" s="104">
        <v>2012</v>
      </c>
      <c r="E763" s="184">
        <v>3.9107142857142856</v>
      </c>
    </row>
    <row r="764" spans="1:5" hidden="1" x14ac:dyDescent="0.3">
      <c r="A764" s="110" t="s">
        <v>21</v>
      </c>
      <c r="B764" s="110" t="s">
        <v>98</v>
      </c>
      <c r="C764" s="103" t="s">
        <v>167</v>
      </c>
      <c r="D764" s="104">
        <v>2012</v>
      </c>
      <c r="E764" s="184">
        <v>3.9</v>
      </c>
    </row>
    <row r="765" spans="1:5" hidden="1" x14ac:dyDescent="0.3">
      <c r="A765" s="110" t="s">
        <v>21</v>
      </c>
      <c r="B765" s="110" t="s">
        <v>101</v>
      </c>
      <c r="C765" s="103" t="s">
        <v>167</v>
      </c>
      <c r="D765" s="104">
        <v>2012</v>
      </c>
      <c r="E765" s="184">
        <v>3.9230769230769229</v>
      </c>
    </row>
    <row r="766" spans="1:5" hidden="1" x14ac:dyDescent="0.3">
      <c r="A766" s="110" t="s">
        <v>21</v>
      </c>
      <c r="B766" s="110" t="s">
        <v>109</v>
      </c>
      <c r="C766" s="110" t="s">
        <v>168</v>
      </c>
      <c r="D766" s="104">
        <v>2012</v>
      </c>
      <c r="E766" s="184">
        <v>4.125</v>
      </c>
    </row>
    <row r="767" spans="1:5" hidden="1" x14ac:dyDescent="0.3">
      <c r="A767" s="110" t="s">
        <v>21</v>
      </c>
      <c r="B767" s="110" t="s">
        <v>106</v>
      </c>
      <c r="C767" s="110" t="s">
        <v>168</v>
      </c>
      <c r="D767" s="104">
        <v>2012</v>
      </c>
      <c r="E767" s="184">
        <v>4</v>
      </c>
    </row>
    <row r="768" spans="1:5" hidden="1" x14ac:dyDescent="0.3">
      <c r="A768" s="110" t="s">
        <v>21</v>
      </c>
      <c r="B768" s="110" t="s">
        <v>108</v>
      </c>
      <c r="C768" s="110" t="s">
        <v>168</v>
      </c>
      <c r="D768" s="104">
        <v>2012</v>
      </c>
      <c r="E768" s="184">
        <v>4.25</v>
      </c>
    </row>
    <row r="769" spans="1:5" hidden="1" x14ac:dyDescent="0.3">
      <c r="A769" s="110" t="s">
        <v>21</v>
      </c>
      <c r="B769" s="110" t="s">
        <v>105</v>
      </c>
      <c r="C769" s="110" t="s">
        <v>168</v>
      </c>
      <c r="D769" s="104">
        <v>2012</v>
      </c>
      <c r="E769" s="184">
        <v>3.125</v>
      </c>
    </row>
    <row r="770" spans="1:5" hidden="1" x14ac:dyDescent="0.3">
      <c r="A770" s="110" t="s">
        <v>21</v>
      </c>
      <c r="B770" s="110" t="s">
        <v>103</v>
      </c>
      <c r="C770" s="110" t="s">
        <v>168</v>
      </c>
      <c r="D770" s="104">
        <v>2012</v>
      </c>
      <c r="E770" s="184">
        <v>3.6964285714285716</v>
      </c>
    </row>
    <row r="771" spans="1:5" hidden="1" x14ac:dyDescent="0.3">
      <c r="A771" s="110" t="s">
        <v>21</v>
      </c>
      <c r="B771" s="110" t="s">
        <v>98</v>
      </c>
      <c r="C771" s="110" t="s">
        <v>168</v>
      </c>
      <c r="D771" s="104">
        <v>2012</v>
      </c>
      <c r="E771" s="184">
        <v>4</v>
      </c>
    </row>
    <row r="772" spans="1:5" hidden="1" x14ac:dyDescent="0.3">
      <c r="A772" s="110" t="s">
        <v>21</v>
      </c>
      <c r="B772" s="110" t="s">
        <v>101</v>
      </c>
      <c r="C772" s="110" t="s">
        <v>168</v>
      </c>
      <c r="D772" s="104">
        <v>2012</v>
      </c>
      <c r="E772" s="184">
        <v>3.8000000000000003</v>
      </c>
    </row>
    <row r="773" spans="1:5" hidden="1" x14ac:dyDescent="0.3">
      <c r="A773" s="110" t="s">
        <v>21</v>
      </c>
      <c r="B773" s="110" t="s">
        <v>109</v>
      </c>
      <c r="C773" s="103" t="s">
        <v>169</v>
      </c>
      <c r="D773" s="104">
        <v>2012</v>
      </c>
      <c r="E773" s="184">
        <v>4.3125</v>
      </c>
    </row>
    <row r="774" spans="1:5" hidden="1" x14ac:dyDescent="0.3">
      <c r="A774" s="110" t="s">
        <v>21</v>
      </c>
      <c r="B774" s="110" t="s">
        <v>106</v>
      </c>
      <c r="C774" s="103" t="s">
        <v>169</v>
      </c>
      <c r="D774" s="104">
        <v>2012</v>
      </c>
      <c r="E774" s="184">
        <v>4.125</v>
      </c>
    </row>
    <row r="775" spans="1:5" hidden="1" x14ac:dyDescent="0.3">
      <c r="A775" s="110" t="s">
        <v>21</v>
      </c>
      <c r="B775" s="110" t="s">
        <v>108</v>
      </c>
      <c r="C775" s="103" t="s">
        <v>169</v>
      </c>
      <c r="D775" s="104">
        <v>2012</v>
      </c>
      <c r="E775" s="184">
        <v>4.5</v>
      </c>
    </row>
    <row r="776" spans="1:5" hidden="1" x14ac:dyDescent="0.3">
      <c r="A776" s="110" t="s">
        <v>21</v>
      </c>
      <c r="B776" s="110" t="s">
        <v>105</v>
      </c>
      <c r="C776" s="103" t="s">
        <v>169</v>
      </c>
      <c r="D776" s="104">
        <v>2012</v>
      </c>
      <c r="E776" s="184">
        <v>3.4166666666666665</v>
      </c>
    </row>
    <row r="777" spans="1:5" hidden="1" x14ac:dyDescent="0.3">
      <c r="A777" s="110" t="s">
        <v>21</v>
      </c>
      <c r="B777" s="110" t="s">
        <v>103</v>
      </c>
      <c r="C777" s="103" t="s">
        <v>169</v>
      </c>
      <c r="D777" s="104">
        <v>2012</v>
      </c>
      <c r="E777" s="184">
        <v>3.9285714285714284</v>
      </c>
    </row>
    <row r="778" spans="1:5" hidden="1" x14ac:dyDescent="0.3">
      <c r="A778" s="110" t="s">
        <v>21</v>
      </c>
      <c r="B778" s="110" t="s">
        <v>98</v>
      </c>
      <c r="C778" s="103" t="s">
        <v>169</v>
      </c>
      <c r="D778" s="104">
        <v>2012</v>
      </c>
      <c r="E778" s="184">
        <v>4</v>
      </c>
    </row>
    <row r="779" spans="1:5" hidden="1" x14ac:dyDescent="0.3">
      <c r="A779" s="110" t="s">
        <v>21</v>
      </c>
      <c r="B779" s="110" t="s">
        <v>101</v>
      </c>
      <c r="C779" s="103" t="s">
        <v>169</v>
      </c>
      <c r="D779" s="104">
        <v>2012</v>
      </c>
      <c r="E779" s="184">
        <v>4.2</v>
      </c>
    </row>
    <row r="780" spans="1:5" hidden="1" x14ac:dyDescent="0.3">
      <c r="A780" s="110" t="s">
        <v>242</v>
      </c>
      <c r="B780" s="110" t="s">
        <v>109</v>
      </c>
      <c r="C780" s="110" t="s">
        <v>240</v>
      </c>
      <c r="D780" s="104">
        <v>2012</v>
      </c>
      <c r="E780" s="184">
        <v>4.1875</v>
      </c>
    </row>
    <row r="781" spans="1:5" hidden="1" x14ac:dyDescent="0.3">
      <c r="A781" s="110" t="s">
        <v>242</v>
      </c>
      <c r="B781" s="110" t="s">
        <v>106</v>
      </c>
      <c r="C781" s="110" t="s">
        <v>240</v>
      </c>
      <c r="D781" s="104">
        <v>2012</v>
      </c>
      <c r="E781" s="184">
        <v>4.25</v>
      </c>
    </row>
    <row r="782" spans="1:5" hidden="1" x14ac:dyDescent="0.3">
      <c r="A782" s="110" t="s">
        <v>242</v>
      </c>
      <c r="B782" s="110" t="s">
        <v>108</v>
      </c>
      <c r="C782" s="110" t="s">
        <v>240</v>
      </c>
      <c r="D782" s="104">
        <v>2012</v>
      </c>
      <c r="E782" s="184">
        <v>4.125</v>
      </c>
    </row>
    <row r="783" spans="1:5" hidden="1" x14ac:dyDescent="0.3">
      <c r="A783" s="110" t="s">
        <v>242</v>
      </c>
      <c r="B783" s="110" t="s">
        <v>105</v>
      </c>
      <c r="C783" s="110" t="s">
        <v>240</v>
      </c>
      <c r="D783" s="104">
        <v>2012</v>
      </c>
      <c r="E783" s="184">
        <v>3.9583333333333335</v>
      </c>
    </row>
    <row r="784" spans="1:5" hidden="1" x14ac:dyDescent="0.3">
      <c r="A784" s="110" t="s">
        <v>242</v>
      </c>
      <c r="B784" s="110" t="s">
        <v>103</v>
      </c>
      <c r="C784" s="110" t="s">
        <v>240</v>
      </c>
      <c r="D784" s="104">
        <v>2012</v>
      </c>
      <c r="E784" s="184">
        <v>4.0892857142857144</v>
      </c>
    </row>
    <row r="785" spans="1:5" hidden="1" x14ac:dyDescent="0.3">
      <c r="A785" s="110" t="s">
        <v>242</v>
      </c>
      <c r="B785" s="110" t="s">
        <v>98</v>
      </c>
      <c r="C785" s="110" t="s">
        <v>240</v>
      </c>
      <c r="D785" s="104">
        <v>2012</v>
      </c>
      <c r="E785" s="184">
        <v>4</v>
      </c>
    </row>
    <row r="786" spans="1:5" hidden="1" x14ac:dyDescent="0.3">
      <c r="A786" s="110" t="s">
        <v>242</v>
      </c>
      <c r="B786" s="110" t="s">
        <v>101</v>
      </c>
      <c r="C786" s="110" t="s">
        <v>240</v>
      </c>
      <c r="D786" s="104">
        <v>2012</v>
      </c>
      <c r="E786" s="184">
        <v>4.1000000000000005</v>
      </c>
    </row>
    <row r="787" spans="1:5" hidden="1" x14ac:dyDescent="0.3">
      <c r="A787" s="110" t="s">
        <v>242</v>
      </c>
      <c r="B787" s="110" t="s">
        <v>109</v>
      </c>
      <c r="C787" s="110" t="s">
        <v>238</v>
      </c>
      <c r="D787" s="104">
        <v>2012</v>
      </c>
      <c r="E787" s="184">
        <v>3.71875</v>
      </c>
    </row>
    <row r="788" spans="1:5" hidden="1" x14ac:dyDescent="0.3">
      <c r="A788" s="110" t="s">
        <v>242</v>
      </c>
      <c r="B788" s="110" t="s">
        <v>106</v>
      </c>
      <c r="C788" s="110" t="s">
        <v>238</v>
      </c>
      <c r="D788" s="104">
        <v>2012</v>
      </c>
      <c r="E788" s="184">
        <v>3.4375</v>
      </c>
    </row>
    <row r="789" spans="1:5" hidden="1" x14ac:dyDescent="0.3">
      <c r="A789" s="110" t="s">
        <v>242</v>
      </c>
      <c r="B789" s="110" t="s">
        <v>108</v>
      </c>
      <c r="C789" s="110" t="s">
        <v>238</v>
      </c>
      <c r="D789" s="104">
        <v>2012</v>
      </c>
      <c r="E789" s="184">
        <v>4</v>
      </c>
    </row>
    <row r="790" spans="1:5" hidden="1" x14ac:dyDescent="0.3">
      <c r="A790" s="110" t="s">
        <v>242</v>
      </c>
      <c r="B790" s="110" t="s">
        <v>105</v>
      </c>
      <c r="C790" s="110" t="s">
        <v>238</v>
      </c>
      <c r="D790" s="104">
        <v>2012</v>
      </c>
      <c r="E790" s="184">
        <v>3.0416666666666665</v>
      </c>
    </row>
    <row r="791" spans="1:5" hidden="1" x14ac:dyDescent="0.3">
      <c r="A791" s="110" t="s">
        <v>242</v>
      </c>
      <c r="B791" s="110" t="s">
        <v>103</v>
      </c>
      <c r="C791" s="110" t="s">
        <v>238</v>
      </c>
      <c r="D791" s="104">
        <v>2012</v>
      </c>
      <c r="E791" s="184">
        <v>3.4285714285714284</v>
      </c>
    </row>
    <row r="792" spans="1:5" hidden="1" x14ac:dyDescent="0.3">
      <c r="A792" s="110" t="s">
        <v>242</v>
      </c>
      <c r="B792" s="110" t="s">
        <v>98</v>
      </c>
      <c r="C792" s="110" t="s">
        <v>238</v>
      </c>
      <c r="D792" s="104">
        <v>2012</v>
      </c>
      <c r="E792" s="184">
        <v>3</v>
      </c>
    </row>
    <row r="793" spans="1:5" hidden="1" x14ac:dyDescent="0.3">
      <c r="A793" s="110" t="s">
        <v>242</v>
      </c>
      <c r="B793" s="110" t="s">
        <v>101</v>
      </c>
      <c r="C793" s="110" t="s">
        <v>238</v>
      </c>
      <c r="D793" s="104">
        <v>2012</v>
      </c>
      <c r="E793" s="184">
        <v>3.7</v>
      </c>
    </row>
    <row r="794" spans="1:5" hidden="1" x14ac:dyDescent="0.3">
      <c r="A794" s="110" t="s">
        <v>242</v>
      </c>
      <c r="B794" s="110" t="s">
        <v>109</v>
      </c>
      <c r="C794" s="110" t="s">
        <v>233</v>
      </c>
      <c r="D794" s="104">
        <v>2012</v>
      </c>
      <c r="E794" s="184">
        <v>3.90625</v>
      </c>
    </row>
    <row r="795" spans="1:5" hidden="1" x14ac:dyDescent="0.3">
      <c r="A795" s="110" t="s">
        <v>242</v>
      </c>
      <c r="B795" s="110" t="s">
        <v>106</v>
      </c>
      <c r="C795" s="110" t="s">
        <v>233</v>
      </c>
      <c r="D795" s="104">
        <v>2012</v>
      </c>
      <c r="E795" s="184">
        <v>3.625</v>
      </c>
    </row>
    <row r="796" spans="1:5" hidden="1" x14ac:dyDescent="0.3">
      <c r="A796" s="110" t="s">
        <v>242</v>
      </c>
      <c r="B796" s="110" t="s">
        <v>108</v>
      </c>
      <c r="C796" s="110" t="s">
        <v>233</v>
      </c>
      <c r="D796" s="104">
        <v>2012</v>
      </c>
      <c r="E796" s="184">
        <v>4.1875</v>
      </c>
    </row>
    <row r="797" spans="1:5" hidden="1" x14ac:dyDescent="0.3">
      <c r="A797" s="110" t="s">
        <v>242</v>
      </c>
      <c r="B797" s="110" t="s">
        <v>105</v>
      </c>
      <c r="C797" s="110" t="s">
        <v>233</v>
      </c>
      <c r="D797" s="104">
        <v>2012</v>
      </c>
      <c r="E797" s="184">
        <v>2.75</v>
      </c>
    </row>
    <row r="798" spans="1:5" hidden="1" x14ac:dyDescent="0.3">
      <c r="A798" s="110" t="s">
        <v>242</v>
      </c>
      <c r="B798" s="110" t="s">
        <v>103</v>
      </c>
      <c r="C798" s="110" t="s">
        <v>233</v>
      </c>
      <c r="D798" s="104">
        <v>2012</v>
      </c>
      <c r="E798" s="184">
        <v>3.4107142857142856</v>
      </c>
    </row>
    <row r="799" spans="1:5" hidden="1" x14ac:dyDescent="0.3">
      <c r="A799" s="110" t="s">
        <v>242</v>
      </c>
      <c r="B799" s="110" t="s">
        <v>98</v>
      </c>
      <c r="C799" s="110" t="s">
        <v>233</v>
      </c>
      <c r="D799" s="104">
        <v>2012</v>
      </c>
      <c r="E799" s="184">
        <v>3</v>
      </c>
    </row>
    <row r="800" spans="1:5" hidden="1" x14ac:dyDescent="0.3">
      <c r="A800" s="110" t="s">
        <v>242</v>
      </c>
      <c r="B800" s="110" t="s">
        <v>101</v>
      </c>
      <c r="C800" s="110" t="s">
        <v>233</v>
      </c>
      <c r="D800" s="104">
        <v>2012</v>
      </c>
      <c r="E800" s="184">
        <v>3.6</v>
      </c>
    </row>
    <row r="801" spans="1:5" hidden="1" x14ac:dyDescent="0.3">
      <c r="A801" s="110" t="s">
        <v>23</v>
      </c>
      <c r="B801" s="110" t="s">
        <v>109</v>
      </c>
      <c r="C801" s="110" t="s">
        <v>173</v>
      </c>
      <c r="D801" s="104">
        <v>2012</v>
      </c>
      <c r="E801" s="184">
        <v>4.0625</v>
      </c>
    </row>
    <row r="802" spans="1:5" hidden="1" x14ac:dyDescent="0.3">
      <c r="A802" s="110" t="s">
        <v>23</v>
      </c>
      <c r="B802" s="110" t="s">
        <v>106</v>
      </c>
      <c r="C802" s="110" t="s">
        <v>173</v>
      </c>
      <c r="D802" s="104">
        <v>2012</v>
      </c>
      <c r="E802" s="184">
        <v>4</v>
      </c>
    </row>
    <row r="803" spans="1:5" hidden="1" x14ac:dyDescent="0.3">
      <c r="A803" s="110" t="s">
        <v>23</v>
      </c>
      <c r="B803" s="110" t="s">
        <v>108</v>
      </c>
      <c r="C803" s="110" t="s">
        <v>173</v>
      </c>
      <c r="D803" s="104">
        <v>2012</v>
      </c>
      <c r="E803" s="184">
        <v>4.125</v>
      </c>
    </row>
    <row r="804" spans="1:5" hidden="1" x14ac:dyDescent="0.3">
      <c r="A804" s="110" t="s">
        <v>23</v>
      </c>
      <c r="B804" s="110" t="s">
        <v>105</v>
      </c>
      <c r="C804" s="110" t="s">
        <v>173</v>
      </c>
      <c r="D804" s="104">
        <v>2012</v>
      </c>
      <c r="E804" s="184">
        <v>3.125</v>
      </c>
    </row>
    <row r="805" spans="1:5" hidden="1" x14ac:dyDescent="0.3">
      <c r="A805" s="110" t="s">
        <v>23</v>
      </c>
      <c r="B805" s="110" t="s">
        <v>103</v>
      </c>
      <c r="C805" s="110" t="s">
        <v>173</v>
      </c>
      <c r="D805" s="104">
        <v>2012</v>
      </c>
      <c r="E805" s="184">
        <v>3.6607142857142856</v>
      </c>
    </row>
    <row r="806" spans="1:5" hidden="1" x14ac:dyDescent="0.3">
      <c r="A806" s="110" t="s">
        <v>23</v>
      </c>
      <c r="B806" s="110" t="s">
        <v>98</v>
      </c>
      <c r="C806" s="110" t="s">
        <v>173</v>
      </c>
      <c r="D806" s="104">
        <v>2012</v>
      </c>
      <c r="E806" s="184">
        <v>4</v>
      </c>
    </row>
    <row r="807" spans="1:5" hidden="1" x14ac:dyDescent="0.3">
      <c r="A807" s="110" t="s">
        <v>23</v>
      </c>
      <c r="B807" s="110" t="s">
        <v>101</v>
      </c>
      <c r="C807" s="110" t="s">
        <v>173</v>
      </c>
      <c r="D807" s="104">
        <v>2012</v>
      </c>
      <c r="E807" s="184">
        <v>3.7</v>
      </c>
    </row>
    <row r="808" spans="1:5" hidden="1" x14ac:dyDescent="0.3">
      <c r="A808" s="110" t="s">
        <v>23</v>
      </c>
      <c r="B808" s="110" t="s">
        <v>109</v>
      </c>
      <c r="C808" s="110" t="s">
        <v>174</v>
      </c>
      <c r="D808" s="104">
        <v>2012</v>
      </c>
      <c r="E808" s="184">
        <v>4.40625</v>
      </c>
    </row>
    <row r="809" spans="1:5" hidden="1" x14ac:dyDescent="0.3">
      <c r="A809" s="110" t="s">
        <v>23</v>
      </c>
      <c r="B809" s="110" t="s">
        <v>106</v>
      </c>
      <c r="C809" s="110" t="s">
        <v>174</v>
      </c>
      <c r="D809" s="104">
        <v>2012</v>
      </c>
      <c r="E809" s="184">
        <v>4.3125</v>
      </c>
    </row>
    <row r="810" spans="1:5" hidden="1" x14ac:dyDescent="0.3">
      <c r="A810" s="110" t="s">
        <v>23</v>
      </c>
      <c r="B810" s="110" t="s">
        <v>108</v>
      </c>
      <c r="C810" s="110" t="s">
        <v>174</v>
      </c>
      <c r="D810" s="104">
        <v>2012</v>
      </c>
      <c r="E810" s="184">
        <v>4.5</v>
      </c>
    </row>
    <row r="811" spans="1:5" hidden="1" x14ac:dyDescent="0.3">
      <c r="A811" s="110" t="s">
        <v>23</v>
      </c>
      <c r="B811" s="110" t="s">
        <v>105</v>
      </c>
      <c r="C811" s="110" t="s">
        <v>174</v>
      </c>
      <c r="D811" s="104">
        <v>2012</v>
      </c>
      <c r="E811" s="184">
        <v>3.3333333333333335</v>
      </c>
    </row>
    <row r="812" spans="1:5" hidden="1" x14ac:dyDescent="0.3">
      <c r="A812" s="110" t="s">
        <v>23</v>
      </c>
      <c r="B812" s="110" t="s">
        <v>103</v>
      </c>
      <c r="C812" s="110" t="s">
        <v>174</v>
      </c>
      <c r="D812" s="104">
        <v>2012</v>
      </c>
      <c r="E812" s="184">
        <v>3.9464285714285716</v>
      </c>
    </row>
    <row r="813" spans="1:5" hidden="1" x14ac:dyDescent="0.3">
      <c r="A813" s="110" t="s">
        <v>23</v>
      </c>
      <c r="B813" s="110" t="s">
        <v>98</v>
      </c>
      <c r="C813" s="110" t="s">
        <v>174</v>
      </c>
      <c r="D813" s="104">
        <v>2012</v>
      </c>
      <c r="E813" s="184">
        <v>4</v>
      </c>
    </row>
    <row r="814" spans="1:5" hidden="1" x14ac:dyDescent="0.3">
      <c r="A814" s="110" t="s">
        <v>23</v>
      </c>
      <c r="B814" s="110" t="s">
        <v>101</v>
      </c>
      <c r="C814" s="110" t="s">
        <v>174</v>
      </c>
      <c r="D814" s="104">
        <v>2012</v>
      </c>
      <c r="E814" s="184">
        <v>3.9000000000000004</v>
      </c>
    </row>
    <row r="815" spans="1:5" hidden="1" x14ac:dyDescent="0.3">
      <c r="A815" s="110" t="s">
        <v>23</v>
      </c>
      <c r="B815" s="110" t="s">
        <v>109</v>
      </c>
      <c r="C815" s="110" t="s">
        <v>175</v>
      </c>
      <c r="D815" s="104">
        <v>2012</v>
      </c>
      <c r="E815" s="184">
        <v>4.3125</v>
      </c>
    </row>
    <row r="816" spans="1:5" hidden="1" x14ac:dyDescent="0.3">
      <c r="A816" s="110" t="s">
        <v>23</v>
      </c>
      <c r="B816" s="110" t="s">
        <v>106</v>
      </c>
      <c r="C816" s="110" t="s">
        <v>175</v>
      </c>
      <c r="D816" s="104">
        <v>2012</v>
      </c>
      <c r="E816" s="184">
        <v>4.25</v>
      </c>
    </row>
    <row r="817" spans="1:5" hidden="1" x14ac:dyDescent="0.3">
      <c r="A817" s="110" t="s">
        <v>23</v>
      </c>
      <c r="B817" s="110" t="s">
        <v>108</v>
      </c>
      <c r="C817" s="110" t="s">
        <v>175</v>
      </c>
      <c r="D817" s="104">
        <v>2012</v>
      </c>
      <c r="E817" s="184">
        <v>4.375</v>
      </c>
    </row>
    <row r="818" spans="1:5" hidden="1" x14ac:dyDescent="0.3">
      <c r="A818" s="110" t="s">
        <v>23</v>
      </c>
      <c r="B818" s="110" t="s">
        <v>105</v>
      </c>
      <c r="C818" s="110" t="s">
        <v>175</v>
      </c>
      <c r="D818" s="104">
        <v>2012</v>
      </c>
      <c r="E818" s="184">
        <v>3.2083333333333335</v>
      </c>
    </row>
    <row r="819" spans="1:5" hidden="1" x14ac:dyDescent="0.3">
      <c r="A819" s="110" t="s">
        <v>23</v>
      </c>
      <c r="B819" s="110" t="s">
        <v>103</v>
      </c>
      <c r="C819" s="110" t="s">
        <v>175</v>
      </c>
      <c r="D819" s="104">
        <v>2012</v>
      </c>
      <c r="E819" s="184">
        <v>3.8392857142857144</v>
      </c>
    </row>
    <row r="820" spans="1:5" hidden="1" x14ac:dyDescent="0.3">
      <c r="A820" s="110" t="s">
        <v>23</v>
      </c>
      <c r="B820" s="110" t="s">
        <v>98</v>
      </c>
      <c r="C820" s="110" t="s">
        <v>175</v>
      </c>
      <c r="D820" s="104">
        <v>2012</v>
      </c>
      <c r="E820" s="184">
        <v>4</v>
      </c>
    </row>
    <row r="821" spans="1:5" hidden="1" x14ac:dyDescent="0.3">
      <c r="A821" s="110" t="s">
        <v>23</v>
      </c>
      <c r="B821" s="110" t="s">
        <v>101</v>
      </c>
      <c r="C821" s="110" t="s">
        <v>175</v>
      </c>
      <c r="D821" s="104">
        <v>2012</v>
      </c>
      <c r="E821" s="184">
        <v>3.8000000000000003</v>
      </c>
    </row>
    <row r="822" spans="1:5" hidden="1" x14ac:dyDescent="0.3">
      <c r="A822" s="110" t="s">
        <v>23</v>
      </c>
      <c r="B822" s="110" t="s">
        <v>109</v>
      </c>
      <c r="C822" s="110" t="s">
        <v>176</v>
      </c>
      <c r="D822" s="104">
        <v>2012</v>
      </c>
      <c r="E822" s="184">
        <v>4.03125</v>
      </c>
    </row>
    <row r="823" spans="1:5" hidden="1" x14ac:dyDescent="0.3">
      <c r="A823" s="110" t="s">
        <v>23</v>
      </c>
      <c r="B823" s="110" t="s">
        <v>106</v>
      </c>
      <c r="C823" s="110" t="s">
        <v>176</v>
      </c>
      <c r="D823" s="104">
        <v>2012</v>
      </c>
      <c r="E823" s="184">
        <v>3.9375</v>
      </c>
    </row>
    <row r="824" spans="1:5" hidden="1" x14ac:dyDescent="0.3">
      <c r="A824" s="110" t="s">
        <v>23</v>
      </c>
      <c r="B824" s="110" t="s">
        <v>108</v>
      </c>
      <c r="C824" s="110" t="s">
        <v>176</v>
      </c>
      <c r="D824" s="104">
        <v>2012</v>
      </c>
      <c r="E824" s="184">
        <v>4.125</v>
      </c>
    </row>
    <row r="825" spans="1:5" hidden="1" x14ac:dyDescent="0.3">
      <c r="A825" s="110" t="s">
        <v>23</v>
      </c>
      <c r="B825" s="110" t="s">
        <v>105</v>
      </c>
      <c r="C825" s="110" t="s">
        <v>176</v>
      </c>
      <c r="D825" s="104">
        <v>2012</v>
      </c>
      <c r="E825" s="184">
        <v>3.0833333333333335</v>
      </c>
    </row>
    <row r="826" spans="1:5" hidden="1" x14ac:dyDescent="0.3">
      <c r="A826" s="110" t="s">
        <v>23</v>
      </c>
      <c r="B826" s="110" t="s">
        <v>103</v>
      </c>
      <c r="C826" s="110" t="s">
        <v>176</v>
      </c>
      <c r="D826" s="104">
        <v>2012</v>
      </c>
      <c r="E826" s="184">
        <v>3.625</v>
      </c>
    </row>
    <row r="827" spans="1:5" hidden="1" x14ac:dyDescent="0.3">
      <c r="A827" s="110" t="s">
        <v>23</v>
      </c>
      <c r="B827" s="110" t="s">
        <v>98</v>
      </c>
      <c r="C827" s="110" t="s">
        <v>176</v>
      </c>
      <c r="D827" s="104">
        <v>2012</v>
      </c>
      <c r="E827" s="184">
        <v>4</v>
      </c>
    </row>
    <row r="828" spans="1:5" hidden="1" x14ac:dyDescent="0.3">
      <c r="A828" s="110" t="s">
        <v>23</v>
      </c>
      <c r="B828" s="110" t="s">
        <v>101</v>
      </c>
      <c r="C828" s="110" t="s">
        <v>176</v>
      </c>
      <c r="D828" s="104">
        <v>2012</v>
      </c>
      <c r="E828" s="184">
        <v>3.7</v>
      </c>
    </row>
    <row r="829" spans="1:5" hidden="1" x14ac:dyDescent="0.3">
      <c r="A829" s="110" t="s">
        <v>23</v>
      </c>
      <c r="B829" s="110" t="s">
        <v>109</v>
      </c>
      <c r="C829" s="110" t="s">
        <v>177</v>
      </c>
      <c r="D829" s="104">
        <v>2012</v>
      </c>
      <c r="E829" s="184">
        <v>3.84375</v>
      </c>
    </row>
    <row r="830" spans="1:5" hidden="1" x14ac:dyDescent="0.3">
      <c r="A830" s="110" t="s">
        <v>23</v>
      </c>
      <c r="B830" s="110" t="s">
        <v>106</v>
      </c>
      <c r="C830" s="110" t="s">
        <v>177</v>
      </c>
      <c r="D830" s="104">
        <v>2012</v>
      </c>
      <c r="E830" s="184">
        <v>3.875</v>
      </c>
    </row>
    <row r="831" spans="1:5" hidden="1" x14ac:dyDescent="0.3">
      <c r="A831" s="110" t="s">
        <v>23</v>
      </c>
      <c r="B831" s="110" t="s">
        <v>108</v>
      </c>
      <c r="C831" s="110" t="s">
        <v>177</v>
      </c>
      <c r="D831" s="104">
        <v>2012</v>
      </c>
      <c r="E831" s="184">
        <v>3.8125</v>
      </c>
    </row>
    <row r="832" spans="1:5" hidden="1" x14ac:dyDescent="0.3">
      <c r="A832" s="110" t="s">
        <v>23</v>
      </c>
      <c r="B832" s="110" t="s">
        <v>105</v>
      </c>
      <c r="C832" s="110" t="s">
        <v>177</v>
      </c>
      <c r="D832" s="104">
        <v>2012</v>
      </c>
      <c r="E832" s="184">
        <v>3</v>
      </c>
    </row>
    <row r="833" spans="1:5" hidden="1" x14ac:dyDescent="0.3">
      <c r="A833" s="110" t="s">
        <v>23</v>
      </c>
      <c r="B833" s="110" t="s">
        <v>103</v>
      </c>
      <c r="C833" s="110" t="s">
        <v>177</v>
      </c>
      <c r="D833" s="104">
        <v>2012</v>
      </c>
      <c r="E833" s="184">
        <v>3.4821428571428572</v>
      </c>
    </row>
    <row r="834" spans="1:5" hidden="1" x14ac:dyDescent="0.3">
      <c r="A834" s="110" t="s">
        <v>23</v>
      </c>
      <c r="B834" s="110" t="s">
        <v>98</v>
      </c>
      <c r="C834" s="110" t="s">
        <v>177</v>
      </c>
      <c r="D834" s="104">
        <v>2012</v>
      </c>
      <c r="E834" s="184">
        <v>4</v>
      </c>
    </row>
    <row r="835" spans="1:5" hidden="1" x14ac:dyDescent="0.3">
      <c r="A835" s="110" t="s">
        <v>23</v>
      </c>
      <c r="B835" s="110" t="s">
        <v>101</v>
      </c>
      <c r="C835" s="110" t="s">
        <v>177</v>
      </c>
      <c r="D835" s="104">
        <v>2012</v>
      </c>
      <c r="E835" s="184">
        <v>3.5</v>
      </c>
    </row>
    <row r="836" spans="1:5" hidden="1" x14ac:dyDescent="0.3">
      <c r="A836" s="110" t="s">
        <v>24</v>
      </c>
      <c r="B836" s="110" t="s">
        <v>109</v>
      </c>
      <c r="C836" s="110" t="s">
        <v>178</v>
      </c>
      <c r="D836" s="104">
        <v>2012</v>
      </c>
      <c r="E836" s="184">
        <v>3.65625</v>
      </c>
    </row>
    <row r="837" spans="1:5" hidden="1" x14ac:dyDescent="0.3">
      <c r="A837" s="110" t="s">
        <v>24</v>
      </c>
      <c r="B837" s="110" t="s">
        <v>106</v>
      </c>
      <c r="C837" s="110" t="s">
        <v>178</v>
      </c>
      <c r="D837" s="104">
        <v>2012</v>
      </c>
      <c r="E837" s="184">
        <v>3.4375</v>
      </c>
    </row>
    <row r="838" spans="1:5" hidden="1" x14ac:dyDescent="0.3">
      <c r="A838" s="110" t="s">
        <v>24</v>
      </c>
      <c r="B838" s="110" t="s">
        <v>108</v>
      </c>
      <c r="C838" s="110" t="s">
        <v>178</v>
      </c>
      <c r="D838" s="104">
        <v>2012</v>
      </c>
      <c r="E838" s="184">
        <v>3.875</v>
      </c>
    </row>
    <row r="839" spans="1:5" hidden="1" x14ac:dyDescent="0.3">
      <c r="A839" s="110" t="s">
        <v>24</v>
      </c>
      <c r="B839" s="110" t="s">
        <v>105</v>
      </c>
      <c r="C839" s="110" t="s">
        <v>178</v>
      </c>
      <c r="D839" s="104">
        <v>2012</v>
      </c>
      <c r="E839" s="184">
        <v>3.2916666666666665</v>
      </c>
    </row>
    <row r="840" spans="1:5" hidden="1" x14ac:dyDescent="0.3">
      <c r="A840" s="110" t="s">
        <v>24</v>
      </c>
      <c r="B840" s="110" t="s">
        <v>103</v>
      </c>
      <c r="C840" s="110" t="s">
        <v>178</v>
      </c>
      <c r="D840" s="104">
        <v>2012</v>
      </c>
      <c r="E840" s="184">
        <v>3.5</v>
      </c>
    </row>
    <row r="841" spans="1:5" hidden="1" x14ac:dyDescent="0.3">
      <c r="A841" s="110" t="s">
        <v>24</v>
      </c>
      <c r="B841" s="110" t="s">
        <v>98</v>
      </c>
      <c r="C841" s="110" t="s">
        <v>178</v>
      </c>
      <c r="D841" s="104">
        <v>2012</v>
      </c>
      <c r="E841" s="184">
        <v>3</v>
      </c>
    </row>
    <row r="842" spans="1:5" hidden="1" x14ac:dyDescent="0.3">
      <c r="A842" s="110" t="s">
        <v>24</v>
      </c>
      <c r="B842" s="110" t="s">
        <v>101</v>
      </c>
      <c r="C842" s="110" t="s">
        <v>178</v>
      </c>
      <c r="D842" s="104">
        <v>2012</v>
      </c>
      <c r="E842" s="184">
        <v>3.6</v>
      </c>
    </row>
    <row r="843" spans="1:5" hidden="1" x14ac:dyDescent="0.3">
      <c r="A843" s="110" t="s">
        <v>24</v>
      </c>
      <c r="B843" s="110" t="s">
        <v>109</v>
      </c>
      <c r="C843" s="110" t="s">
        <v>179</v>
      </c>
      <c r="D843" s="104">
        <v>2012</v>
      </c>
      <c r="E843" s="184">
        <v>4.15625</v>
      </c>
    </row>
    <row r="844" spans="1:5" hidden="1" x14ac:dyDescent="0.3">
      <c r="A844" s="110" t="s">
        <v>24</v>
      </c>
      <c r="B844" s="110" t="s">
        <v>106</v>
      </c>
      <c r="C844" s="110" t="s">
        <v>179</v>
      </c>
      <c r="D844" s="104">
        <v>2012</v>
      </c>
      <c r="E844" s="184">
        <v>3.9375</v>
      </c>
    </row>
    <row r="845" spans="1:5" hidden="1" x14ac:dyDescent="0.3">
      <c r="A845" s="110" t="s">
        <v>24</v>
      </c>
      <c r="B845" s="110" t="s">
        <v>108</v>
      </c>
      <c r="C845" s="110" t="s">
        <v>179</v>
      </c>
      <c r="D845" s="104">
        <v>2012</v>
      </c>
      <c r="E845" s="184">
        <v>4.375</v>
      </c>
    </row>
    <row r="846" spans="1:5" hidden="1" x14ac:dyDescent="0.3">
      <c r="A846" s="110" t="s">
        <v>24</v>
      </c>
      <c r="B846" s="110" t="s">
        <v>105</v>
      </c>
      <c r="C846" s="110" t="s">
        <v>179</v>
      </c>
      <c r="D846" s="104">
        <v>2012</v>
      </c>
      <c r="E846" s="184">
        <v>3.25</v>
      </c>
    </row>
    <row r="847" spans="1:5" hidden="1" x14ac:dyDescent="0.3">
      <c r="A847" s="110" t="s">
        <v>24</v>
      </c>
      <c r="B847" s="110" t="s">
        <v>103</v>
      </c>
      <c r="C847" s="110" t="s">
        <v>179</v>
      </c>
      <c r="D847" s="104">
        <v>2012</v>
      </c>
      <c r="E847" s="184">
        <v>3.7678571428571428</v>
      </c>
    </row>
    <row r="848" spans="1:5" hidden="1" x14ac:dyDescent="0.3">
      <c r="A848" s="110" t="s">
        <v>24</v>
      </c>
      <c r="B848" s="110" t="s">
        <v>98</v>
      </c>
      <c r="C848" s="110" t="s">
        <v>179</v>
      </c>
      <c r="D848" s="104">
        <v>2012</v>
      </c>
      <c r="E848" s="184">
        <v>4</v>
      </c>
    </row>
    <row r="849" spans="1:5" hidden="1" x14ac:dyDescent="0.3">
      <c r="A849" s="110" t="s">
        <v>24</v>
      </c>
      <c r="B849" s="110" t="s">
        <v>101</v>
      </c>
      <c r="C849" s="110" t="s">
        <v>179</v>
      </c>
      <c r="D849" s="104">
        <v>2012</v>
      </c>
      <c r="E849" s="184">
        <v>3.9000000000000004</v>
      </c>
    </row>
    <row r="850" spans="1:5" hidden="1" x14ac:dyDescent="0.3">
      <c r="A850" s="110" t="s">
        <v>24</v>
      </c>
      <c r="B850" s="110" t="s">
        <v>109</v>
      </c>
      <c r="C850" s="110" t="s">
        <v>180</v>
      </c>
      <c r="D850" s="104">
        <v>2012</v>
      </c>
      <c r="E850" s="184">
        <v>4.21875</v>
      </c>
    </row>
    <row r="851" spans="1:5" hidden="1" x14ac:dyDescent="0.3">
      <c r="A851" s="110" t="s">
        <v>24</v>
      </c>
      <c r="B851" s="110" t="s">
        <v>106</v>
      </c>
      <c r="C851" s="110" t="s">
        <v>180</v>
      </c>
      <c r="D851" s="104">
        <v>2012</v>
      </c>
      <c r="E851" s="184">
        <v>4.125</v>
      </c>
    </row>
    <row r="852" spans="1:5" hidden="1" x14ac:dyDescent="0.3">
      <c r="A852" s="110" t="s">
        <v>24</v>
      </c>
      <c r="B852" s="110" t="s">
        <v>108</v>
      </c>
      <c r="C852" s="110" t="s">
        <v>180</v>
      </c>
      <c r="D852" s="104">
        <v>2012</v>
      </c>
      <c r="E852" s="184">
        <v>4.3125</v>
      </c>
    </row>
    <row r="853" spans="1:5" hidden="1" x14ac:dyDescent="0.3">
      <c r="A853" s="110" t="s">
        <v>24</v>
      </c>
      <c r="B853" s="110" t="s">
        <v>105</v>
      </c>
      <c r="C853" s="110" t="s">
        <v>180</v>
      </c>
      <c r="D853" s="104">
        <v>2012</v>
      </c>
      <c r="E853" s="184">
        <v>3.4166666666666665</v>
      </c>
    </row>
    <row r="854" spans="1:5" hidden="1" x14ac:dyDescent="0.3">
      <c r="A854" s="110" t="s">
        <v>24</v>
      </c>
      <c r="B854" s="110" t="s">
        <v>103</v>
      </c>
      <c r="C854" s="110" t="s">
        <v>180</v>
      </c>
      <c r="D854" s="104">
        <v>2012</v>
      </c>
      <c r="E854" s="184">
        <v>3.875</v>
      </c>
    </row>
    <row r="855" spans="1:5" hidden="1" x14ac:dyDescent="0.3">
      <c r="A855" s="110" t="s">
        <v>24</v>
      </c>
      <c r="B855" s="110" t="s">
        <v>98</v>
      </c>
      <c r="C855" s="110" t="s">
        <v>180</v>
      </c>
      <c r="D855" s="104">
        <v>2012</v>
      </c>
      <c r="E855" s="184">
        <v>4</v>
      </c>
    </row>
    <row r="856" spans="1:5" hidden="1" x14ac:dyDescent="0.3">
      <c r="A856" s="110" t="s">
        <v>24</v>
      </c>
      <c r="B856" s="110" t="s">
        <v>101</v>
      </c>
      <c r="C856" s="110" t="s">
        <v>180</v>
      </c>
      <c r="D856" s="104">
        <v>2012</v>
      </c>
      <c r="E856" s="184">
        <v>4</v>
      </c>
    </row>
    <row r="857" spans="1:5" hidden="1" x14ac:dyDescent="0.3">
      <c r="A857" s="110" t="s">
        <v>24</v>
      </c>
      <c r="B857" s="110" t="s">
        <v>109</v>
      </c>
      <c r="C857" s="110" t="s">
        <v>181</v>
      </c>
      <c r="D857" s="104">
        <v>2012</v>
      </c>
      <c r="E857" s="184">
        <v>3.9375</v>
      </c>
    </row>
    <row r="858" spans="1:5" hidden="1" x14ac:dyDescent="0.3">
      <c r="A858" s="110" t="s">
        <v>24</v>
      </c>
      <c r="B858" s="110" t="s">
        <v>106</v>
      </c>
      <c r="C858" s="110" t="s">
        <v>181</v>
      </c>
      <c r="D858" s="104">
        <v>2012</v>
      </c>
      <c r="E858" s="184">
        <v>4</v>
      </c>
    </row>
    <row r="859" spans="1:5" hidden="1" x14ac:dyDescent="0.3">
      <c r="A859" s="110" t="s">
        <v>24</v>
      </c>
      <c r="B859" s="110" t="s">
        <v>108</v>
      </c>
      <c r="C859" s="110" t="s">
        <v>181</v>
      </c>
      <c r="D859" s="104">
        <v>2012</v>
      </c>
      <c r="E859" s="184">
        <v>3.875</v>
      </c>
    </row>
    <row r="860" spans="1:5" hidden="1" x14ac:dyDescent="0.3">
      <c r="A860" s="110" t="s">
        <v>24</v>
      </c>
      <c r="B860" s="110" t="s">
        <v>105</v>
      </c>
      <c r="C860" s="110" t="s">
        <v>181</v>
      </c>
      <c r="D860" s="104">
        <v>2012</v>
      </c>
      <c r="E860" s="184">
        <v>3</v>
      </c>
    </row>
    <row r="861" spans="1:5" hidden="1" x14ac:dyDescent="0.3">
      <c r="A861" s="110" t="s">
        <v>24</v>
      </c>
      <c r="B861" s="110" t="s">
        <v>103</v>
      </c>
      <c r="C861" s="110" t="s">
        <v>181</v>
      </c>
      <c r="D861" s="104">
        <v>2012</v>
      </c>
      <c r="E861" s="184">
        <v>3.5357142857142856</v>
      </c>
    </row>
    <row r="862" spans="1:5" hidden="1" x14ac:dyDescent="0.3">
      <c r="A862" s="110" t="s">
        <v>24</v>
      </c>
      <c r="B862" s="110" t="s">
        <v>98</v>
      </c>
      <c r="C862" s="110" t="s">
        <v>181</v>
      </c>
      <c r="D862" s="104">
        <v>2012</v>
      </c>
      <c r="E862" s="184">
        <v>4</v>
      </c>
    </row>
    <row r="863" spans="1:5" hidden="1" x14ac:dyDescent="0.3">
      <c r="A863" s="110" t="s">
        <v>24</v>
      </c>
      <c r="B863" s="110" t="s">
        <v>101</v>
      </c>
      <c r="C863" s="110" t="s">
        <v>181</v>
      </c>
      <c r="D863" s="104">
        <v>2012</v>
      </c>
      <c r="E863" s="184">
        <v>3.3000000000000003</v>
      </c>
    </row>
    <row r="864" spans="1:5" hidden="1" x14ac:dyDescent="0.3">
      <c r="A864" s="110" t="s">
        <v>24</v>
      </c>
      <c r="B864" s="110" t="s">
        <v>109</v>
      </c>
      <c r="C864" s="110" t="s">
        <v>241</v>
      </c>
      <c r="D864" s="104">
        <v>2012</v>
      </c>
      <c r="E864" s="184">
        <v>3.5</v>
      </c>
    </row>
    <row r="865" spans="1:5" hidden="1" x14ac:dyDescent="0.3">
      <c r="A865" s="110" t="s">
        <v>24</v>
      </c>
      <c r="B865" s="110" t="s">
        <v>106</v>
      </c>
      <c r="C865" s="110" t="s">
        <v>241</v>
      </c>
      <c r="D865" s="104">
        <v>2012</v>
      </c>
      <c r="E865" s="184">
        <v>3.5</v>
      </c>
    </row>
    <row r="866" spans="1:5" hidden="1" x14ac:dyDescent="0.3">
      <c r="A866" s="110" t="s">
        <v>24</v>
      </c>
      <c r="B866" s="110" t="s">
        <v>108</v>
      </c>
      <c r="C866" s="110" t="s">
        <v>241</v>
      </c>
      <c r="D866" s="104">
        <v>2012</v>
      </c>
      <c r="E866" s="184">
        <v>3.5</v>
      </c>
    </row>
    <row r="867" spans="1:5" hidden="1" x14ac:dyDescent="0.3">
      <c r="A867" s="110" t="s">
        <v>24</v>
      </c>
      <c r="B867" s="110" t="s">
        <v>105</v>
      </c>
      <c r="C867" s="110" t="s">
        <v>241</v>
      </c>
      <c r="D867" s="104">
        <v>2012</v>
      </c>
      <c r="E867" s="184">
        <v>3.0833333333333335</v>
      </c>
    </row>
    <row r="868" spans="1:5" hidden="1" x14ac:dyDescent="0.3">
      <c r="A868" s="110" t="s">
        <v>24</v>
      </c>
      <c r="B868" s="110" t="s">
        <v>103</v>
      </c>
      <c r="C868" s="110" t="s">
        <v>241</v>
      </c>
      <c r="D868" s="104">
        <v>2012</v>
      </c>
      <c r="E868" s="184">
        <v>3.3214285714285716</v>
      </c>
    </row>
    <row r="869" spans="1:5" hidden="1" x14ac:dyDescent="0.3">
      <c r="A869" s="110" t="s">
        <v>24</v>
      </c>
      <c r="B869" s="110" t="s">
        <v>98</v>
      </c>
      <c r="C869" s="110" t="s">
        <v>241</v>
      </c>
      <c r="D869" s="104">
        <v>2012</v>
      </c>
      <c r="E869" s="184">
        <v>3</v>
      </c>
    </row>
    <row r="870" spans="1:5" hidden="1" x14ac:dyDescent="0.3">
      <c r="A870" s="110" t="s">
        <v>24</v>
      </c>
      <c r="B870" s="110" t="s">
        <v>101</v>
      </c>
      <c r="C870" s="110" t="s">
        <v>241</v>
      </c>
      <c r="D870" s="104">
        <v>2012</v>
      </c>
      <c r="E870" s="184">
        <v>3.3000000000000003</v>
      </c>
    </row>
    <row r="871" spans="1:5" hidden="1" x14ac:dyDescent="0.3">
      <c r="A871" s="110" t="s">
        <v>243</v>
      </c>
      <c r="B871" s="110" t="s">
        <v>109</v>
      </c>
      <c r="C871" s="110" t="s">
        <v>155</v>
      </c>
      <c r="D871" s="104">
        <v>2012</v>
      </c>
      <c r="E871" s="184">
        <v>3.25</v>
      </c>
    </row>
    <row r="872" spans="1:5" hidden="1" x14ac:dyDescent="0.3">
      <c r="A872" s="110" t="s">
        <v>243</v>
      </c>
      <c r="B872" s="110" t="s">
        <v>106</v>
      </c>
      <c r="C872" s="110" t="s">
        <v>155</v>
      </c>
      <c r="D872" s="104">
        <v>2012</v>
      </c>
      <c r="E872" s="184">
        <v>3.25</v>
      </c>
    </row>
    <row r="873" spans="1:5" hidden="1" x14ac:dyDescent="0.3">
      <c r="A873" s="110" t="s">
        <v>243</v>
      </c>
      <c r="B873" s="110" t="s">
        <v>108</v>
      </c>
      <c r="C873" s="110" t="s">
        <v>155</v>
      </c>
      <c r="D873" s="104">
        <v>2012</v>
      </c>
      <c r="E873" s="184">
        <v>3.25</v>
      </c>
    </row>
    <row r="874" spans="1:5" hidden="1" x14ac:dyDescent="0.3">
      <c r="A874" s="110" t="s">
        <v>243</v>
      </c>
      <c r="B874" s="110" t="s">
        <v>105</v>
      </c>
      <c r="C874" s="110" t="s">
        <v>155</v>
      </c>
      <c r="D874" s="104">
        <v>2012</v>
      </c>
      <c r="E874" s="184">
        <v>3.4583333333333335</v>
      </c>
    </row>
    <row r="875" spans="1:5" hidden="1" x14ac:dyDescent="0.3">
      <c r="A875" s="110" t="s">
        <v>243</v>
      </c>
      <c r="B875" s="110" t="s">
        <v>103</v>
      </c>
      <c r="C875" s="110" t="s">
        <v>155</v>
      </c>
      <c r="D875" s="104">
        <v>2012</v>
      </c>
      <c r="E875" s="184">
        <v>3.3392857142857144</v>
      </c>
    </row>
    <row r="876" spans="1:5" hidden="1" x14ac:dyDescent="0.3">
      <c r="A876" s="110" t="s">
        <v>243</v>
      </c>
      <c r="B876" s="110" t="s">
        <v>98</v>
      </c>
      <c r="C876" s="110" t="s">
        <v>155</v>
      </c>
      <c r="D876" s="104">
        <v>2012</v>
      </c>
      <c r="E876" s="184">
        <v>3.4</v>
      </c>
    </row>
    <row r="877" spans="1:5" hidden="1" x14ac:dyDescent="0.3">
      <c r="A877" s="110" t="s">
        <v>243</v>
      </c>
      <c r="B877" s="110" t="s">
        <v>101</v>
      </c>
      <c r="C877" s="110" t="s">
        <v>155</v>
      </c>
      <c r="D877" s="104">
        <v>2012</v>
      </c>
      <c r="E877" s="184">
        <v>3.2692307692307692</v>
      </c>
    </row>
    <row r="878" spans="1:5" hidden="1" x14ac:dyDescent="0.3">
      <c r="A878" s="110" t="s">
        <v>243</v>
      </c>
      <c r="B878" s="110" t="s">
        <v>109</v>
      </c>
      <c r="C878" s="110" t="s">
        <v>239</v>
      </c>
      <c r="D878" s="104">
        <v>2012</v>
      </c>
      <c r="E878" s="184">
        <v>4.0531249999999996</v>
      </c>
    </row>
    <row r="879" spans="1:5" hidden="1" x14ac:dyDescent="0.3">
      <c r="A879" s="110" t="s">
        <v>243</v>
      </c>
      <c r="B879" s="110" t="s">
        <v>106</v>
      </c>
      <c r="C879" s="110" t="s">
        <v>239</v>
      </c>
      <c r="D879" s="104">
        <v>2012</v>
      </c>
      <c r="E879" s="184">
        <v>3.9427083333333335</v>
      </c>
    </row>
    <row r="880" spans="1:5" hidden="1" x14ac:dyDescent="0.3">
      <c r="A880" s="110" t="s">
        <v>243</v>
      </c>
      <c r="B880" s="110" t="s">
        <v>108</v>
      </c>
      <c r="C880" s="110" t="s">
        <v>239</v>
      </c>
      <c r="D880" s="104">
        <v>2012</v>
      </c>
      <c r="E880" s="184">
        <v>4.1635416666666671</v>
      </c>
    </row>
    <row r="881" spans="1:5" hidden="1" x14ac:dyDescent="0.3">
      <c r="A881" s="110" t="s">
        <v>243</v>
      </c>
      <c r="B881" s="110" t="s">
        <v>105</v>
      </c>
      <c r="C881" s="110" t="s">
        <v>239</v>
      </c>
      <c r="D881" s="104">
        <v>2012</v>
      </c>
      <c r="E881" s="184">
        <v>3.2284722222222224</v>
      </c>
    </row>
    <row r="882" spans="1:5" hidden="1" x14ac:dyDescent="0.3">
      <c r="A882" s="110" t="s">
        <v>243</v>
      </c>
      <c r="B882" s="110" t="s">
        <v>103</v>
      </c>
      <c r="C882" s="110" t="s">
        <v>239</v>
      </c>
      <c r="D882" s="104">
        <v>2012</v>
      </c>
      <c r="E882" s="184">
        <v>3.699702380952381</v>
      </c>
    </row>
    <row r="883" spans="1:5" hidden="1" x14ac:dyDescent="0.3">
      <c r="A883" s="110" t="s">
        <v>243</v>
      </c>
      <c r="B883" s="110" t="s">
        <v>98</v>
      </c>
      <c r="C883" s="110" t="s">
        <v>239</v>
      </c>
      <c r="D883" s="104">
        <v>2012</v>
      </c>
      <c r="E883" s="184">
        <v>3.6366666666666676</v>
      </c>
    </row>
    <row r="884" spans="1:5" hidden="1" x14ac:dyDescent="0.3">
      <c r="A884" s="110" t="s">
        <v>243</v>
      </c>
      <c r="B884" s="110" t="s">
        <v>101</v>
      </c>
      <c r="C884" s="110" t="s">
        <v>239</v>
      </c>
      <c r="D884" s="104">
        <v>2012</v>
      </c>
      <c r="E884" s="184">
        <v>3.7724358974358978</v>
      </c>
    </row>
    <row r="885" spans="1:5" hidden="1" x14ac:dyDescent="0.3">
      <c r="A885" s="110" t="s">
        <v>21</v>
      </c>
      <c r="B885" s="110" t="s">
        <v>109</v>
      </c>
      <c r="C885" s="103" t="s">
        <v>167</v>
      </c>
      <c r="D885" s="104">
        <v>2013</v>
      </c>
      <c r="E885" s="184">
        <v>4.25</v>
      </c>
    </row>
    <row r="886" spans="1:5" hidden="1" x14ac:dyDescent="0.3">
      <c r="A886" s="110" t="s">
        <v>21</v>
      </c>
      <c r="B886" s="110" t="s">
        <v>106</v>
      </c>
      <c r="C886" s="103" t="s">
        <v>167</v>
      </c>
      <c r="D886" s="104">
        <v>2013</v>
      </c>
      <c r="E886" s="184">
        <v>4.25</v>
      </c>
    </row>
    <row r="887" spans="1:5" hidden="1" x14ac:dyDescent="0.3">
      <c r="A887" s="110" t="s">
        <v>21</v>
      </c>
      <c r="B887" s="110" t="s">
        <v>108</v>
      </c>
      <c r="C887" s="103" t="s">
        <v>167</v>
      </c>
      <c r="D887" s="104">
        <v>2013</v>
      </c>
      <c r="E887" s="184">
        <v>4.25</v>
      </c>
    </row>
    <row r="888" spans="1:5" hidden="1" x14ac:dyDescent="0.3">
      <c r="A888" s="110" t="s">
        <v>21</v>
      </c>
      <c r="B888" s="110" t="s">
        <v>105</v>
      </c>
      <c r="C888" s="103" t="s">
        <v>167</v>
      </c>
      <c r="D888" s="104">
        <v>2013</v>
      </c>
      <c r="E888" s="184">
        <v>3.4583333333333335</v>
      </c>
    </row>
    <row r="889" spans="1:5" hidden="1" x14ac:dyDescent="0.3">
      <c r="A889" s="110" t="s">
        <v>21</v>
      </c>
      <c r="B889" s="110" t="s">
        <v>103</v>
      </c>
      <c r="C889" s="103" t="s">
        <v>167</v>
      </c>
      <c r="D889" s="104">
        <v>2013</v>
      </c>
      <c r="E889" s="184">
        <v>3.9107142857142856</v>
      </c>
    </row>
    <row r="890" spans="1:5" hidden="1" x14ac:dyDescent="0.3">
      <c r="A890" s="110" t="s">
        <v>21</v>
      </c>
      <c r="B890" s="110" t="s">
        <v>98</v>
      </c>
      <c r="C890" s="103" t="s">
        <v>167</v>
      </c>
      <c r="D890" s="104">
        <v>2013</v>
      </c>
      <c r="E890" s="184">
        <v>3.84375</v>
      </c>
    </row>
    <row r="891" spans="1:5" hidden="1" x14ac:dyDescent="0.3">
      <c r="A891" s="110" t="s">
        <v>21</v>
      </c>
      <c r="B891" s="110" t="s">
        <v>101</v>
      </c>
      <c r="C891" s="103" t="s">
        <v>167</v>
      </c>
      <c r="D891" s="104">
        <v>2013</v>
      </c>
      <c r="E891" s="184">
        <v>4</v>
      </c>
    </row>
    <row r="892" spans="1:5" hidden="1" x14ac:dyDescent="0.3">
      <c r="A892" s="110" t="s">
        <v>21</v>
      </c>
      <c r="B892" s="110" t="s">
        <v>109</v>
      </c>
      <c r="C892" s="110" t="s">
        <v>168</v>
      </c>
      <c r="D892" s="104">
        <v>2013</v>
      </c>
      <c r="E892" s="184">
        <v>4.0625</v>
      </c>
    </row>
    <row r="893" spans="1:5" hidden="1" x14ac:dyDescent="0.3">
      <c r="A893" s="110" t="s">
        <v>21</v>
      </c>
      <c r="B893" s="110" t="s">
        <v>106</v>
      </c>
      <c r="C893" s="110" t="s">
        <v>168</v>
      </c>
      <c r="D893" s="104">
        <v>2013</v>
      </c>
      <c r="E893" s="184">
        <v>3.875</v>
      </c>
    </row>
    <row r="894" spans="1:5" hidden="1" x14ac:dyDescent="0.3">
      <c r="A894" s="110" t="s">
        <v>21</v>
      </c>
      <c r="B894" s="110" t="s">
        <v>108</v>
      </c>
      <c r="C894" s="110" t="s">
        <v>168</v>
      </c>
      <c r="D894" s="104">
        <v>2013</v>
      </c>
      <c r="E894" s="184">
        <v>4.25</v>
      </c>
    </row>
    <row r="895" spans="1:5" hidden="1" x14ac:dyDescent="0.3">
      <c r="A895" s="110" t="s">
        <v>21</v>
      </c>
      <c r="B895" s="110" t="s">
        <v>105</v>
      </c>
      <c r="C895" s="110" t="s">
        <v>168</v>
      </c>
      <c r="D895" s="104">
        <v>2013</v>
      </c>
      <c r="E895" s="184">
        <v>3.1666666666666665</v>
      </c>
    </row>
    <row r="896" spans="1:5" hidden="1" x14ac:dyDescent="0.3">
      <c r="A896" s="110" t="s">
        <v>21</v>
      </c>
      <c r="B896" s="110" t="s">
        <v>103</v>
      </c>
      <c r="C896" s="110" t="s">
        <v>168</v>
      </c>
      <c r="D896" s="104">
        <v>2013</v>
      </c>
      <c r="E896" s="184">
        <v>3.6785714285714284</v>
      </c>
    </row>
    <row r="897" spans="1:5" hidden="1" x14ac:dyDescent="0.3">
      <c r="A897" s="110" t="s">
        <v>21</v>
      </c>
      <c r="B897" s="110" t="s">
        <v>98</v>
      </c>
      <c r="C897" s="110" t="s">
        <v>168</v>
      </c>
      <c r="D897" s="104">
        <v>2013</v>
      </c>
      <c r="E897" s="184">
        <v>3.5</v>
      </c>
    </row>
    <row r="898" spans="1:5" hidden="1" x14ac:dyDescent="0.3">
      <c r="A898" s="110" t="s">
        <v>21</v>
      </c>
      <c r="B898" s="110" t="s">
        <v>101</v>
      </c>
      <c r="C898" s="110" t="s">
        <v>168</v>
      </c>
      <c r="D898" s="104">
        <v>2013</v>
      </c>
      <c r="E898" s="184">
        <v>3.9000000000000004</v>
      </c>
    </row>
    <row r="899" spans="1:5" hidden="1" x14ac:dyDescent="0.3">
      <c r="A899" s="110" t="s">
        <v>21</v>
      </c>
      <c r="B899" s="110" t="s">
        <v>109</v>
      </c>
      <c r="C899" s="103" t="s">
        <v>169</v>
      </c>
      <c r="D899" s="104">
        <v>2013</v>
      </c>
      <c r="E899" s="184">
        <v>4.28125</v>
      </c>
    </row>
    <row r="900" spans="1:5" hidden="1" x14ac:dyDescent="0.3">
      <c r="A900" s="110" t="s">
        <v>21</v>
      </c>
      <c r="B900" s="110" t="s">
        <v>106</v>
      </c>
      <c r="C900" s="103" t="s">
        <v>169</v>
      </c>
      <c r="D900" s="104">
        <v>2013</v>
      </c>
      <c r="E900" s="184">
        <v>4.0625</v>
      </c>
    </row>
    <row r="901" spans="1:5" hidden="1" x14ac:dyDescent="0.3">
      <c r="A901" s="110" t="s">
        <v>21</v>
      </c>
      <c r="B901" s="110" t="s">
        <v>108</v>
      </c>
      <c r="C901" s="103" t="s">
        <v>169</v>
      </c>
      <c r="D901" s="104">
        <v>2013</v>
      </c>
      <c r="E901" s="184">
        <v>4.5</v>
      </c>
    </row>
    <row r="902" spans="1:5" hidden="1" x14ac:dyDescent="0.3">
      <c r="A902" s="110" t="s">
        <v>21</v>
      </c>
      <c r="B902" s="110" t="s">
        <v>105</v>
      </c>
      <c r="C902" s="103" t="s">
        <v>169</v>
      </c>
      <c r="D902" s="104">
        <v>2013</v>
      </c>
      <c r="E902" s="184">
        <v>3.4166666666666665</v>
      </c>
    </row>
    <row r="903" spans="1:5" hidden="1" x14ac:dyDescent="0.3">
      <c r="A903" s="110" t="s">
        <v>21</v>
      </c>
      <c r="B903" s="110" t="s">
        <v>103</v>
      </c>
      <c r="C903" s="103" t="s">
        <v>169</v>
      </c>
      <c r="D903" s="104">
        <v>2013</v>
      </c>
      <c r="E903" s="184">
        <v>3.9107142857142856</v>
      </c>
    </row>
    <row r="904" spans="1:5" hidden="1" x14ac:dyDescent="0.3">
      <c r="A904" s="110" t="s">
        <v>21</v>
      </c>
      <c r="B904" s="110" t="s">
        <v>98</v>
      </c>
      <c r="C904" s="103" t="s">
        <v>169</v>
      </c>
      <c r="D904" s="104">
        <v>2013</v>
      </c>
      <c r="E904" s="184">
        <v>3.6</v>
      </c>
    </row>
    <row r="905" spans="1:5" hidden="1" x14ac:dyDescent="0.3">
      <c r="A905" s="110" t="s">
        <v>21</v>
      </c>
      <c r="B905" s="110" t="s">
        <v>101</v>
      </c>
      <c r="C905" s="103" t="s">
        <v>169</v>
      </c>
      <c r="D905" s="104">
        <v>2013</v>
      </c>
      <c r="E905" s="184">
        <v>4.3</v>
      </c>
    </row>
    <row r="906" spans="1:5" hidden="1" x14ac:dyDescent="0.3">
      <c r="A906" s="110" t="s">
        <v>242</v>
      </c>
      <c r="B906" s="110" t="s">
        <v>109</v>
      </c>
      <c r="C906" s="110" t="s">
        <v>240</v>
      </c>
      <c r="D906" s="104">
        <v>2013</v>
      </c>
      <c r="E906" s="184">
        <v>4.28125</v>
      </c>
    </row>
    <row r="907" spans="1:5" hidden="1" x14ac:dyDescent="0.3">
      <c r="A907" s="110" t="s">
        <v>242</v>
      </c>
      <c r="B907" s="110" t="s">
        <v>106</v>
      </c>
      <c r="C907" s="110" t="s">
        <v>240</v>
      </c>
      <c r="D907" s="104">
        <v>2013</v>
      </c>
      <c r="E907" s="184">
        <v>4.25</v>
      </c>
    </row>
    <row r="908" spans="1:5" hidden="1" x14ac:dyDescent="0.3">
      <c r="A908" s="110" t="s">
        <v>242</v>
      </c>
      <c r="B908" s="110" t="s">
        <v>108</v>
      </c>
      <c r="C908" s="110" t="s">
        <v>240</v>
      </c>
      <c r="D908" s="104">
        <v>2013</v>
      </c>
      <c r="E908" s="184">
        <v>4.3125</v>
      </c>
    </row>
    <row r="909" spans="1:5" hidden="1" x14ac:dyDescent="0.3">
      <c r="A909" s="110" t="s">
        <v>242</v>
      </c>
      <c r="B909" s="110" t="s">
        <v>105</v>
      </c>
      <c r="C909" s="110" t="s">
        <v>240</v>
      </c>
      <c r="D909" s="104">
        <v>2013</v>
      </c>
      <c r="E909" s="184">
        <v>3.8333333333333335</v>
      </c>
    </row>
    <row r="910" spans="1:5" hidden="1" x14ac:dyDescent="0.3">
      <c r="A910" s="110" t="s">
        <v>242</v>
      </c>
      <c r="B910" s="110" t="s">
        <v>103</v>
      </c>
      <c r="C910" s="110" t="s">
        <v>240</v>
      </c>
      <c r="D910" s="104">
        <v>2013</v>
      </c>
      <c r="E910" s="184">
        <v>4.0892857142857144</v>
      </c>
    </row>
    <row r="911" spans="1:5" hidden="1" x14ac:dyDescent="0.3">
      <c r="A911" s="110" t="s">
        <v>242</v>
      </c>
      <c r="B911" s="110" t="s">
        <v>98</v>
      </c>
      <c r="C911" s="110" t="s">
        <v>240</v>
      </c>
      <c r="D911" s="104">
        <v>2013</v>
      </c>
      <c r="E911" s="184">
        <v>3.9000000000000004</v>
      </c>
    </row>
    <row r="912" spans="1:5" hidden="1" x14ac:dyDescent="0.3">
      <c r="A912" s="110" t="s">
        <v>242</v>
      </c>
      <c r="B912" s="110" t="s">
        <v>101</v>
      </c>
      <c r="C912" s="110" t="s">
        <v>240</v>
      </c>
      <c r="D912" s="104">
        <v>2013</v>
      </c>
      <c r="E912" s="184">
        <v>4.3</v>
      </c>
    </row>
    <row r="913" spans="1:5" hidden="1" x14ac:dyDescent="0.3">
      <c r="A913" s="110" t="s">
        <v>242</v>
      </c>
      <c r="B913" s="110" t="s">
        <v>109</v>
      </c>
      <c r="C913" s="110" t="s">
        <v>238</v>
      </c>
      <c r="D913" s="104">
        <v>2013</v>
      </c>
      <c r="E913" s="184">
        <v>3.6875</v>
      </c>
    </row>
    <row r="914" spans="1:5" hidden="1" x14ac:dyDescent="0.3">
      <c r="A914" s="110" t="s">
        <v>242</v>
      </c>
      <c r="B914" s="110" t="s">
        <v>106</v>
      </c>
      <c r="C914" s="110" t="s">
        <v>238</v>
      </c>
      <c r="D914" s="104">
        <v>2013</v>
      </c>
      <c r="E914" s="184">
        <v>3.4375</v>
      </c>
    </row>
    <row r="915" spans="1:5" hidden="1" x14ac:dyDescent="0.3">
      <c r="A915" s="110" t="s">
        <v>242</v>
      </c>
      <c r="B915" s="110" t="s">
        <v>108</v>
      </c>
      <c r="C915" s="110" t="s">
        <v>238</v>
      </c>
      <c r="D915" s="104">
        <v>2013</v>
      </c>
      <c r="E915" s="184">
        <v>3.9375</v>
      </c>
    </row>
    <row r="916" spans="1:5" hidden="1" x14ac:dyDescent="0.3">
      <c r="A916" s="110" t="s">
        <v>242</v>
      </c>
      <c r="B916" s="110" t="s">
        <v>105</v>
      </c>
      <c r="C916" s="110" t="s">
        <v>238</v>
      </c>
      <c r="D916" s="104">
        <v>2013</v>
      </c>
      <c r="E916" s="184">
        <v>3.0416666666666665</v>
      </c>
    </row>
    <row r="917" spans="1:5" hidden="1" x14ac:dyDescent="0.3">
      <c r="A917" s="110" t="s">
        <v>242</v>
      </c>
      <c r="B917" s="110" t="s">
        <v>103</v>
      </c>
      <c r="C917" s="110" t="s">
        <v>238</v>
      </c>
      <c r="D917" s="104">
        <v>2013</v>
      </c>
      <c r="E917" s="184">
        <v>3.4107142857142856</v>
      </c>
    </row>
    <row r="918" spans="1:5" hidden="1" x14ac:dyDescent="0.3">
      <c r="A918" s="110" t="s">
        <v>242</v>
      </c>
      <c r="B918" s="110" t="s">
        <v>98</v>
      </c>
      <c r="C918" s="110" t="s">
        <v>238</v>
      </c>
      <c r="D918" s="104">
        <v>2013</v>
      </c>
      <c r="E918" s="184">
        <v>3.2</v>
      </c>
    </row>
    <row r="919" spans="1:5" hidden="1" x14ac:dyDescent="0.3">
      <c r="A919" s="110" t="s">
        <v>242</v>
      </c>
      <c r="B919" s="110" t="s">
        <v>101</v>
      </c>
      <c r="C919" s="110" t="s">
        <v>238</v>
      </c>
      <c r="D919" s="104">
        <v>2013</v>
      </c>
      <c r="E919" s="184">
        <v>3.7</v>
      </c>
    </row>
    <row r="920" spans="1:5" hidden="1" x14ac:dyDescent="0.3">
      <c r="A920" s="110" t="s">
        <v>242</v>
      </c>
      <c r="B920" s="110" t="s">
        <v>109</v>
      </c>
      <c r="C920" s="110" t="s">
        <v>233</v>
      </c>
      <c r="D920" s="104">
        <v>2013</v>
      </c>
      <c r="E920" s="184">
        <v>3.90625</v>
      </c>
    </row>
    <row r="921" spans="1:5" hidden="1" x14ac:dyDescent="0.3">
      <c r="A921" s="110" t="s">
        <v>242</v>
      </c>
      <c r="B921" s="110" t="s">
        <v>106</v>
      </c>
      <c r="C921" s="110" t="s">
        <v>233</v>
      </c>
      <c r="D921" s="104">
        <v>2013</v>
      </c>
      <c r="E921" s="184">
        <v>3.625</v>
      </c>
    </row>
    <row r="922" spans="1:5" hidden="1" x14ac:dyDescent="0.3">
      <c r="A922" s="110" t="s">
        <v>242</v>
      </c>
      <c r="B922" s="110" t="s">
        <v>108</v>
      </c>
      <c r="C922" s="110" t="s">
        <v>233</v>
      </c>
      <c r="D922" s="104">
        <v>2013</v>
      </c>
      <c r="E922" s="184">
        <v>4.1875</v>
      </c>
    </row>
    <row r="923" spans="1:5" hidden="1" x14ac:dyDescent="0.3">
      <c r="A923" s="110" t="s">
        <v>242</v>
      </c>
      <c r="B923" s="110" t="s">
        <v>105</v>
      </c>
      <c r="C923" s="110" t="s">
        <v>233</v>
      </c>
      <c r="D923" s="104">
        <v>2013</v>
      </c>
      <c r="E923" s="184">
        <v>2.75</v>
      </c>
    </row>
    <row r="924" spans="1:5" hidden="1" x14ac:dyDescent="0.3">
      <c r="A924" s="110" t="s">
        <v>242</v>
      </c>
      <c r="B924" s="110" t="s">
        <v>103</v>
      </c>
      <c r="C924" s="110" t="s">
        <v>233</v>
      </c>
      <c r="D924" s="104">
        <v>2013</v>
      </c>
      <c r="E924" s="184">
        <v>3.4107142857142856</v>
      </c>
    </row>
    <row r="925" spans="1:5" hidden="1" x14ac:dyDescent="0.3">
      <c r="A925" s="110" t="s">
        <v>242</v>
      </c>
      <c r="B925" s="110" t="s">
        <v>98</v>
      </c>
      <c r="C925" s="110" t="s">
        <v>233</v>
      </c>
      <c r="D925" s="104">
        <v>2013</v>
      </c>
      <c r="E925" s="184">
        <v>3.2</v>
      </c>
    </row>
    <row r="926" spans="1:5" hidden="1" x14ac:dyDescent="0.3">
      <c r="A926" s="110" t="s">
        <v>242</v>
      </c>
      <c r="B926" s="110" t="s">
        <v>101</v>
      </c>
      <c r="C926" s="110" t="s">
        <v>233</v>
      </c>
      <c r="D926" s="104">
        <v>2013</v>
      </c>
      <c r="E926" s="184">
        <v>3.7</v>
      </c>
    </row>
    <row r="927" spans="1:5" hidden="1" x14ac:dyDescent="0.3">
      <c r="A927" s="110" t="s">
        <v>23</v>
      </c>
      <c r="B927" s="110" t="s">
        <v>109</v>
      </c>
      <c r="C927" s="110" t="s">
        <v>173</v>
      </c>
      <c r="D927" s="104">
        <v>2013</v>
      </c>
      <c r="E927" s="184">
        <v>4.03125</v>
      </c>
    </row>
    <row r="928" spans="1:5" hidden="1" x14ac:dyDescent="0.3">
      <c r="A928" s="110" t="s">
        <v>23</v>
      </c>
      <c r="B928" s="110" t="s">
        <v>106</v>
      </c>
      <c r="C928" s="110" t="s">
        <v>173</v>
      </c>
      <c r="D928" s="104">
        <v>2013</v>
      </c>
      <c r="E928" s="184">
        <v>3.875</v>
      </c>
    </row>
    <row r="929" spans="1:5" hidden="1" x14ac:dyDescent="0.3">
      <c r="A929" s="110" t="s">
        <v>23</v>
      </c>
      <c r="B929" s="110" t="s">
        <v>108</v>
      </c>
      <c r="C929" s="110" t="s">
        <v>173</v>
      </c>
      <c r="D929" s="104">
        <v>2013</v>
      </c>
      <c r="E929" s="184">
        <v>4.1875</v>
      </c>
    </row>
    <row r="930" spans="1:5" hidden="1" x14ac:dyDescent="0.3">
      <c r="A930" s="110" t="s">
        <v>23</v>
      </c>
      <c r="B930" s="110" t="s">
        <v>105</v>
      </c>
      <c r="C930" s="110" t="s">
        <v>173</v>
      </c>
      <c r="D930" s="104">
        <v>2013</v>
      </c>
      <c r="E930" s="184">
        <v>3.125</v>
      </c>
    </row>
    <row r="931" spans="1:5" hidden="1" x14ac:dyDescent="0.3">
      <c r="A931" s="110" t="s">
        <v>23</v>
      </c>
      <c r="B931" s="110" t="s">
        <v>103</v>
      </c>
      <c r="C931" s="110" t="s">
        <v>173</v>
      </c>
      <c r="D931" s="104">
        <v>2013</v>
      </c>
      <c r="E931" s="184">
        <v>3.6428571428571428</v>
      </c>
    </row>
    <row r="932" spans="1:5" hidden="1" x14ac:dyDescent="0.3">
      <c r="A932" s="110" t="s">
        <v>23</v>
      </c>
      <c r="B932" s="110" t="s">
        <v>98</v>
      </c>
      <c r="C932" s="110" t="s">
        <v>173</v>
      </c>
      <c r="D932" s="104">
        <v>2013</v>
      </c>
      <c r="E932" s="184">
        <v>3.5</v>
      </c>
    </row>
    <row r="933" spans="1:5" hidden="1" x14ac:dyDescent="0.3">
      <c r="A933" s="110" t="s">
        <v>23</v>
      </c>
      <c r="B933" s="110" t="s">
        <v>101</v>
      </c>
      <c r="C933" s="110" t="s">
        <v>173</v>
      </c>
      <c r="D933" s="104">
        <v>2013</v>
      </c>
      <c r="E933" s="184">
        <v>3.8000000000000003</v>
      </c>
    </row>
    <row r="934" spans="1:5" hidden="1" x14ac:dyDescent="0.3">
      <c r="A934" s="110" t="s">
        <v>23</v>
      </c>
      <c r="B934" s="110" t="s">
        <v>109</v>
      </c>
      <c r="C934" s="110" t="s">
        <v>174</v>
      </c>
      <c r="D934" s="104">
        <v>2013</v>
      </c>
      <c r="E934" s="184">
        <v>4.28125</v>
      </c>
    </row>
    <row r="935" spans="1:5" hidden="1" x14ac:dyDescent="0.3">
      <c r="A935" s="110" t="s">
        <v>23</v>
      </c>
      <c r="B935" s="110" t="s">
        <v>106</v>
      </c>
      <c r="C935" s="110" t="s">
        <v>174</v>
      </c>
      <c r="D935" s="104">
        <v>2013</v>
      </c>
      <c r="E935" s="184">
        <v>4.0625</v>
      </c>
    </row>
    <row r="936" spans="1:5" hidden="1" x14ac:dyDescent="0.3">
      <c r="A936" s="110" t="s">
        <v>23</v>
      </c>
      <c r="B936" s="110" t="s">
        <v>108</v>
      </c>
      <c r="C936" s="110" t="s">
        <v>174</v>
      </c>
      <c r="D936" s="104">
        <v>2013</v>
      </c>
      <c r="E936" s="184">
        <v>4.5</v>
      </c>
    </row>
    <row r="937" spans="1:5" hidden="1" x14ac:dyDescent="0.3">
      <c r="A937" s="110" t="s">
        <v>23</v>
      </c>
      <c r="B937" s="110" t="s">
        <v>105</v>
      </c>
      <c r="C937" s="110" t="s">
        <v>174</v>
      </c>
      <c r="D937" s="104">
        <v>2013</v>
      </c>
      <c r="E937" s="184">
        <v>3.1666666666666665</v>
      </c>
    </row>
    <row r="938" spans="1:5" hidden="1" x14ac:dyDescent="0.3">
      <c r="A938" s="110" t="s">
        <v>23</v>
      </c>
      <c r="B938" s="110" t="s">
        <v>103</v>
      </c>
      <c r="C938" s="110" t="s">
        <v>174</v>
      </c>
      <c r="D938" s="104">
        <v>2013</v>
      </c>
      <c r="E938" s="184">
        <v>3.8035714285714284</v>
      </c>
    </row>
    <row r="939" spans="1:5" hidden="1" x14ac:dyDescent="0.3">
      <c r="A939" s="110" t="s">
        <v>23</v>
      </c>
      <c r="B939" s="110" t="s">
        <v>98</v>
      </c>
      <c r="C939" s="110" t="s">
        <v>174</v>
      </c>
      <c r="D939" s="104">
        <v>2013</v>
      </c>
      <c r="E939" s="184">
        <v>3.6</v>
      </c>
    </row>
    <row r="940" spans="1:5" hidden="1" x14ac:dyDescent="0.3">
      <c r="A940" s="110" t="s">
        <v>23</v>
      </c>
      <c r="B940" s="110" t="s">
        <v>101</v>
      </c>
      <c r="C940" s="110" t="s">
        <v>174</v>
      </c>
      <c r="D940" s="104">
        <v>2013</v>
      </c>
      <c r="E940" s="184">
        <v>4</v>
      </c>
    </row>
    <row r="941" spans="1:5" hidden="1" x14ac:dyDescent="0.3">
      <c r="A941" s="110" t="s">
        <v>23</v>
      </c>
      <c r="B941" s="110" t="s">
        <v>109</v>
      </c>
      <c r="C941" s="110" t="s">
        <v>175</v>
      </c>
      <c r="D941" s="104">
        <v>2013</v>
      </c>
      <c r="E941" s="184">
        <v>4.375</v>
      </c>
    </row>
    <row r="942" spans="1:5" hidden="1" x14ac:dyDescent="0.3">
      <c r="A942" s="110" t="s">
        <v>23</v>
      </c>
      <c r="B942" s="110" t="s">
        <v>106</v>
      </c>
      <c r="C942" s="110" t="s">
        <v>175</v>
      </c>
      <c r="D942" s="104">
        <v>2013</v>
      </c>
      <c r="E942" s="184">
        <v>4.1875</v>
      </c>
    </row>
    <row r="943" spans="1:5" hidden="1" x14ac:dyDescent="0.3">
      <c r="A943" s="110" t="s">
        <v>23</v>
      </c>
      <c r="B943" s="110" t="s">
        <v>108</v>
      </c>
      <c r="C943" s="110" t="s">
        <v>175</v>
      </c>
      <c r="D943" s="104">
        <v>2013</v>
      </c>
      <c r="E943" s="184">
        <v>4.5625</v>
      </c>
    </row>
    <row r="944" spans="1:5" hidden="1" x14ac:dyDescent="0.3">
      <c r="A944" s="110" t="s">
        <v>23</v>
      </c>
      <c r="B944" s="110" t="s">
        <v>105</v>
      </c>
      <c r="C944" s="110" t="s">
        <v>175</v>
      </c>
      <c r="D944" s="104">
        <v>2013</v>
      </c>
      <c r="E944" s="184">
        <v>3.3333333333333335</v>
      </c>
    </row>
    <row r="945" spans="1:5" hidden="1" x14ac:dyDescent="0.3">
      <c r="A945" s="110" t="s">
        <v>23</v>
      </c>
      <c r="B945" s="110" t="s">
        <v>103</v>
      </c>
      <c r="C945" s="110" t="s">
        <v>175</v>
      </c>
      <c r="D945" s="104">
        <v>2013</v>
      </c>
      <c r="E945" s="184">
        <v>3.9285714285714284</v>
      </c>
    </row>
    <row r="946" spans="1:5" hidden="1" x14ac:dyDescent="0.3">
      <c r="A946" s="110" t="s">
        <v>23</v>
      </c>
      <c r="B946" s="110" t="s">
        <v>98</v>
      </c>
      <c r="C946" s="110" t="s">
        <v>175</v>
      </c>
      <c r="D946" s="104">
        <v>2013</v>
      </c>
      <c r="E946" s="184">
        <v>3.8000000000000003</v>
      </c>
    </row>
    <row r="947" spans="1:5" hidden="1" x14ac:dyDescent="0.3">
      <c r="A947" s="110" t="s">
        <v>23</v>
      </c>
      <c r="B947" s="110" t="s">
        <v>101</v>
      </c>
      <c r="C947" s="110" t="s">
        <v>175</v>
      </c>
      <c r="D947" s="104">
        <v>2013</v>
      </c>
      <c r="E947" s="184">
        <v>4.1000000000000005</v>
      </c>
    </row>
    <row r="948" spans="1:5" hidden="1" x14ac:dyDescent="0.3">
      <c r="A948" s="110" t="s">
        <v>23</v>
      </c>
      <c r="B948" s="110" t="s">
        <v>109</v>
      </c>
      <c r="C948" s="110" t="s">
        <v>176</v>
      </c>
      <c r="D948" s="104">
        <v>2013</v>
      </c>
      <c r="E948" s="184">
        <v>4.03125</v>
      </c>
    </row>
    <row r="949" spans="1:5" hidden="1" x14ac:dyDescent="0.3">
      <c r="A949" s="110" t="s">
        <v>23</v>
      </c>
      <c r="B949" s="110" t="s">
        <v>106</v>
      </c>
      <c r="C949" s="110" t="s">
        <v>176</v>
      </c>
      <c r="D949" s="104">
        <v>2013</v>
      </c>
      <c r="E949" s="184">
        <v>3.8125</v>
      </c>
    </row>
    <row r="950" spans="1:5" hidden="1" x14ac:dyDescent="0.3">
      <c r="A950" s="110" t="s">
        <v>23</v>
      </c>
      <c r="B950" s="110" t="s">
        <v>108</v>
      </c>
      <c r="C950" s="110" t="s">
        <v>176</v>
      </c>
      <c r="D950" s="104">
        <v>2013</v>
      </c>
      <c r="E950" s="184">
        <v>4.25</v>
      </c>
    </row>
    <row r="951" spans="1:5" hidden="1" x14ac:dyDescent="0.3">
      <c r="A951" s="110" t="s">
        <v>23</v>
      </c>
      <c r="B951" s="110" t="s">
        <v>105</v>
      </c>
      <c r="C951" s="110" t="s">
        <v>176</v>
      </c>
      <c r="D951" s="104">
        <v>2013</v>
      </c>
      <c r="E951" s="184">
        <v>3.2083333333333335</v>
      </c>
    </row>
    <row r="952" spans="1:5" hidden="1" x14ac:dyDescent="0.3">
      <c r="A952" s="110" t="s">
        <v>23</v>
      </c>
      <c r="B952" s="110" t="s">
        <v>103</v>
      </c>
      <c r="C952" s="110" t="s">
        <v>176</v>
      </c>
      <c r="D952" s="104">
        <v>2013</v>
      </c>
      <c r="E952" s="184">
        <v>3.6785714285714284</v>
      </c>
    </row>
    <row r="953" spans="1:5" hidden="1" x14ac:dyDescent="0.3">
      <c r="A953" s="110" t="s">
        <v>23</v>
      </c>
      <c r="B953" s="110" t="s">
        <v>98</v>
      </c>
      <c r="C953" s="110" t="s">
        <v>176</v>
      </c>
      <c r="D953" s="104">
        <v>2013</v>
      </c>
      <c r="E953" s="184">
        <v>3.5</v>
      </c>
    </row>
    <row r="954" spans="1:5" hidden="1" x14ac:dyDescent="0.3">
      <c r="A954" s="110" t="s">
        <v>23</v>
      </c>
      <c r="B954" s="110" t="s">
        <v>101</v>
      </c>
      <c r="C954" s="110" t="s">
        <v>176</v>
      </c>
      <c r="D954" s="104">
        <v>2013</v>
      </c>
      <c r="E954" s="184">
        <v>3.9000000000000004</v>
      </c>
    </row>
    <row r="955" spans="1:5" hidden="1" x14ac:dyDescent="0.3">
      <c r="A955" s="110" t="s">
        <v>23</v>
      </c>
      <c r="B955" s="110" t="s">
        <v>109</v>
      </c>
      <c r="C955" s="110" t="s">
        <v>177</v>
      </c>
      <c r="D955" s="104">
        <v>2013</v>
      </c>
      <c r="E955" s="184">
        <v>3.78125</v>
      </c>
    </row>
    <row r="956" spans="1:5" hidden="1" x14ac:dyDescent="0.3">
      <c r="A956" s="110" t="s">
        <v>23</v>
      </c>
      <c r="B956" s="110" t="s">
        <v>106</v>
      </c>
      <c r="C956" s="110" t="s">
        <v>177</v>
      </c>
      <c r="D956" s="104">
        <v>2013</v>
      </c>
      <c r="E956" s="184">
        <v>3.8125</v>
      </c>
    </row>
    <row r="957" spans="1:5" hidden="1" x14ac:dyDescent="0.3">
      <c r="A957" s="110" t="s">
        <v>23</v>
      </c>
      <c r="B957" s="110" t="s">
        <v>108</v>
      </c>
      <c r="C957" s="110" t="s">
        <v>177</v>
      </c>
      <c r="D957" s="104">
        <v>2013</v>
      </c>
      <c r="E957" s="184">
        <v>3.75</v>
      </c>
    </row>
    <row r="958" spans="1:5" hidden="1" x14ac:dyDescent="0.3">
      <c r="A958" s="110" t="s">
        <v>23</v>
      </c>
      <c r="B958" s="110" t="s">
        <v>105</v>
      </c>
      <c r="C958" s="110" t="s">
        <v>177</v>
      </c>
      <c r="D958" s="104">
        <v>2013</v>
      </c>
      <c r="E958" s="184">
        <v>3.1666666666666665</v>
      </c>
    </row>
    <row r="959" spans="1:5" hidden="1" x14ac:dyDescent="0.3">
      <c r="A959" s="110" t="s">
        <v>23</v>
      </c>
      <c r="B959" s="110" t="s">
        <v>103</v>
      </c>
      <c r="C959" s="110" t="s">
        <v>177</v>
      </c>
      <c r="D959" s="104">
        <v>2013</v>
      </c>
      <c r="E959" s="184">
        <v>3.5178571428571428</v>
      </c>
    </row>
    <row r="960" spans="1:5" hidden="1" x14ac:dyDescent="0.3">
      <c r="A960" s="110" t="s">
        <v>23</v>
      </c>
      <c r="B960" s="110" t="s">
        <v>98</v>
      </c>
      <c r="C960" s="110" t="s">
        <v>177</v>
      </c>
      <c r="D960" s="104">
        <v>2013</v>
      </c>
      <c r="E960" s="184">
        <v>3.5</v>
      </c>
    </row>
    <row r="961" spans="1:5" hidden="1" x14ac:dyDescent="0.3">
      <c r="A961" s="110" t="s">
        <v>23</v>
      </c>
      <c r="B961" s="110" t="s">
        <v>101</v>
      </c>
      <c r="C961" s="110" t="s">
        <v>177</v>
      </c>
      <c r="D961" s="104">
        <v>2013</v>
      </c>
      <c r="E961" s="184">
        <v>3.5</v>
      </c>
    </row>
    <row r="962" spans="1:5" hidden="1" x14ac:dyDescent="0.3">
      <c r="A962" s="110" t="s">
        <v>24</v>
      </c>
      <c r="B962" s="110" t="s">
        <v>109</v>
      </c>
      <c r="C962" s="110" t="s">
        <v>178</v>
      </c>
      <c r="D962" s="104">
        <v>2013</v>
      </c>
      <c r="E962" s="184">
        <v>3.65625</v>
      </c>
    </row>
    <row r="963" spans="1:5" hidden="1" x14ac:dyDescent="0.3">
      <c r="A963" s="110" t="s">
        <v>24</v>
      </c>
      <c r="B963" s="110" t="s">
        <v>106</v>
      </c>
      <c r="C963" s="110" t="s">
        <v>178</v>
      </c>
      <c r="D963" s="104">
        <v>2013</v>
      </c>
      <c r="E963" s="184">
        <v>3.375</v>
      </c>
    </row>
    <row r="964" spans="1:5" hidden="1" x14ac:dyDescent="0.3">
      <c r="A964" s="110" t="s">
        <v>24</v>
      </c>
      <c r="B964" s="110" t="s">
        <v>108</v>
      </c>
      <c r="C964" s="110" t="s">
        <v>178</v>
      </c>
      <c r="D964" s="104">
        <v>2013</v>
      </c>
      <c r="E964" s="184">
        <v>3.9375</v>
      </c>
    </row>
    <row r="965" spans="1:5" hidden="1" x14ac:dyDescent="0.3">
      <c r="A965" s="110" t="s">
        <v>24</v>
      </c>
      <c r="B965" s="110" t="s">
        <v>105</v>
      </c>
      <c r="C965" s="110" t="s">
        <v>178</v>
      </c>
      <c r="D965" s="104">
        <v>2013</v>
      </c>
      <c r="E965" s="184">
        <v>3.3333333333333335</v>
      </c>
    </row>
    <row r="966" spans="1:5" hidden="1" x14ac:dyDescent="0.3">
      <c r="A966" s="110" t="s">
        <v>24</v>
      </c>
      <c r="B966" s="110" t="s">
        <v>103</v>
      </c>
      <c r="C966" s="110" t="s">
        <v>178</v>
      </c>
      <c r="D966" s="104">
        <v>2013</v>
      </c>
      <c r="E966" s="184">
        <v>3.5178571428571428</v>
      </c>
    </row>
    <row r="967" spans="1:5" hidden="1" x14ac:dyDescent="0.3">
      <c r="A967" s="110" t="s">
        <v>24</v>
      </c>
      <c r="B967" s="110" t="s">
        <v>98</v>
      </c>
      <c r="C967" s="110" t="s">
        <v>178</v>
      </c>
      <c r="D967" s="104">
        <v>2013</v>
      </c>
      <c r="E967" s="184">
        <v>3.4000000000000004</v>
      </c>
    </row>
    <row r="968" spans="1:5" hidden="1" x14ac:dyDescent="0.3">
      <c r="A968" s="110" t="s">
        <v>24</v>
      </c>
      <c r="B968" s="110" t="s">
        <v>101</v>
      </c>
      <c r="C968" s="110" t="s">
        <v>178</v>
      </c>
      <c r="D968" s="104">
        <v>2013</v>
      </c>
      <c r="E968" s="184">
        <v>3.6</v>
      </c>
    </row>
    <row r="969" spans="1:5" hidden="1" x14ac:dyDescent="0.3">
      <c r="A969" s="110" t="s">
        <v>24</v>
      </c>
      <c r="B969" s="110" t="s">
        <v>109</v>
      </c>
      <c r="C969" s="110" t="s">
        <v>179</v>
      </c>
      <c r="D969" s="104">
        <v>2013</v>
      </c>
      <c r="E969" s="184">
        <v>4.15625</v>
      </c>
    </row>
    <row r="970" spans="1:5" hidden="1" x14ac:dyDescent="0.3">
      <c r="A970" s="110" t="s">
        <v>24</v>
      </c>
      <c r="B970" s="110" t="s">
        <v>106</v>
      </c>
      <c r="C970" s="110" t="s">
        <v>179</v>
      </c>
      <c r="D970" s="104">
        <v>2013</v>
      </c>
      <c r="E970" s="184">
        <v>3.9375</v>
      </c>
    </row>
    <row r="971" spans="1:5" hidden="1" x14ac:dyDescent="0.3">
      <c r="A971" s="110" t="s">
        <v>24</v>
      </c>
      <c r="B971" s="110" t="s">
        <v>108</v>
      </c>
      <c r="C971" s="110" t="s">
        <v>179</v>
      </c>
      <c r="D971" s="104">
        <v>2013</v>
      </c>
      <c r="E971" s="184">
        <v>4.375</v>
      </c>
    </row>
    <row r="972" spans="1:5" hidden="1" x14ac:dyDescent="0.3">
      <c r="A972" s="110" t="s">
        <v>24</v>
      </c>
      <c r="B972" s="110" t="s">
        <v>105</v>
      </c>
      <c r="C972" s="110" t="s">
        <v>179</v>
      </c>
      <c r="D972" s="104">
        <v>2013</v>
      </c>
      <c r="E972" s="184">
        <v>3.2916666666666665</v>
      </c>
    </row>
    <row r="973" spans="1:5" hidden="1" x14ac:dyDescent="0.3">
      <c r="A973" s="110" t="s">
        <v>24</v>
      </c>
      <c r="B973" s="110" t="s">
        <v>103</v>
      </c>
      <c r="C973" s="110" t="s">
        <v>179</v>
      </c>
      <c r="D973" s="104">
        <v>2013</v>
      </c>
      <c r="E973" s="184">
        <v>3.7857142857142856</v>
      </c>
    </row>
    <row r="974" spans="1:5" hidden="1" x14ac:dyDescent="0.3">
      <c r="A974" s="110" t="s">
        <v>24</v>
      </c>
      <c r="B974" s="110" t="s">
        <v>98</v>
      </c>
      <c r="C974" s="110" t="s">
        <v>179</v>
      </c>
      <c r="D974" s="104">
        <v>2013</v>
      </c>
      <c r="E974" s="184">
        <v>3.6</v>
      </c>
    </row>
    <row r="975" spans="1:5" hidden="1" x14ac:dyDescent="0.3">
      <c r="A975" s="110" t="s">
        <v>24</v>
      </c>
      <c r="B975" s="110" t="s">
        <v>101</v>
      </c>
      <c r="C975" s="110" t="s">
        <v>179</v>
      </c>
      <c r="D975" s="104">
        <v>2013</v>
      </c>
      <c r="E975" s="184">
        <v>4</v>
      </c>
    </row>
    <row r="976" spans="1:5" hidden="1" x14ac:dyDescent="0.3">
      <c r="A976" s="110" t="s">
        <v>24</v>
      </c>
      <c r="B976" s="110" t="s">
        <v>109</v>
      </c>
      <c r="C976" s="110" t="s">
        <v>180</v>
      </c>
      <c r="D976" s="104">
        <v>2013</v>
      </c>
      <c r="E976" s="184">
        <v>4.25</v>
      </c>
    </row>
    <row r="977" spans="1:5" hidden="1" x14ac:dyDescent="0.3">
      <c r="A977" s="110" t="s">
        <v>24</v>
      </c>
      <c r="B977" s="110" t="s">
        <v>106</v>
      </c>
      <c r="C977" s="110" t="s">
        <v>180</v>
      </c>
      <c r="D977" s="104">
        <v>2013</v>
      </c>
      <c r="E977" s="184">
        <v>4.1875</v>
      </c>
    </row>
    <row r="978" spans="1:5" hidden="1" x14ac:dyDescent="0.3">
      <c r="A978" s="110" t="s">
        <v>24</v>
      </c>
      <c r="B978" s="110" t="s">
        <v>108</v>
      </c>
      <c r="C978" s="110" t="s">
        <v>180</v>
      </c>
      <c r="D978" s="104">
        <v>2013</v>
      </c>
      <c r="E978" s="184">
        <v>4.3125</v>
      </c>
    </row>
    <row r="979" spans="1:5" hidden="1" x14ac:dyDescent="0.3">
      <c r="A979" s="110" t="s">
        <v>24</v>
      </c>
      <c r="B979" s="110" t="s">
        <v>105</v>
      </c>
      <c r="C979" s="110" t="s">
        <v>180</v>
      </c>
      <c r="D979" s="104">
        <v>2013</v>
      </c>
      <c r="E979" s="184">
        <v>3.4166666666666665</v>
      </c>
    </row>
    <row r="980" spans="1:5" hidden="1" x14ac:dyDescent="0.3">
      <c r="A980" s="110" t="s">
        <v>24</v>
      </c>
      <c r="B980" s="110" t="s">
        <v>103</v>
      </c>
      <c r="C980" s="110" t="s">
        <v>180</v>
      </c>
      <c r="D980" s="104">
        <v>2013</v>
      </c>
      <c r="E980" s="184">
        <v>3.8928571428571428</v>
      </c>
    </row>
    <row r="981" spans="1:5" hidden="1" x14ac:dyDescent="0.3">
      <c r="A981" s="110" t="s">
        <v>24</v>
      </c>
      <c r="B981" s="110" t="s">
        <v>98</v>
      </c>
      <c r="C981" s="110" t="s">
        <v>180</v>
      </c>
      <c r="D981" s="104">
        <v>2013</v>
      </c>
      <c r="E981" s="184">
        <v>3.8000000000000003</v>
      </c>
    </row>
    <row r="982" spans="1:5" hidden="1" x14ac:dyDescent="0.3">
      <c r="A982" s="110" t="s">
        <v>24</v>
      </c>
      <c r="B982" s="110" t="s">
        <v>101</v>
      </c>
      <c r="C982" s="110" t="s">
        <v>180</v>
      </c>
      <c r="D982" s="104">
        <v>2013</v>
      </c>
      <c r="E982" s="184">
        <v>4.1000000000000005</v>
      </c>
    </row>
    <row r="983" spans="1:5" hidden="1" x14ac:dyDescent="0.3">
      <c r="A983" s="110" t="s">
        <v>24</v>
      </c>
      <c r="B983" s="110" t="s">
        <v>109</v>
      </c>
      <c r="C983" s="110" t="s">
        <v>181</v>
      </c>
      <c r="D983" s="104">
        <v>2013</v>
      </c>
      <c r="E983" s="184">
        <v>3.9375</v>
      </c>
    </row>
    <row r="984" spans="1:5" hidden="1" x14ac:dyDescent="0.3">
      <c r="A984" s="110" t="s">
        <v>24</v>
      </c>
      <c r="B984" s="110" t="s">
        <v>106</v>
      </c>
      <c r="C984" s="110" t="s">
        <v>181</v>
      </c>
      <c r="D984" s="104">
        <v>2013</v>
      </c>
      <c r="E984" s="184">
        <v>3.9375</v>
      </c>
    </row>
    <row r="985" spans="1:5" hidden="1" x14ac:dyDescent="0.3">
      <c r="A985" s="110" t="s">
        <v>24</v>
      </c>
      <c r="B985" s="110" t="s">
        <v>108</v>
      </c>
      <c r="C985" s="110" t="s">
        <v>181</v>
      </c>
      <c r="D985" s="104">
        <v>2013</v>
      </c>
      <c r="E985" s="184">
        <v>3.9375</v>
      </c>
    </row>
    <row r="986" spans="1:5" hidden="1" x14ac:dyDescent="0.3">
      <c r="A986" s="110" t="s">
        <v>24</v>
      </c>
      <c r="B986" s="110" t="s">
        <v>105</v>
      </c>
      <c r="C986" s="110" t="s">
        <v>181</v>
      </c>
      <c r="D986" s="104">
        <v>2013</v>
      </c>
      <c r="E986" s="184">
        <v>3</v>
      </c>
    </row>
    <row r="987" spans="1:5" hidden="1" x14ac:dyDescent="0.3">
      <c r="A987" s="110" t="s">
        <v>24</v>
      </c>
      <c r="B987" s="110" t="s">
        <v>103</v>
      </c>
      <c r="C987" s="110" t="s">
        <v>181</v>
      </c>
      <c r="D987" s="104">
        <v>2013</v>
      </c>
      <c r="E987" s="184">
        <v>3.5357142857142856</v>
      </c>
    </row>
    <row r="988" spans="1:5" hidden="1" x14ac:dyDescent="0.3">
      <c r="A988" s="110" t="s">
        <v>24</v>
      </c>
      <c r="B988" s="110" t="s">
        <v>98</v>
      </c>
      <c r="C988" s="110" t="s">
        <v>181</v>
      </c>
      <c r="D988" s="104">
        <v>2013</v>
      </c>
      <c r="E988" s="184">
        <v>3.6</v>
      </c>
    </row>
    <row r="989" spans="1:5" hidden="1" x14ac:dyDescent="0.3">
      <c r="A989" s="110" t="s">
        <v>24</v>
      </c>
      <c r="B989" s="110" t="s">
        <v>101</v>
      </c>
      <c r="C989" s="110" t="s">
        <v>181</v>
      </c>
      <c r="D989" s="104">
        <v>2013</v>
      </c>
      <c r="E989" s="184">
        <v>3.5</v>
      </c>
    </row>
    <row r="990" spans="1:5" hidden="1" x14ac:dyDescent="0.3">
      <c r="A990" s="110" t="s">
        <v>24</v>
      </c>
      <c r="B990" s="110" t="s">
        <v>109</v>
      </c>
      <c r="C990" s="110" t="s">
        <v>241</v>
      </c>
      <c r="D990" s="104">
        <v>2013</v>
      </c>
      <c r="E990" s="184">
        <v>3.46875</v>
      </c>
    </row>
    <row r="991" spans="1:5" hidden="1" x14ac:dyDescent="0.3">
      <c r="A991" s="110" t="s">
        <v>24</v>
      </c>
      <c r="B991" s="110" t="s">
        <v>106</v>
      </c>
      <c r="C991" s="110" t="s">
        <v>241</v>
      </c>
      <c r="D991" s="104">
        <v>2013</v>
      </c>
      <c r="E991" s="184">
        <v>3.3125</v>
      </c>
    </row>
    <row r="992" spans="1:5" hidden="1" x14ac:dyDescent="0.3">
      <c r="A992" s="110" t="s">
        <v>24</v>
      </c>
      <c r="B992" s="110" t="s">
        <v>108</v>
      </c>
      <c r="C992" s="110" t="s">
        <v>241</v>
      </c>
      <c r="D992" s="104">
        <v>2013</v>
      </c>
      <c r="E992" s="184">
        <v>3.625</v>
      </c>
    </row>
    <row r="993" spans="1:5" hidden="1" x14ac:dyDescent="0.3">
      <c r="A993" s="110" t="s">
        <v>24</v>
      </c>
      <c r="B993" s="110" t="s">
        <v>105</v>
      </c>
      <c r="C993" s="110" t="s">
        <v>241</v>
      </c>
      <c r="D993" s="104">
        <v>2013</v>
      </c>
      <c r="E993" s="184">
        <v>3.1666666666666665</v>
      </c>
    </row>
    <row r="994" spans="1:5" hidden="1" x14ac:dyDescent="0.3">
      <c r="A994" s="110" t="s">
        <v>24</v>
      </c>
      <c r="B994" s="110" t="s">
        <v>103</v>
      </c>
      <c r="C994" s="110" t="s">
        <v>241</v>
      </c>
      <c r="D994" s="104">
        <v>2013</v>
      </c>
      <c r="E994" s="184">
        <v>3.3392857142857144</v>
      </c>
    </row>
    <row r="995" spans="1:5" hidden="1" x14ac:dyDescent="0.3">
      <c r="A995" s="110" t="s">
        <v>24</v>
      </c>
      <c r="B995" s="110" t="s">
        <v>98</v>
      </c>
      <c r="C995" s="110" t="s">
        <v>241</v>
      </c>
      <c r="D995" s="104">
        <v>2013</v>
      </c>
      <c r="E995" s="184">
        <v>3.3000000000000003</v>
      </c>
    </row>
    <row r="996" spans="1:5" hidden="1" x14ac:dyDescent="0.3">
      <c r="A996" s="110" t="s">
        <v>24</v>
      </c>
      <c r="B996" s="110" t="s">
        <v>101</v>
      </c>
      <c r="C996" s="110" t="s">
        <v>241</v>
      </c>
      <c r="D996" s="104">
        <v>2013</v>
      </c>
      <c r="E996" s="184">
        <v>3.4000000000000004</v>
      </c>
    </row>
    <row r="997" spans="1:5" hidden="1" x14ac:dyDescent="0.3">
      <c r="A997" s="110" t="s">
        <v>243</v>
      </c>
      <c r="B997" s="110" t="s">
        <v>109</v>
      </c>
      <c r="C997" s="110" t="s">
        <v>155</v>
      </c>
      <c r="D997" s="104">
        <v>2013</v>
      </c>
      <c r="E997" s="184">
        <v>3.5625</v>
      </c>
    </row>
    <row r="998" spans="1:5" hidden="1" x14ac:dyDescent="0.3">
      <c r="A998" s="110" t="s">
        <v>243</v>
      </c>
      <c r="B998" s="110" t="s">
        <v>106</v>
      </c>
      <c r="C998" s="110" t="s">
        <v>155</v>
      </c>
      <c r="D998" s="104">
        <v>2013</v>
      </c>
      <c r="E998" s="184">
        <v>3.6875</v>
      </c>
    </row>
    <row r="999" spans="1:5" hidden="1" x14ac:dyDescent="0.3">
      <c r="A999" s="110" t="s">
        <v>243</v>
      </c>
      <c r="B999" s="110" t="s">
        <v>108</v>
      </c>
      <c r="C999" s="110" t="s">
        <v>155</v>
      </c>
      <c r="D999" s="104">
        <v>2013</v>
      </c>
      <c r="E999" s="184">
        <v>3.4375</v>
      </c>
    </row>
    <row r="1000" spans="1:5" hidden="1" x14ac:dyDescent="0.3">
      <c r="A1000" s="110" t="s">
        <v>243</v>
      </c>
      <c r="B1000" s="110" t="s">
        <v>105</v>
      </c>
      <c r="C1000" s="110" t="s">
        <v>155</v>
      </c>
      <c r="D1000" s="104">
        <v>2013</v>
      </c>
      <c r="E1000" s="184">
        <v>3.4583333333333335</v>
      </c>
    </row>
    <row r="1001" spans="1:5" hidden="1" x14ac:dyDescent="0.3">
      <c r="A1001" s="110" t="s">
        <v>243</v>
      </c>
      <c r="B1001" s="110" t="s">
        <v>103</v>
      </c>
      <c r="C1001" s="110" t="s">
        <v>155</v>
      </c>
      <c r="D1001" s="104">
        <v>2013</v>
      </c>
      <c r="E1001" s="184">
        <v>3.5178571428571428</v>
      </c>
    </row>
    <row r="1002" spans="1:5" hidden="1" x14ac:dyDescent="0.3">
      <c r="A1002" s="110" t="s">
        <v>243</v>
      </c>
      <c r="B1002" s="110" t="s">
        <v>98</v>
      </c>
      <c r="C1002" s="110" t="s">
        <v>155</v>
      </c>
      <c r="D1002" s="104">
        <v>2013</v>
      </c>
      <c r="E1002" s="184">
        <v>3.59375</v>
      </c>
    </row>
    <row r="1003" spans="1:5" hidden="1" x14ac:dyDescent="0.3">
      <c r="A1003" s="110" t="s">
        <v>243</v>
      </c>
      <c r="B1003" s="110" t="s">
        <v>101</v>
      </c>
      <c r="C1003" s="110" t="s">
        <v>155</v>
      </c>
      <c r="D1003" s="104">
        <v>2013</v>
      </c>
      <c r="E1003" s="184">
        <v>3.4166666666666665</v>
      </c>
    </row>
    <row r="1004" spans="1:5" hidden="1" x14ac:dyDescent="0.3">
      <c r="A1004" s="110" t="s">
        <v>243</v>
      </c>
      <c r="B1004" s="110" t="s">
        <v>109</v>
      </c>
      <c r="C1004" s="110" t="s">
        <v>239</v>
      </c>
      <c r="D1004" s="104">
        <v>2013</v>
      </c>
      <c r="E1004" s="184">
        <v>4.0374999999999996</v>
      </c>
    </row>
    <row r="1005" spans="1:5" hidden="1" x14ac:dyDescent="0.3">
      <c r="A1005" s="110" t="s">
        <v>243</v>
      </c>
      <c r="B1005" s="110" t="s">
        <v>106</v>
      </c>
      <c r="C1005" s="110" t="s">
        <v>239</v>
      </c>
      <c r="D1005" s="104">
        <v>2013</v>
      </c>
      <c r="E1005" s="184">
        <v>3.8833333333333333</v>
      </c>
    </row>
    <row r="1006" spans="1:5" hidden="1" x14ac:dyDescent="0.3">
      <c r="A1006" s="110" t="s">
        <v>243</v>
      </c>
      <c r="B1006" s="110" t="s">
        <v>108</v>
      </c>
      <c r="C1006" s="110" t="s">
        <v>239</v>
      </c>
      <c r="D1006" s="104">
        <v>2013</v>
      </c>
      <c r="E1006" s="184">
        <v>4.1916666666666664</v>
      </c>
    </row>
    <row r="1007" spans="1:5" hidden="1" x14ac:dyDescent="0.3">
      <c r="A1007" s="110" t="s">
        <v>243</v>
      </c>
      <c r="B1007" s="110" t="s">
        <v>105</v>
      </c>
      <c r="C1007" s="110" t="s">
        <v>239</v>
      </c>
      <c r="D1007" s="104">
        <v>2013</v>
      </c>
      <c r="E1007" s="184">
        <v>3.2493055555555559</v>
      </c>
    </row>
    <row r="1008" spans="1:5" hidden="1" x14ac:dyDescent="0.3">
      <c r="A1008" s="110" t="s">
        <v>243</v>
      </c>
      <c r="B1008" s="110" t="s">
        <v>103</v>
      </c>
      <c r="C1008" s="110" t="s">
        <v>239</v>
      </c>
      <c r="D1008" s="104">
        <v>2013</v>
      </c>
      <c r="E1008" s="184">
        <v>3.699702380952381</v>
      </c>
    </row>
    <row r="1009" spans="1:5" hidden="1" x14ac:dyDescent="0.3">
      <c r="A1009" s="110" t="s">
        <v>243</v>
      </c>
      <c r="B1009" s="110" t="s">
        <v>98</v>
      </c>
      <c r="C1009" s="110" t="s">
        <v>239</v>
      </c>
      <c r="D1009" s="104">
        <v>2013</v>
      </c>
      <c r="E1009" s="184">
        <v>3.5640624999999999</v>
      </c>
    </row>
    <row r="1010" spans="1:5" hidden="1" x14ac:dyDescent="0.3">
      <c r="A1010" s="110" t="s">
        <v>243</v>
      </c>
      <c r="B1010" s="110" t="s">
        <v>101</v>
      </c>
      <c r="C1010" s="110" t="s">
        <v>239</v>
      </c>
      <c r="D1010" s="104">
        <v>2013</v>
      </c>
      <c r="E1010" s="184">
        <v>3.8805555555555551</v>
      </c>
    </row>
    <row r="1011" spans="1:5" hidden="1" x14ac:dyDescent="0.3">
      <c r="A1011" s="110" t="s">
        <v>21</v>
      </c>
      <c r="B1011" s="110" t="s">
        <v>109</v>
      </c>
      <c r="C1011" s="103" t="s">
        <v>167</v>
      </c>
      <c r="D1011" s="104">
        <v>2014</v>
      </c>
      <c r="E1011" s="184">
        <v>4.0882352941176467</v>
      </c>
    </row>
    <row r="1012" spans="1:5" hidden="1" x14ac:dyDescent="0.3">
      <c r="A1012" s="110" t="s">
        <v>21</v>
      </c>
      <c r="B1012" s="110" t="s">
        <v>106</v>
      </c>
      <c r="C1012" s="103" t="s">
        <v>167</v>
      </c>
      <c r="D1012" s="104">
        <v>2014</v>
      </c>
      <c r="E1012" s="184">
        <v>3.8888888888888888</v>
      </c>
    </row>
    <row r="1013" spans="1:5" hidden="1" x14ac:dyDescent="0.3">
      <c r="A1013" s="110" t="s">
        <v>21</v>
      </c>
      <c r="B1013" s="110" t="s">
        <v>108</v>
      </c>
      <c r="C1013" s="103" t="s">
        <v>167</v>
      </c>
      <c r="D1013" s="104">
        <v>2014</v>
      </c>
      <c r="E1013" s="184">
        <v>4.3125</v>
      </c>
    </row>
    <row r="1014" spans="1:5" hidden="1" x14ac:dyDescent="0.3">
      <c r="A1014" s="110" t="s">
        <v>21</v>
      </c>
      <c r="B1014" s="110" t="s">
        <v>105</v>
      </c>
      <c r="C1014" s="103" t="s">
        <v>167</v>
      </c>
      <c r="D1014" s="104">
        <v>2014</v>
      </c>
      <c r="E1014" s="184">
        <v>3.375</v>
      </c>
    </row>
    <row r="1015" spans="1:5" hidden="1" x14ac:dyDescent="0.3">
      <c r="A1015" s="110" t="s">
        <v>21</v>
      </c>
      <c r="B1015" s="110" t="s">
        <v>103</v>
      </c>
      <c r="C1015" s="103" t="s">
        <v>167</v>
      </c>
      <c r="D1015" s="104">
        <v>2014</v>
      </c>
      <c r="E1015" s="184">
        <v>3.7931034482758621</v>
      </c>
    </row>
    <row r="1016" spans="1:5" hidden="1" x14ac:dyDescent="0.3">
      <c r="A1016" s="110" t="s">
        <v>21</v>
      </c>
      <c r="B1016" s="110" t="s">
        <v>98</v>
      </c>
      <c r="C1016" s="103" t="s">
        <v>167</v>
      </c>
      <c r="D1016" s="104">
        <v>2014</v>
      </c>
      <c r="E1016" s="184">
        <v>3.6470588235294117</v>
      </c>
    </row>
    <row r="1017" spans="1:5" hidden="1" x14ac:dyDescent="0.3">
      <c r="A1017" s="110" t="s">
        <v>21</v>
      </c>
      <c r="B1017" s="110" t="s">
        <v>101</v>
      </c>
      <c r="C1017" s="103" t="s">
        <v>167</v>
      </c>
      <c r="D1017" s="104">
        <v>2014</v>
      </c>
      <c r="E1017" s="184">
        <v>4</v>
      </c>
    </row>
    <row r="1018" spans="1:5" hidden="1" x14ac:dyDescent="0.3">
      <c r="A1018" s="110" t="s">
        <v>21</v>
      </c>
      <c r="B1018" s="110" t="s">
        <v>109</v>
      </c>
      <c r="C1018" s="110" t="s">
        <v>168</v>
      </c>
      <c r="D1018" s="104">
        <v>2014</v>
      </c>
      <c r="E1018" s="184">
        <v>4</v>
      </c>
    </row>
    <row r="1019" spans="1:5" hidden="1" x14ac:dyDescent="0.3">
      <c r="A1019" s="110" t="s">
        <v>21</v>
      </c>
      <c r="B1019" s="110" t="s">
        <v>106</v>
      </c>
      <c r="C1019" s="110" t="s">
        <v>168</v>
      </c>
      <c r="D1019" s="104">
        <v>2014</v>
      </c>
      <c r="E1019" s="184">
        <v>3.7777777777777777</v>
      </c>
    </row>
    <row r="1020" spans="1:5" hidden="1" x14ac:dyDescent="0.3">
      <c r="A1020" s="110" t="s">
        <v>21</v>
      </c>
      <c r="B1020" s="110" t="s">
        <v>108</v>
      </c>
      <c r="C1020" s="110" t="s">
        <v>168</v>
      </c>
      <c r="D1020" s="104">
        <v>2014</v>
      </c>
      <c r="E1020" s="184">
        <v>4.25</v>
      </c>
    </row>
    <row r="1021" spans="1:5" hidden="1" x14ac:dyDescent="0.3">
      <c r="A1021" s="110" t="s">
        <v>21</v>
      </c>
      <c r="B1021" s="110" t="s">
        <v>105</v>
      </c>
      <c r="C1021" s="110" t="s">
        <v>168</v>
      </c>
      <c r="D1021" s="104">
        <v>2014</v>
      </c>
      <c r="E1021" s="184">
        <v>3.1666666666666665</v>
      </c>
    </row>
    <row r="1022" spans="1:5" hidden="1" x14ac:dyDescent="0.3">
      <c r="A1022" s="110" t="s">
        <v>21</v>
      </c>
      <c r="B1022" s="110" t="s">
        <v>103</v>
      </c>
      <c r="C1022" s="110" t="s">
        <v>168</v>
      </c>
      <c r="D1022" s="104">
        <v>2014</v>
      </c>
      <c r="E1022" s="184">
        <v>3.6551724137931036</v>
      </c>
    </row>
    <row r="1023" spans="1:5" hidden="1" x14ac:dyDescent="0.3">
      <c r="A1023" s="110" t="s">
        <v>21</v>
      </c>
      <c r="B1023" s="110" t="s">
        <v>98</v>
      </c>
      <c r="C1023" s="110" t="s">
        <v>168</v>
      </c>
      <c r="D1023" s="104">
        <v>2014</v>
      </c>
      <c r="E1023" s="184">
        <v>3.5</v>
      </c>
    </row>
    <row r="1024" spans="1:5" hidden="1" x14ac:dyDescent="0.3">
      <c r="A1024" s="110" t="s">
        <v>21</v>
      </c>
      <c r="B1024" s="110" t="s">
        <v>101</v>
      </c>
      <c r="C1024" s="110" t="s">
        <v>168</v>
      </c>
      <c r="D1024" s="104">
        <v>2014</v>
      </c>
      <c r="E1024" s="184">
        <v>3.8000000000000003</v>
      </c>
    </row>
    <row r="1025" spans="1:5" hidden="1" x14ac:dyDescent="0.3">
      <c r="A1025" s="110" t="s">
        <v>21</v>
      </c>
      <c r="B1025" s="110" t="s">
        <v>109</v>
      </c>
      <c r="C1025" s="103" t="s">
        <v>169</v>
      </c>
      <c r="D1025" s="104">
        <v>2014</v>
      </c>
      <c r="E1025" s="184">
        <v>4.2352941176470589</v>
      </c>
    </row>
    <row r="1026" spans="1:5" hidden="1" x14ac:dyDescent="0.3">
      <c r="A1026" s="110" t="s">
        <v>21</v>
      </c>
      <c r="B1026" s="110" t="s">
        <v>106</v>
      </c>
      <c r="C1026" s="103" t="s">
        <v>169</v>
      </c>
      <c r="D1026" s="104">
        <v>2014</v>
      </c>
      <c r="E1026" s="184">
        <v>4</v>
      </c>
    </row>
    <row r="1027" spans="1:5" hidden="1" x14ac:dyDescent="0.3">
      <c r="A1027" s="110" t="s">
        <v>21</v>
      </c>
      <c r="B1027" s="110" t="s">
        <v>108</v>
      </c>
      <c r="C1027" s="103" t="s">
        <v>169</v>
      </c>
      <c r="D1027" s="104">
        <v>2014</v>
      </c>
      <c r="E1027" s="184">
        <v>4.5</v>
      </c>
    </row>
    <row r="1028" spans="1:5" hidden="1" x14ac:dyDescent="0.3">
      <c r="A1028" s="110" t="s">
        <v>21</v>
      </c>
      <c r="B1028" s="110" t="s">
        <v>105</v>
      </c>
      <c r="C1028" s="103" t="s">
        <v>169</v>
      </c>
      <c r="D1028" s="104">
        <v>2014</v>
      </c>
      <c r="E1028" s="184">
        <v>3.375</v>
      </c>
    </row>
    <row r="1029" spans="1:5" hidden="1" x14ac:dyDescent="0.3">
      <c r="A1029" s="110" t="s">
        <v>21</v>
      </c>
      <c r="B1029" s="110" t="s">
        <v>103</v>
      </c>
      <c r="C1029" s="103" t="s">
        <v>169</v>
      </c>
      <c r="D1029" s="104">
        <v>2014</v>
      </c>
      <c r="E1029" s="184">
        <v>3.8793103448275863</v>
      </c>
    </row>
    <row r="1030" spans="1:5" hidden="1" x14ac:dyDescent="0.3">
      <c r="A1030" s="110" t="s">
        <v>21</v>
      </c>
      <c r="B1030" s="110" t="s">
        <v>98</v>
      </c>
      <c r="C1030" s="103" t="s">
        <v>169</v>
      </c>
      <c r="D1030" s="104">
        <v>2014</v>
      </c>
      <c r="E1030" s="184">
        <v>3.6</v>
      </c>
    </row>
    <row r="1031" spans="1:5" hidden="1" x14ac:dyDescent="0.3">
      <c r="A1031" s="110" t="s">
        <v>21</v>
      </c>
      <c r="B1031" s="110" t="s">
        <v>101</v>
      </c>
      <c r="C1031" s="103" t="s">
        <v>169</v>
      </c>
      <c r="D1031" s="104">
        <v>2014</v>
      </c>
      <c r="E1031" s="184">
        <v>4.3</v>
      </c>
    </row>
    <row r="1032" spans="1:5" hidden="1" x14ac:dyDescent="0.3">
      <c r="A1032" s="110" t="s">
        <v>242</v>
      </c>
      <c r="B1032" s="110" t="s">
        <v>109</v>
      </c>
      <c r="C1032" s="110" t="s">
        <v>240</v>
      </c>
      <c r="D1032" s="104">
        <v>2014</v>
      </c>
      <c r="E1032" s="184">
        <v>4.2647058823529411</v>
      </c>
    </row>
    <row r="1033" spans="1:5" hidden="1" x14ac:dyDescent="0.3">
      <c r="A1033" s="110" t="s">
        <v>242</v>
      </c>
      <c r="B1033" s="110" t="s">
        <v>106</v>
      </c>
      <c r="C1033" s="110" t="s">
        <v>240</v>
      </c>
      <c r="D1033" s="104">
        <v>2014</v>
      </c>
      <c r="E1033" s="184">
        <v>4.166666666666667</v>
      </c>
    </row>
    <row r="1034" spans="1:5" hidden="1" x14ac:dyDescent="0.3">
      <c r="A1034" s="110" t="s">
        <v>242</v>
      </c>
      <c r="B1034" s="110" t="s">
        <v>108</v>
      </c>
      <c r="C1034" s="110" t="s">
        <v>240</v>
      </c>
      <c r="D1034" s="104">
        <v>2014</v>
      </c>
      <c r="E1034" s="184">
        <v>4.375</v>
      </c>
    </row>
    <row r="1035" spans="1:5" hidden="1" x14ac:dyDescent="0.3">
      <c r="A1035" s="110" t="s">
        <v>242</v>
      </c>
      <c r="B1035" s="110" t="s">
        <v>105</v>
      </c>
      <c r="C1035" s="110" t="s">
        <v>240</v>
      </c>
      <c r="D1035" s="104">
        <v>2014</v>
      </c>
      <c r="E1035" s="184">
        <v>3.8333333333333335</v>
      </c>
    </row>
    <row r="1036" spans="1:5" hidden="1" x14ac:dyDescent="0.3">
      <c r="A1036" s="110" t="s">
        <v>242</v>
      </c>
      <c r="B1036" s="110" t="s">
        <v>103</v>
      </c>
      <c r="C1036" s="110" t="s">
        <v>240</v>
      </c>
      <c r="D1036" s="104">
        <v>2014</v>
      </c>
      <c r="E1036" s="184">
        <v>4.0862068965517242</v>
      </c>
    </row>
    <row r="1037" spans="1:5" hidden="1" x14ac:dyDescent="0.3">
      <c r="A1037" s="110" t="s">
        <v>242</v>
      </c>
      <c r="B1037" s="110" t="s">
        <v>98</v>
      </c>
      <c r="C1037" s="110" t="s">
        <v>240</v>
      </c>
      <c r="D1037" s="104">
        <v>2014</v>
      </c>
      <c r="E1037" s="184">
        <v>3.9000000000000004</v>
      </c>
    </row>
    <row r="1038" spans="1:5" hidden="1" x14ac:dyDescent="0.3">
      <c r="A1038" s="110" t="s">
        <v>242</v>
      </c>
      <c r="B1038" s="110" t="s">
        <v>101</v>
      </c>
      <c r="C1038" s="110" t="s">
        <v>240</v>
      </c>
      <c r="D1038" s="104">
        <v>2014</v>
      </c>
      <c r="E1038" s="184">
        <v>4.3</v>
      </c>
    </row>
    <row r="1039" spans="1:5" hidden="1" x14ac:dyDescent="0.3">
      <c r="A1039" s="110" t="s">
        <v>242</v>
      </c>
      <c r="B1039" s="110" t="s">
        <v>109</v>
      </c>
      <c r="C1039" s="110" t="s">
        <v>238</v>
      </c>
      <c r="D1039" s="104">
        <v>2014</v>
      </c>
      <c r="E1039" s="184">
        <v>3.7058823529411766</v>
      </c>
    </row>
    <row r="1040" spans="1:5" hidden="1" x14ac:dyDescent="0.3">
      <c r="A1040" s="110" t="s">
        <v>242</v>
      </c>
      <c r="B1040" s="110" t="s">
        <v>106</v>
      </c>
      <c r="C1040" s="110" t="s">
        <v>238</v>
      </c>
      <c r="D1040" s="104">
        <v>2014</v>
      </c>
      <c r="E1040" s="184">
        <v>3.3888888888888888</v>
      </c>
    </row>
    <row r="1041" spans="1:5" hidden="1" x14ac:dyDescent="0.3">
      <c r="A1041" s="110" t="s">
        <v>242</v>
      </c>
      <c r="B1041" s="110" t="s">
        <v>108</v>
      </c>
      <c r="C1041" s="110" t="s">
        <v>238</v>
      </c>
      <c r="D1041" s="104">
        <v>2014</v>
      </c>
      <c r="E1041" s="184">
        <v>4.0625</v>
      </c>
    </row>
    <row r="1042" spans="1:5" hidden="1" x14ac:dyDescent="0.3">
      <c r="A1042" s="110" t="s">
        <v>242</v>
      </c>
      <c r="B1042" s="110" t="s">
        <v>105</v>
      </c>
      <c r="C1042" s="110" t="s">
        <v>238</v>
      </c>
      <c r="D1042" s="104">
        <v>2014</v>
      </c>
      <c r="E1042" s="184">
        <v>3.0416666666666665</v>
      </c>
    </row>
    <row r="1043" spans="1:5" hidden="1" x14ac:dyDescent="0.3">
      <c r="A1043" s="110" t="s">
        <v>242</v>
      </c>
      <c r="B1043" s="110" t="s">
        <v>103</v>
      </c>
      <c r="C1043" s="110" t="s">
        <v>238</v>
      </c>
      <c r="D1043" s="104">
        <v>2014</v>
      </c>
      <c r="E1043" s="184">
        <v>3.4310344827586206</v>
      </c>
    </row>
    <row r="1044" spans="1:5" hidden="1" x14ac:dyDescent="0.3">
      <c r="A1044" s="110" t="s">
        <v>242</v>
      </c>
      <c r="B1044" s="110" t="s">
        <v>98</v>
      </c>
      <c r="C1044" s="110" t="s">
        <v>238</v>
      </c>
      <c r="D1044" s="104">
        <v>2014</v>
      </c>
      <c r="E1044" s="184">
        <v>3.2</v>
      </c>
    </row>
    <row r="1045" spans="1:5" hidden="1" x14ac:dyDescent="0.3">
      <c r="A1045" s="110" t="s">
        <v>242</v>
      </c>
      <c r="B1045" s="110" t="s">
        <v>101</v>
      </c>
      <c r="C1045" s="110" t="s">
        <v>238</v>
      </c>
      <c r="D1045" s="104">
        <v>2014</v>
      </c>
      <c r="E1045" s="184">
        <v>3.8000000000000003</v>
      </c>
    </row>
    <row r="1046" spans="1:5" hidden="1" x14ac:dyDescent="0.3">
      <c r="A1046" s="110" t="s">
        <v>242</v>
      </c>
      <c r="B1046" s="110" t="s">
        <v>109</v>
      </c>
      <c r="C1046" s="110" t="s">
        <v>233</v>
      </c>
      <c r="D1046" s="104">
        <v>2014</v>
      </c>
      <c r="E1046" s="184">
        <v>3.9117647058823528</v>
      </c>
    </row>
    <row r="1047" spans="1:5" hidden="1" x14ac:dyDescent="0.3">
      <c r="A1047" s="110" t="s">
        <v>242</v>
      </c>
      <c r="B1047" s="110" t="s">
        <v>106</v>
      </c>
      <c r="C1047" s="110" t="s">
        <v>233</v>
      </c>
      <c r="D1047" s="104">
        <v>2014</v>
      </c>
      <c r="E1047" s="184">
        <v>3.6666666666666665</v>
      </c>
    </row>
    <row r="1048" spans="1:5" hidden="1" x14ac:dyDescent="0.3">
      <c r="A1048" s="110" t="s">
        <v>242</v>
      </c>
      <c r="B1048" s="110" t="s">
        <v>108</v>
      </c>
      <c r="C1048" s="110" t="s">
        <v>233</v>
      </c>
      <c r="D1048" s="104">
        <v>2014</v>
      </c>
      <c r="E1048" s="184">
        <v>4.1875</v>
      </c>
    </row>
    <row r="1049" spans="1:5" hidden="1" x14ac:dyDescent="0.3">
      <c r="A1049" s="110" t="s">
        <v>242</v>
      </c>
      <c r="B1049" s="110" t="s">
        <v>105</v>
      </c>
      <c r="C1049" s="110" t="s">
        <v>233</v>
      </c>
      <c r="D1049" s="104">
        <v>2014</v>
      </c>
      <c r="E1049" s="184">
        <v>2.75</v>
      </c>
    </row>
    <row r="1050" spans="1:5" hidden="1" x14ac:dyDescent="0.3">
      <c r="A1050" s="110" t="s">
        <v>242</v>
      </c>
      <c r="B1050" s="110" t="s">
        <v>103</v>
      </c>
      <c r="C1050" s="110" t="s">
        <v>233</v>
      </c>
      <c r="D1050" s="104">
        <v>2014</v>
      </c>
      <c r="E1050" s="184">
        <v>3.4310344827586206</v>
      </c>
    </row>
    <row r="1051" spans="1:5" hidden="1" x14ac:dyDescent="0.3">
      <c r="A1051" s="110" t="s">
        <v>242</v>
      </c>
      <c r="B1051" s="110" t="s">
        <v>98</v>
      </c>
      <c r="C1051" s="110" t="s">
        <v>233</v>
      </c>
      <c r="D1051" s="104">
        <v>2014</v>
      </c>
      <c r="E1051" s="184">
        <v>3.3000000000000003</v>
      </c>
    </row>
    <row r="1052" spans="1:5" hidden="1" x14ac:dyDescent="0.3">
      <c r="A1052" s="110" t="s">
        <v>242</v>
      </c>
      <c r="B1052" s="110" t="s">
        <v>101</v>
      </c>
      <c r="C1052" s="110" t="s">
        <v>233</v>
      </c>
      <c r="D1052" s="104">
        <v>2014</v>
      </c>
      <c r="E1052" s="184">
        <v>3.7</v>
      </c>
    </row>
    <row r="1053" spans="1:5" hidden="1" x14ac:dyDescent="0.3">
      <c r="A1053" s="110" t="s">
        <v>23</v>
      </c>
      <c r="B1053" s="110" t="s">
        <v>109</v>
      </c>
      <c r="C1053" s="110" t="s">
        <v>173</v>
      </c>
      <c r="D1053" s="104">
        <v>2014</v>
      </c>
      <c r="E1053" s="184">
        <v>4</v>
      </c>
    </row>
    <row r="1054" spans="1:5" hidden="1" x14ac:dyDescent="0.3">
      <c r="A1054" s="110" t="s">
        <v>23</v>
      </c>
      <c r="B1054" s="110" t="s">
        <v>106</v>
      </c>
      <c r="C1054" s="110" t="s">
        <v>173</v>
      </c>
      <c r="D1054" s="104">
        <v>2014</v>
      </c>
      <c r="E1054" s="184">
        <v>3.8888888888888888</v>
      </c>
    </row>
    <row r="1055" spans="1:5" hidden="1" x14ac:dyDescent="0.3">
      <c r="A1055" s="110" t="s">
        <v>23</v>
      </c>
      <c r="B1055" s="110" t="s">
        <v>108</v>
      </c>
      <c r="C1055" s="110" t="s">
        <v>173</v>
      </c>
      <c r="D1055" s="104">
        <v>2014</v>
      </c>
      <c r="E1055" s="184">
        <v>4.125</v>
      </c>
    </row>
    <row r="1056" spans="1:5" hidden="1" x14ac:dyDescent="0.3">
      <c r="A1056" s="110" t="s">
        <v>23</v>
      </c>
      <c r="B1056" s="110" t="s">
        <v>105</v>
      </c>
      <c r="C1056" s="110" t="s">
        <v>173</v>
      </c>
      <c r="D1056" s="104">
        <v>2014</v>
      </c>
      <c r="E1056" s="184">
        <v>3</v>
      </c>
    </row>
    <row r="1057" spans="1:5" hidden="1" x14ac:dyDescent="0.3">
      <c r="A1057" s="110" t="s">
        <v>23</v>
      </c>
      <c r="B1057" s="110" t="s">
        <v>103</v>
      </c>
      <c r="C1057" s="110" t="s">
        <v>173</v>
      </c>
      <c r="D1057" s="104">
        <v>2014</v>
      </c>
      <c r="E1057" s="184">
        <v>3.5862068965517242</v>
      </c>
    </row>
    <row r="1058" spans="1:5" hidden="1" x14ac:dyDescent="0.3">
      <c r="A1058" s="110" t="s">
        <v>23</v>
      </c>
      <c r="B1058" s="110" t="s">
        <v>98</v>
      </c>
      <c r="C1058" s="110" t="s">
        <v>173</v>
      </c>
      <c r="D1058" s="104">
        <v>2014</v>
      </c>
      <c r="E1058" s="184">
        <v>3.5</v>
      </c>
    </row>
    <row r="1059" spans="1:5" hidden="1" x14ac:dyDescent="0.3">
      <c r="A1059" s="110" t="s">
        <v>23</v>
      </c>
      <c r="B1059" s="110" t="s">
        <v>101</v>
      </c>
      <c r="C1059" s="110" t="s">
        <v>173</v>
      </c>
      <c r="D1059" s="104">
        <v>2014</v>
      </c>
      <c r="E1059" s="184">
        <v>3.7</v>
      </c>
    </row>
    <row r="1060" spans="1:5" hidden="1" x14ac:dyDescent="0.3">
      <c r="A1060" s="110" t="s">
        <v>23</v>
      </c>
      <c r="B1060" s="110" t="s">
        <v>109</v>
      </c>
      <c r="C1060" s="110" t="s">
        <v>174</v>
      </c>
      <c r="D1060" s="104">
        <v>2014</v>
      </c>
      <c r="E1060" s="184">
        <v>4.3235294117647056</v>
      </c>
    </row>
    <row r="1061" spans="1:5" hidden="1" x14ac:dyDescent="0.3">
      <c r="A1061" s="110" t="s">
        <v>23</v>
      </c>
      <c r="B1061" s="110" t="s">
        <v>106</v>
      </c>
      <c r="C1061" s="110" t="s">
        <v>174</v>
      </c>
      <c r="D1061" s="104">
        <v>2014</v>
      </c>
      <c r="E1061" s="184">
        <v>4.0555555555555554</v>
      </c>
    </row>
    <row r="1062" spans="1:5" hidden="1" x14ac:dyDescent="0.3">
      <c r="A1062" s="110" t="s">
        <v>23</v>
      </c>
      <c r="B1062" s="110" t="s">
        <v>108</v>
      </c>
      <c r="C1062" s="110" t="s">
        <v>174</v>
      </c>
      <c r="D1062" s="104">
        <v>2014</v>
      </c>
      <c r="E1062" s="184">
        <v>4.625</v>
      </c>
    </row>
    <row r="1063" spans="1:5" hidden="1" x14ac:dyDescent="0.3">
      <c r="A1063" s="110" t="s">
        <v>23</v>
      </c>
      <c r="B1063" s="110" t="s">
        <v>105</v>
      </c>
      <c r="C1063" s="110" t="s">
        <v>174</v>
      </c>
      <c r="D1063" s="104">
        <v>2014</v>
      </c>
      <c r="E1063" s="184">
        <v>3.2083333333333335</v>
      </c>
    </row>
    <row r="1064" spans="1:5" hidden="1" x14ac:dyDescent="0.3">
      <c r="A1064" s="110" t="s">
        <v>23</v>
      </c>
      <c r="B1064" s="110" t="s">
        <v>103</v>
      </c>
      <c r="C1064" s="110" t="s">
        <v>174</v>
      </c>
      <c r="D1064" s="104">
        <v>2014</v>
      </c>
      <c r="E1064" s="184">
        <v>3.8620689655172415</v>
      </c>
    </row>
    <row r="1065" spans="1:5" hidden="1" x14ac:dyDescent="0.3">
      <c r="A1065" s="110" t="s">
        <v>23</v>
      </c>
      <c r="B1065" s="110" t="s">
        <v>98</v>
      </c>
      <c r="C1065" s="110" t="s">
        <v>174</v>
      </c>
      <c r="D1065" s="104">
        <v>2014</v>
      </c>
      <c r="E1065" s="184">
        <v>3.7</v>
      </c>
    </row>
    <row r="1066" spans="1:5" hidden="1" x14ac:dyDescent="0.3">
      <c r="A1066" s="110" t="s">
        <v>23</v>
      </c>
      <c r="B1066" s="110" t="s">
        <v>101</v>
      </c>
      <c r="C1066" s="110" t="s">
        <v>174</v>
      </c>
      <c r="D1066" s="104">
        <v>2014</v>
      </c>
      <c r="E1066" s="184">
        <v>4.1000000000000005</v>
      </c>
    </row>
    <row r="1067" spans="1:5" hidden="1" x14ac:dyDescent="0.3">
      <c r="A1067" s="110" t="s">
        <v>23</v>
      </c>
      <c r="B1067" s="110" t="s">
        <v>109</v>
      </c>
      <c r="C1067" s="110" t="s">
        <v>175</v>
      </c>
      <c r="D1067" s="104">
        <v>2014</v>
      </c>
      <c r="E1067" s="184">
        <v>4.5</v>
      </c>
    </row>
    <row r="1068" spans="1:5" hidden="1" x14ac:dyDescent="0.3">
      <c r="A1068" s="110" t="s">
        <v>23</v>
      </c>
      <c r="B1068" s="110" t="s">
        <v>106</v>
      </c>
      <c r="C1068" s="110" t="s">
        <v>175</v>
      </c>
      <c r="D1068" s="104">
        <v>2014</v>
      </c>
      <c r="E1068" s="184">
        <v>4.2777777777777777</v>
      </c>
    </row>
    <row r="1069" spans="1:5" hidden="1" x14ac:dyDescent="0.3">
      <c r="A1069" s="110" t="s">
        <v>23</v>
      </c>
      <c r="B1069" s="110" t="s">
        <v>108</v>
      </c>
      <c r="C1069" s="110" t="s">
        <v>175</v>
      </c>
      <c r="D1069" s="104">
        <v>2014</v>
      </c>
      <c r="E1069" s="184">
        <v>4.75</v>
      </c>
    </row>
    <row r="1070" spans="1:5" hidden="1" x14ac:dyDescent="0.3">
      <c r="A1070" s="110" t="s">
        <v>23</v>
      </c>
      <c r="B1070" s="110" t="s">
        <v>105</v>
      </c>
      <c r="C1070" s="110" t="s">
        <v>175</v>
      </c>
      <c r="D1070" s="104">
        <v>2014</v>
      </c>
      <c r="E1070" s="184">
        <v>3.4166666666666665</v>
      </c>
    </row>
    <row r="1071" spans="1:5" hidden="1" x14ac:dyDescent="0.3">
      <c r="A1071" s="110" t="s">
        <v>23</v>
      </c>
      <c r="B1071" s="110" t="s">
        <v>103</v>
      </c>
      <c r="C1071" s="110" t="s">
        <v>175</v>
      </c>
      <c r="D1071" s="104">
        <v>2014</v>
      </c>
      <c r="E1071" s="184">
        <v>4.0517241379310347</v>
      </c>
    </row>
    <row r="1072" spans="1:5" hidden="1" x14ac:dyDescent="0.3">
      <c r="A1072" s="110" t="s">
        <v>23</v>
      </c>
      <c r="B1072" s="110" t="s">
        <v>98</v>
      </c>
      <c r="C1072" s="110" t="s">
        <v>175</v>
      </c>
      <c r="D1072" s="104">
        <v>2014</v>
      </c>
      <c r="E1072" s="184">
        <v>3.9000000000000004</v>
      </c>
    </row>
    <row r="1073" spans="1:5" hidden="1" x14ac:dyDescent="0.3">
      <c r="A1073" s="110" t="s">
        <v>23</v>
      </c>
      <c r="B1073" s="110" t="s">
        <v>101</v>
      </c>
      <c r="C1073" s="110" t="s">
        <v>175</v>
      </c>
      <c r="D1073" s="104">
        <v>2014</v>
      </c>
      <c r="E1073" s="184">
        <v>4.3</v>
      </c>
    </row>
    <row r="1074" spans="1:5" hidden="1" x14ac:dyDescent="0.3">
      <c r="A1074" s="110" t="s">
        <v>23</v>
      </c>
      <c r="B1074" s="110" t="s">
        <v>109</v>
      </c>
      <c r="C1074" s="110" t="s">
        <v>176</v>
      </c>
      <c r="D1074" s="104">
        <v>2014</v>
      </c>
      <c r="E1074" s="184">
        <v>4</v>
      </c>
    </row>
    <row r="1075" spans="1:5" hidden="1" x14ac:dyDescent="0.3">
      <c r="A1075" s="110" t="s">
        <v>23</v>
      </c>
      <c r="B1075" s="110" t="s">
        <v>106</v>
      </c>
      <c r="C1075" s="110" t="s">
        <v>176</v>
      </c>
      <c r="D1075" s="104">
        <v>2014</v>
      </c>
      <c r="E1075" s="184">
        <v>3.7777777777777777</v>
      </c>
    </row>
    <row r="1076" spans="1:5" hidden="1" x14ac:dyDescent="0.3">
      <c r="A1076" s="110" t="s">
        <v>23</v>
      </c>
      <c r="B1076" s="110" t="s">
        <v>108</v>
      </c>
      <c r="C1076" s="110" t="s">
        <v>176</v>
      </c>
      <c r="D1076" s="104">
        <v>2014</v>
      </c>
      <c r="E1076" s="184">
        <v>4.25</v>
      </c>
    </row>
    <row r="1077" spans="1:5" hidden="1" x14ac:dyDescent="0.3">
      <c r="A1077" s="110" t="s">
        <v>23</v>
      </c>
      <c r="B1077" s="110" t="s">
        <v>105</v>
      </c>
      <c r="C1077" s="110" t="s">
        <v>176</v>
      </c>
      <c r="D1077" s="104">
        <v>2014</v>
      </c>
      <c r="E1077" s="184">
        <v>3.0833333333333335</v>
      </c>
    </row>
    <row r="1078" spans="1:5" hidden="1" x14ac:dyDescent="0.3">
      <c r="A1078" s="110" t="s">
        <v>23</v>
      </c>
      <c r="B1078" s="110" t="s">
        <v>103</v>
      </c>
      <c r="C1078" s="110" t="s">
        <v>176</v>
      </c>
      <c r="D1078" s="104">
        <v>2014</v>
      </c>
      <c r="E1078" s="184">
        <v>3.6206896551724137</v>
      </c>
    </row>
    <row r="1079" spans="1:5" hidden="1" x14ac:dyDescent="0.3">
      <c r="A1079" s="110" t="s">
        <v>23</v>
      </c>
      <c r="B1079" s="110" t="s">
        <v>98</v>
      </c>
      <c r="C1079" s="110" t="s">
        <v>176</v>
      </c>
      <c r="D1079" s="104">
        <v>2014</v>
      </c>
      <c r="E1079" s="184">
        <v>3.5</v>
      </c>
    </row>
    <row r="1080" spans="1:5" hidden="1" x14ac:dyDescent="0.3">
      <c r="A1080" s="110" t="s">
        <v>23</v>
      </c>
      <c r="B1080" s="110" t="s">
        <v>101</v>
      </c>
      <c r="C1080" s="110" t="s">
        <v>176</v>
      </c>
      <c r="D1080" s="104">
        <v>2014</v>
      </c>
      <c r="E1080" s="184">
        <v>3.8000000000000003</v>
      </c>
    </row>
    <row r="1081" spans="1:5" hidden="1" x14ac:dyDescent="0.3">
      <c r="A1081" s="110" t="s">
        <v>23</v>
      </c>
      <c r="B1081" s="110" t="s">
        <v>109</v>
      </c>
      <c r="C1081" s="110" t="s">
        <v>177</v>
      </c>
      <c r="D1081" s="104">
        <v>2014</v>
      </c>
      <c r="E1081" s="184">
        <v>3.5882352941176472</v>
      </c>
    </row>
    <row r="1082" spans="1:5" hidden="1" x14ac:dyDescent="0.3">
      <c r="A1082" s="110" t="s">
        <v>23</v>
      </c>
      <c r="B1082" s="110" t="s">
        <v>106</v>
      </c>
      <c r="C1082" s="110" t="s">
        <v>177</v>
      </c>
      <c r="D1082" s="104">
        <v>2014</v>
      </c>
      <c r="E1082" s="184">
        <v>3.5</v>
      </c>
    </row>
    <row r="1083" spans="1:5" hidden="1" x14ac:dyDescent="0.3">
      <c r="A1083" s="110" t="s">
        <v>23</v>
      </c>
      <c r="B1083" s="110" t="s">
        <v>108</v>
      </c>
      <c r="C1083" s="110" t="s">
        <v>177</v>
      </c>
      <c r="D1083" s="104">
        <v>2014</v>
      </c>
      <c r="E1083" s="184">
        <v>3.6875</v>
      </c>
    </row>
    <row r="1084" spans="1:5" hidden="1" x14ac:dyDescent="0.3">
      <c r="A1084" s="110" t="s">
        <v>23</v>
      </c>
      <c r="B1084" s="110" t="s">
        <v>105</v>
      </c>
      <c r="C1084" s="110" t="s">
        <v>177</v>
      </c>
      <c r="D1084" s="104">
        <v>2014</v>
      </c>
      <c r="E1084" s="184">
        <v>3.0416666666666665</v>
      </c>
    </row>
    <row r="1085" spans="1:5" hidden="1" x14ac:dyDescent="0.3">
      <c r="A1085" s="110" t="s">
        <v>23</v>
      </c>
      <c r="B1085" s="110" t="s">
        <v>103</v>
      </c>
      <c r="C1085" s="110" t="s">
        <v>177</v>
      </c>
      <c r="D1085" s="104">
        <v>2014</v>
      </c>
      <c r="E1085" s="184">
        <v>3.3620689655172415</v>
      </c>
    </row>
    <row r="1086" spans="1:5" hidden="1" x14ac:dyDescent="0.3">
      <c r="A1086" s="110" t="s">
        <v>23</v>
      </c>
      <c r="B1086" s="110" t="s">
        <v>98</v>
      </c>
      <c r="C1086" s="110" t="s">
        <v>177</v>
      </c>
      <c r="D1086" s="104">
        <v>2014</v>
      </c>
      <c r="E1086" s="184">
        <v>3.3000000000000003</v>
      </c>
    </row>
    <row r="1087" spans="1:5" hidden="1" x14ac:dyDescent="0.3">
      <c r="A1087" s="110" t="s">
        <v>23</v>
      </c>
      <c r="B1087" s="110" t="s">
        <v>101</v>
      </c>
      <c r="C1087" s="110" t="s">
        <v>177</v>
      </c>
      <c r="D1087" s="104">
        <v>2014</v>
      </c>
      <c r="E1087" s="184">
        <v>3.5</v>
      </c>
    </row>
    <row r="1088" spans="1:5" hidden="1" x14ac:dyDescent="0.3">
      <c r="A1088" s="110" t="s">
        <v>24</v>
      </c>
      <c r="B1088" s="110" t="s">
        <v>109</v>
      </c>
      <c r="C1088" s="110" t="s">
        <v>178</v>
      </c>
      <c r="D1088" s="104">
        <v>2014</v>
      </c>
      <c r="E1088" s="184">
        <v>3.7352941176470589</v>
      </c>
    </row>
    <row r="1089" spans="1:5" hidden="1" x14ac:dyDescent="0.3">
      <c r="A1089" s="110" t="s">
        <v>24</v>
      </c>
      <c r="B1089" s="110" t="s">
        <v>106</v>
      </c>
      <c r="C1089" s="110" t="s">
        <v>178</v>
      </c>
      <c r="D1089" s="104">
        <v>2014</v>
      </c>
      <c r="E1089" s="184">
        <v>3.5</v>
      </c>
    </row>
    <row r="1090" spans="1:5" hidden="1" x14ac:dyDescent="0.3">
      <c r="A1090" s="110" t="s">
        <v>24</v>
      </c>
      <c r="B1090" s="110" t="s">
        <v>108</v>
      </c>
      <c r="C1090" s="110" t="s">
        <v>178</v>
      </c>
      <c r="D1090" s="104">
        <v>2014</v>
      </c>
      <c r="E1090" s="184">
        <v>4</v>
      </c>
    </row>
    <row r="1091" spans="1:5" hidden="1" x14ac:dyDescent="0.3">
      <c r="A1091" s="110" t="s">
        <v>24</v>
      </c>
      <c r="B1091" s="110" t="s">
        <v>105</v>
      </c>
      <c r="C1091" s="110" t="s">
        <v>178</v>
      </c>
      <c r="D1091" s="104">
        <v>2014</v>
      </c>
      <c r="E1091" s="184">
        <v>3.375</v>
      </c>
    </row>
    <row r="1092" spans="1:5" hidden="1" x14ac:dyDescent="0.3">
      <c r="A1092" s="110" t="s">
        <v>24</v>
      </c>
      <c r="B1092" s="110" t="s">
        <v>103</v>
      </c>
      <c r="C1092" s="110" t="s">
        <v>178</v>
      </c>
      <c r="D1092" s="104">
        <v>2014</v>
      </c>
      <c r="E1092" s="184">
        <v>3.5862068965517242</v>
      </c>
    </row>
    <row r="1093" spans="1:5" hidden="1" x14ac:dyDescent="0.3">
      <c r="A1093" s="110" t="s">
        <v>24</v>
      </c>
      <c r="B1093" s="110" t="s">
        <v>98</v>
      </c>
      <c r="C1093" s="110" t="s">
        <v>178</v>
      </c>
      <c r="D1093" s="104">
        <v>2014</v>
      </c>
      <c r="E1093" s="184">
        <v>3.5</v>
      </c>
    </row>
    <row r="1094" spans="1:5" hidden="1" x14ac:dyDescent="0.3">
      <c r="A1094" s="110" t="s">
        <v>24</v>
      </c>
      <c r="B1094" s="110" t="s">
        <v>101</v>
      </c>
      <c r="C1094" s="110" t="s">
        <v>178</v>
      </c>
      <c r="D1094" s="104">
        <v>2014</v>
      </c>
      <c r="E1094" s="184">
        <v>3.7</v>
      </c>
    </row>
    <row r="1095" spans="1:5" hidden="1" x14ac:dyDescent="0.3">
      <c r="A1095" s="110" t="s">
        <v>24</v>
      </c>
      <c r="B1095" s="110" t="s">
        <v>109</v>
      </c>
      <c r="C1095" s="110" t="s">
        <v>179</v>
      </c>
      <c r="D1095" s="104">
        <v>2014</v>
      </c>
      <c r="E1095" s="184">
        <v>4.1470588235294121</v>
      </c>
    </row>
    <row r="1096" spans="1:5" hidden="1" x14ac:dyDescent="0.3">
      <c r="A1096" s="110" t="s">
        <v>24</v>
      </c>
      <c r="B1096" s="110" t="s">
        <v>106</v>
      </c>
      <c r="C1096" s="110" t="s">
        <v>179</v>
      </c>
      <c r="D1096" s="104">
        <v>2014</v>
      </c>
      <c r="E1096" s="184">
        <v>3.8333333333333335</v>
      </c>
    </row>
    <row r="1097" spans="1:5" hidden="1" x14ac:dyDescent="0.3">
      <c r="A1097" s="110" t="s">
        <v>24</v>
      </c>
      <c r="B1097" s="110" t="s">
        <v>108</v>
      </c>
      <c r="C1097" s="110" t="s">
        <v>179</v>
      </c>
      <c r="D1097" s="104">
        <v>2014</v>
      </c>
      <c r="E1097" s="184">
        <v>4.5</v>
      </c>
    </row>
    <row r="1098" spans="1:5" hidden="1" x14ac:dyDescent="0.3">
      <c r="A1098" s="110" t="s">
        <v>24</v>
      </c>
      <c r="B1098" s="110" t="s">
        <v>105</v>
      </c>
      <c r="C1098" s="110" t="s">
        <v>179</v>
      </c>
      <c r="D1098" s="104">
        <v>2014</v>
      </c>
      <c r="E1098" s="184">
        <v>3.375</v>
      </c>
    </row>
    <row r="1099" spans="1:5" hidden="1" x14ac:dyDescent="0.3">
      <c r="A1099" s="110" t="s">
        <v>24</v>
      </c>
      <c r="B1099" s="110" t="s">
        <v>103</v>
      </c>
      <c r="C1099" s="110" t="s">
        <v>179</v>
      </c>
      <c r="D1099" s="104">
        <v>2014</v>
      </c>
      <c r="E1099" s="184">
        <v>3.8275862068965516</v>
      </c>
    </row>
    <row r="1100" spans="1:5" hidden="1" x14ac:dyDescent="0.3">
      <c r="A1100" s="110" t="s">
        <v>24</v>
      </c>
      <c r="B1100" s="110" t="s">
        <v>98</v>
      </c>
      <c r="C1100" s="110" t="s">
        <v>179</v>
      </c>
      <c r="D1100" s="104">
        <v>2014</v>
      </c>
      <c r="E1100" s="184">
        <v>3.6</v>
      </c>
    </row>
    <row r="1101" spans="1:5" hidden="1" x14ac:dyDescent="0.3">
      <c r="A1101" s="110" t="s">
        <v>24</v>
      </c>
      <c r="B1101" s="110" t="s">
        <v>101</v>
      </c>
      <c r="C1101" s="110" t="s">
        <v>179</v>
      </c>
      <c r="D1101" s="104">
        <v>2014</v>
      </c>
      <c r="E1101" s="184">
        <v>4.1000000000000005</v>
      </c>
    </row>
    <row r="1102" spans="1:5" hidden="1" x14ac:dyDescent="0.3">
      <c r="A1102" s="110" t="s">
        <v>24</v>
      </c>
      <c r="B1102" s="110" t="s">
        <v>109</v>
      </c>
      <c r="C1102" s="110" t="s">
        <v>180</v>
      </c>
      <c r="D1102" s="104">
        <v>2014</v>
      </c>
      <c r="E1102" s="184">
        <v>4.2058823529411766</v>
      </c>
    </row>
    <row r="1103" spans="1:5" hidden="1" x14ac:dyDescent="0.3">
      <c r="A1103" s="110" t="s">
        <v>24</v>
      </c>
      <c r="B1103" s="110" t="s">
        <v>106</v>
      </c>
      <c r="C1103" s="110" t="s">
        <v>180</v>
      </c>
      <c r="D1103" s="104">
        <v>2014</v>
      </c>
      <c r="E1103" s="184">
        <v>4.1111111111111107</v>
      </c>
    </row>
    <row r="1104" spans="1:5" hidden="1" x14ac:dyDescent="0.3">
      <c r="A1104" s="110" t="s">
        <v>24</v>
      </c>
      <c r="B1104" s="110" t="s">
        <v>108</v>
      </c>
      <c r="C1104" s="110" t="s">
        <v>180</v>
      </c>
      <c r="D1104" s="104">
        <v>2014</v>
      </c>
      <c r="E1104" s="184">
        <v>4.3125</v>
      </c>
    </row>
    <row r="1105" spans="1:5" hidden="1" x14ac:dyDescent="0.3">
      <c r="A1105" s="110" t="s">
        <v>24</v>
      </c>
      <c r="B1105" s="110" t="s">
        <v>105</v>
      </c>
      <c r="C1105" s="110" t="s">
        <v>180</v>
      </c>
      <c r="D1105" s="104">
        <v>2014</v>
      </c>
      <c r="E1105" s="184">
        <v>3.4583333333333335</v>
      </c>
    </row>
    <row r="1106" spans="1:5" hidden="1" x14ac:dyDescent="0.3">
      <c r="A1106" s="110" t="s">
        <v>24</v>
      </c>
      <c r="B1106" s="110" t="s">
        <v>103</v>
      </c>
      <c r="C1106" s="110" t="s">
        <v>180</v>
      </c>
      <c r="D1106" s="104">
        <v>2014</v>
      </c>
      <c r="E1106" s="184">
        <v>3.896551724137931</v>
      </c>
    </row>
    <row r="1107" spans="1:5" hidden="1" x14ac:dyDescent="0.3">
      <c r="A1107" s="110" t="s">
        <v>24</v>
      </c>
      <c r="B1107" s="110" t="s">
        <v>98</v>
      </c>
      <c r="C1107" s="110" t="s">
        <v>180</v>
      </c>
      <c r="D1107" s="104">
        <v>2014</v>
      </c>
      <c r="E1107" s="184">
        <v>3.8000000000000003</v>
      </c>
    </row>
    <row r="1108" spans="1:5" hidden="1" x14ac:dyDescent="0.3">
      <c r="A1108" s="110" t="s">
        <v>24</v>
      </c>
      <c r="B1108" s="110" t="s">
        <v>101</v>
      </c>
      <c r="C1108" s="110" t="s">
        <v>180</v>
      </c>
      <c r="D1108" s="104">
        <v>2014</v>
      </c>
      <c r="E1108" s="184">
        <v>4.1000000000000005</v>
      </c>
    </row>
    <row r="1109" spans="1:5" hidden="1" x14ac:dyDescent="0.3">
      <c r="A1109" s="110" t="s">
        <v>24</v>
      </c>
      <c r="B1109" s="110" t="s">
        <v>109</v>
      </c>
      <c r="C1109" s="110" t="s">
        <v>181</v>
      </c>
      <c r="D1109" s="104">
        <v>2014</v>
      </c>
      <c r="E1109" s="184">
        <v>3.8823529411764706</v>
      </c>
    </row>
    <row r="1110" spans="1:5" hidden="1" x14ac:dyDescent="0.3">
      <c r="A1110" s="110" t="s">
        <v>24</v>
      </c>
      <c r="B1110" s="110" t="s">
        <v>106</v>
      </c>
      <c r="C1110" s="110" t="s">
        <v>181</v>
      </c>
      <c r="D1110" s="104">
        <v>2014</v>
      </c>
      <c r="E1110" s="184">
        <v>3.8333333333333335</v>
      </c>
    </row>
    <row r="1111" spans="1:5" hidden="1" x14ac:dyDescent="0.3">
      <c r="A1111" s="110" t="s">
        <v>24</v>
      </c>
      <c r="B1111" s="110" t="s">
        <v>108</v>
      </c>
      <c r="C1111" s="110" t="s">
        <v>181</v>
      </c>
      <c r="D1111" s="104">
        <v>2014</v>
      </c>
      <c r="E1111" s="184">
        <v>3.9375</v>
      </c>
    </row>
    <row r="1112" spans="1:5" hidden="1" x14ac:dyDescent="0.3">
      <c r="A1112" s="110" t="s">
        <v>24</v>
      </c>
      <c r="B1112" s="110" t="s">
        <v>105</v>
      </c>
      <c r="C1112" s="110" t="s">
        <v>181</v>
      </c>
      <c r="D1112" s="104">
        <v>2014</v>
      </c>
      <c r="E1112" s="184">
        <v>2.9583333333333335</v>
      </c>
    </row>
    <row r="1113" spans="1:5" hidden="1" x14ac:dyDescent="0.3">
      <c r="A1113" s="110" t="s">
        <v>24</v>
      </c>
      <c r="B1113" s="110" t="s">
        <v>103</v>
      </c>
      <c r="C1113" s="110" t="s">
        <v>181</v>
      </c>
      <c r="D1113" s="104">
        <v>2014</v>
      </c>
      <c r="E1113" s="184">
        <v>3.5</v>
      </c>
    </row>
    <row r="1114" spans="1:5" hidden="1" x14ac:dyDescent="0.3">
      <c r="A1114" s="110" t="s">
        <v>24</v>
      </c>
      <c r="B1114" s="110" t="s">
        <v>98</v>
      </c>
      <c r="C1114" s="110" t="s">
        <v>181</v>
      </c>
      <c r="D1114" s="104">
        <v>2014</v>
      </c>
      <c r="E1114" s="184">
        <v>3.5</v>
      </c>
    </row>
    <row r="1115" spans="1:5" hidden="1" x14ac:dyDescent="0.3">
      <c r="A1115" s="110" t="s">
        <v>24</v>
      </c>
      <c r="B1115" s="110" t="s">
        <v>101</v>
      </c>
      <c r="C1115" s="110" t="s">
        <v>181</v>
      </c>
      <c r="D1115" s="104">
        <v>2014</v>
      </c>
      <c r="E1115" s="184">
        <v>3.5</v>
      </c>
    </row>
    <row r="1116" spans="1:5" hidden="1" x14ac:dyDescent="0.3">
      <c r="A1116" s="110" t="s">
        <v>24</v>
      </c>
      <c r="B1116" s="110" t="s">
        <v>109</v>
      </c>
      <c r="C1116" s="110" t="s">
        <v>241</v>
      </c>
      <c r="D1116" s="104">
        <v>2014</v>
      </c>
      <c r="E1116" s="184">
        <v>3.5</v>
      </c>
    </row>
    <row r="1117" spans="1:5" hidden="1" x14ac:dyDescent="0.3">
      <c r="A1117" s="110" t="s">
        <v>24</v>
      </c>
      <c r="B1117" s="110" t="s">
        <v>106</v>
      </c>
      <c r="C1117" s="110" t="s">
        <v>241</v>
      </c>
      <c r="D1117" s="104">
        <v>2014</v>
      </c>
      <c r="E1117" s="184">
        <v>3.3888888888888888</v>
      </c>
    </row>
    <row r="1118" spans="1:5" hidden="1" x14ac:dyDescent="0.3">
      <c r="A1118" s="110" t="s">
        <v>24</v>
      </c>
      <c r="B1118" s="110" t="s">
        <v>108</v>
      </c>
      <c r="C1118" s="110" t="s">
        <v>241</v>
      </c>
      <c r="D1118" s="104">
        <v>2014</v>
      </c>
      <c r="E1118" s="184">
        <v>3.625</v>
      </c>
    </row>
    <row r="1119" spans="1:5" hidden="1" x14ac:dyDescent="0.3">
      <c r="A1119" s="110" t="s">
        <v>24</v>
      </c>
      <c r="B1119" s="110" t="s">
        <v>105</v>
      </c>
      <c r="C1119" s="110" t="s">
        <v>241</v>
      </c>
      <c r="D1119" s="104">
        <v>2014</v>
      </c>
      <c r="E1119" s="184">
        <v>3.1666666666666665</v>
      </c>
    </row>
    <row r="1120" spans="1:5" hidden="1" x14ac:dyDescent="0.3">
      <c r="A1120" s="110" t="s">
        <v>24</v>
      </c>
      <c r="B1120" s="110" t="s">
        <v>103</v>
      </c>
      <c r="C1120" s="110" t="s">
        <v>241</v>
      </c>
      <c r="D1120" s="104">
        <v>2014</v>
      </c>
      <c r="E1120" s="184">
        <v>3.3620689655172415</v>
      </c>
    </row>
    <row r="1121" spans="1:5" hidden="1" x14ac:dyDescent="0.3">
      <c r="A1121" s="110" t="s">
        <v>24</v>
      </c>
      <c r="B1121" s="110" t="s">
        <v>98</v>
      </c>
      <c r="C1121" s="110" t="s">
        <v>241</v>
      </c>
      <c r="D1121" s="104">
        <v>2014</v>
      </c>
      <c r="E1121" s="184">
        <v>3.3000000000000003</v>
      </c>
    </row>
    <row r="1122" spans="1:5" hidden="1" x14ac:dyDescent="0.3">
      <c r="A1122" s="110" t="s">
        <v>24</v>
      </c>
      <c r="B1122" s="110" t="s">
        <v>101</v>
      </c>
      <c r="C1122" s="110" t="s">
        <v>241</v>
      </c>
      <c r="D1122" s="104">
        <v>2014</v>
      </c>
      <c r="E1122" s="184">
        <v>3.5</v>
      </c>
    </row>
    <row r="1123" spans="1:5" hidden="1" x14ac:dyDescent="0.3">
      <c r="A1123" s="110" t="s">
        <v>243</v>
      </c>
      <c r="B1123" s="110" t="s">
        <v>109</v>
      </c>
      <c r="C1123" s="110" t="s">
        <v>155</v>
      </c>
      <c r="D1123" s="104">
        <v>2014</v>
      </c>
      <c r="E1123" s="184">
        <v>4.0294117647058822</v>
      </c>
    </row>
    <row r="1124" spans="1:5" hidden="1" x14ac:dyDescent="0.3">
      <c r="A1124" s="110" t="s">
        <v>243</v>
      </c>
      <c r="B1124" s="110" t="s">
        <v>106</v>
      </c>
      <c r="C1124" s="110" t="s">
        <v>155</v>
      </c>
      <c r="D1124" s="104">
        <v>2014</v>
      </c>
      <c r="E1124" s="184">
        <v>4</v>
      </c>
    </row>
    <row r="1125" spans="1:5" hidden="1" x14ac:dyDescent="0.3">
      <c r="A1125" s="110" t="s">
        <v>243</v>
      </c>
      <c r="B1125" s="110" t="s">
        <v>108</v>
      </c>
      <c r="C1125" s="110" t="s">
        <v>155</v>
      </c>
      <c r="D1125" s="104">
        <v>2014</v>
      </c>
      <c r="E1125" s="184">
        <v>4.0625</v>
      </c>
    </row>
    <row r="1126" spans="1:5" hidden="1" x14ac:dyDescent="0.3">
      <c r="A1126" s="110" t="s">
        <v>243</v>
      </c>
      <c r="B1126" s="110" t="s">
        <v>105</v>
      </c>
      <c r="C1126" s="110" t="s">
        <v>155</v>
      </c>
      <c r="D1126" s="104">
        <v>2014</v>
      </c>
      <c r="E1126" s="184">
        <v>3.8333333333333335</v>
      </c>
    </row>
    <row r="1127" spans="1:5" hidden="1" x14ac:dyDescent="0.3">
      <c r="A1127" s="110" t="s">
        <v>243</v>
      </c>
      <c r="B1127" s="110" t="s">
        <v>103</v>
      </c>
      <c r="C1127" s="110" t="s">
        <v>155</v>
      </c>
      <c r="D1127" s="104">
        <v>2014</v>
      </c>
      <c r="E1127" s="184">
        <v>3.9482758620689653</v>
      </c>
    </row>
    <row r="1128" spans="1:5" hidden="1" x14ac:dyDescent="0.3">
      <c r="A1128" s="110" t="s">
        <v>243</v>
      </c>
      <c r="B1128" s="110" t="s">
        <v>98</v>
      </c>
      <c r="C1128" s="110" t="s">
        <v>155</v>
      </c>
      <c r="D1128" s="104">
        <v>2014</v>
      </c>
      <c r="E1128" s="184">
        <v>3.9411764705882355</v>
      </c>
    </row>
    <row r="1129" spans="1:5" hidden="1" x14ac:dyDescent="0.3">
      <c r="A1129" s="110" t="s">
        <v>243</v>
      </c>
      <c r="B1129" s="110" t="s">
        <v>101</v>
      </c>
      <c r="C1129" s="110" t="s">
        <v>155</v>
      </c>
      <c r="D1129" s="104">
        <v>2014</v>
      </c>
      <c r="E1129" s="184">
        <v>3.9583333333333335</v>
      </c>
    </row>
    <row r="1130" spans="1:5" hidden="1" x14ac:dyDescent="0.3">
      <c r="A1130" s="110" t="s">
        <v>243</v>
      </c>
      <c r="B1130" s="110" t="s">
        <v>109</v>
      </c>
      <c r="C1130" s="110" t="s">
        <v>239</v>
      </c>
      <c r="D1130" s="104">
        <v>2014</v>
      </c>
      <c r="E1130" s="184">
        <v>4.0112745098039211</v>
      </c>
    </row>
    <row r="1131" spans="1:5" hidden="1" x14ac:dyDescent="0.3">
      <c r="A1131" s="110" t="s">
        <v>243</v>
      </c>
      <c r="B1131" s="110" t="s">
        <v>106</v>
      </c>
      <c r="C1131" s="110" t="s">
        <v>239</v>
      </c>
      <c r="D1131" s="104">
        <v>2014</v>
      </c>
      <c r="E1131" s="184">
        <v>3.8157407407407407</v>
      </c>
    </row>
    <row r="1132" spans="1:5" hidden="1" x14ac:dyDescent="0.3">
      <c r="A1132" s="110" t="s">
        <v>243</v>
      </c>
      <c r="B1132" s="110" t="s">
        <v>108</v>
      </c>
      <c r="C1132" s="110" t="s">
        <v>239</v>
      </c>
      <c r="D1132" s="104">
        <v>2014</v>
      </c>
      <c r="E1132" s="184">
        <v>4.2312500000000002</v>
      </c>
    </row>
    <row r="1133" spans="1:5" hidden="1" x14ac:dyDescent="0.3">
      <c r="A1133" s="110" t="s">
        <v>243</v>
      </c>
      <c r="B1133" s="110" t="s">
        <v>105</v>
      </c>
      <c r="C1133" s="110" t="s">
        <v>239</v>
      </c>
      <c r="D1133" s="104">
        <v>2014</v>
      </c>
      <c r="E1133" s="184">
        <v>3.2326388888888893</v>
      </c>
    </row>
    <row r="1134" spans="1:5" hidden="1" x14ac:dyDescent="0.3">
      <c r="A1134" s="110" t="s">
        <v>243</v>
      </c>
      <c r="B1134" s="110" t="s">
        <v>103</v>
      </c>
      <c r="C1134" s="110" t="s">
        <v>239</v>
      </c>
      <c r="D1134" s="104">
        <v>2014</v>
      </c>
      <c r="E1134" s="184">
        <v>3.6890804597701154</v>
      </c>
    </row>
    <row r="1135" spans="1:5" hidden="1" x14ac:dyDescent="0.3">
      <c r="A1135" s="110" t="s">
        <v>243</v>
      </c>
      <c r="B1135" s="110" t="s">
        <v>98</v>
      </c>
      <c r="C1135" s="110" t="s">
        <v>239</v>
      </c>
      <c r="D1135" s="104">
        <v>2014</v>
      </c>
      <c r="E1135" s="184">
        <v>3.536274509803921</v>
      </c>
    </row>
    <row r="1136" spans="1:5" hidden="1" x14ac:dyDescent="0.3">
      <c r="A1136" s="110" t="s">
        <v>243</v>
      </c>
      <c r="B1136" s="110" t="s">
        <v>101</v>
      </c>
      <c r="C1136" s="110" t="s">
        <v>239</v>
      </c>
      <c r="D1136" s="104">
        <v>2014</v>
      </c>
      <c r="E1136" s="184">
        <v>3.9055555555555554</v>
      </c>
    </row>
    <row r="1137" spans="1:5" hidden="1" x14ac:dyDescent="0.3">
      <c r="A1137" s="110" t="s">
        <v>21</v>
      </c>
      <c r="B1137" s="110" t="s">
        <v>109</v>
      </c>
      <c r="C1137" s="103" t="s">
        <v>167</v>
      </c>
      <c r="D1137" s="104">
        <v>2015</v>
      </c>
      <c r="E1137" s="184">
        <v>4.0882352941176467</v>
      </c>
    </row>
    <row r="1138" spans="1:5" hidden="1" x14ac:dyDescent="0.3">
      <c r="A1138" s="110" t="s">
        <v>21</v>
      </c>
      <c r="B1138" s="110" t="s">
        <v>106</v>
      </c>
      <c r="C1138" s="103" t="s">
        <v>167</v>
      </c>
      <c r="D1138" s="104">
        <v>2015</v>
      </c>
      <c r="E1138" s="184">
        <v>3.8888888888888888</v>
      </c>
    </row>
    <row r="1139" spans="1:5" hidden="1" x14ac:dyDescent="0.3">
      <c r="A1139" s="110" t="s">
        <v>21</v>
      </c>
      <c r="B1139" s="110" t="s">
        <v>108</v>
      </c>
      <c r="C1139" s="103" t="s">
        <v>167</v>
      </c>
      <c r="D1139" s="104">
        <v>2015</v>
      </c>
      <c r="E1139" s="184">
        <v>4.3125</v>
      </c>
    </row>
    <row r="1140" spans="1:5" hidden="1" x14ac:dyDescent="0.3">
      <c r="A1140" s="110" t="s">
        <v>21</v>
      </c>
      <c r="B1140" s="110" t="s">
        <v>105</v>
      </c>
      <c r="C1140" s="103" t="s">
        <v>167</v>
      </c>
      <c r="D1140" s="104">
        <v>2015</v>
      </c>
      <c r="E1140" s="184">
        <v>3.375</v>
      </c>
    </row>
    <row r="1141" spans="1:5" hidden="1" x14ac:dyDescent="0.3">
      <c r="A1141" s="110" t="s">
        <v>21</v>
      </c>
      <c r="B1141" s="110" t="s">
        <v>103</v>
      </c>
      <c r="C1141" s="103" t="s">
        <v>167</v>
      </c>
      <c r="D1141" s="104">
        <v>2015</v>
      </c>
      <c r="E1141" s="184">
        <v>3.7931034482758599</v>
      </c>
    </row>
    <row r="1142" spans="1:5" hidden="1" x14ac:dyDescent="0.3">
      <c r="A1142" s="110" t="s">
        <v>21</v>
      </c>
      <c r="B1142" s="110" t="s">
        <v>98</v>
      </c>
      <c r="C1142" s="103" t="s">
        <v>167</v>
      </c>
      <c r="D1142" s="104">
        <v>2015</v>
      </c>
      <c r="E1142" s="184">
        <v>3.6470588235294117</v>
      </c>
    </row>
    <row r="1143" spans="1:5" hidden="1" x14ac:dyDescent="0.3">
      <c r="A1143" s="110" t="s">
        <v>21</v>
      </c>
      <c r="B1143" s="110" t="s">
        <v>101</v>
      </c>
      <c r="C1143" s="103" t="s">
        <v>167</v>
      </c>
      <c r="D1143" s="104">
        <v>2015</v>
      </c>
      <c r="E1143" s="184">
        <v>4</v>
      </c>
    </row>
    <row r="1144" spans="1:5" hidden="1" x14ac:dyDescent="0.3">
      <c r="A1144" s="110" t="s">
        <v>21</v>
      </c>
      <c r="B1144" s="110" t="s">
        <v>109</v>
      </c>
      <c r="C1144" s="110" t="s">
        <v>168</v>
      </c>
      <c r="D1144" s="104">
        <v>2015</v>
      </c>
      <c r="E1144" s="184">
        <v>3.9705882352941178</v>
      </c>
    </row>
    <row r="1145" spans="1:5" hidden="1" x14ac:dyDescent="0.3">
      <c r="A1145" s="110" t="s">
        <v>21</v>
      </c>
      <c r="B1145" s="110" t="s">
        <v>106</v>
      </c>
      <c r="C1145" s="110" t="s">
        <v>168</v>
      </c>
      <c r="D1145" s="104">
        <v>2015</v>
      </c>
      <c r="E1145" s="184">
        <v>3.7777777777777777</v>
      </c>
    </row>
    <row r="1146" spans="1:5" hidden="1" x14ac:dyDescent="0.3">
      <c r="A1146" s="110" t="s">
        <v>21</v>
      </c>
      <c r="B1146" s="110" t="s">
        <v>108</v>
      </c>
      <c r="C1146" s="110" t="s">
        <v>168</v>
      </c>
      <c r="D1146" s="104">
        <v>2015</v>
      </c>
      <c r="E1146" s="184">
        <v>4.1875</v>
      </c>
    </row>
    <row r="1147" spans="1:5" hidden="1" x14ac:dyDescent="0.3">
      <c r="A1147" s="110" t="s">
        <v>21</v>
      </c>
      <c r="B1147" s="110" t="s">
        <v>105</v>
      </c>
      <c r="C1147" s="110" t="s">
        <v>168</v>
      </c>
      <c r="D1147" s="104">
        <v>2015</v>
      </c>
      <c r="E1147" s="184">
        <v>3.125</v>
      </c>
    </row>
    <row r="1148" spans="1:5" hidden="1" x14ac:dyDescent="0.3">
      <c r="A1148" s="110" t="s">
        <v>21</v>
      </c>
      <c r="B1148" s="110" t="s">
        <v>103</v>
      </c>
      <c r="C1148" s="110" t="s">
        <v>168</v>
      </c>
      <c r="D1148" s="104">
        <v>2015</v>
      </c>
      <c r="E1148" s="184">
        <v>3.6206896551724137</v>
      </c>
    </row>
    <row r="1149" spans="1:5" hidden="1" x14ac:dyDescent="0.3">
      <c r="A1149" s="110" t="s">
        <v>21</v>
      </c>
      <c r="B1149" s="110" t="s">
        <v>98</v>
      </c>
      <c r="C1149" s="110" t="s">
        <v>168</v>
      </c>
      <c r="D1149" s="104">
        <v>2015</v>
      </c>
      <c r="E1149" s="184">
        <v>3.5</v>
      </c>
    </row>
    <row r="1150" spans="1:5" hidden="1" x14ac:dyDescent="0.3">
      <c r="A1150" s="110" t="s">
        <v>21</v>
      </c>
      <c r="B1150" s="110" t="s">
        <v>101</v>
      </c>
      <c r="C1150" s="110" t="s">
        <v>168</v>
      </c>
      <c r="D1150" s="104">
        <v>2015</v>
      </c>
      <c r="E1150" s="184">
        <v>3.7</v>
      </c>
    </row>
    <row r="1151" spans="1:5" hidden="1" x14ac:dyDescent="0.3">
      <c r="A1151" s="110" t="s">
        <v>21</v>
      </c>
      <c r="B1151" s="110" t="s">
        <v>109</v>
      </c>
      <c r="C1151" s="103" t="s">
        <v>169</v>
      </c>
      <c r="D1151" s="104">
        <v>2015</v>
      </c>
      <c r="E1151" s="184">
        <v>4.2058823529411766</v>
      </c>
    </row>
    <row r="1152" spans="1:5" hidden="1" x14ac:dyDescent="0.3">
      <c r="A1152" s="110" t="s">
        <v>21</v>
      </c>
      <c r="B1152" s="110" t="s">
        <v>106</v>
      </c>
      <c r="C1152" s="103" t="s">
        <v>169</v>
      </c>
      <c r="D1152" s="104">
        <v>2015</v>
      </c>
      <c r="E1152" s="184">
        <v>4</v>
      </c>
    </row>
    <row r="1153" spans="1:5" hidden="1" x14ac:dyDescent="0.3">
      <c r="A1153" s="110" t="s">
        <v>21</v>
      </c>
      <c r="B1153" s="110" t="s">
        <v>108</v>
      </c>
      <c r="C1153" s="103" t="s">
        <v>169</v>
      </c>
      <c r="D1153" s="104">
        <v>2015</v>
      </c>
      <c r="E1153" s="184">
        <v>4.4375</v>
      </c>
    </row>
    <row r="1154" spans="1:5" hidden="1" x14ac:dyDescent="0.3">
      <c r="A1154" s="110" t="s">
        <v>21</v>
      </c>
      <c r="B1154" s="110" t="s">
        <v>105</v>
      </c>
      <c r="C1154" s="103" t="s">
        <v>169</v>
      </c>
      <c r="D1154" s="104">
        <v>2015</v>
      </c>
      <c r="E1154" s="184">
        <v>3.3333333333333335</v>
      </c>
    </row>
    <row r="1155" spans="1:5" hidden="1" x14ac:dyDescent="0.3">
      <c r="A1155" s="110" t="s">
        <v>21</v>
      </c>
      <c r="B1155" s="110" t="s">
        <v>103</v>
      </c>
      <c r="C1155" s="103" t="s">
        <v>169</v>
      </c>
      <c r="D1155" s="104">
        <v>2015</v>
      </c>
      <c r="E1155" s="184">
        <v>3.8448275862068964</v>
      </c>
    </row>
    <row r="1156" spans="1:5" hidden="1" x14ac:dyDescent="0.3">
      <c r="A1156" s="110" t="s">
        <v>21</v>
      </c>
      <c r="B1156" s="110" t="s">
        <v>98</v>
      </c>
      <c r="C1156" s="103" t="s">
        <v>169</v>
      </c>
      <c r="D1156" s="104">
        <v>2015</v>
      </c>
      <c r="E1156" s="184">
        <v>3.6</v>
      </c>
    </row>
    <row r="1157" spans="1:5" hidden="1" x14ac:dyDescent="0.3">
      <c r="A1157" s="110" t="s">
        <v>21</v>
      </c>
      <c r="B1157" s="110" t="s">
        <v>101</v>
      </c>
      <c r="C1157" s="103" t="s">
        <v>169</v>
      </c>
      <c r="D1157" s="104">
        <v>2015</v>
      </c>
      <c r="E1157" s="184">
        <v>4.2</v>
      </c>
    </row>
    <row r="1158" spans="1:5" hidden="1" x14ac:dyDescent="0.3">
      <c r="A1158" s="110" t="s">
        <v>242</v>
      </c>
      <c r="B1158" s="110" t="s">
        <v>109</v>
      </c>
      <c r="C1158" s="110" t="s">
        <v>240</v>
      </c>
      <c r="D1158" s="104">
        <v>2015</v>
      </c>
      <c r="E1158" s="184">
        <v>4.2647058823529411</v>
      </c>
    </row>
    <row r="1159" spans="1:5" hidden="1" x14ac:dyDescent="0.3">
      <c r="A1159" s="110" t="s">
        <v>242</v>
      </c>
      <c r="B1159" s="110" t="s">
        <v>106</v>
      </c>
      <c r="C1159" s="110" t="s">
        <v>240</v>
      </c>
      <c r="D1159" s="104">
        <v>2015</v>
      </c>
      <c r="E1159" s="184">
        <v>4.166666666666667</v>
      </c>
    </row>
    <row r="1160" spans="1:5" hidden="1" x14ac:dyDescent="0.3">
      <c r="A1160" s="110" t="s">
        <v>242</v>
      </c>
      <c r="B1160" s="110" t="s">
        <v>108</v>
      </c>
      <c r="C1160" s="110" t="s">
        <v>240</v>
      </c>
      <c r="D1160" s="104">
        <v>2015</v>
      </c>
      <c r="E1160" s="184">
        <v>4.375</v>
      </c>
    </row>
    <row r="1161" spans="1:5" hidden="1" x14ac:dyDescent="0.3">
      <c r="A1161" s="110" t="s">
        <v>242</v>
      </c>
      <c r="B1161" s="110" t="s">
        <v>105</v>
      </c>
      <c r="C1161" s="110" t="s">
        <v>240</v>
      </c>
      <c r="D1161" s="104">
        <v>2015</v>
      </c>
      <c r="E1161" s="184">
        <v>3.8333333333333335</v>
      </c>
    </row>
    <row r="1162" spans="1:5" hidden="1" x14ac:dyDescent="0.3">
      <c r="A1162" s="110" t="s">
        <v>242</v>
      </c>
      <c r="B1162" s="110" t="s">
        <v>103</v>
      </c>
      <c r="C1162" s="110" t="s">
        <v>240</v>
      </c>
      <c r="D1162" s="104">
        <v>2015</v>
      </c>
      <c r="E1162" s="184">
        <v>4.0862068965517242</v>
      </c>
    </row>
    <row r="1163" spans="1:5" hidden="1" x14ac:dyDescent="0.3">
      <c r="A1163" s="110" t="s">
        <v>242</v>
      </c>
      <c r="B1163" s="110" t="s">
        <v>98</v>
      </c>
      <c r="C1163" s="110" t="s">
        <v>240</v>
      </c>
      <c r="D1163" s="104">
        <v>2015</v>
      </c>
      <c r="E1163" s="184">
        <v>3.9000000000000004</v>
      </c>
    </row>
    <row r="1164" spans="1:5" hidden="1" x14ac:dyDescent="0.3">
      <c r="A1164" s="110" t="s">
        <v>242</v>
      </c>
      <c r="B1164" s="110" t="s">
        <v>101</v>
      </c>
      <c r="C1164" s="110" t="s">
        <v>240</v>
      </c>
      <c r="D1164" s="104">
        <v>2015</v>
      </c>
      <c r="E1164" s="184">
        <v>4.3</v>
      </c>
    </row>
    <row r="1165" spans="1:5" hidden="1" x14ac:dyDescent="0.3">
      <c r="A1165" s="110" t="s">
        <v>242</v>
      </c>
      <c r="B1165" s="110" t="s">
        <v>109</v>
      </c>
      <c r="C1165" s="110" t="s">
        <v>238</v>
      </c>
      <c r="D1165" s="104">
        <v>2015</v>
      </c>
      <c r="E1165" s="184">
        <v>3.7058823529411766</v>
      </c>
    </row>
    <row r="1166" spans="1:5" hidden="1" x14ac:dyDescent="0.3">
      <c r="A1166" s="110" t="s">
        <v>242</v>
      </c>
      <c r="B1166" s="110" t="s">
        <v>106</v>
      </c>
      <c r="C1166" s="110" t="s">
        <v>238</v>
      </c>
      <c r="D1166" s="104">
        <v>2015</v>
      </c>
      <c r="E1166" s="184">
        <v>3.3888888888888888</v>
      </c>
    </row>
    <row r="1167" spans="1:5" hidden="1" x14ac:dyDescent="0.3">
      <c r="A1167" s="110" t="s">
        <v>242</v>
      </c>
      <c r="B1167" s="110" t="s">
        <v>108</v>
      </c>
      <c r="C1167" s="110" t="s">
        <v>238</v>
      </c>
      <c r="D1167" s="104">
        <v>2015</v>
      </c>
      <c r="E1167" s="184">
        <v>4.0625</v>
      </c>
    </row>
    <row r="1168" spans="1:5" hidden="1" x14ac:dyDescent="0.3">
      <c r="A1168" s="110" t="s">
        <v>242</v>
      </c>
      <c r="B1168" s="110" t="s">
        <v>105</v>
      </c>
      <c r="C1168" s="110" t="s">
        <v>238</v>
      </c>
      <c r="D1168" s="104">
        <v>2015</v>
      </c>
      <c r="E1168" s="184">
        <v>3.0416666666666665</v>
      </c>
    </row>
    <row r="1169" spans="1:5" hidden="1" x14ac:dyDescent="0.3">
      <c r="A1169" s="110" t="s">
        <v>242</v>
      </c>
      <c r="B1169" s="110" t="s">
        <v>103</v>
      </c>
      <c r="C1169" s="110" t="s">
        <v>238</v>
      </c>
      <c r="D1169" s="104">
        <v>2015</v>
      </c>
      <c r="E1169" s="184">
        <v>3.4310344827586206</v>
      </c>
    </row>
    <row r="1170" spans="1:5" hidden="1" x14ac:dyDescent="0.3">
      <c r="A1170" s="110" t="s">
        <v>242</v>
      </c>
      <c r="B1170" s="110" t="s">
        <v>98</v>
      </c>
      <c r="C1170" s="110" t="s">
        <v>238</v>
      </c>
      <c r="D1170" s="104">
        <v>2015</v>
      </c>
      <c r="E1170" s="184">
        <v>3.2</v>
      </c>
    </row>
    <row r="1171" spans="1:5" hidden="1" x14ac:dyDescent="0.3">
      <c r="A1171" s="110" t="s">
        <v>242</v>
      </c>
      <c r="B1171" s="110" t="s">
        <v>101</v>
      </c>
      <c r="C1171" s="110" t="s">
        <v>238</v>
      </c>
      <c r="D1171" s="104">
        <v>2015</v>
      </c>
      <c r="E1171" s="184">
        <v>3.7</v>
      </c>
    </row>
    <row r="1172" spans="1:5" hidden="1" x14ac:dyDescent="0.3">
      <c r="A1172" s="110" t="s">
        <v>242</v>
      </c>
      <c r="B1172" s="110" t="s">
        <v>109</v>
      </c>
      <c r="C1172" s="110" t="s">
        <v>233</v>
      </c>
      <c r="D1172" s="104">
        <v>2015</v>
      </c>
      <c r="E1172" s="184">
        <v>3.9117647058823528</v>
      </c>
    </row>
    <row r="1173" spans="1:5" hidden="1" x14ac:dyDescent="0.3">
      <c r="A1173" s="110" t="s">
        <v>242</v>
      </c>
      <c r="B1173" s="110" t="s">
        <v>106</v>
      </c>
      <c r="C1173" s="110" t="s">
        <v>233</v>
      </c>
      <c r="D1173" s="104">
        <v>2015</v>
      </c>
      <c r="E1173" s="184">
        <v>3.6666666666666665</v>
      </c>
    </row>
    <row r="1174" spans="1:5" hidden="1" x14ac:dyDescent="0.3">
      <c r="A1174" s="110" t="s">
        <v>242</v>
      </c>
      <c r="B1174" s="110" t="s">
        <v>108</v>
      </c>
      <c r="C1174" s="110" t="s">
        <v>233</v>
      </c>
      <c r="D1174" s="104">
        <v>2015</v>
      </c>
      <c r="E1174" s="184">
        <v>4.1875</v>
      </c>
    </row>
    <row r="1175" spans="1:5" hidden="1" x14ac:dyDescent="0.3">
      <c r="A1175" s="110" t="s">
        <v>242</v>
      </c>
      <c r="B1175" s="110" t="s">
        <v>105</v>
      </c>
      <c r="C1175" s="110" t="s">
        <v>233</v>
      </c>
      <c r="D1175" s="104">
        <v>2015</v>
      </c>
      <c r="E1175" s="184">
        <v>2.75</v>
      </c>
    </row>
    <row r="1176" spans="1:5" hidden="1" x14ac:dyDescent="0.3">
      <c r="A1176" s="110" t="s">
        <v>242</v>
      </c>
      <c r="B1176" s="110" t="s">
        <v>103</v>
      </c>
      <c r="C1176" s="110" t="s">
        <v>233</v>
      </c>
      <c r="D1176" s="104">
        <v>2015</v>
      </c>
      <c r="E1176" s="184">
        <v>3.4310344827586206</v>
      </c>
    </row>
    <row r="1177" spans="1:5" hidden="1" x14ac:dyDescent="0.3">
      <c r="A1177" s="110" t="s">
        <v>242</v>
      </c>
      <c r="B1177" s="110" t="s">
        <v>98</v>
      </c>
      <c r="C1177" s="110" t="s">
        <v>233</v>
      </c>
      <c r="D1177" s="104">
        <v>2015</v>
      </c>
      <c r="E1177" s="184">
        <v>3.3000000000000003</v>
      </c>
    </row>
    <row r="1178" spans="1:5" hidden="1" x14ac:dyDescent="0.3">
      <c r="A1178" s="110" t="s">
        <v>242</v>
      </c>
      <c r="B1178" s="110" t="s">
        <v>101</v>
      </c>
      <c r="C1178" s="110" t="s">
        <v>233</v>
      </c>
      <c r="D1178" s="104">
        <v>2015</v>
      </c>
      <c r="E1178" s="184">
        <v>3.6</v>
      </c>
    </row>
    <row r="1179" spans="1:5" hidden="1" x14ac:dyDescent="0.3">
      <c r="A1179" s="110" t="s">
        <v>23</v>
      </c>
      <c r="B1179" s="110" t="s">
        <v>109</v>
      </c>
      <c r="C1179" s="110" t="s">
        <v>173</v>
      </c>
      <c r="D1179" s="104">
        <v>2015</v>
      </c>
      <c r="E1179" s="184">
        <v>4</v>
      </c>
    </row>
    <row r="1180" spans="1:5" hidden="1" x14ac:dyDescent="0.3">
      <c r="A1180" s="110" t="s">
        <v>23</v>
      </c>
      <c r="B1180" s="110" t="s">
        <v>106</v>
      </c>
      <c r="C1180" s="110" t="s">
        <v>173</v>
      </c>
      <c r="D1180" s="104">
        <v>2015</v>
      </c>
      <c r="E1180" s="184">
        <v>3.8888888888888888</v>
      </c>
    </row>
    <row r="1181" spans="1:5" hidden="1" x14ac:dyDescent="0.3">
      <c r="A1181" s="110" t="s">
        <v>23</v>
      </c>
      <c r="B1181" s="110" t="s">
        <v>108</v>
      </c>
      <c r="C1181" s="110" t="s">
        <v>173</v>
      </c>
      <c r="D1181" s="104">
        <v>2015</v>
      </c>
      <c r="E1181" s="184">
        <v>4.125</v>
      </c>
    </row>
    <row r="1182" spans="1:5" hidden="1" x14ac:dyDescent="0.3">
      <c r="A1182" s="110" t="s">
        <v>23</v>
      </c>
      <c r="B1182" s="110" t="s">
        <v>105</v>
      </c>
      <c r="C1182" s="110" t="s">
        <v>173</v>
      </c>
      <c r="D1182" s="104">
        <v>2015</v>
      </c>
      <c r="E1182" s="184">
        <v>3</v>
      </c>
    </row>
    <row r="1183" spans="1:5" hidden="1" x14ac:dyDescent="0.3">
      <c r="A1183" s="110" t="s">
        <v>23</v>
      </c>
      <c r="B1183" s="110" t="s">
        <v>103</v>
      </c>
      <c r="C1183" s="110" t="s">
        <v>173</v>
      </c>
      <c r="D1183" s="104">
        <v>2015</v>
      </c>
      <c r="E1183" s="184">
        <v>3.5862068965517242</v>
      </c>
    </row>
    <row r="1184" spans="1:5" hidden="1" x14ac:dyDescent="0.3">
      <c r="A1184" s="110" t="s">
        <v>23</v>
      </c>
      <c r="B1184" s="110" t="s">
        <v>98</v>
      </c>
      <c r="C1184" s="110" t="s">
        <v>173</v>
      </c>
      <c r="D1184" s="104">
        <v>2015</v>
      </c>
      <c r="E1184" s="184">
        <v>3.5</v>
      </c>
    </row>
    <row r="1185" spans="1:5" hidden="1" x14ac:dyDescent="0.3">
      <c r="A1185" s="110" t="s">
        <v>23</v>
      </c>
      <c r="B1185" s="110" t="s">
        <v>101</v>
      </c>
      <c r="C1185" s="110" t="s">
        <v>173</v>
      </c>
      <c r="D1185" s="104">
        <v>2015</v>
      </c>
      <c r="E1185" s="184">
        <v>3.6</v>
      </c>
    </row>
    <row r="1186" spans="1:5" hidden="1" x14ac:dyDescent="0.3">
      <c r="A1186" s="110" t="s">
        <v>23</v>
      </c>
      <c r="B1186" s="110" t="s">
        <v>109</v>
      </c>
      <c r="C1186" s="110" t="s">
        <v>174</v>
      </c>
      <c r="D1186" s="104">
        <v>2015</v>
      </c>
      <c r="E1186" s="184">
        <v>4.3235294117647056</v>
      </c>
    </row>
    <row r="1187" spans="1:5" hidden="1" x14ac:dyDescent="0.3">
      <c r="A1187" s="110" t="s">
        <v>23</v>
      </c>
      <c r="B1187" s="110" t="s">
        <v>106</v>
      </c>
      <c r="C1187" s="110" t="s">
        <v>174</v>
      </c>
      <c r="D1187" s="104">
        <v>2015</v>
      </c>
      <c r="E1187" s="184">
        <v>4.0555555555555554</v>
      </c>
    </row>
    <row r="1188" spans="1:5" hidden="1" x14ac:dyDescent="0.3">
      <c r="A1188" s="110" t="s">
        <v>23</v>
      </c>
      <c r="B1188" s="110" t="s">
        <v>108</v>
      </c>
      <c r="C1188" s="110" t="s">
        <v>174</v>
      </c>
      <c r="D1188" s="104">
        <v>2015</v>
      </c>
      <c r="E1188" s="184">
        <v>4.625</v>
      </c>
    </row>
    <row r="1189" spans="1:5" hidden="1" x14ac:dyDescent="0.3">
      <c r="A1189" s="110" t="s">
        <v>23</v>
      </c>
      <c r="B1189" s="110" t="s">
        <v>105</v>
      </c>
      <c r="C1189" s="110" t="s">
        <v>174</v>
      </c>
      <c r="D1189" s="104">
        <v>2015</v>
      </c>
      <c r="E1189" s="184">
        <v>3.2083333333333335</v>
      </c>
    </row>
    <row r="1190" spans="1:5" hidden="1" x14ac:dyDescent="0.3">
      <c r="A1190" s="110" t="s">
        <v>23</v>
      </c>
      <c r="B1190" s="110" t="s">
        <v>103</v>
      </c>
      <c r="C1190" s="110" t="s">
        <v>174</v>
      </c>
      <c r="D1190" s="104">
        <v>2015</v>
      </c>
      <c r="E1190" s="184">
        <v>3.8620689655172415</v>
      </c>
    </row>
    <row r="1191" spans="1:5" hidden="1" x14ac:dyDescent="0.3">
      <c r="A1191" s="110" t="s">
        <v>23</v>
      </c>
      <c r="B1191" s="110" t="s">
        <v>98</v>
      </c>
      <c r="C1191" s="110" t="s">
        <v>174</v>
      </c>
      <c r="D1191" s="104">
        <v>2015</v>
      </c>
      <c r="E1191" s="184">
        <v>3.7</v>
      </c>
    </row>
    <row r="1192" spans="1:5" hidden="1" x14ac:dyDescent="0.3">
      <c r="A1192" s="110" t="s">
        <v>23</v>
      </c>
      <c r="B1192" s="110" t="s">
        <v>101</v>
      </c>
      <c r="C1192" s="110" t="s">
        <v>174</v>
      </c>
      <c r="D1192" s="104">
        <v>2015</v>
      </c>
      <c r="E1192" s="184">
        <v>4</v>
      </c>
    </row>
    <row r="1193" spans="1:5" hidden="1" x14ac:dyDescent="0.3">
      <c r="A1193" s="110" t="s">
        <v>23</v>
      </c>
      <c r="B1193" s="110" t="s">
        <v>109</v>
      </c>
      <c r="C1193" s="110" t="s">
        <v>175</v>
      </c>
      <c r="D1193" s="104">
        <v>2015</v>
      </c>
      <c r="E1193" s="184">
        <v>4.4705882352941178</v>
      </c>
    </row>
    <row r="1194" spans="1:5" hidden="1" x14ac:dyDescent="0.3">
      <c r="A1194" s="110" t="s">
        <v>23</v>
      </c>
      <c r="B1194" s="110" t="s">
        <v>106</v>
      </c>
      <c r="C1194" s="110" t="s">
        <v>175</v>
      </c>
      <c r="D1194" s="104">
        <v>2015</v>
      </c>
      <c r="E1194" s="184">
        <v>4.2777777777777777</v>
      </c>
    </row>
    <row r="1195" spans="1:5" hidden="1" x14ac:dyDescent="0.3">
      <c r="A1195" s="110" t="s">
        <v>23</v>
      </c>
      <c r="B1195" s="110" t="s">
        <v>108</v>
      </c>
      <c r="C1195" s="110" t="s">
        <v>175</v>
      </c>
      <c r="D1195" s="104">
        <v>2015</v>
      </c>
      <c r="E1195" s="184">
        <v>4.6875</v>
      </c>
    </row>
    <row r="1196" spans="1:5" hidden="1" x14ac:dyDescent="0.3">
      <c r="A1196" s="110" t="s">
        <v>23</v>
      </c>
      <c r="B1196" s="110" t="s">
        <v>105</v>
      </c>
      <c r="C1196" s="110" t="s">
        <v>175</v>
      </c>
      <c r="D1196" s="104">
        <v>2015</v>
      </c>
      <c r="E1196" s="184">
        <v>3.4166666666666665</v>
      </c>
    </row>
    <row r="1197" spans="1:5" hidden="1" x14ac:dyDescent="0.3">
      <c r="A1197" s="110" t="s">
        <v>23</v>
      </c>
      <c r="B1197" s="110" t="s">
        <v>103</v>
      </c>
      <c r="C1197" s="110" t="s">
        <v>175</v>
      </c>
      <c r="D1197" s="104">
        <v>2015</v>
      </c>
      <c r="E1197" s="184">
        <v>4.0344827586206895</v>
      </c>
    </row>
    <row r="1198" spans="1:5" hidden="1" x14ac:dyDescent="0.3">
      <c r="A1198" s="110" t="s">
        <v>23</v>
      </c>
      <c r="B1198" s="110" t="s">
        <v>98</v>
      </c>
      <c r="C1198" s="110" t="s">
        <v>175</v>
      </c>
      <c r="D1198" s="104">
        <v>2015</v>
      </c>
      <c r="E1198" s="184">
        <v>3.9000000000000004</v>
      </c>
    </row>
    <row r="1199" spans="1:5" hidden="1" x14ac:dyDescent="0.3">
      <c r="A1199" s="110" t="s">
        <v>23</v>
      </c>
      <c r="B1199" s="110" t="s">
        <v>101</v>
      </c>
      <c r="C1199" s="110" t="s">
        <v>175</v>
      </c>
      <c r="D1199" s="104">
        <v>2015</v>
      </c>
      <c r="E1199" s="184">
        <v>4.2</v>
      </c>
    </row>
    <row r="1200" spans="1:5" hidden="1" x14ac:dyDescent="0.3">
      <c r="A1200" s="110" t="s">
        <v>23</v>
      </c>
      <c r="B1200" s="110" t="s">
        <v>109</v>
      </c>
      <c r="C1200" s="110" t="s">
        <v>176</v>
      </c>
      <c r="D1200" s="104">
        <v>2015</v>
      </c>
      <c r="E1200" s="184">
        <v>4</v>
      </c>
    </row>
    <row r="1201" spans="1:5" hidden="1" x14ac:dyDescent="0.3">
      <c r="A1201" s="110" t="s">
        <v>23</v>
      </c>
      <c r="B1201" s="110" t="s">
        <v>106</v>
      </c>
      <c r="C1201" s="110" t="s">
        <v>176</v>
      </c>
      <c r="D1201" s="104">
        <v>2015</v>
      </c>
      <c r="E1201" s="184">
        <v>3.7777777777777777</v>
      </c>
    </row>
    <row r="1202" spans="1:5" hidden="1" x14ac:dyDescent="0.3">
      <c r="A1202" s="110" t="s">
        <v>23</v>
      </c>
      <c r="B1202" s="110" t="s">
        <v>108</v>
      </c>
      <c r="C1202" s="110" t="s">
        <v>176</v>
      </c>
      <c r="D1202" s="104">
        <v>2015</v>
      </c>
      <c r="E1202" s="184">
        <v>4.25</v>
      </c>
    </row>
    <row r="1203" spans="1:5" hidden="1" x14ac:dyDescent="0.3">
      <c r="A1203" s="110" t="s">
        <v>23</v>
      </c>
      <c r="B1203" s="110" t="s">
        <v>105</v>
      </c>
      <c r="C1203" s="110" t="s">
        <v>176</v>
      </c>
      <c r="D1203" s="104">
        <v>2015</v>
      </c>
      <c r="E1203" s="184">
        <v>3.0833333333333335</v>
      </c>
    </row>
    <row r="1204" spans="1:5" hidden="1" x14ac:dyDescent="0.3">
      <c r="A1204" s="110" t="s">
        <v>23</v>
      </c>
      <c r="B1204" s="110" t="s">
        <v>103</v>
      </c>
      <c r="C1204" s="110" t="s">
        <v>176</v>
      </c>
      <c r="D1204" s="104">
        <v>2015</v>
      </c>
      <c r="E1204" s="184">
        <v>3.6206896551724137</v>
      </c>
    </row>
    <row r="1205" spans="1:5" hidden="1" x14ac:dyDescent="0.3">
      <c r="A1205" s="110" t="s">
        <v>23</v>
      </c>
      <c r="B1205" s="110" t="s">
        <v>98</v>
      </c>
      <c r="C1205" s="110" t="s">
        <v>176</v>
      </c>
      <c r="D1205" s="104">
        <v>2015</v>
      </c>
      <c r="E1205" s="184">
        <v>3.5</v>
      </c>
    </row>
    <row r="1206" spans="1:5" hidden="1" x14ac:dyDescent="0.3">
      <c r="A1206" s="110" t="s">
        <v>23</v>
      </c>
      <c r="B1206" s="110" t="s">
        <v>101</v>
      </c>
      <c r="C1206" s="110" t="s">
        <v>176</v>
      </c>
      <c r="D1206" s="104">
        <v>2015</v>
      </c>
      <c r="E1206" s="184">
        <v>3.8000000000000003</v>
      </c>
    </row>
    <row r="1207" spans="1:5" hidden="1" x14ac:dyDescent="0.3">
      <c r="A1207" s="110" t="s">
        <v>23</v>
      </c>
      <c r="B1207" s="110" t="s">
        <v>109</v>
      </c>
      <c r="C1207" s="110" t="s">
        <v>177</v>
      </c>
      <c r="D1207" s="104">
        <v>2015</v>
      </c>
      <c r="E1207" s="184">
        <v>3.5588235294117645</v>
      </c>
    </row>
    <row r="1208" spans="1:5" hidden="1" x14ac:dyDescent="0.3">
      <c r="A1208" s="110" t="s">
        <v>23</v>
      </c>
      <c r="B1208" s="110" t="s">
        <v>106</v>
      </c>
      <c r="C1208" s="110" t="s">
        <v>177</v>
      </c>
      <c r="D1208" s="104">
        <v>2015</v>
      </c>
      <c r="E1208" s="184">
        <v>3.5</v>
      </c>
    </row>
    <row r="1209" spans="1:5" hidden="1" x14ac:dyDescent="0.3">
      <c r="A1209" s="110" t="s">
        <v>23</v>
      </c>
      <c r="B1209" s="110" t="s">
        <v>108</v>
      </c>
      <c r="C1209" s="110" t="s">
        <v>177</v>
      </c>
      <c r="D1209" s="104">
        <v>2015</v>
      </c>
      <c r="E1209" s="184">
        <v>3.625</v>
      </c>
    </row>
    <row r="1210" spans="1:5" hidden="1" x14ac:dyDescent="0.3">
      <c r="A1210" s="110" t="s">
        <v>23</v>
      </c>
      <c r="B1210" s="110" t="s">
        <v>105</v>
      </c>
      <c r="C1210" s="110" t="s">
        <v>177</v>
      </c>
      <c r="D1210" s="104">
        <v>2015</v>
      </c>
      <c r="E1210" s="184">
        <v>3.0416666666666665</v>
      </c>
    </row>
    <row r="1211" spans="1:5" hidden="1" x14ac:dyDescent="0.3">
      <c r="A1211" s="110" t="s">
        <v>23</v>
      </c>
      <c r="B1211" s="110" t="s">
        <v>103</v>
      </c>
      <c r="C1211" s="110" t="s">
        <v>177</v>
      </c>
      <c r="D1211" s="104">
        <v>2015</v>
      </c>
      <c r="E1211" s="184">
        <v>3.3448275862068964</v>
      </c>
    </row>
    <row r="1212" spans="1:5" hidden="1" x14ac:dyDescent="0.3">
      <c r="A1212" s="110" t="s">
        <v>23</v>
      </c>
      <c r="B1212" s="110" t="s">
        <v>98</v>
      </c>
      <c r="C1212" s="110" t="s">
        <v>177</v>
      </c>
      <c r="D1212" s="104">
        <v>2015</v>
      </c>
      <c r="E1212" s="184">
        <v>3.3000000000000003</v>
      </c>
    </row>
    <row r="1213" spans="1:5" hidden="1" x14ac:dyDescent="0.3">
      <c r="A1213" s="110" t="s">
        <v>23</v>
      </c>
      <c r="B1213" s="110" t="s">
        <v>101</v>
      </c>
      <c r="C1213" s="110" t="s">
        <v>177</v>
      </c>
      <c r="D1213" s="104">
        <v>2015</v>
      </c>
      <c r="E1213" s="184">
        <v>3.4000000000000004</v>
      </c>
    </row>
    <row r="1214" spans="1:5" hidden="1" x14ac:dyDescent="0.3">
      <c r="A1214" s="110" t="s">
        <v>24</v>
      </c>
      <c r="B1214" s="110" t="s">
        <v>109</v>
      </c>
      <c r="C1214" s="110" t="s">
        <v>178</v>
      </c>
      <c r="D1214" s="104">
        <v>2015</v>
      </c>
      <c r="E1214" s="184">
        <v>3.7352941176470589</v>
      </c>
    </row>
    <row r="1215" spans="1:5" hidden="1" x14ac:dyDescent="0.3">
      <c r="A1215" s="110" t="s">
        <v>24</v>
      </c>
      <c r="B1215" s="110" t="s">
        <v>106</v>
      </c>
      <c r="C1215" s="110" t="s">
        <v>178</v>
      </c>
      <c r="D1215" s="104">
        <v>2015</v>
      </c>
      <c r="E1215" s="184">
        <v>3.5</v>
      </c>
    </row>
    <row r="1216" spans="1:5" hidden="1" x14ac:dyDescent="0.3">
      <c r="A1216" s="110" t="s">
        <v>24</v>
      </c>
      <c r="B1216" s="110" t="s">
        <v>108</v>
      </c>
      <c r="C1216" s="110" t="s">
        <v>178</v>
      </c>
      <c r="D1216" s="104">
        <v>2015</v>
      </c>
      <c r="E1216" s="184">
        <v>4</v>
      </c>
    </row>
    <row r="1217" spans="1:5" hidden="1" x14ac:dyDescent="0.3">
      <c r="A1217" s="110" t="s">
        <v>24</v>
      </c>
      <c r="B1217" s="110" t="s">
        <v>105</v>
      </c>
      <c r="C1217" s="110" t="s">
        <v>178</v>
      </c>
      <c r="D1217" s="104">
        <v>2015</v>
      </c>
      <c r="E1217" s="184">
        <v>3.375</v>
      </c>
    </row>
    <row r="1218" spans="1:5" hidden="1" x14ac:dyDescent="0.3">
      <c r="A1218" s="110" t="s">
        <v>24</v>
      </c>
      <c r="B1218" s="110" t="s">
        <v>103</v>
      </c>
      <c r="C1218" s="110" t="s">
        <v>178</v>
      </c>
      <c r="D1218" s="104">
        <v>2015</v>
      </c>
      <c r="E1218" s="184">
        <v>3.5862068965517242</v>
      </c>
    </row>
    <row r="1219" spans="1:5" hidden="1" x14ac:dyDescent="0.3">
      <c r="A1219" s="110" t="s">
        <v>24</v>
      </c>
      <c r="B1219" s="110" t="s">
        <v>98</v>
      </c>
      <c r="C1219" s="110" t="s">
        <v>178</v>
      </c>
      <c r="D1219" s="104">
        <v>2015</v>
      </c>
      <c r="E1219" s="184">
        <v>3.5</v>
      </c>
    </row>
    <row r="1220" spans="1:5" hidden="1" x14ac:dyDescent="0.3">
      <c r="A1220" s="110" t="s">
        <v>24</v>
      </c>
      <c r="B1220" s="110" t="s">
        <v>101</v>
      </c>
      <c r="C1220" s="110" t="s">
        <v>178</v>
      </c>
      <c r="D1220" s="104">
        <v>2015</v>
      </c>
      <c r="E1220" s="184">
        <v>3.7</v>
      </c>
    </row>
    <row r="1221" spans="1:5" hidden="1" x14ac:dyDescent="0.3">
      <c r="A1221" s="110" t="s">
        <v>24</v>
      </c>
      <c r="B1221" s="110" t="s">
        <v>109</v>
      </c>
      <c r="C1221" s="110" t="s">
        <v>179</v>
      </c>
      <c r="D1221" s="104">
        <v>2015</v>
      </c>
      <c r="E1221" s="184">
        <v>4.117647058823529</v>
      </c>
    </row>
    <row r="1222" spans="1:5" hidden="1" x14ac:dyDescent="0.3">
      <c r="A1222" s="110" t="s">
        <v>24</v>
      </c>
      <c r="B1222" s="110" t="s">
        <v>106</v>
      </c>
      <c r="C1222" s="110" t="s">
        <v>179</v>
      </c>
      <c r="D1222" s="104">
        <v>2015</v>
      </c>
      <c r="E1222" s="184">
        <v>3.8333333333333335</v>
      </c>
    </row>
    <row r="1223" spans="1:5" hidden="1" x14ac:dyDescent="0.3">
      <c r="A1223" s="110" t="s">
        <v>24</v>
      </c>
      <c r="B1223" s="110" t="s">
        <v>108</v>
      </c>
      <c r="C1223" s="110" t="s">
        <v>179</v>
      </c>
      <c r="D1223" s="104">
        <v>2015</v>
      </c>
      <c r="E1223" s="184">
        <v>4.4375</v>
      </c>
    </row>
    <row r="1224" spans="1:5" hidden="1" x14ac:dyDescent="0.3">
      <c r="A1224" s="110" t="s">
        <v>24</v>
      </c>
      <c r="B1224" s="110" t="s">
        <v>105</v>
      </c>
      <c r="C1224" s="110" t="s">
        <v>179</v>
      </c>
      <c r="D1224" s="104">
        <v>2015</v>
      </c>
      <c r="E1224" s="184">
        <v>3.375</v>
      </c>
    </row>
    <row r="1225" spans="1:5" hidden="1" x14ac:dyDescent="0.3">
      <c r="A1225" s="110" t="s">
        <v>24</v>
      </c>
      <c r="B1225" s="110" t="s">
        <v>103</v>
      </c>
      <c r="C1225" s="110" t="s">
        <v>179</v>
      </c>
      <c r="D1225" s="104">
        <v>2015</v>
      </c>
      <c r="E1225" s="184">
        <v>3.8103448275862069</v>
      </c>
    </row>
    <row r="1226" spans="1:5" hidden="1" x14ac:dyDescent="0.3">
      <c r="A1226" s="110" t="s">
        <v>24</v>
      </c>
      <c r="B1226" s="110" t="s">
        <v>98</v>
      </c>
      <c r="C1226" s="110" t="s">
        <v>179</v>
      </c>
      <c r="D1226" s="104">
        <v>2015</v>
      </c>
      <c r="E1226" s="184">
        <v>3.6</v>
      </c>
    </row>
    <row r="1227" spans="1:5" hidden="1" x14ac:dyDescent="0.3">
      <c r="A1227" s="110" t="s">
        <v>24</v>
      </c>
      <c r="B1227" s="110" t="s">
        <v>101</v>
      </c>
      <c r="C1227" s="110" t="s">
        <v>179</v>
      </c>
      <c r="D1227" s="104">
        <v>2015</v>
      </c>
      <c r="E1227" s="184">
        <v>4</v>
      </c>
    </row>
    <row r="1228" spans="1:5" hidden="1" x14ac:dyDescent="0.3">
      <c r="A1228" s="110" t="s">
        <v>24</v>
      </c>
      <c r="B1228" s="110" t="s">
        <v>109</v>
      </c>
      <c r="C1228" s="110" t="s">
        <v>180</v>
      </c>
      <c r="D1228" s="104">
        <v>2015</v>
      </c>
      <c r="E1228" s="184">
        <v>4.2058823529411766</v>
      </c>
    </row>
    <row r="1229" spans="1:5" hidden="1" x14ac:dyDescent="0.3">
      <c r="A1229" s="110" t="s">
        <v>24</v>
      </c>
      <c r="B1229" s="110" t="s">
        <v>106</v>
      </c>
      <c r="C1229" s="110" t="s">
        <v>180</v>
      </c>
      <c r="D1229" s="104">
        <v>2015</v>
      </c>
      <c r="E1229" s="184">
        <v>4.1111111111111107</v>
      </c>
    </row>
    <row r="1230" spans="1:5" hidden="1" x14ac:dyDescent="0.3">
      <c r="A1230" s="110" t="s">
        <v>24</v>
      </c>
      <c r="B1230" s="110" t="s">
        <v>108</v>
      </c>
      <c r="C1230" s="110" t="s">
        <v>180</v>
      </c>
      <c r="D1230" s="104">
        <v>2015</v>
      </c>
      <c r="E1230" s="184">
        <v>4.3125</v>
      </c>
    </row>
    <row r="1231" spans="1:5" hidden="1" x14ac:dyDescent="0.3">
      <c r="A1231" s="110" t="s">
        <v>24</v>
      </c>
      <c r="B1231" s="110" t="s">
        <v>105</v>
      </c>
      <c r="C1231" s="110" t="s">
        <v>180</v>
      </c>
      <c r="D1231" s="104">
        <v>2015</v>
      </c>
      <c r="E1231" s="184">
        <v>3.4583333333333335</v>
      </c>
    </row>
    <row r="1232" spans="1:5" hidden="1" x14ac:dyDescent="0.3">
      <c r="A1232" s="110" t="s">
        <v>24</v>
      </c>
      <c r="B1232" s="110" t="s">
        <v>103</v>
      </c>
      <c r="C1232" s="110" t="s">
        <v>180</v>
      </c>
      <c r="D1232" s="104">
        <v>2015</v>
      </c>
      <c r="E1232" s="184">
        <v>3.896551724137931</v>
      </c>
    </row>
    <row r="1233" spans="1:5" hidden="1" x14ac:dyDescent="0.3">
      <c r="A1233" s="110" t="s">
        <v>24</v>
      </c>
      <c r="B1233" s="110" t="s">
        <v>98</v>
      </c>
      <c r="C1233" s="110" t="s">
        <v>180</v>
      </c>
      <c r="D1233" s="104">
        <v>2015</v>
      </c>
      <c r="E1233" s="184">
        <v>3.8000000000000003</v>
      </c>
    </row>
    <row r="1234" spans="1:5" hidden="1" x14ac:dyDescent="0.3">
      <c r="A1234" s="110" t="s">
        <v>24</v>
      </c>
      <c r="B1234" s="110" t="s">
        <v>101</v>
      </c>
      <c r="C1234" s="110" t="s">
        <v>180</v>
      </c>
      <c r="D1234" s="104">
        <v>2015</v>
      </c>
      <c r="E1234" s="184">
        <v>4</v>
      </c>
    </row>
    <row r="1235" spans="1:5" hidden="1" x14ac:dyDescent="0.3">
      <c r="A1235" s="110" t="s">
        <v>24</v>
      </c>
      <c r="B1235" s="110" t="s">
        <v>109</v>
      </c>
      <c r="C1235" s="110" t="s">
        <v>181</v>
      </c>
      <c r="D1235" s="104">
        <v>2015</v>
      </c>
      <c r="E1235" s="184">
        <v>3.8823529411764706</v>
      </c>
    </row>
    <row r="1236" spans="1:5" hidden="1" x14ac:dyDescent="0.3">
      <c r="A1236" s="110" t="s">
        <v>24</v>
      </c>
      <c r="B1236" s="110" t="s">
        <v>106</v>
      </c>
      <c r="C1236" s="110" t="s">
        <v>181</v>
      </c>
      <c r="D1236" s="104">
        <v>2015</v>
      </c>
      <c r="E1236" s="184">
        <v>3.8333333333333335</v>
      </c>
    </row>
    <row r="1237" spans="1:5" hidden="1" x14ac:dyDescent="0.3">
      <c r="A1237" s="110" t="s">
        <v>24</v>
      </c>
      <c r="B1237" s="110" t="s">
        <v>108</v>
      </c>
      <c r="C1237" s="110" t="s">
        <v>181</v>
      </c>
      <c r="D1237" s="104">
        <v>2015</v>
      </c>
      <c r="E1237" s="184">
        <v>3.9375</v>
      </c>
    </row>
    <row r="1238" spans="1:5" hidden="1" x14ac:dyDescent="0.3">
      <c r="A1238" s="110" t="s">
        <v>24</v>
      </c>
      <c r="B1238" s="110" t="s">
        <v>105</v>
      </c>
      <c r="C1238" s="110" t="s">
        <v>181</v>
      </c>
      <c r="D1238" s="104">
        <v>2015</v>
      </c>
      <c r="E1238" s="184">
        <v>2.9583333333333335</v>
      </c>
    </row>
    <row r="1239" spans="1:5" hidden="1" x14ac:dyDescent="0.3">
      <c r="A1239" s="110" t="s">
        <v>24</v>
      </c>
      <c r="B1239" s="110" t="s">
        <v>103</v>
      </c>
      <c r="C1239" s="110" t="s">
        <v>181</v>
      </c>
      <c r="D1239" s="104">
        <v>2015</v>
      </c>
      <c r="E1239" s="184">
        <v>3.5</v>
      </c>
    </row>
    <row r="1240" spans="1:5" hidden="1" x14ac:dyDescent="0.3">
      <c r="A1240" s="110" t="s">
        <v>24</v>
      </c>
      <c r="B1240" s="110" t="s">
        <v>98</v>
      </c>
      <c r="C1240" s="110" t="s">
        <v>181</v>
      </c>
      <c r="D1240" s="104">
        <v>2015</v>
      </c>
      <c r="E1240" s="184">
        <v>3.5</v>
      </c>
    </row>
    <row r="1241" spans="1:5" hidden="1" x14ac:dyDescent="0.3">
      <c r="A1241" s="110" t="s">
        <v>24</v>
      </c>
      <c r="B1241" s="110" t="s">
        <v>101</v>
      </c>
      <c r="C1241" s="110" t="s">
        <v>181</v>
      </c>
      <c r="D1241" s="104">
        <v>2015</v>
      </c>
      <c r="E1241" s="184">
        <v>3.4000000000000004</v>
      </c>
    </row>
    <row r="1242" spans="1:5" hidden="1" x14ac:dyDescent="0.3">
      <c r="A1242" s="110" t="s">
        <v>24</v>
      </c>
      <c r="B1242" s="110" t="s">
        <v>109</v>
      </c>
      <c r="C1242" s="110" t="s">
        <v>241</v>
      </c>
      <c r="D1242" s="104">
        <v>2015</v>
      </c>
      <c r="E1242" s="184">
        <v>3.5294117647058822</v>
      </c>
    </row>
    <row r="1243" spans="1:5" hidden="1" x14ac:dyDescent="0.3">
      <c r="A1243" s="110" t="s">
        <v>24</v>
      </c>
      <c r="B1243" s="110" t="s">
        <v>106</v>
      </c>
      <c r="C1243" s="110" t="s">
        <v>241</v>
      </c>
      <c r="D1243" s="104">
        <v>2015</v>
      </c>
      <c r="E1243" s="184">
        <v>3.3888888888888888</v>
      </c>
    </row>
    <row r="1244" spans="1:5" hidden="1" x14ac:dyDescent="0.3">
      <c r="A1244" s="110" t="s">
        <v>24</v>
      </c>
      <c r="B1244" s="110" t="s">
        <v>108</v>
      </c>
      <c r="C1244" s="110" t="s">
        <v>241</v>
      </c>
      <c r="D1244" s="104">
        <v>2015</v>
      </c>
      <c r="E1244" s="184">
        <v>3.6875</v>
      </c>
    </row>
    <row r="1245" spans="1:5" hidden="1" x14ac:dyDescent="0.3">
      <c r="A1245" s="110" t="s">
        <v>24</v>
      </c>
      <c r="B1245" s="110" t="s">
        <v>105</v>
      </c>
      <c r="C1245" s="110" t="s">
        <v>241</v>
      </c>
      <c r="D1245" s="104">
        <v>2015</v>
      </c>
      <c r="E1245" s="184">
        <v>3.1666666666666665</v>
      </c>
    </row>
    <row r="1246" spans="1:5" hidden="1" x14ac:dyDescent="0.3">
      <c r="A1246" s="110" t="s">
        <v>24</v>
      </c>
      <c r="B1246" s="110" t="s">
        <v>103</v>
      </c>
      <c r="C1246" s="110" t="s">
        <v>241</v>
      </c>
      <c r="D1246" s="104">
        <v>2015</v>
      </c>
      <c r="E1246" s="184">
        <v>3.3793103448275863</v>
      </c>
    </row>
    <row r="1247" spans="1:5" hidden="1" x14ac:dyDescent="0.3">
      <c r="A1247" s="110" t="s">
        <v>24</v>
      </c>
      <c r="B1247" s="110" t="s">
        <v>98</v>
      </c>
      <c r="C1247" s="110" t="s">
        <v>241</v>
      </c>
      <c r="D1247" s="104">
        <v>2015</v>
      </c>
      <c r="E1247" s="184">
        <v>3.3000000000000003</v>
      </c>
    </row>
    <row r="1248" spans="1:5" hidden="1" x14ac:dyDescent="0.3">
      <c r="A1248" s="110" t="s">
        <v>24</v>
      </c>
      <c r="B1248" s="110" t="s">
        <v>101</v>
      </c>
      <c r="C1248" s="110" t="s">
        <v>241</v>
      </c>
      <c r="D1248" s="104">
        <v>2015</v>
      </c>
      <c r="E1248" s="184">
        <v>3.5</v>
      </c>
    </row>
    <row r="1249" spans="1:5" hidden="1" x14ac:dyDescent="0.3">
      <c r="A1249" s="110" t="s">
        <v>243</v>
      </c>
      <c r="B1249" s="110" t="s">
        <v>109</v>
      </c>
      <c r="C1249" s="110" t="s">
        <v>155</v>
      </c>
      <c r="D1249" s="104">
        <v>2015</v>
      </c>
      <c r="E1249" s="184">
        <v>4.1470588235294121</v>
      </c>
    </row>
    <row r="1250" spans="1:5" hidden="1" x14ac:dyDescent="0.3">
      <c r="A1250" s="110" t="s">
        <v>243</v>
      </c>
      <c r="B1250" s="110" t="s">
        <v>106</v>
      </c>
      <c r="C1250" s="110" t="s">
        <v>155</v>
      </c>
      <c r="D1250" s="104">
        <v>2015</v>
      </c>
      <c r="E1250" s="184">
        <v>4.1111111111111107</v>
      </c>
    </row>
    <row r="1251" spans="1:5" hidden="1" x14ac:dyDescent="0.3">
      <c r="A1251" s="110" t="s">
        <v>243</v>
      </c>
      <c r="B1251" s="110" t="s">
        <v>108</v>
      </c>
      <c r="C1251" s="110" t="s">
        <v>155</v>
      </c>
      <c r="D1251" s="104">
        <v>2015</v>
      </c>
      <c r="E1251" s="184">
        <v>4.1875</v>
      </c>
    </row>
    <row r="1252" spans="1:5" hidden="1" x14ac:dyDescent="0.3">
      <c r="A1252" s="110" t="s">
        <v>243</v>
      </c>
      <c r="B1252" s="110" t="s">
        <v>105</v>
      </c>
      <c r="C1252" s="110" t="s">
        <v>155</v>
      </c>
      <c r="D1252" s="104">
        <v>2015</v>
      </c>
      <c r="E1252" s="184">
        <v>3.8333333333333335</v>
      </c>
    </row>
    <row r="1253" spans="1:5" hidden="1" x14ac:dyDescent="0.3">
      <c r="A1253" s="110" t="s">
        <v>243</v>
      </c>
      <c r="B1253" s="110" t="s">
        <v>103</v>
      </c>
      <c r="C1253" s="110" t="s">
        <v>155</v>
      </c>
      <c r="D1253" s="104">
        <v>2015</v>
      </c>
      <c r="E1253" s="184">
        <v>4.0172413793103452</v>
      </c>
    </row>
    <row r="1254" spans="1:5" hidden="1" x14ac:dyDescent="0.3">
      <c r="A1254" s="110" t="s">
        <v>243</v>
      </c>
      <c r="B1254" s="110" t="s">
        <v>98</v>
      </c>
      <c r="C1254" s="110" t="s">
        <v>155</v>
      </c>
      <c r="D1254" s="104">
        <v>2015</v>
      </c>
      <c r="E1254" s="184">
        <v>4</v>
      </c>
    </row>
    <row r="1255" spans="1:5" hidden="1" x14ac:dyDescent="0.3">
      <c r="A1255" s="110" t="s">
        <v>243</v>
      </c>
      <c r="B1255" s="110" t="s">
        <v>101</v>
      </c>
      <c r="C1255" s="110" t="s">
        <v>155</v>
      </c>
      <c r="D1255" s="104">
        <v>2015</v>
      </c>
      <c r="E1255" s="184">
        <v>4.0909090909090908</v>
      </c>
    </row>
    <row r="1256" spans="1:5" hidden="1" x14ac:dyDescent="0.3">
      <c r="A1256" s="110" t="s">
        <v>243</v>
      </c>
      <c r="B1256" s="110" t="s">
        <v>109</v>
      </c>
      <c r="C1256" s="110" t="s">
        <v>239</v>
      </c>
      <c r="D1256" s="104">
        <v>2015</v>
      </c>
      <c r="E1256" s="184">
        <v>4.0034313725490192</v>
      </c>
    </row>
    <row r="1257" spans="1:5" hidden="1" x14ac:dyDescent="0.3">
      <c r="A1257" s="110" t="s">
        <v>243</v>
      </c>
      <c r="B1257" s="110" t="s">
        <v>106</v>
      </c>
      <c r="C1257" s="110" t="s">
        <v>239</v>
      </c>
      <c r="D1257" s="104">
        <v>2015</v>
      </c>
      <c r="E1257" s="184">
        <v>3.8157407407407407</v>
      </c>
    </row>
    <row r="1258" spans="1:5" hidden="1" x14ac:dyDescent="0.3">
      <c r="A1258" s="110" t="s">
        <v>243</v>
      </c>
      <c r="B1258" s="110" t="s">
        <v>108</v>
      </c>
      <c r="C1258" s="110" t="s">
        <v>239</v>
      </c>
      <c r="D1258" s="104">
        <v>2015</v>
      </c>
      <c r="E1258" s="184">
        <v>4.2145833333333336</v>
      </c>
    </row>
    <row r="1259" spans="1:5" hidden="1" x14ac:dyDescent="0.3">
      <c r="A1259" s="110" t="s">
        <v>243</v>
      </c>
      <c r="B1259" s="110" t="s">
        <v>105</v>
      </c>
      <c r="C1259" s="110" t="s">
        <v>239</v>
      </c>
      <c r="D1259" s="104">
        <v>2015</v>
      </c>
      <c r="E1259" s="184">
        <v>3.2256944444444451</v>
      </c>
    </row>
    <row r="1260" spans="1:5" hidden="1" x14ac:dyDescent="0.3">
      <c r="A1260" s="110" t="s">
        <v>243</v>
      </c>
      <c r="B1260" s="110" t="s">
        <v>103</v>
      </c>
      <c r="C1260" s="110" t="s">
        <v>239</v>
      </c>
      <c r="D1260" s="104">
        <v>2015</v>
      </c>
      <c r="E1260" s="184">
        <v>3.6816091954022996</v>
      </c>
    </row>
    <row r="1261" spans="1:5" hidden="1" x14ac:dyDescent="0.3">
      <c r="A1261" s="110" t="s">
        <v>243</v>
      </c>
      <c r="B1261" s="110" t="s">
        <v>98</v>
      </c>
      <c r="C1261" s="110" t="s">
        <v>239</v>
      </c>
      <c r="D1261" s="104">
        <v>2015</v>
      </c>
      <c r="E1261" s="184">
        <v>3.5313725490196077</v>
      </c>
    </row>
    <row r="1262" spans="1:5" hidden="1" x14ac:dyDescent="0.3">
      <c r="A1262" s="110" t="s">
        <v>243</v>
      </c>
      <c r="B1262" s="110" t="s">
        <v>101</v>
      </c>
      <c r="C1262" s="110" t="s">
        <v>239</v>
      </c>
      <c r="D1262" s="104">
        <v>2015</v>
      </c>
      <c r="E1262" s="184">
        <v>3.8446969696969693</v>
      </c>
    </row>
    <row r="1263" spans="1:5" hidden="1" x14ac:dyDescent="0.3">
      <c r="A1263" s="110" t="s">
        <v>21</v>
      </c>
      <c r="B1263" s="110" t="s">
        <v>109</v>
      </c>
      <c r="C1263" s="103" t="s">
        <v>167</v>
      </c>
      <c r="D1263" s="104">
        <v>2016</v>
      </c>
      <c r="E1263" s="184">
        <v>3.9666666666666668</v>
      </c>
    </row>
    <row r="1264" spans="1:5" hidden="1" x14ac:dyDescent="0.3">
      <c r="A1264" s="110" t="s">
        <v>21</v>
      </c>
      <c r="B1264" s="110" t="s">
        <v>106</v>
      </c>
      <c r="C1264" s="103" t="s">
        <v>167</v>
      </c>
      <c r="D1264" s="104">
        <v>2016</v>
      </c>
      <c r="E1264" s="184">
        <v>3.7777777777777777</v>
      </c>
    </row>
    <row r="1265" spans="1:5" hidden="1" x14ac:dyDescent="0.3">
      <c r="A1265" s="110" t="s">
        <v>21</v>
      </c>
      <c r="B1265" s="110" t="s">
        <v>108</v>
      </c>
      <c r="C1265" s="103" t="s">
        <v>167</v>
      </c>
      <c r="D1265" s="104">
        <v>2016</v>
      </c>
      <c r="E1265" s="184">
        <v>4.25</v>
      </c>
    </row>
    <row r="1266" spans="1:5" hidden="1" x14ac:dyDescent="0.3">
      <c r="A1266" s="110" t="s">
        <v>21</v>
      </c>
      <c r="B1266" s="110" t="s">
        <v>105</v>
      </c>
      <c r="C1266" s="103" t="s">
        <v>167</v>
      </c>
      <c r="D1266" s="104">
        <v>2016</v>
      </c>
      <c r="E1266" s="184">
        <v>3.2916666666666665</v>
      </c>
    </row>
    <row r="1267" spans="1:5" hidden="1" x14ac:dyDescent="0.3">
      <c r="A1267" s="110" t="s">
        <v>21</v>
      </c>
      <c r="B1267" s="110" t="s">
        <v>103</v>
      </c>
      <c r="C1267" s="103" t="s">
        <v>167</v>
      </c>
      <c r="D1267" s="104">
        <v>2016</v>
      </c>
      <c r="E1267" s="184">
        <v>3.6666666666666665</v>
      </c>
    </row>
    <row r="1268" spans="1:5" hidden="1" x14ac:dyDescent="0.3">
      <c r="A1268" s="110" t="s">
        <v>21</v>
      </c>
      <c r="B1268" s="110" t="s">
        <v>98</v>
      </c>
      <c r="C1268" s="103" t="s">
        <v>167</v>
      </c>
      <c r="D1268" s="104">
        <v>2016</v>
      </c>
      <c r="E1268" s="184">
        <v>3.5277777777777777</v>
      </c>
    </row>
    <row r="1269" spans="1:5" hidden="1" x14ac:dyDescent="0.3">
      <c r="A1269" s="110" t="s">
        <v>21</v>
      </c>
      <c r="B1269" s="110" t="s">
        <v>101</v>
      </c>
      <c r="C1269" s="103" t="s">
        <v>167</v>
      </c>
      <c r="D1269" s="104">
        <v>2016</v>
      </c>
      <c r="E1269" s="184">
        <v>3.7857142857142856</v>
      </c>
    </row>
    <row r="1270" spans="1:5" hidden="1" x14ac:dyDescent="0.3">
      <c r="A1270" s="110" t="s">
        <v>21</v>
      </c>
      <c r="B1270" s="110" t="s">
        <v>109</v>
      </c>
      <c r="C1270" s="110" t="s">
        <v>168</v>
      </c>
      <c r="D1270" s="104">
        <v>2016</v>
      </c>
      <c r="E1270" s="184">
        <v>3.7333333333333334</v>
      </c>
    </row>
    <row r="1271" spans="1:5" hidden="1" x14ac:dyDescent="0.3">
      <c r="A1271" s="110" t="s">
        <v>21</v>
      </c>
      <c r="B1271" s="110" t="s">
        <v>106</v>
      </c>
      <c r="C1271" s="110" t="s">
        <v>168</v>
      </c>
      <c r="D1271" s="104">
        <v>2016</v>
      </c>
      <c r="E1271" s="184">
        <v>3.7222222222222223</v>
      </c>
    </row>
    <row r="1272" spans="1:5" hidden="1" x14ac:dyDescent="0.3">
      <c r="A1272" s="110" t="s">
        <v>21</v>
      </c>
      <c r="B1272" s="110" t="s">
        <v>108</v>
      </c>
      <c r="C1272" s="110" t="s">
        <v>168</v>
      </c>
      <c r="D1272" s="104">
        <v>2016</v>
      </c>
      <c r="E1272" s="184">
        <v>3.75</v>
      </c>
    </row>
    <row r="1273" spans="1:5" hidden="1" x14ac:dyDescent="0.3">
      <c r="A1273" s="110" t="s">
        <v>21</v>
      </c>
      <c r="B1273" s="110" t="s">
        <v>105</v>
      </c>
      <c r="C1273" s="110" t="s">
        <v>168</v>
      </c>
      <c r="D1273" s="104">
        <v>2016</v>
      </c>
      <c r="E1273" s="184">
        <v>3.0833333333333335</v>
      </c>
    </row>
    <row r="1274" spans="1:5" hidden="1" x14ac:dyDescent="0.3">
      <c r="A1274" s="110" t="s">
        <v>21</v>
      </c>
      <c r="B1274" s="110" t="s">
        <v>103</v>
      </c>
      <c r="C1274" s="110" t="s">
        <v>168</v>
      </c>
      <c r="D1274" s="104">
        <v>2016</v>
      </c>
      <c r="E1274" s="184">
        <v>3.4444444444444446</v>
      </c>
    </row>
    <row r="1275" spans="1:5" hidden="1" x14ac:dyDescent="0.3">
      <c r="A1275" s="110" t="s">
        <v>21</v>
      </c>
      <c r="B1275" s="110" t="s">
        <v>98</v>
      </c>
      <c r="C1275" s="110" t="s">
        <v>168</v>
      </c>
      <c r="D1275" s="104">
        <v>2016</v>
      </c>
      <c r="E1275" s="184">
        <v>3.4000000000000004</v>
      </c>
    </row>
    <row r="1276" spans="1:5" hidden="1" x14ac:dyDescent="0.3">
      <c r="A1276" s="110" t="s">
        <v>21</v>
      </c>
      <c r="B1276" s="110" t="s">
        <v>101</v>
      </c>
      <c r="C1276" s="110" t="s">
        <v>168</v>
      </c>
      <c r="D1276" s="104">
        <v>2016</v>
      </c>
      <c r="E1276" s="184">
        <v>3.4000000000000004</v>
      </c>
    </row>
    <row r="1277" spans="1:5" hidden="1" x14ac:dyDescent="0.3">
      <c r="A1277" s="110" t="s">
        <v>21</v>
      </c>
      <c r="B1277" s="110" t="s">
        <v>109</v>
      </c>
      <c r="C1277" s="103" t="s">
        <v>169</v>
      </c>
      <c r="D1277" s="104">
        <v>2016</v>
      </c>
      <c r="E1277" s="184">
        <v>4.0333333333333332</v>
      </c>
    </row>
    <row r="1278" spans="1:5" hidden="1" x14ac:dyDescent="0.3">
      <c r="A1278" s="110" t="s">
        <v>21</v>
      </c>
      <c r="B1278" s="110" t="s">
        <v>106</v>
      </c>
      <c r="C1278" s="103" t="s">
        <v>169</v>
      </c>
      <c r="D1278" s="104">
        <v>2016</v>
      </c>
      <c r="E1278" s="184">
        <v>3.9444444444444446</v>
      </c>
    </row>
    <row r="1279" spans="1:5" hidden="1" x14ac:dyDescent="0.3">
      <c r="A1279" s="110" t="s">
        <v>21</v>
      </c>
      <c r="B1279" s="110" t="s">
        <v>108</v>
      </c>
      <c r="C1279" s="103" t="s">
        <v>169</v>
      </c>
      <c r="D1279" s="104">
        <v>2016</v>
      </c>
      <c r="E1279" s="184">
        <v>4.166666666666667</v>
      </c>
    </row>
    <row r="1280" spans="1:5" hidden="1" x14ac:dyDescent="0.3">
      <c r="A1280" s="110" t="s">
        <v>21</v>
      </c>
      <c r="B1280" s="110" t="s">
        <v>105</v>
      </c>
      <c r="C1280" s="103" t="s">
        <v>169</v>
      </c>
      <c r="D1280" s="104">
        <v>2016</v>
      </c>
      <c r="E1280" s="184">
        <v>3.0833333333333335</v>
      </c>
    </row>
    <row r="1281" spans="1:5" hidden="1" x14ac:dyDescent="0.3">
      <c r="A1281" s="110" t="s">
        <v>21</v>
      </c>
      <c r="B1281" s="110" t="s">
        <v>103</v>
      </c>
      <c r="C1281" s="103" t="s">
        <v>169</v>
      </c>
      <c r="D1281" s="104">
        <v>2016</v>
      </c>
      <c r="E1281" s="184">
        <v>3.6111111111111112</v>
      </c>
    </row>
    <row r="1282" spans="1:5" hidden="1" x14ac:dyDescent="0.3">
      <c r="A1282" s="110" t="s">
        <v>21</v>
      </c>
      <c r="B1282" s="110" t="s">
        <v>98</v>
      </c>
      <c r="C1282" s="103" t="s">
        <v>169</v>
      </c>
      <c r="D1282" s="104">
        <v>2016</v>
      </c>
      <c r="E1282" s="184">
        <v>3.4000000000000004</v>
      </c>
    </row>
    <row r="1283" spans="1:5" hidden="1" x14ac:dyDescent="0.3">
      <c r="A1283" s="110" t="s">
        <v>21</v>
      </c>
      <c r="B1283" s="110" t="s">
        <v>101</v>
      </c>
      <c r="C1283" s="103" t="s">
        <v>169</v>
      </c>
      <c r="D1283" s="104">
        <v>2016</v>
      </c>
      <c r="E1283" s="184">
        <v>4.1000000000000005</v>
      </c>
    </row>
    <row r="1284" spans="1:5" hidden="1" x14ac:dyDescent="0.3">
      <c r="A1284" s="110" t="s">
        <v>242</v>
      </c>
      <c r="B1284" s="110" t="s">
        <v>109</v>
      </c>
      <c r="C1284" s="110" t="s">
        <v>240</v>
      </c>
      <c r="D1284" s="104">
        <v>2016</v>
      </c>
      <c r="E1284" s="184">
        <v>4.0333333333333332</v>
      </c>
    </row>
    <row r="1285" spans="1:5" hidden="1" x14ac:dyDescent="0.3">
      <c r="A1285" s="110" t="s">
        <v>242</v>
      </c>
      <c r="B1285" s="110" t="s">
        <v>106</v>
      </c>
      <c r="C1285" s="110" t="s">
        <v>240</v>
      </c>
      <c r="D1285" s="104">
        <v>2016</v>
      </c>
      <c r="E1285" s="184">
        <v>4.0555555555555554</v>
      </c>
    </row>
    <row r="1286" spans="1:5" hidden="1" x14ac:dyDescent="0.3">
      <c r="A1286" s="110" t="s">
        <v>242</v>
      </c>
      <c r="B1286" s="110" t="s">
        <v>108</v>
      </c>
      <c r="C1286" s="110" t="s">
        <v>240</v>
      </c>
      <c r="D1286" s="104">
        <v>2016</v>
      </c>
      <c r="E1286" s="184">
        <v>4</v>
      </c>
    </row>
    <row r="1287" spans="1:5" hidden="1" x14ac:dyDescent="0.3">
      <c r="A1287" s="110" t="s">
        <v>242</v>
      </c>
      <c r="B1287" s="110" t="s">
        <v>105</v>
      </c>
      <c r="C1287" s="110" t="s">
        <v>240</v>
      </c>
      <c r="D1287" s="104">
        <v>2016</v>
      </c>
      <c r="E1287" s="184">
        <v>3.8333333333333335</v>
      </c>
    </row>
    <row r="1288" spans="1:5" hidden="1" x14ac:dyDescent="0.3">
      <c r="A1288" s="110" t="s">
        <v>242</v>
      </c>
      <c r="B1288" s="110" t="s">
        <v>103</v>
      </c>
      <c r="C1288" s="110" t="s">
        <v>240</v>
      </c>
      <c r="D1288" s="104">
        <v>2016</v>
      </c>
      <c r="E1288" s="184">
        <v>3.9444444444444446</v>
      </c>
    </row>
    <row r="1289" spans="1:5" hidden="1" x14ac:dyDescent="0.3">
      <c r="A1289" s="110" t="s">
        <v>242</v>
      </c>
      <c r="B1289" s="110" t="s">
        <v>98</v>
      </c>
      <c r="C1289" s="110" t="s">
        <v>240</v>
      </c>
      <c r="D1289" s="104">
        <v>2016</v>
      </c>
      <c r="E1289" s="184">
        <v>3.9000000000000004</v>
      </c>
    </row>
    <row r="1290" spans="1:5" hidden="1" x14ac:dyDescent="0.3">
      <c r="A1290" s="110" t="s">
        <v>242</v>
      </c>
      <c r="B1290" s="110" t="s">
        <v>101</v>
      </c>
      <c r="C1290" s="110" t="s">
        <v>240</v>
      </c>
      <c r="D1290" s="104">
        <v>2016</v>
      </c>
      <c r="E1290" s="184">
        <v>3.9000000000000004</v>
      </c>
    </row>
    <row r="1291" spans="1:5" hidden="1" x14ac:dyDescent="0.3">
      <c r="A1291" s="110" t="s">
        <v>242</v>
      </c>
      <c r="B1291" s="110" t="s">
        <v>109</v>
      </c>
      <c r="C1291" s="110" t="s">
        <v>238</v>
      </c>
      <c r="D1291" s="104">
        <v>2016</v>
      </c>
      <c r="E1291" s="184">
        <v>3.7</v>
      </c>
    </row>
    <row r="1292" spans="1:5" hidden="1" x14ac:dyDescent="0.3">
      <c r="A1292" s="110" t="s">
        <v>242</v>
      </c>
      <c r="B1292" s="110" t="s">
        <v>106</v>
      </c>
      <c r="C1292" s="110" t="s">
        <v>238</v>
      </c>
      <c r="D1292" s="104">
        <v>2016</v>
      </c>
      <c r="E1292" s="184">
        <v>3.5</v>
      </c>
    </row>
    <row r="1293" spans="1:5" hidden="1" x14ac:dyDescent="0.3">
      <c r="A1293" s="110" t="s">
        <v>242</v>
      </c>
      <c r="B1293" s="110" t="s">
        <v>108</v>
      </c>
      <c r="C1293" s="110" t="s">
        <v>238</v>
      </c>
      <c r="D1293" s="104">
        <v>2016</v>
      </c>
      <c r="E1293" s="184">
        <v>4</v>
      </c>
    </row>
    <row r="1294" spans="1:5" hidden="1" x14ac:dyDescent="0.3">
      <c r="A1294" s="110" t="s">
        <v>242</v>
      </c>
      <c r="B1294" s="110" t="s">
        <v>105</v>
      </c>
      <c r="C1294" s="110" t="s">
        <v>238</v>
      </c>
      <c r="D1294" s="104">
        <v>2016</v>
      </c>
      <c r="E1294" s="184">
        <v>3.0416666666666665</v>
      </c>
    </row>
    <row r="1295" spans="1:5" hidden="1" x14ac:dyDescent="0.3">
      <c r="A1295" s="110" t="s">
        <v>242</v>
      </c>
      <c r="B1295" s="110" t="s">
        <v>103</v>
      </c>
      <c r="C1295" s="110" t="s">
        <v>238</v>
      </c>
      <c r="D1295" s="104">
        <v>2016</v>
      </c>
      <c r="E1295" s="184">
        <v>3.4074074074074074</v>
      </c>
    </row>
    <row r="1296" spans="1:5" hidden="1" x14ac:dyDescent="0.3">
      <c r="A1296" s="110" t="s">
        <v>242</v>
      </c>
      <c r="B1296" s="110" t="s">
        <v>98</v>
      </c>
      <c r="C1296" s="110" t="s">
        <v>238</v>
      </c>
      <c r="D1296" s="104">
        <v>2016</v>
      </c>
      <c r="E1296" s="184">
        <v>3.2</v>
      </c>
    </row>
    <row r="1297" spans="1:5" hidden="1" x14ac:dyDescent="0.3">
      <c r="A1297" s="110" t="s">
        <v>242</v>
      </c>
      <c r="B1297" s="110" t="s">
        <v>101</v>
      </c>
      <c r="C1297" s="110" t="s">
        <v>238</v>
      </c>
      <c r="D1297" s="104">
        <v>2016</v>
      </c>
      <c r="E1297" s="184">
        <v>3.6</v>
      </c>
    </row>
    <row r="1298" spans="1:5" hidden="1" x14ac:dyDescent="0.3">
      <c r="A1298" s="110" t="s">
        <v>242</v>
      </c>
      <c r="B1298" s="110" t="s">
        <v>109</v>
      </c>
      <c r="C1298" s="110" t="s">
        <v>233</v>
      </c>
      <c r="D1298" s="104">
        <v>2016</v>
      </c>
      <c r="E1298" s="184">
        <v>3.7666666666666666</v>
      </c>
    </row>
    <row r="1299" spans="1:5" hidden="1" x14ac:dyDescent="0.3">
      <c r="A1299" s="110" t="s">
        <v>242</v>
      </c>
      <c r="B1299" s="110" t="s">
        <v>106</v>
      </c>
      <c r="C1299" s="110" t="s">
        <v>233</v>
      </c>
      <c r="D1299" s="104">
        <v>2016</v>
      </c>
      <c r="E1299" s="184">
        <v>3.6666666666666665</v>
      </c>
    </row>
    <row r="1300" spans="1:5" hidden="1" x14ac:dyDescent="0.3">
      <c r="A1300" s="110" t="s">
        <v>242</v>
      </c>
      <c r="B1300" s="110" t="s">
        <v>108</v>
      </c>
      <c r="C1300" s="110" t="s">
        <v>233</v>
      </c>
      <c r="D1300" s="104">
        <v>2016</v>
      </c>
      <c r="E1300" s="184">
        <v>3.9166666666666665</v>
      </c>
    </row>
    <row r="1301" spans="1:5" hidden="1" x14ac:dyDescent="0.3">
      <c r="A1301" s="110" t="s">
        <v>242</v>
      </c>
      <c r="B1301" s="110" t="s">
        <v>105</v>
      </c>
      <c r="C1301" s="110" t="s">
        <v>233</v>
      </c>
      <c r="D1301" s="104">
        <v>2016</v>
      </c>
      <c r="E1301" s="184">
        <v>2.625</v>
      </c>
    </row>
    <row r="1302" spans="1:5" hidden="1" x14ac:dyDescent="0.3">
      <c r="A1302" s="110" t="s">
        <v>242</v>
      </c>
      <c r="B1302" s="110" t="s">
        <v>103</v>
      </c>
      <c r="C1302" s="110" t="s">
        <v>233</v>
      </c>
      <c r="D1302" s="104">
        <v>2016</v>
      </c>
      <c r="E1302" s="184">
        <v>3.2592592592592591</v>
      </c>
    </row>
    <row r="1303" spans="1:5" hidden="1" x14ac:dyDescent="0.3">
      <c r="A1303" s="110" t="s">
        <v>242</v>
      </c>
      <c r="B1303" s="110" t="s">
        <v>98</v>
      </c>
      <c r="C1303" s="110" t="s">
        <v>233</v>
      </c>
      <c r="D1303" s="104">
        <v>2016</v>
      </c>
      <c r="E1303" s="184">
        <v>3.2</v>
      </c>
    </row>
    <row r="1304" spans="1:5" hidden="1" x14ac:dyDescent="0.3">
      <c r="A1304" s="110" t="s">
        <v>242</v>
      </c>
      <c r="B1304" s="110" t="s">
        <v>101</v>
      </c>
      <c r="C1304" s="110" t="s">
        <v>233</v>
      </c>
      <c r="D1304" s="104">
        <v>2016</v>
      </c>
      <c r="E1304" s="184">
        <v>3.3000000000000003</v>
      </c>
    </row>
    <row r="1305" spans="1:5" hidden="1" x14ac:dyDescent="0.3">
      <c r="A1305" s="110" t="s">
        <v>23</v>
      </c>
      <c r="B1305" s="110" t="s">
        <v>109</v>
      </c>
      <c r="C1305" s="110" t="s">
        <v>173</v>
      </c>
      <c r="D1305" s="104">
        <v>2016</v>
      </c>
      <c r="E1305" s="184">
        <v>3.9666666666666668</v>
      </c>
    </row>
    <row r="1306" spans="1:5" hidden="1" x14ac:dyDescent="0.3">
      <c r="A1306" s="110" t="s">
        <v>23</v>
      </c>
      <c r="B1306" s="110" t="s">
        <v>106</v>
      </c>
      <c r="C1306" s="110" t="s">
        <v>173</v>
      </c>
      <c r="D1306" s="104">
        <v>2016</v>
      </c>
      <c r="E1306" s="184">
        <v>3.9444444444444446</v>
      </c>
    </row>
    <row r="1307" spans="1:5" hidden="1" x14ac:dyDescent="0.3">
      <c r="A1307" s="110" t="s">
        <v>23</v>
      </c>
      <c r="B1307" s="110" t="s">
        <v>108</v>
      </c>
      <c r="C1307" s="110" t="s">
        <v>173</v>
      </c>
      <c r="D1307" s="104">
        <v>2016</v>
      </c>
      <c r="E1307" s="184">
        <v>4</v>
      </c>
    </row>
    <row r="1308" spans="1:5" hidden="1" x14ac:dyDescent="0.3">
      <c r="A1308" s="110" t="s">
        <v>23</v>
      </c>
      <c r="B1308" s="110" t="s">
        <v>105</v>
      </c>
      <c r="C1308" s="110" t="s">
        <v>173</v>
      </c>
      <c r="D1308" s="104">
        <v>2016</v>
      </c>
      <c r="E1308" s="184">
        <v>2.9583333333333335</v>
      </c>
    </row>
    <row r="1309" spans="1:5" hidden="1" x14ac:dyDescent="0.3">
      <c r="A1309" s="110" t="s">
        <v>23</v>
      </c>
      <c r="B1309" s="110" t="s">
        <v>103</v>
      </c>
      <c r="C1309" s="110" t="s">
        <v>173</v>
      </c>
      <c r="D1309" s="104">
        <v>2016</v>
      </c>
      <c r="E1309" s="184">
        <v>3.5185185185185186</v>
      </c>
    </row>
    <row r="1310" spans="1:5" hidden="1" x14ac:dyDescent="0.3">
      <c r="A1310" s="110" t="s">
        <v>23</v>
      </c>
      <c r="B1310" s="110" t="s">
        <v>98</v>
      </c>
      <c r="C1310" s="110" t="s">
        <v>173</v>
      </c>
      <c r="D1310" s="104">
        <v>2016</v>
      </c>
      <c r="E1310" s="184">
        <v>3.5</v>
      </c>
    </row>
    <row r="1311" spans="1:5" hidden="1" x14ac:dyDescent="0.3">
      <c r="A1311" s="110" t="s">
        <v>23</v>
      </c>
      <c r="B1311" s="110" t="s">
        <v>101</v>
      </c>
      <c r="C1311" s="110" t="s">
        <v>173</v>
      </c>
      <c r="D1311" s="104">
        <v>2016</v>
      </c>
      <c r="E1311" s="184">
        <v>3.4000000000000004</v>
      </c>
    </row>
    <row r="1312" spans="1:5" hidden="1" x14ac:dyDescent="0.3">
      <c r="A1312" s="110" t="s">
        <v>23</v>
      </c>
      <c r="B1312" s="110" t="s">
        <v>109</v>
      </c>
      <c r="C1312" s="110" t="s">
        <v>174</v>
      </c>
      <c r="D1312" s="104">
        <v>2016</v>
      </c>
      <c r="E1312" s="184">
        <v>4.2666666666666666</v>
      </c>
    </row>
    <row r="1313" spans="1:5" hidden="1" x14ac:dyDescent="0.3">
      <c r="A1313" s="110" t="s">
        <v>23</v>
      </c>
      <c r="B1313" s="110" t="s">
        <v>106</v>
      </c>
      <c r="C1313" s="110" t="s">
        <v>174</v>
      </c>
      <c r="D1313" s="104">
        <v>2016</v>
      </c>
      <c r="E1313" s="184">
        <v>4.1111111111111107</v>
      </c>
    </row>
    <row r="1314" spans="1:5" hidden="1" x14ac:dyDescent="0.3">
      <c r="A1314" s="110" t="s">
        <v>23</v>
      </c>
      <c r="B1314" s="110" t="s">
        <v>108</v>
      </c>
      <c r="C1314" s="110" t="s">
        <v>174</v>
      </c>
      <c r="D1314" s="104">
        <v>2016</v>
      </c>
      <c r="E1314" s="184">
        <v>4.5</v>
      </c>
    </row>
    <row r="1315" spans="1:5" hidden="1" x14ac:dyDescent="0.3">
      <c r="A1315" s="110" t="s">
        <v>23</v>
      </c>
      <c r="B1315" s="110" t="s">
        <v>105</v>
      </c>
      <c r="C1315" s="110" t="s">
        <v>174</v>
      </c>
      <c r="D1315" s="104">
        <v>2016</v>
      </c>
      <c r="E1315" s="184">
        <v>3.125</v>
      </c>
    </row>
    <row r="1316" spans="1:5" hidden="1" x14ac:dyDescent="0.3">
      <c r="A1316" s="110" t="s">
        <v>23</v>
      </c>
      <c r="B1316" s="110" t="s">
        <v>103</v>
      </c>
      <c r="C1316" s="110" t="s">
        <v>174</v>
      </c>
      <c r="D1316" s="104">
        <v>2016</v>
      </c>
      <c r="E1316" s="184">
        <v>3.7592592592592591</v>
      </c>
    </row>
    <row r="1317" spans="1:5" hidden="1" x14ac:dyDescent="0.3">
      <c r="A1317" s="110" t="s">
        <v>23</v>
      </c>
      <c r="B1317" s="110" t="s">
        <v>98</v>
      </c>
      <c r="C1317" s="110" t="s">
        <v>174</v>
      </c>
      <c r="D1317" s="104">
        <v>2016</v>
      </c>
      <c r="E1317" s="184">
        <v>3.6</v>
      </c>
    </row>
    <row r="1318" spans="1:5" hidden="1" x14ac:dyDescent="0.3">
      <c r="A1318" s="110" t="s">
        <v>23</v>
      </c>
      <c r="B1318" s="110" t="s">
        <v>101</v>
      </c>
      <c r="C1318" s="110" t="s">
        <v>174</v>
      </c>
      <c r="D1318" s="104">
        <v>2016</v>
      </c>
      <c r="E1318" s="184">
        <v>3.7</v>
      </c>
    </row>
    <row r="1319" spans="1:5" hidden="1" x14ac:dyDescent="0.3">
      <c r="A1319" s="110" t="s">
        <v>23</v>
      </c>
      <c r="B1319" s="110" t="s">
        <v>109</v>
      </c>
      <c r="C1319" s="110" t="s">
        <v>175</v>
      </c>
      <c r="D1319" s="104">
        <v>2016</v>
      </c>
      <c r="E1319" s="184">
        <v>4.4666666666666668</v>
      </c>
    </row>
    <row r="1320" spans="1:5" hidden="1" x14ac:dyDescent="0.3">
      <c r="A1320" s="110" t="s">
        <v>23</v>
      </c>
      <c r="B1320" s="110" t="s">
        <v>106</v>
      </c>
      <c r="C1320" s="110" t="s">
        <v>175</v>
      </c>
      <c r="D1320" s="104">
        <v>2016</v>
      </c>
      <c r="E1320" s="184">
        <v>4.333333333333333</v>
      </c>
    </row>
    <row r="1321" spans="1:5" hidden="1" x14ac:dyDescent="0.3">
      <c r="A1321" s="110" t="s">
        <v>23</v>
      </c>
      <c r="B1321" s="110" t="s">
        <v>108</v>
      </c>
      <c r="C1321" s="110" t="s">
        <v>175</v>
      </c>
      <c r="D1321" s="104">
        <v>2016</v>
      </c>
      <c r="E1321" s="184">
        <v>4.666666666666667</v>
      </c>
    </row>
    <row r="1322" spans="1:5" hidden="1" x14ac:dyDescent="0.3">
      <c r="A1322" s="110" t="s">
        <v>23</v>
      </c>
      <c r="B1322" s="110" t="s">
        <v>105</v>
      </c>
      <c r="C1322" s="110" t="s">
        <v>175</v>
      </c>
      <c r="D1322" s="104">
        <v>2016</v>
      </c>
      <c r="E1322" s="184">
        <v>3.4583333333333335</v>
      </c>
    </row>
    <row r="1323" spans="1:5" hidden="1" x14ac:dyDescent="0.3">
      <c r="A1323" s="110" t="s">
        <v>23</v>
      </c>
      <c r="B1323" s="110" t="s">
        <v>103</v>
      </c>
      <c r="C1323" s="110" t="s">
        <v>175</v>
      </c>
      <c r="D1323" s="104">
        <v>2016</v>
      </c>
      <c r="E1323" s="184">
        <v>4.0185185185185182</v>
      </c>
    </row>
    <row r="1324" spans="1:5" hidden="1" x14ac:dyDescent="0.3">
      <c r="A1324" s="110" t="s">
        <v>23</v>
      </c>
      <c r="B1324" s="110" t="s">
        <v>98</v>
      </c>
      <c r="C1324" s="110" t="s">
        <v>175</v>
      </c>
      <c r="D1324" s="104">
        <v>2016</v>
      </c>
      <c r="E1324" s="184">
        <v>3.9000000000000004</v>
      </c>
    </row>
    <row r="1325" spans="1:5" hidden="1" x14ac:dyDescent="0.3">
      <c r="A1325" s="110" t="s">
        <v>23</v>
      </c>
      <c r="B1325" s="110" t="s">
        <v>101</v>
      </c>
      <c r="C1325" s="110" t="s">
        <v>175</v>
      </c>
      <c r="D1325" s="104">
        <v>2016</v>
      </c>
      <c r="E1325" s="184">
        <v>4.1000000000000005</v>
      </c>
    </row>
    <row r="1326" spans="1:5" hidden="1" x14ac:dyDescent="0.3">
      <c r="A1326" s="110" t="s">
        <v>23</v>
      </c>
      <c r="B1326" s="110" t="s">
        <v>109</v>
      </c>
      <c r="C1326" s="110" t="s">
        <v>176</v>
      </c>
      <c r="D1326" s="104">
        <v>2016</v>
      </c>
      <c r="E1326" s="184">
        <v>3.9333333333333331</v>
      </c>
    </row>
    <row r="1327" spans="1:5" hidden="1" x14ac:dyDescent="0.3">
      <c r="A1327" s="110" t="s">
        <v>23</v>
      </c>
      <c r="B1327" s="110" t="s">
        <v>106</v>
      </c>
      <c r="C1327" s="110" t="s">
        <v>176</v>
      </c>
      <c r="D1327" s="104">
        <v>2016</v>
      </c>
      <c r="E1327" s="184">
        <v>3.7777777777777777</v>
      </c>
    </row>
    <row r="1328" spans="1:5" hidden="1" x14ac:dyDescent="0.3">
      <c r="A1328" s="110" t="s">
        <v>23</v>
      </c>
      <c r="B1328" s="110" t="s">
        <v>108</v>
      </c>
      <c r="C1328" s="110" t="s">
        <v>176</v>
      </c>
      <c r="D1328" s="104">
        <v>2016</v>
      </c>
      <c r="E1328" s="184">
        <v>4.166666666666667</v>
      </c>
    </row>
    <row r="1329" spans="1:5" hidden="1" x14ac:dyDescent="0.3">
      <c r="A1329" s="110" t="s">
        <v>23</v>
      </c>
      <c r="B1329" s="110" t="s">
        <v>105</v>
      </c>
      <c r="C1329" s="110" t="s">
        <v>176</v>
      </c>
      <c r="D1329" s="104">
        <v>2016</v>
      </c>
      <c r="E1329" s="184">
        <v>3.125</v>
      </c>
    </row>
    <row r="1330" spans="1:5" hidden="1" x14ac:dyDescent="0.3">
      <c r="A1330" s="110" t="s">
        <v>23</v>
      </c>
      <c r="B1330" s="110" t="s">
        <v>103</v>
      </c>
      <c r="C1330" s="110" t="s">
        <v>176</v>
      </c>
      <c r="D1330" s="104">
        <v>2016</v>
      </c>
      <c r="E1330" s="184">
        <v>3.574074074074074</v>
      </c>
    </row>
    <row r="1331" spans="1:5" hidden="1" x14ac:dyDescent="0.3">
      <c r="A1331" s="110" t="s">
        <v>23</v>
      </c>
      <c r="B1331" s="110" t="s">
        <v>98</v>
      </c>
      <c r="C1331" s="110" t="s">
        <v>176</v>
      </c>
      <c r="D1331" s="104">
        <v>2016</v>
      </c>
      <c r="E1331" s="184">
        <v>3.4000000000000004</v>
      </c>
    </row>
    <row r="1332" spans="1:5" hidden="1" x14ac:dyDescent="0.3">
      <c r="A1332" s="110" t="s">
        <v>23</v>
      </c>
      <c r="B1332" s="110" t="s">
        <v>101</v>
      </c>
      <c r="C1332" s="110" t="s">
        <v>176</v>
      </c>
      <c r="D1332" s="104">
        <v>2016</v>
      </c>
      <c r="E1332" s="184">
        <v>3.7</v>
      </c>
    </row>
    <row r="1333" spans="1:5" hidden="1" x14ac:dyDescent="0.3">
      <c r="A1333" s="110" t="s">
        <v>23</v>
      </c>
      <c r="B1333" s="110" t="s">
        <v>109</v>
      </c>
      <c r="C1333" s="110" t="s">
        <v>177</v>
      </c>
      <c r="D1333" s="104">
        <v>2016</v>
      </c>
      <c r="E1333" s="184">
        <v>3.6</v>
      </c>
    </row>
    <row r="1334" spans="1:5" hidden="1" x14ac:dyDescent="0.3">
      <c r="A1334" s="110" t="s">
        <v>23</v>
      </c>
      <c r="B1334" s="110" t="s">
        <v>106</v>
      </c>
      <c r="C1334" s="110" t="s">
        <v>177</v>
      </c>
      <c r="D1334" s="104">
        <v>2016</v>
      </c>
      <c r="E1334" s="184">
        <v>3.5</v>
      </c>
    </row>
    <row r="1335" spans="1:5" hidden="1" x14ac:dyDescent="0.3">
      <c r="A1335" s="110" t="s">
        <v>23</v>
      </c>
      <c r="B1335" s="110" t="s">
        <v>108</v>
      </c>
      <c r="C1335" s="110" t="s">
        <v>177</v>
      </c>
      <c r="D1335" s="104">
        <v>2016</v>
      </c>
      <c r="E1335" s="184">
        <v>3.75</v>
      </c>
    </row>
    <row r="1336" spans="1:5" hidden="1" x14ac:dyDescent="0.3">
      <c r="A1336" s="110" t="s">
        <v>23</v>
      </c>
      <c r="B1336" s="110" t="s">
        <v>105</v>
      </c>
      <c r="C1336" s="110" t="s">
        <v>177</v>
      </c>
      <c r="D1336" s="104">
        <v>2016</v>
      </c>
      <c r="E1336" s="184">
        <v>2.9583333333333335</v>
      </c>
    </row>
    <row r="1337" spans="1:5" hidden="1" x14ac:dyDescent="0.3">
      <c r="A1337" s="110" t="s">
        <v>23</v>
      </c>
      <c r="B1337" s="110" t="s">
        <v>103</v>
      </c>
      <c r="C1337" s="110" t="s">
        <v>177</v>
      </c>
      <c r="D1337" s="104">
        <v>2016</v>
      </c>
      <c r="E1337" s="184">
        <v>3.3148148148148149</v>
      </c>
    </row>
    <row r="1338" spans="1:5" hidden="1" x14ac:dyDescent="0.3">
      <c r="A1338" s="110" t="s">
        <v>23</v>
      </c>
      <c r="B1338" s="110" t="s">
        <v>98</v>
      </c>
      <c r="C1338" s="110" t="s">
        <v>177</v>
      </c>
      <c r="D1338" s="104">
        <v>2016</v>
      </c>
      <c r="E1338" s="184">
        <v>3.2</v>
      </c>
    </row>
    <row r="1339" spans="1:5" hidden="1" x14ac:dyDescent="0.3">
      <c r="A1339" s="110" t="s">
        <v>23</v>
      </c>
      <c r="B1339" s="110" t="s">
        <v>101</v>
      </c>
      <c r="C1339" s="110" t="s">
        <v>177</v>
      </c>
      <c r="D1339" s="104">
        <v>2016</v>
      </c>
      <c r="E1339" s="184">
        <v>3.4000000000000004</v>
      </c>
    </row>
    <row r="1340" spans="1:5" hidden="1" x14ac:dyDescent="0.3">
      <c r="A1340" s="110" t="s">
        <v>24</v>
      </c>
      <c r="B1340" s="110" t="s">
        <v>109</v>
      </c>
      <c r="C1340" s="110" t="s">
        <v>178</v>
      </c>
      <c r="D1340" s="104">
        <v>2016</v>
      </c>
      <c r="E1340" s="184">
        <v>3.6666666666666665</v>
      </c>
    </row>
    <row r="1341" spans="1:5" hidden="1" x14ac:dyDescent="0.3">
      <c r="A1341" s="110" t="s">
        <v>24</v>
      </c>
      <c r="B1341" s="110" t="s">
        <v>106</v>
      </c>
      <c r="C1341" s="110" t="s">
        <v>178</v>
      </c>
      <c r="D1341" s="104">
        <v>2016</v>
      </c>
      <c r="E1341" s="184">
        <v>3.5</v>
      </c>
    </row>
    <row r="1342" spans="1:5" hidden="1" x14ac:dyDescent="0.3">
      <c r="A1342" s="110" t="s">
        <v>24</v>
      </c>
      <c r="B1342" s="110" t="s">
        <v>108</v>
      </c>
      <c r="C1342" s="110" t="s">
        <v>178</v>
      </c>
      <c r="D1342" s="104">
        <v>2016</v>
      </c>
      <c r="E1342" s="184">
        <v>3.9166666666666665</v>
      </c>
    </row>
    <row r="1343" spans="1:5" hidden="1" x14ac:dyDescent="0.3">
      <c r="A1343" s="110" t="s">
        <v>24</v>
      </c>
      <c r="B1343" s="110" t="s">
        <v>105</v>
      </c>
      <c r="C1343" s="110" t="s">
        <v>178</v>
      </c>
      <c r="D1343" s="104">
        <v>2016</v>
      </c>
      <c r="E1343" s="184">
        <v>3.3333333333333335</v>
      </c>
    </row>
    <row r="1344" spans="1:5" hidden="1" x14ac:dyDescent="0.3">
      <c r="A1344" s="110" t="s">
        <v>24</v>
      </c>
      <c r="B1344" s="110" t="s">
        <v>103</v>
      </c>
      <c r="C1344" s="110" t="s">
        <v>178</v>
      </c>
      <c r="D1344" s="104">
        <v>2016</v>
      </c>
      <c r="E1344" s="184">
        <v>3.5185185185185186</v>
      </c>
    </row>
    <row r="1345" spans="1:5" hidden="1" x14ac:dyDescent="0.3">
      <c r="A1345" s="110" t="s">
        <v>24</v>
      </c>
      <c r="B1345" s="110" t="s">
        <v>98</v>
      </c>
      <c r="C1345" s="110" t="s">
        <v>178</v>
      </c>
      <c r="D1345" s="104">
        <v>2016</v>
      </c>
      <c r="E1345" s="184">
        <v>3.5</v>
      </c>
    </row>
    <row r="1346" spans="1:5" hidden="1" x14ac:dyDescent="0.3">
      <c r="A1346" s="110" t="s">
        <v>24</v>
      </c>
      <c r="B1346" s="110" t="s">
        <v>101</v>
      </c>
      <c r="C1346" s="110" t="s">
        <v>178</v>
      </c>
      <c r="D1346" s="104">
        <v>2016</v>
      </c>
      <c r="E1346" s="184">
        <v>3.4000000000000004</v>
      </c>
    </row>
    <row r="1347" spans="1:5" hidden="1" x14ac:dyDescent="0.3">
      <c r="A1347" s="110" t="s">
        <v>24</v>
      </c>
      <c r="B1347" s="110" t="s">
        <v>109</v>
      </c>
      <c r="C1347" s="110" t="s">
        <v>179</v>
      </c>
      <c r="D1347" s="104">
        <v>2016</v>
      </c>
      <c r="E1347" s="184">
        <v>4</v>
      </c>
    </row>
    <row r="1348" spans="1:5" hidden="1" x14ac:dyDescent="0.3">
      <c r="A1348" s="110" t="s">
        <v>24</v>
      </c>
      <c r="B1348" s="110" t="s">
        <v>106</v>
      </c>
      <c r="C1348" s="110" t="s">
        <v>179</v>
      </c>
      <c r="D1348" s="104">
        <v>2016</v>
      </c>
      <c r="E1348" s="184">
        <v>3.8333333333333335</v>
      </c>
    </row>
    <row r="1349" spans="1:5" hidden="1" x14ac:dyDescent="0.3">
      <c r="A1349" s="110" t="s">
        <v>24</v>
      </c>
      <c r="B1349" s="110" t="s">
        <v>108</v>
      </c>
      <c r="C1349" s="110" t="s">
        <v>179</v>
      </c>
      <c r="D1349" s="104">
        <v>2016</v>
      </c>
      <c r="E1349" s="184">
        <v>4.25</v>
      </c>
    </row>
    <row r="1350" spans="1:5" hidden="1" x14ac:dyDescent="0.3">
      <c r="A1350" s="110" t="s">
        <v>24</v>
      </c>
      <c r="B1350" s="110" t="s">
        <v>105</v>
      </c>
      <c r="C1350" s="110" t="s">
        <v>179</v>
      </c>
      <c r="D1350" s="104">
        <v>2016</v>
      </c>
      <c r="E1350" s="184">
        <v>3.3333333333333335</v>
      </c>
    </row>
    <row r="1351" spans="1:5" hidden="1" x14ac:dyDescent="0.3">
      <c r="A1351" s="110" t="s">
        <v>24</v>
      </c>
      <c r="B1351" s="110" t="s">
        <v>103</v>
      </c>
      <c r="C1351" s="110" t="s">
        <v>179</v>
      </c>
      <c r="D1351" s="104">
        <v>2016</v>
      </c>
      <c r="E1351" s="184">
        <v>3.7037037037037037</v>
      </c>
    </row>
    <row r="1352" spans="1:5" hidden="1" x14ac:dyDescent="0.3">
      <c r="A1352" s="110" t="s">
        <v>24</v>
      </c>
      <c r="B1352" s="110" t="s">
        <v>98</v>
      </c>
      <c r="C1352" s="110" t="s">
        <v>179</v>
      </c>
      <c r="D1352" s="104">
        <v>2016</v>
      </c>
      <c r="E1352" s="184">
        <v>3.6</v>
      </c>
    </row>
    <row r="1353" spans="1:5" hidden="1" x14ac:dyDescent="0.3">
      <c r="A1353" s="110" t="s">
        <v>24</v>
      </c>
      <c r="B1353" s="110" t="s">
        <v>101</v>
      </c>
      <c r="C1353" s="110" t="s">
        <v>179</v>
      </c>
      <c r="D1353" s="104">
        <v>2016</v>
      </c>
      <c r="E1353" s="184">
        <v>3.9000000000000004</v>
      </c>
    </row>
    <row r="1354" spans="1:5" hidden="1" x14ac:dyDescent="0.3">
      <c r="A1354" s="110" t="s">
        <v>24</v>
      </c>
      <c r="B1354" s="110" t="s">
        <v>109</v>
      </c>
      <c r="C1354" s="110" t="s">
        <v>180</v>
      </c>
      <c r="D1354" s="104">
        <v>2016</v>
      </c>
      <c r="E1354" s="184">
        <v>4.1333333333333337</v>
      </c>
    </row>
    <row r="1355" spans="1:5" hidden="1" x14ac:dyDescent="0.3">
      <c r="A1355" s="110" t="s">
        <v>24</v>
      </c>
      <c r="B1355" s="110" t="s">
        <v>106</v>
      </c>
      <c r="C1355" s="110" t="s">
        <v>180</v>
      </c>
      <c r="D1355" s="104">
        <v>2016</v>
      </c>
      <c r="E1355" s="184">
        <v>4.166666666666667</v>
      </c>
    </row>
    <row r="1356" spans="1:5" hidden="1" x14ac:dyDescent="0.3">
      <c r="A1356" s="110" t="s">
        <v>24</v>
      </c>
      <c r="B1356" s="110" t="s">
        <v>108</v>
      </c>
      <c r="C1356" s="110" t="s">
        <v>180</v>
      </c>
      <c r="D1356" s="104">
        <v>2016</v>
      </c>
      <c r="E1356" s="184">
        <v>4.083333333333333</v>
      </c>
    </row>
    <row r="1357" spans="1:5" hidden="1" x14ac:dyDescent="0.3">
      <c r="A1357" s="110" t="s">
        <v>24</v>
      </c>
      <c r="B1357" s="110" t="s">
        <v>105</v>
      </c>
      <c r="C1357" s="110" t="s">
        <v>180</v>
      </c>
      <c r="D1357" s="104">
        <v>2016</v>
      </c>
      <c r="E1357" s="184">
        <v>3.375</v>
      </c>
    </row>
    <row r="1358" spans="1:5" hidden="1" x14ac:dyDescent="0.3">
      <c r="A1358" s="110" t="s">
        <v>24</v>
      </c>
      <c r="B1358" s="110" t="s">
        <v>103</v>
      </c>
      <c r="C1358" s="110" t="s">
        <v>180</v>
      </c>
      <c r="D1358" s="104">
        <v>2016</v>
      </c>
      <c r="E1358" s="184">
        <v>3.7962962962962963</v>
      </c>
    </row>
    <row r="1359" spans="1:5" hidden="1" x14ac:dyDescent="0.3">
      <c r="A1359" s="110" t="s">
        <v>24</v>
      </c>
      <c r="B1359" s="110" t="s">
        <v>98</v>
      </c>
      <c r="C1359" s="110" t="s">
        <v>180</v>
      </c>
      <c r="D1359" s="104">
        <v>2016</v>
      </c>
      <c r="E1359" s="184">
        <v>3.7</v>
      </c>
    </row>
    <row r="1360" spans="1:5" hidden="1" x14ac:dyDescent="0.3">
      <c r="A1360" s="110" t="s">
        <v>24</v>
      </c>
      <c r="B1360" s="110" t="s">
        <v>101</v>
      </c>
      <c r="C1360" s="110" t="s">
        <v>180</v>
      </c>
      <c r="D1360" s="104">
        <v>2016</v>
      </c>
      <c r="E1360" s="184">
        <v>3.9000000000000004</v>
      </c>
    </row>
    <row r="1361" spans="1:5" hidden="1" x14ac:dyDescent="0.3">
      <c r="A1361" s="110" t="s">
        <v>24</v>
      </c>
      <c r="B1361" s="110" t="s">
        <v>109</v>
      </c>
      <c r="C1361" s="110" t="s">
        <v>181</v>
      </c>
      <c r="D1361" s="104">
        <v>2016</v>
      </c>
      <c r="E1361" s="184">
        <v>3.7666666666666666</v>
      </c>
    </row>
    <row r="1362" spans="1:5" hidden="1" x14ac:dyDescent="0.3">
      <c r="A1362" s="110" t="s">
        <v>24</v>
      </c>
      <c r="B1362" s="110" t="s">
        <v>106</v>
      </c>
      <c r="C1362" s="110" t="s">
        <v>181</v>
      </c>
      <c r="D1362" s="104">
        <v>2016</v>
      </c>
      <c r="E1362" s="184">
        <v>3.7777777777777777</v>
      </c>
    </row>
    <row r="1363" spans="1:5" hidden="1" x14ac:dyDescent="0.3">
      <c r="A1363" s="110" t="s">
        <v>24</v>
      </c>
      <c r="B1363" s="110" t="s">
        <v>108</v>
      </c>
      <c r="C1363" s="110" t="s">
        <v>181</v>
      </c>
      <c r="D1363" s="104">
        <v>2016</v>
      </c>
      <c r="E1363" s="184">
        <v>3.75</v>
      </c>
    </row>
    <row r="1364" spans="1:5" hidden="1" x14ac:dyDescent="0.3">
      <c r="A1364" s="110" t="s">
        <v>24</v>
      </c>
      <c r="B1364" s="110" t="s">
        <v>105</v>
      </c>
      <c r="C1364" s="110" t="s">
        <v>181</v>
      </c>
      <c r="D1364" s="104">
        <v>2016</v>
      </c>
      <c r="E1364" s="184">
        <v>2.875</v>
      </c>
    </row>
    <row r="1365" spans="1:5" hidden="1" x14ac:dyDescent="0.3">
      <c r="A1365" s="110" t="s">
        <v>24</v>
      </c>
      <c r="B1365" s="110" t="s">
        <v>103</v>
      </c>
      <c r="C1365" s="110" t="s">
        <v>181</v>
      </c>
      <c r="D1365" s="104">
        <v>2016</v>
      </c>
      <c r="E1365" s="184">
        <v>3.3703703703703702</v>
      </c>
    </row>
    <row r="1366" spans="1:5" hidden="1" x14ac:dyDescent="0.3">
      <c r="A1366" s="110" t="s">
        <v>24</v>
      </c>
      <c r="B1366" s="110" t="s">
        <v>98</v>
      </c>
      <c r="C1366" s="110" t="s">
        <v>181</v>
      </c>
      <c r="D1366" s="104">
        <v>2016</v>
      </c>
      <c r="E1366" s="184">
        <v>3.4000000000000004</v>
      </c>
    </row>
    <row r="1367" spans="1:5" hidden="1" x14ac:dyDescent="0.3">
      <c r="A1367" s="110" t="s">
        <v>24</v>
      </c>
      <c r="B1367" s="110" t="s">
        <v>101</v>
      </c>
      <c r="C1367" s="110" t="s">
        <v>181</v>
      </c>
      <c r="D1367" s="104">
        <v>2016</v>
      </c>
      <c r="E1367" s="184">
        <v>3.1</v>
      </c>
    </row>
    <row r="1368" spans="1:5" hidden="1" x14ac:dyDescent="0.3">
      <c r="A1368" s="110" t="s">
        <v>24</v>
      </c>
      <c r="B1368" s="110" t="s">
        <v>109</v>
      </c>
      <c r="C1368" s="110" t="s">
        <v>241</v>
      </c>
      <c r="D1368" s="104">
        <v>2016</v>
      </c>
      <c r="E1368" s="184">
        <v>3.3333333333333335</v>
      </c>
    </row>
    <row r="1369" spans="1:5" hidden="1" x14ac:dyDescent="0.3">
      <c r="A1369" s="110" t="s">
        <v>24</v>
      </c>
      <c r="B1369" s="110" t="s">
        <v>106</v>
      </c>
      <c r="C1369" s="110" t="s">
        <v>241</v>
      </c>
      <c r="D1369" s="104">
        <v>2016</v>
      </c>
      <c r="E1369" s="184">
        <v>3.1666666666666665</v>
      </c>
    </row>
    <row r="1370" spans="1:5" hidden="1" x14ac:dyDescent="0.3">
      <c r="A1370" s="110" t="s">
        <v>24</v>
      </c>
      <c r="B1370" s="110" t="s">
        <v>108</v>
      </c>
      <c r="C1370" s="110" t="s">
        <v>241</v>
      </c>
      <c r="D1370" s="104">
        <v>2016</v>
      </c>
      <c r="E1370" s="184">
        <v>3.5833333333333335</v>
      </c>
    </row>
    <row r="1371" spans="1:5" hidden="1" x14ac:dyDescent="0.3">
      <c r="A1371" s="110" t="s">
        <v>24</v>
      </c>
      <c r="B1371" s="110" t="s">
        <v>105</v>
      </c>
      <c r="C1371" s="110" t="s">
        <v>241</v>
      </c>
      <c r="D1371" s="104">
        <v>2016</v>
      </c>
      <c r="E1371" s="184">
        <v>2.7916666666666665</v>
      </c>
    </row>
    <row r="1372" spans="1:5" hidden="1" x14ac:dyDescent="0.3">
      <c r="A1372" s="110" t="s">
        <v>24</v>
      </c>
      <c r="B1372" s="110" t="s">
        <v>103</v>
      </c>
      <c r="C1372" s="110" t="s">
        <v>241</v>
      </c>
      <c r="D1372" s="104">
        <v>2016</v>
      </c>
      <c r="E1372" s="184">
        <v>3.0925925925925926</v>
      </c>
    </row>
    <row r="1373" spans="1:5" hidden="1" x14ac:dyDescent="0.3">
      <c r="A1373" s="110" t="s">
        <v>24</v>
      </c>
      <c r="B1373" s="110" t="s">
        <v>98</v>
      </c>
      <c r="C1373" s="110" t="s">
        <v>241</v>
      </c>
      <c r="D1373" s="104">
        <v>2016</v>
      </c>
      <c r="E1373" s="184">
        <v>3</v>
      </c>
    </row>
    <row r="1374" spans="1:5" hidden="1" x14ac:dyDescent="0.3">
      <c r="A1374" s="110" t="s">
        <v>24</v>
      </c>
      <c r="B1374" s="110" t="s">
        <v>101</v>
      </c>
      <c r="C1374" s="110" t="s">
        <v>241</v>
      </c>
      <c r="D1374" s="104">
        <v>2016</v>
      </c>
      <c r="E1374" s="184">
        <v>3.1</v>
      </c>
    </row>
    <row r="1375" spans="1:5" hidden="1" x14ac:dyDescent="0.3">
      <c r="A1375" s="110" t="s">
        <v>243</v>
      </c>
      <c r="B1375" s="110" t="s">
        <v>109</v>
      </c>
      <c r="C1375" s="110" t="s">
        <v>155</v>
      </c>
      <c r="D1375" s="104">
        <v>2016</v>
      </c>
      <c r="E1375" s="184">
        <v>3.9666666666666668</v>
      </c>
    </row>
    <row r="1376" spans="1:5" hidden="1" x14ac:dyDescent="0.3">
      <c r="A1376" s="110" t="s">
        <v>243</v>
      </c>
      <c r="B1376" s="110" t="s">
        <v>106</v>
      </c>
      <c r="C1376" s="110" t="s">
        <v>155</v>
      </c>
      <c r="D1376" s="104">
        <v>2016</v>
      </c>
      <c r="E1376" s="184">
        <v>3.8888888888888888</v>
      </c>
    </row>
    <row r="1377" spans="1:5" hidden="1" x14ac:dyDescent="0.3">
      <c r="A1377" s="110" t="s">
        <v>243</v>
      </c>
      <c r="B1377" s="110" t="s">
        <v>108</v>
      </c>
      <c r="C1377" s="110" t="s">
        <v>155</v>
      </c>
      <c r="D1377" s="104">
        <v>2016</v>
      </c>
      <c r="E1377" s="184">
        <v>4.083333333333333</v>
      </c>
    </row>
    <row r="1378" spans="1:5" hidden="1" x14ac:dyDescent="0.3">
      <c r="A1378" s="110" t="s">
        <v>243</v>
      </c>
      <c r="B1378" s="110" t="s">
        <v>105</v>
      </c>
      <c r="C1378" s="110" t="s">
        <v>155</v>
      </c>
      <c r="D1378" s="104">
        <v>2016</v>
      </c>
      <c r="E1378" s="184">
        <v>3.7916666666666665</v>
      </c>
    </row>
    <row r="1379" spans="1:5" hidden="1" x14ac:dyDescent="0.3">
      <c r="A1379" s="110" t="s">
        <v>243</v>
      </c>
      <c r="B1379" s="110" t="s">
        <v>103</v>
      </c>
      <c r="C1379" s="110" t="s">
        <v>155</v>
      </c>
      <c r="D1379" s="104">
        <v>2016</v>
      </c>
      <c r="E1379" s="184">
        <v>3.8888888888888888</v>
      </c>
    </row>
    <row r="1380" spans="1:5" hidden="1" x14ac:dyDescent="0.3">
      <c r="A1380" s="110" t="s">
        <v>243</v>
      </c>
      <c r="B1380" s="110" t="s">
        <v>98</v>
      </c>
      <c r="C1380" s="110" t="s">
        <v>155</v>
      </c>
      <c r="D1380" s="104">
        <v>2016</v>
      </c>
      <c r="E1380" s="184">
        <v>3.8055555555555554</v>
      </c>
    </row>
    <row r="1381" spans="1:5" hidden="1" x14ac:dyDescent="0.3">
      <c r="A1381" s="110" t="s">
        <v>243</v>
      </c>
      <c r="B1381" s="110" t="s">
        <v>101</v>
      </c>
      <c r="C1381" s="110" t="s">
        <v>155</v>
      </c>
      <c r="D1381" s="104">
        <v>2016</v>
      </c>
      <c r="E1381" s="184">
        <v>4.0714285714285712</v>
      </c>
    </row>
    <row r="1382" spans="1:5" hidden="1" x14ac:dyDescent="0.3">
      <c r="A1382" s="110" t="s">
        <v>243</v>
      </c>
      <c r="B1382" s="110" t="s">
        <v>109</v>
      </c>
      <c r="C1382" s="110" t="s">
        <v>239</v>
      </c>
      <c r="D1382" s="104">
        <v>2016</v>
      </c>
      <c r="E1382" s="184">
        <v>3.8927777777777774</v>
      </c>
    </row>
    <row r="1383" spans="1:5" hidden="1" x14ac:dyDescent="0.3">
      <c r="A1383" s="110" t="s">
        <v>243</v>
      </c>
      <c r="B1383" s="110" t="s">
        <v>106</v>
      </c>
      <c r="C1383" s="110" t="s">
        <v>239</v>
      </c>
      <c r="D1383" s="104">
        <v>2016</v>
      </c>
      <c r="E1383" s="184">
        <v>3.7944444444444443</v>
      </c>
    </row>
    <row r="1384" spans="1:5" hidden="1" x14ac:dyDescent="0.3">
      <c r="A1384" s="110" t="s">
        <v>243</v>
      </c>
      <c r="B1384" s="110" t="s">
        <v>108</v>
      </c>
      <c r="C1384" s="110" t="s">
        <v>239</v>
      </c>
      <c r="D1384" s="104">
        <v>2016</v>
      </c>
      <c r="E1384" s="184">
        <v>4.0402777777777779</v>
      </c>
    </row>
    <row r="1385" spans="1:5" hidden="1" x14ac:dyDescent="0.3">
      <c r="A1385" s="110" t="s">
        <v>243</v>
      </c>
      <c r="B1385" s="110" t="s">
        <v>105</v>
      </c>
      <c r="C1385" s="110" t="s">
        <v>239</v>
      </c>
      <c r="D1385" s="104">
        <v>2016</v>
      </c>
      <c r="E1385" s="184">
        <v>3.146527777777778</v>
      </c>
    </row>
    <row r="1386" spans="1:5" hidden="1" x14ac:dyDescent="0.3">
      <c r="A1386" s="110" t="s">
        <v>243</v>
      </c>
      <c r="B1386" s="110" t="s">
        <v>103</v>
      </c>
      <c r="C1386" s="110" t="s">
        <v>239</v>
      </c>
      <c r="D1386" s="104">
        <v>2016</v>
      </c>
      <c r="E1386" s="184">
        <v>3.5611111111111113</v>
      </c>
    </row>
    <row r="1387" spans="1:5" hidden="1" x14ac:dyDescent="0.3">
      <c r="A1387" s="110" t="s">
        <v>243</v>
      </c>
      <c r="B1387" s="110" t="s">
        <v>98</v>
      </c>
      <c r="C1387" s="110" t="s">
        <v>239</v>
      </c>
      <c r="D1387" s="104">
        <v>2016</v>
      </c>
      <c r="E1387" s="184">
        <v>3.4592592592592601</v>
      </c>
    </row>
    <row r="1388" spans="1:5" hidden="1" x14ac:dyDescent="0.3">
      <c r="A1388" s="110" t="s">
        <v>243</v>
      </c>
      <c r="B1388" s="110" t="s">
        <v>101</v>
      </c>
      <c r="C1388" s="110" t="s">
        <v>239</v>
      </c>
      <c r="D1388" s="104">
        <v>2016</v>
      </c>
      <c r="E1388" s="184">
        <v>3.6297619047619056</v>
      </c>
    </row>
    <row r="1389" spans="1:5" hidden="1" x14ac:dyDescent="0.3">
      <c r="A1389" s="110" t="s">
        <v>21</v>
      </c>
      <c r="B1389" s="110" t="s">
        <v>109</v>
      </c>
      <c r="C1389" s="103" t="s">
        <v>167</v>
      </c>
      <c r="D1389" s="104">
        <v>2018</v>
      </c>
      <c r="E1389" s="184">
        <v>3.8461538461538463</v>
      </c>
    </row>
    <row r="1390" spans="1:5" hidden="1" x14ac:dyDescent="0.3">
      <c r="A1390" s="110" t="s">
        <v>21</v>
      </c>
      <c r="B1390" s="110" t="s">
        <v>106</v>
      </c>
      <c r="C1390" s="103" t="s">
        <v>167</v>
      </c>
      <c r="D1390" s="104">
        <v>2018</v>
      </c>
      <c r="E1390" s="184">
        <v>3.7777777777777777</v>
      </c>
    </row>
    <row r="1391" spans="1:5" hidden="1" x14ac:dyDescent="0.3">
      <c r="A1391" s="110" t="s">
        <v>21</v>
      </c>
      <c r="B1391" s="110" t="s">
        <v>108</v>
      </c>
      <c r="C1391" s="103" t="s">
        <v>167</v>
      </c>
      <c r="D1391" s="104">
        <v>2018</v>
      </c>
      <c r="E1391" s="184">
        <v>4</v>
      </c>
    </row>
    <row r="1392" spans="1:5" hidden="1" x14ac:dyDescent="0.3">
      <c r="A1392" s="110" t="s">
        <v>21</v>
      </c>
      <c r="B1392" s="110" t="s">
        <v>105</v>
      </c>
      <c r="C1392" s="103" t="s">
        <v>167</v>
      </c>
      <c r="D1392" s="104">
        <v>2018</v>
      </c>
      <c r="E1392" s="184">
        <v>3.3333333333333299</v>
      </c>
    </row>
    <row r="1393" spans="1:5" hidden="1" x14ac:dyDescent="0.3">
      <c r="A1393" s="110" t="s">
        <v>21</v>
      </c>
      <c r="B1393" s="110" t="s">
        <v>103</v>
      </c>
      <c r="C1393" s="103" t="s">
        <v>167</v>
      </c>
      <c r="D1393" s="104">
        <v>2018</v>
      </c>
      <c r="E1393" s="184">
        <v>3.6</v>
      </c>
    </row>
    <row r="1394" spans="1:5" hidden="1" x14ac:dyDescent="0.3">
      <c r="A1394" s="110" t="s">
        <v>21</v>
      </c>
      <c r="B1394" s="110" t="s">
        <v>98</v>
      </c>
      <c r="C1394" s="103" t="s">
        <v>167</v>
      </c>
      <c r="D1394" s="104">
        <v>2018</v>
      </c>
      <c r="E1394" s="184">
        <v>3.6111111111111112</v>
      </c>
    </row>
    <row r="1395" spans="1:5" hidden="1" x14ac:dyDescent="0.3">
      <c r="A1395" s="110" t="s">
        <v>21</v>
      </c>
      <c r="B1395" s="110" t="s">
        <v>101</v>
      </c>
      <c r="C1395" s="103" t="s">
        <v>167</v>
      </c>
      <c r="D1395" s="104">
        <v>2018</v>
      </c>
      <c r="E1395" s="184">
        <v>3.5714285714285716</v>
      </c>
    </row>
    <row r="1396" spans="1:5" hidden="1" x14ac:dyDescent="0.3">
      <c r="A1396" s="110" t="s">
        <v>21</v>
      </c>
      <c r="B1396" s="110" t="s">
        <v>109</v>
      </c>
      <c r="C1396" s="110" t="s">
        <v>168</v>
      </c>
      <c r="D1396" s="104">
        <v>2018</v>
      </c>
      <c r="E1396" s="184">
        <v>3.6923076923076925</v>
      </c>
    </row>
    <row r="1397" spans="1:5" hidden="1" x14ac:dyDescent="0.3">
      <c r="A1397" s="110" t="s">
        <v>21</v>
      </c>
      <c r="B1397" s="110" t="s">
        <v>106</v>
      </c>
      <c r="C1397" s="110" t="s">
        <v>168</v>
      </c>
      <c r="D1397" s="104">
        <v>2018</v>
      </c>
      <c r="E1397" s="184">
        <v>3.6666666666666665</v>
      </c>
    </row>
    <row r="1398" spans="1:5" hidden="1" x14ac:dyDescent="0.3">
      <c r="A1398" s="110" t="s">
        <v>21</v>
      </c>
      <c r="B1398" s="110" t="s">
        <v>108</v>
      </c>
      <c r="C1398" s="110" t="s">
        <v>168</v>
      </c>
      <c r="D1398" s="104">
        <v>2018</v>
      </c>
      <c r="E1398" s="184">
        <v>3.75</v>
      </c>
    </row>
    <row r="1399" spans="1:5" hidden="1" x14ac:dyDescent="0.3">
      <c r="A1399" s="110" t="s">
        <v>21</v>
      </c>
      <c r="B1399" s="110" t="s">
        <v>105</v>
      </c>
      <c r="C1399" s="110" t="s">
        <v>168</v>
      </c>
      <c r="D1399" s="104">
        <v>2018</v>
      </c>
      <c r="E1399" s="184">
        <v>3.0416666666666665</v>
      </c>
    </row>
    <row r="1400" spans="1:5" hidden="1" x14ac:dyDescent="0.3">
      <c r="A1400" s="110" t="s">
        <v>21</v>
      </c>
      <c r="B1400" s="110" t="s">
        <v>103</v>
      </c>
      <c r="C1400" s="110" t="s">
        <v>168</v>
      </c>
      <c r="D1400" s="104">
        <v>2018</v>
      </c>
      <c r="E1400" s="184">
        <v>3.38</v>
      </c>
    </row>
    <row r="1401" spans="1:5" hidden="1" x14ac:dyDescent="0.3">
      <c r="A1401" s="110" t="s">
        <v>21</v>
      </c>
      <c r="B1401" s="110" t="s">
        <v>98</v>
      </c>
      <c r="C1401" s="110" t="s">
        <v>168</v>
      </c>
      <c r="D1401" s="104">
        <v>2018</v>
      </c>
      <c r="E1401" s="184">
        <v>3.4000000000000004</v>
      </c>
    </row>
    <row r="1402" spans="1:5" hidden="1" x14ac:dyDescent="0.3">
      <c r="A1402" s="110" t="s">
        <v>21</v>
      </c>
      <c r="B1402" s="110" t="s">
        <v>101</v>
      </c>
      <c r="C1402" s="110" t="s">
        <v>168</v>
      </c>
      <c r="D1402" s="104">
        <v>2018</v>
      </c>
      <c r="E1402" s="184">
        <v>3.4000000000000004</v>
      </c>
    </row>
    <row r="1403" spans="1:5" hidden="1" x14ac:dyDescent="0.3">
      <c r="A1403" s="110" t="s">
        <v>21</v>
      </c>
      <c r="B1403" s="110" t="s">
        <v>109</v>
      </c>
      <c r="C1403" s="103" t="s">
        <v>169</v>
      </c>
      <c r="D1403" s="104">
        <v>2018</v>
      </c>
      <c r="E1403" s="184">
        <v>4.0769230769230766</v>
      </c>
    </row>
    <row r="1404" spans="1:5" hidden="1" x14ac:dyDescent="0.3">
      <c r="A1404" s="110" t="s">
        <v>21</v>
      </c>
      <c r="B1404" s="110" t="s">
        <v>106</v>
      </c>
      <c r="C1404" s="103" t="s">
        <v>169</v>
      </c>
      <c r="D1404" s="104">
        <v>2018</v>
      </c>
      <c r="E1404" s="184">
        <v>3.8888888888888888</v>
      </c>
    </row>
    <row r="1405" spans="1:5" hidden="1" x14ac:dyDescent="0.3">
      <c r="A1405" s="110" t="s">
        <v>21</v>
      </c>
      <c r="B1405" s="110" t="s">
        <v>108</v>
      </c>
      <c r="C1405" s="103" t="s">
        <v>169</v>
      </c>
      <c r="D1405" s="104">
        <v>2018</v>
      </c>
      <c r="E1405" s="184">
        <v>4.5</v>
      </c>
    </row>
    <row r="1406" spans="1:5" hidden="1" x14ac:dyDescent="0.3">
      <c r="A1406" s="110" t="s">
        <v>21</v>
      </c>
      <c r="B1406" s="110" t="s">
        <v>105</v>
      </c>
      <c r="C1406" s="103" t="s">
        <v>169</v>
      </c>
      <c r="D1406" s="104">
        <v>2018</v>
      </c>
      <c r="E1406" s="184">
        <v>2.9583333333333335</v>
      </c>
    </row>
    <row r="1407" spans="1:5" hidden="1" x14ac:dyDescent="0.3">
      <c r="A1407" s="110" t="s">
        <v>21</v>
      </c>
      <c r="B1407" s="110" t="s">
        <v>103</v>
      </c>
      <c r="C1407" s="103" t="s">
        <v>169</v>
      </c>
      <c r="D1407" s="104">
        <v>2018</v>
      </c>
      <c r="E1407" s="184">
        <v>3.54</v>
      </c>
    </row>
    <row r="1408" spans="1:5" hidden="1" x14ac:dyDescent="0.3">
      <c r="A1408" s="110" t="s">
        <v>21</v>
      </c>
      <c r="B1408" s="110" t="s">
        <v>98</v>
      </c>
      <c r="C1408" s="103" t="s">
        <v>169</v>
      </c>
      <c r="D1408" s="104">
        <v>2018</v>
      </c>
      <c r="E1408" s="184">
        <v>3.3000000000000003</v>
      </c>
    </row>
    <row r="1409" spans="1:5" hidden="1" x14ac:dyDescent="0.3">
      <c r="A1409" s="110" t="s">
        <v>21</v>
      </c>
      <c r="B1409" s="110" t="s">
        <v>101</v>
      </c>
      <c r="C1409" s="103" t="s">
        <v>169</v>
      </c>
      <c r="D1409" s="104">
        <v>2018</v>
      </c>
      <c r="E1409" s="184">
        <v>4.1000000000000005</v>
      </c>
    </row>
    <row r="1410" spans="1:5" hidden="1" x14ac:dyDescent="0.3">
      <c r="A1410" s="110" t="s">
        <v>242</v>
      </c>
      <c r="B1410" s="110" t="s">
        <v>109</v>
      </c>
      <c r="C1410" s="110" t="s">
        <v>240</v>
      </c>
      <c r="D1410" s="104">
        <v>2018</v>
      </c>
      <c r="E1410" s="184">
        <v>4.115384615384615</v>
      </c>
    </row>
    <row r="1411" spans="1:5" hidden="1" x14ac:dyDescent="0.3">
      <c r="A1411" s="110" t="s">
        <v>242</v>
      </c>
      <c r="B1411" s="110" t="s">
        <v>106</v>
      </c>
      <c r="C1411" s="110" t="s">
        <v>240</v>
      </c>
      <c r="D1411" s="104">
        <v>2018</v>
      </c>
      <c r="E1411" s="184">
        <v>4.166666666666667</v>
      </c>
    </row>
    <row r="1412" spans="1:5" hidden="1" x14ac:dyDescent="0.3">
      <c r="A1412" s="110" t="s">
        <v>242</v>
      </c>
      <c r="B1412" s="110" t="s">
        <v>108</v>
      </c>
      <c r="C1412" s="110" t="s">
        <v>240</v>
      </c>
      <c r="D1412" s="104">
        <v>2018</v>
      </c>
      <c r="E1412" s="184">
        <v>4</v>
      </c>
    </row>
    <row r="1413" spans="1:5" hidden="1" x14ac:dyDescent="0.3">
      <c r="A1413" s="110" t="s">
        <v>242</v>
      </c>
      <c r="B1413" s="110" t="s">
        <v>105</v>
      </c>
      <c r="C1413" s="110" t="s">
        <v>240</v>
      </c>
      <c r="D1413" s="104">
        <v>2018</v>
      </c>
      <c r="E1413" s="184">
        <v>3.8333333333333335</v>
      </c>
    </row>
    <row r="1414" spans="1:5" hidden="1" x14ac:dyDescent="0.3">
      <c r="A1414" s="110" t="s">
        <v>242</v>
      </c>
      <c r="B1414" s="110" t="s">
        <v>103</v>
      </c>
      <c r="C1414" s="110" t="s">
        <v>240</v>
      </c>
      <c r="D1414" s="104">
        <v>2018</v>
      </c>
      <c r="E1414" s="184">
        <v>3.98</v>
      </c>
    </row>
    <row r="1415" spans="1:5" hidden="1" x14ac:dyDescent="0.3">
      <c r="A1415" s="110" t="s">
        <v>242</v>
      </c>
      <c r="B1415" s="110" t="s">
        <v>98</v>
      </c>
      <c r="C1415" s="110" t="s">
        <v>240</v>
      </c>
      <c r="D1415" s="104">
        <v>2018</v>
      </c>
      <c r="E1415" s="184">
        <v>3.9000000000000004</v>
      </c>
    </row>
    <row r="1416" spans="1:5" hidden="1" x14ac:dyDescent="0.3">
      <c r="A1416" s="110" t="s">
        <v>242</v>
      </c>
      <c r="B1416" s="110" t="s">
        <v>101</v>
      </c>
      <c r="C1416" s="110" t="s">
        <v>240</v>
      </c>
      <c r="D1416" s="104">
        <v>2018</v>
      </c>
      <c r="E1416" s="184">
        <v>4.1000000000000005</v>
      </c>
    </row>
    <row r="1417" spans="1:5" hidden="1" x14ac:dyDescent="0.3">
      <c r="A1417" s="110" t="s">
        <v>242</v>
      </c>
      <c r="B1417" s="110" t="s">
        <v>109</v>
      </c>
      <c r="C1417" s="110" t="s">
        <v>238</v>
      </c>
      <c r="D1417" s="104">
        <v>2018</v>
      </c>
      <c r="E1417" s="184">
        <v>3.5</v>
      </c>
    </row>
    <row r="1418" spans="1:5" hidden="1" x14ac:dyDescent="0.3">
      <c r="A1418" s="110" t="s">
        <v>242</v>
      </c>
      <c r="B1418" s="110" t="s">
        <v>106</v>
      </c>
      <c r="C1418" s="110" t="s">
        <v>238</v>
      </c>
      <c r="D1418" s="104">
        <v>2018</v>
      </c>
      <c r="E1418" s="184">
        <v>3.3888888888888888</v>
      </c>
    </row>
    <row r="1419" spans="1:5" hidden="1" x14ac:dyDescent="0.3">
      <c r="A1419" s="110" t="s">
        <v>242</v>
      </c>
      <c r="B1419" s="110" t="s">
        <v>108</v>
      </c>
      <c r="C1419" s="110" t="s">
        <v>238</v>
      </c>
      <c r="D1419" s="104">
        <v>2018</v>
      </c>
      <c r="E1419" s="184">
        <v>3.75</v>
      </c>
    </row>
    <row r="1420" spans="1:5" hidden="1" x14ac:dyDescent="0.3">
      <c r="A1420" s="110" t="s">
        <v>242</v>
      </c>
      <c r="B1420" s="110" t="s">
        <v>105</v>
      </c>
      <c r="C1420" s="110" t="s">
        <v>238</v>
      </c>
      <c r="D1420" s="104">
        <v>2018</v>
      </c>
      <c r="E1420" s="184">
        <v>3</v>
      </c>
    </row>
    <row r="1421" spans="1:5" hidden="1" x14ac:dyDescent="0.3">
      <c r="A1421" s="110" t="s">
        <v>242</v>
      </c>
      <c r="B1421" s="110" t="s">
        <v>103</v>
      </c>
      <c r="C1421" s="110" t="s">
        <v>238</v>
      </c>
      <c r="D1421" s="104">
        <v>2018</v>
      </c>
      <c r="E1421" s="184">
        <v>3.26</v>
      </c>
    </row>
    <row r="1422" spans="1:5" hidden="1" x14ac:dyDescent="0.3">
      <c r="A1422" s="110" t="s">
        <v>242</v>
      </c>
      <c r="B1422" s="110" t="s">
        <v>98</v>
      </c>
      <c r="C1422" s="110" t="s">
        <v>238</v>
      </c>
      <c r="D1422" s="104">
        <v>2018</v>
      </c>
      <c r="E1422" s="184">
        <v>3.1</v>
      </c>
    </row>
    <row r="1423" spans="1:5" hidden="1" x14ac:dyDescent="0.3">
      <c r="A1423" s="110" t="s">
        <v>242</v>
      </c>
      <c r="B1423" s="110" t="s">
        <v>101</v>
      </c>
      <c r="C1423" s="110" t="s">
        <v>238</v>
      </c>
      <c r="D1423" s="104">
        <v>2018</v>
      </c>
      <c r="E1423" s="184">
        <v>3.6</v>
      </c>
    </row>
    <row r="1424" spans="1:5" hidden="1" x14ac:dyDescent="0.3">
      <c r="A1424" s="110" t="s">
        <v>242</v>
      </c>
      <c r="B1424" s="110" t="s">
        <v>109</v>
      </c>
      <c r="C1424" s="110" t="s">
        <v>233</v>
      </c>
      <c r="D1424" s="104">
        <v>2018</v>
      </c>
      <c r="E1424" s="184">
        <v>3.7692307692307692</v>
      </c>
    </row>
    <row r="1425" spans="1:5" hidden="1" x14ac:dyDescent="0.3">
      <c r="A1425" s="110" t="s">
        <v>242</v>
      </c>
      <c r="B1425" s="110" t="s">
        <v>106</v>
      </c>
      <c r="C1425" s="110" t="s">
        <v>233</v>
      </c>
      <c r="D1425" s="104">
        <v>2018</v>
      </c>
      <c r="E1425" s="184">
        <v>3.7222222222222223</v>
      </c>
    </row>
    <row r="1426" spans="1:5" hidden="1" x14ac:dyDescent="0.3">
      <c r="A1426" s="110" t="s">
        <v>242</v>
      </c>
      <c r="B1426" s="110" t="s">
        <v>108</v>
      </c>
      <c r="C1426" s="110" t="s">
        <v>233</v>
      </c>
      <c r="D1426" s="104">
        <v>2018</v>
      </c>
      <c r="E1426" s="184">
        <v>3.875</v>
      </c>
    </row>
    <row r="1427" spans="1:5" hidden="1" x14ac:dyDescent="0.3">
      <c r="A1427" s="110" t="s">
        <v>242</v>
      </c>
      <c r="B1427" s="110" t="s">
        <v>105</v>
      </c>
      <c r="C1427" s="110" t="s">
        <v>233</v>
      </c>
      <c r="D1427" s="104">
        <v>2018</v>
      </c>
      <c r="E1427" s="184">
        <v>2.625</v>
      </c>
    </row>
    <row r="1428" spans="1:5" hidden="1" x14ac:dyDescent="0.3">
      <c r="A1428" s="110" t="s">
        <v>242</v>
      </c>
      <c r="B1428" s="110" t="s">
        <v>103</v>
      </c>
      <c r="C1428" s="110" t="s">
        <v>233</v>
      </c>
      <c r="D1428" s="104">
        <v>2018</v>
      </c>
      <c r="E1428" s="184">
        <v>3.22</v>
      </c>
    </row>
    <row r="1429" spans="1:5" hidden="1" x14ac:dyDescent="0.3">
      <c r="A1429" s="110" t="s">
        <v>242</v>
      </c>
      <c r="B1429" s="110" t="s">
        <v>98</v>
      </c>
      <c r="C1429" s="110" t="s">
        <v>233</v>
      </c>
      <c r="D1429" s="104">
        <v>2018</v>
      </c>
      <c r="E1429" s="184">
        <v>3.2</v>
      </c>
    </row>
    <row r="1430" spans="1:5" hidden="1" x14ac:dyDescent="0.3">
      <c r="A1430" s="110" t="s">
        <v>242</v>
      </c>
      <c r="B1430" s="110" t="s">
        <v>101</v>
      </c>
      <c r="C1430" s="110" t="s">
        <v>233</v>
      </c>
      <c r="D1430" s="104">
        <v>2018</v>
      </c>
      <c r="E1430" s="184">
        <v>3.3000000000000003</v>
      </c>
    </row>
    <row r="1431" spans="1:5" hidden="1" x14ac:dyDescent="0.3">
      <c r="A1431" s="110" t="s">
        <v>23</v>
      </c>
      <c r="B1431" s="110" t="s">
        <v>109</v>
      </c>
      <c r="C1431" s="110" t="s">
        <v>173</v>
      </c>
      <c r="D1431" s="104">
        <v>2018</v>
      </c>
      <c r="E1431" s="184">
        <v>4.0384615384615383</v>
      </c>
    </row>
    <row r="1432" spans="1:5" hidden="1" x14ac:dyDescent="0.3">
      <c r="A1432" s="110" t="s">
        <v>23</v>
      </c>
      <c r="B1432" s="110" t="s">
        <v>106</v>
      </c>
      <c r="C1432" s="110" t="s">
        <v>173</v>
      </c>
      <c r="D1432" s="104">
        <v>2018</v>
      </c>
      <c r="E1432" s="184">
        <v>4.0555555555555554</v>
      </c>
    </row>
    <row r="1433" spans="1:5" hidden="1" x14ac:dyDescent="0.3">
      <c r="A1433" s="110" t="s">
        <v>23</v>
      </c>
      <c r="B1433" s="110" t="s">
        <v>108</v>
      </c>
      <c r="C1433" s="110" t="s">
        <v>173</v>
      </c>
      <c r="D1433" s="104">
        <v>2018</v>
      </c>
      <c r="E1433" s="184">
        <v>4</v>
      </c>
    </row>
    <row r="1434" spans="1:5" hidden="1" x14ac:dyDescent="0.3">
      <c r="A1434" s="110" t="s">
        <v>23</v>
      </c>
      <c r="B1434" s="110" t="s">
        <v>105</v>
      </c>
      <c r="C1434" s="110" t="s">
        <v>173</v>
      </c>
      <c r="D1434" s="104">
        <v>2018</v>
      </c>
      <c r="E1434" s="184">
        <v>2.9583333333333335</v>
      </c>
    </row>
    <row r="1435" spans="1:5" hidden="1" x14ac:dyDescent="0.3">
      <c r="A1435" s="110" t="s">
        <v>23</v>
      </c>
      <c r="B1435" s="110" t="s">
        <v>103</v>
      </c>
      <c r="C1435" s="110" t="s">
        <v>173</v>
      </c>
      <c r="D1435" s="104">
        <v>2018</v>
      </c>
      <c r="E1435" s="184">
        <v>3.52</v>
      </c>
    </row>
    <row r="1436" spans="1:5" hidden="1" x14ac:dyDescent="0.3">
      <c r="A1436" s="110" t="s">
        <v>23</v>
      </c>
      <c r="B1436" s="110" t="s">
        <v>98</v>
      </c>
      <c r="C1436" s="110" t="s">
        <v>173</v>
      </c>
      <c r="D1436" s="104">
        <v>2018</v>
      </c>
      <c r="E1436" s="184">
        <v>3.5</v>
      </c>
    </row>
    <row r="1437" spans="1:5" hidden="1" x14ac:dyDescent="0.3">
      <c r="A1437" s="110" t="s">
        <v>23</v>
      </c>
      <c r="B1437" s="110" t="s">
        <v>101</v>
      </c>
      <c r="C1437" s="110" t="s">
        <v>173</v>
      </c>
      <c r="D1437" s="104">
        <v>2018</v>
      </c>
      <c r="E1437" s="184">
        <v>3.4000000000000004</v>
      </c>
    </row>
    <row r="1438" spans="1:5" hidden="1" x14ac:dyDescent="0.3">
      <c r="A1438" s="110" t="s">
        <v>23</v>
      </c>
      <c r="B1438" s="110" t="s">
        <v>109</v>
      </c>
      <c r="C1438" s="110" t="s">
        <v>174</v>
      </c>
      <c r="D1438" s="104">
        <v>2018</v>
      </c>
      <c r="E1438" s="184">
        <v>4.1538461538461542</v>
      </c>
    </row>
    <row r="1439" spans="1:5" hidden="1" x14ac:dyDescent="0.3">
      <c r="A1439" s="110" t="s">
        <v>23</v>
      </c>
      <c r="B1439" s="110" t="s">
        <v>106</v>
      </c>
      <c r="C1439" s="110" t="s">
        <v>174</v>
      </c>
      <c r="D1439" s="104">
        <v>2018</v>
      </c>
      <c r="E1439" s="184">
        <v>4.1111111111111107</v>
      </c>
    </row>
    <row r="1440" spans="1:5" hidden="1" x14ac:dyDescent="0.3">
      <c r="A1440" s="110" t="s">
        <v>23</v>
      </c>
      <c r="B1440" s="110" t="s">
        <v>108</v>
      </c>
      <c r="C1440" s="110" t="s">
        <v>174</v>
      </c>
      <c r="D1440" s="104">
        <v>2018</v>
      </c>
      <c r="E1440" s="184">
        <v>4.25</v>
      </c>
    </row>
    <row r="1441" spans="1:5" hidden="1" x14ac:dyDescent="0.3">
      <c r="A1441" s="110" t="s">
        <v>23</v>
      </c>
      <c r="B1441" s="110" t="s">
        <v>105</v>
      </c>
      <c r="C1441" s="110" t="s">
        <v>174</v>
      </c>
      <c r="D1441" s="104">
        <v>2018</v>
      </c>
      <c r="E1441" s="184">
        <v>3.125</v>
      </c>
    </row>
    <row r="1442" spans="1:5" hidden="1" x14ac:dyDescent="0.3">
      <c r="A1442" s="110" t="s">
        <v>23</v>
      </c>
      <c r="B1442" s="110" t="s">
        <v>103</v>
      </c>
      <c r="C1442" s="110" t="s">
        <v>174</v>
      </c>
      <c r="D1442" s="104">
        <v>2018</v>
      </c>
      <c r="E1442" s="184">
        <v>3.66</v>
      </c>
    </row>
    <row r="1443" spans="1:5" hidden="1" x14ac:dyDescent="0.3">
      <c r="A1443" s="110" t="s">
        <v>23</v>
      </c>
      <c r="B1443" s="110" t="s">
        <v>98</v>
      </c>
      <c r="C1443" s="110" t="s">
        <v>174</v>
      </c>
      <c r="D1443" s="104">
        <v>2018</v>
      </c>
      <c r="E1443" s="184">
        <v>3.6</v>
      </c>
    </row>
    <row r="1444" spans="1:5" hidden="1" x14ac:dyDescent="0.3">
      <c r="A1444" s="110" t="s">
        <v>23</v>
      </c>
      <c r="B1444" s="110" t="s">
        <v>101</v>
      </c>
      <c r="C1444" s="110" t="s">
        <v>174</v>
      </c>
      <c r="D1444" s="104">
        <v>2018</v>
      </c>
      <c r="E1444" s="184">
        <v>3.6</v>
      </c>
    </row>
    <row r="1445" spans="1:5" hidden="1" x14ac:dyDescent="0.3">
      <c r="A1445" s="110" t="s">
        <v>23</v>
      </c>
      <c r="B1445" s="110" t="s">
        <v>109</v>
      </c>
      <c r="C1445" s="110" t="s">
        <v>175</v>
      </c>
      <c r="D1445" s="104">
        <v>2018</v>
      </c>
      <c r="E1445" s="184">
        <v>4.4615384615384617</v>
      </c>
    </row>
    <row r="1446" spans="1:5" hidden="1" x14ac:dyDescent="0.3">
      <c r="A1446" s="110" t="s">
        <v>23</v>
      </c>
      <c r="B1446" s="110" t="s">
        <v>106</v>
      </c>
      <c r="C1446" s="110" t="s">
        <v>175</v>
      </c>
      <c r="D1446" s="104">
        <v>2018</v>
      </c>
      <c r="E1446" s="184">
        <v>4.4444444444444446</v>
      </c>
    </row>
    <row r="1447" spans="1:5" hidden="1" x14ac:dyDescent="0.3">
      <c r="A1447" s="110" t="s">
        <v>23</v>
      </c>
      <c r="B1447" s="110" t="s">
        <v>108</v>
      </c>
      <c r="C1447" s="110" t="s">
        <v>175</v>
      </c>
      <c r="D1447" s="104">
        <v>2018</v>
      </c>
      <c r="E1447" s="184">
        <v>4.5</v>
      </c>
    </row>
    <row r="1448" spans="1:5" hidden="1" x14ac:dyDescent="0.3">
      <c r="A1448" s="110" t="s">
        <v>23</v>
      </c>
      <c r="B1448" s="110" t="s">
        <v>105</v>
      </c>
      <c r="C1448" s="110" t="s">
        <v>175</v>
      </c>
      <c r="D1448" s="104">
        <v>2018</v>
      </c>
      <c r="E1448" s="184">
        <v>3.5</v>
      </c>
    </row>
    <row r="1449" spans="1:5" hidden="1" x14ac:dyDescent="0.3">
      <c r="A1449" s="110" t="s">
        <v>23</v>
      </c>
      <c r="B1449" s="110" t="s">
        <v>103</v>
      </c>
      <c r="C1449" s="110" t="s">
        <v>175</v>
      </c>
      <c r="D1449" s="104">
        <v>2018</v>
      </c>
      <c r="E1449" s="184">
        <v>4</v>
      </c>
    </row>
    <row r="1450" spans="1:5" hidden="1" x14ac:dyDescent="0.3">
      <c r="A1450" s="110" t="s">
        <v>23</v>
      </c>
      <c r="B1450" s="110" t="s">
        <v>98</v>
      </c>
      <c r="C1450" s="110" t="s">
        <v>175</v>
      </c>
      <c r="D1450" s="104">
        <v>2018</v>
      </c>
      <c r="E1450" s="184">
        <v>3.9000000000000004</v>
      </c>
    </row>
    <row r="1451" spans="1:5" hidden="1" x14ac:dyDescent="0.3">
      <c r="A1451" s="110" t="s">
        <v>23</v>
      </c>
      <c r="B1451" s="110" t="s">
        <v>101</v>
      </c>
      <c r="C1451" s="110" t="s">
        <v>175</v>
      </c>
      <c r="D1451" s="104">
        <v>2018</v>
      </c>
      <c r="E1451" s="184">
        <v>4</v>
      </c>
    </row>
    <row r="1452" spans="1:5" hidden="1" x14ac:dyDescent="0.3">
      <c r="A1452" s="110" t="s">
        <v>23</v>
      </c>
      <c r="B1452" s="110" t="s">
        <v>109</v>
      </c>
      <c r="C1452" s="110" t="s">
        <v>176</v>
      </c>
      <c r="D1452" s="104">
        <v>2018</v>
      </c>
      <c r="E1452" s="184">
        <v>3.8846153846153846</v>
      </c>
    </row>
    <row r="1453" spans="1:5" hidden="1" x14ac:dyDescent="0.3">
      <c r="A1453" s="110" t="s">
        <v>23</v>
      </c>
      <c r="B1453" s="110" t="s">
        <v>106</v>
      </c>
      <c r="C1453" s="110" t="s">
        <v>176</v>
      </c>
      <c r="D1453" s="104">
        <v>2018</v>
      </c>
      <c r="E1453" s="184">
        <v>3.7777777777777777</v>
      </c>
    </row>
    <row r="1454" spans="1:5" hidden="1" x14ac:dyDescent="0.3">
      <c r="A1454" s="110" t="s">
        <v>23</v>
      </c>
      <c r="B1454" s="110" t="s">
        <v>108</v>
      </c>
      <c r="C1454" s="110" t="s">
        <v>176</v>
      </c>
      <c r="D1454" s="104">
        <v>2018</v>
      </c>
      <c r="E1454" s="184">
        <v>4.125</v>
      </c>
    </row>
    <row r="1455" spans="1:5" hidden="1" x14ac:dyDescent="0.3">
      <c r="A1455" s="110" t="s">
        <v>23</v>
      </c>
      <c r="B1455" s="110" t="s">
        <v>105</v>
      </c>
      <c r="C1455" s="110" t="s">
        <v>176</v>
      </c>
      <c r="D1455" s="104">
        <v>2018</v>
      </c>
      <c r="E1455" s="184">
        <v>3.125</v>
      </c>
    </row>
    <row r="1456" spans="1:5" hidden="1" x14ac:dyDescent="0.3">
      <c r="A1456" s="110" t="s">
        <v>23</v>
      </c>
      <c r="B1456" s="110" t="s">
        <v>103</v>
      </c>
      <c r="C1456" s="110" t="s">
        <v>176</v>
      </c>
      <c r="D1456" s="104">
        <v>2018</v>
      </c>
      <c r="E1456" s="184">
        <v>3.52</v>
      </c>
    </row>
    <row r="1457" spans="1:5" hidden="1" x14ac:dyDescent="0.3">
      <c r="A1457" s="110" t="s">
        <v>23</v>
      </c>
      <c r="B1457" s="110" t="s">
        <v>98</v>
      </c>
      <c r="C1457" s="110" t="s">
        <v>176</v>
      </c>
      <c r="D1457" s="104">
        <v>2018</v>
      </c>
      <c r="E1457" s="184">
        <v>3.4000000000000004</v>
      </c>
    </row>
    <row r="1458" spans="1:5" hidden="1" x14ac:dyDescent="0.3">
      <c r="A1458" s="110" t="s">
        <v>23</v>
      </c>
      <c r="B1458" s="110" t="s">
        <v>101</v>
      </c>
      <c r="C1458" s="110" t="s">
        <v>176</v>
      </c>
      <c r="D1458" s="104">
        <v>2018</v>
      </c>
      <c r="E1458" s="184">
        <v>3.6</v>
      </c>
    </row>
    <row r="1459" spans="1:5" hidden="1" x14ac:dyDescent="0.3">
      <c r="A1459" s="110" t="s">
        <v>23</v>
      </c>
      <c r="B1459" s="110" t="s">
        <v>109</v>
      </c>
      <c r="C1459" s="110" t="s">
        <v>177</v>
      </c>
      <c r="D1459" s="104">
        <v>2018</v>
      </c>
      <c r="E1459" s="184">
        <v>3.2692307692307692</v>
      </c>
    </row>
    <row r="1460" spans="1:5" hidden="1" x14ac:dyDescent="0.3">
      <c r="A1460" s="110" t="s">
        <v>23</v>
      </c>
      <c r="B1460" s="110" t="s">
        <v>106</v>
      </c>
      <c r="C1460" s="110" t="s">
        <v>177</v>
      </c>
      <c r="D1460" s="104">
        <v>2018</v>
      </c>
      <c r="E1460" s="184">
        <v>3.2777777777777777</v>
      </c>
    </row>
    <row r="1461" spans="1:5" hidden="1" x14ac:dyDescent="0.3">
      <c r="A1461" s="110" t="s">
        <v>23</v>
      </c>
      <c r="B1461" s="110" t="s">
        <v>108</v>
      </c>
      <c r="C1461" s="110" t="s">
        <v>177</v>
      </c>
      <c r="D1461" s="104">
        <v>2018</v>
      </c>
      <c r="E1461" s="184">
        <v>3.25</v>
      </c>
    </row>
    <row r="1462" spans="1:5" hidden="1" x14ac:dyDescent="0.3">
      <c r="A1462" s="110" t="s">
        <v>23</v>
      </c>
      <c r="B1462" s="110" t="s">
        <v>105</v>
      </c>
      <c r="C1462" s="110" t="s">
        <v>177</v>
      </c>
      <c r="D1462" s="104">
        <v>2018</v>
      </c>
      <c r="E1462" s="184">
        <v>2.6666666666666665</v>
      </c>
    </row>
    <row r="1463" spans="1:5" hidden="1" x14ac:dyDescent="0.3">
      <c r="A1463" s="110" t="s">
        <v>23</v>
      </c>
      <c r="B1463" s="110" t="s">
        <v>103</v>
      </c>
      <c r="C1463" s="110" t="s">
        <v>177</v>
      </c>
      <c r="D1463" s="104">
        <v>2018</v>
      </c>
      <c r="E1463" s="184">
        <v>2.98</v>
      </c>
    </row>
    <row r="1464" spans="1:5" hidden="1" x14ac:dyDescent="0.3">
      <c r="A1464" s="110" t="s">
        <v>23</v>
      </c>
      <c r="B1464" s="110" t="s">
        <v>98</v>
      </c>
      <c r="C1464" s="110" t="s">
        <v>177</v>
      </c>
      <c r="D1464" s="104">
        <v>2018</v>
      </c>
      <c r="E1464" s="184">
        <v>3</v>
      </c>
    </row>
    <row r="1465" spans="1:5" hidden="1" x14ac:dyDescent="0.3">
      <c r="A1465" s="110" t="s">
        <v>23</v>
      </c>
      <c r="B1465" s="110" t="s">
        <v>101</v>
      </c>
      <c r="C1465" s="110" t="s">
        <v>177</v>
      </c>
      <c r="D1465" s="104">
        <v>2018</v>
      </c>
      <c r="E1465" s="184">
        <v>2.9000000000000004</v>
      </c>
    </row>
    <row r="1466" spans="1:5" hidden="1" x14ac:dyDescent="0.3">
      <c r="A1466" s="110" t="s">
        <v>24</v>
      </c>
      <c r="B1466" s="110" t="s">
        <v>109</v>
      </c>
      <c r="C1466" s="110" t="s">
        <v>178</v>
      </c>
      <c r="D1466" s="104">
        <v>2018</v>
      </c>
      <c r="E1466" s="184">
        <v>3.5769230769230771</v>
      </c>
    </row>
    <row r="1467" spans="1:5" hidden="1" x14ac:dyDescent="0.3">
      <c r="A1467" s="110" t="s">
        <v>24</v>
      </c>
      <c r="B1467" s="110" t="s">
        <v>106</v>
      </c>
      <c r="C1467" s="110" t="s">
        <v>178</v>
      </c>
      <c r="D1467" s="104">
        <v>2018</v>
      </c>
      <c r="E1467" s="184">
        <v>3.5</v>
      </c>
    </row>
    <row r="1468" spans="1:5" hidden="1" x14ac:dyDescent="0.3">
      <c r="A1468" s="110" t="s">
        <v>24</v>
      </c>
      <c r="B1468" s="110" t="s">
        <v>108</v>
      </c>
      <c r="C1468" s="110" t="s">
        <v>178</v>
      </c>
      <c r="D1468" s="104">
        <v>2018</v>
      </c>
      <c r="E1468" s="184">
        <v>3.75</v>
      </c>
    </row>
    <row r="1469" spans="1:5" hidden="1" x14ac:dyDescent="0.3">
      <c r="A1469" s="110" t="s">
        <v>24</v>
      </c>
      <c r="B1469" s="110" t="s">
        <v>105</v>
      </c>
      <c r="C1469" s="110" t="s">
        <v>178</v>
      </c>
      <c r="D1469" s="104">
        <v>2018</v>
      </c>
      <c r="E1469" s="184">
        <v>3.2916666666666665</v>
      </c>
    </row>
    <row r="1470" spans="1:5" hidden="1" x14ac:dyDescent="0.3">
      <c r="A1470" s="110" t="s">
        <v>24</v>
      </c>
      <c r="B1470" s="110" t="s">
        <v>103</v>
      </c>
      <c r="C1470" s="110" t="s">
        <v>178</v>
      </c>
      <c r="D1470" s="104">
        <v>2018</v>
      </c>
      <c r="E1470" s="184">
        <v>3.44</v>
      </c>
    </row>
    <row r="1471" spans="1:5" hidden="1" x14ac:dyDescent="0.3">
      <c r="A1471" s="110" t="s">
        <v>24</v>
      </c>
      <c r="B1471" s="110" t="s">
        <v>98</v>
      </c>
      <c r="C1471" s="110" t="s">
        <v>178</v>
      </c>
      <c r="D1471" s="104">
        <v>2018</v>
      </c>
      <c r="E1471" s="184">
        <v>3.5</v>
      </c>
    </row>
    <row r="1472" spans="1:5" hidden="1" x14ac:dyDescent="0.3">
      <c r="A1472" s="110" t="s">
        <v>24</v>
      </c>
      <c r="B1472" s="110" t="s">
        <v>101</v>
      </c>
      <c r="C1472" s="110" t="s">
        <v>178</v>
      </c>
      <c r="D1472" s="104">
        <v>2018</v>
      </c>
      <c r="E1472" s="184">
        <v>3.3000000000000003</v>
      </c>
    </row>
    <row r="1473" spans="1:5" hidden="1" x14ac:dyDescent="0.3">
      <c r="A1473" s="110" t="s">
        <v>24</v>
      </c>
      <c r="B1473" s="110" t="s">
        <v>109</v>
      </c>
      <c r="C1473" s="110" t="s">
        <v>179</v>
      </c>
      <c r="D1473" s="104">
        <v>2018</v>
      </c>
      <c r="E1473" s="184">
        <v>3.9230769230769229</v>
      </c>
    </row>
    <row r="1474" spans="1:5" hidden="1" x14ac:dyDescent="0.3">
      <c r="A1474" s="110" t="s">
        <v>24</v>
      </c>
      <c r="B1474" s="110" t="s">
        <v>106</v>
      </c>
      <c r="C1474" s="110" t="s">
        <v>179</v>
      </c>
      <c r="D1474" s="104">
        <v>2018</v>
      </c>
      <c r="E1474" s="184">
        <v>3.8333333333333335</v>
      </c>
    </row>
    <row r="1475" spans="1:5" hidden="1" x14ac:dyDescent="0.3">
      <c r="A1475" s="110" t="s">
        <v>24</v>
      </c>
      <c r="B1475" s="110" t="s">
        <v>108</v>
      </c>
      <c r="C1475" s="110" t="s">
        <v>179</v>
      </c>
      <c r="D1475" s="104">
        <v>2018</v>
      </c>
      <c r="E1475" s="184">
        <v>4.125</v>
      </c>
    </row>
    <row r="1476" spans="1:5" hidden="1" x14ac:dyDescent="0.3">
      <c r="A1476" s="110" t="s">
        <v>24</v>
      </c>
      <c r="B1476" s="110" t="s">
        <v>105</v>
      </c>
      <c r="C1476" s="110" t="s">
        <v>179</v>
      </c>
      <c r="D1476" s="104">
        <v>2018</v>
      </c>
      <c r="E1476" s="184">
        <v>3.25</v>
      </c>
    </row>
    <row r="1477" spans="1:5" hidden="1" x14ac:dyDescent="0.3">
      <c r="A1477" s="110" t="s">
        <v>24</v>
      </c>
      <c r="B1477" s="110" t="s">
        <v>103</v>
      </c>
      <c r="C1477" s="110" t="s">
        <v>179</v>
      </c>
      <c r="D1477" s="104">
        <v>2018</v>
      </c>
      <c r="E1477" s="184">
        <v>3.6</v>
      </c>
    </row>
    <row r="1478" spans="1:5" hidden="1" x14ac:dyDescent="0.3">
      <c r="A1478" s="110" t="s">
        <v>24</v>
      </c>
      <c r="B1478" s="110" t="s">
        <v>98</v>
      </c>
      <c r="C1478" s="110" t="s">
        <v>179</v>
      </c>
      <c r="D1478" s="104">
        <v>2018</v>
      </c>
      <c r="E1478" s="184">
        <v>3.5</v>
      </c>
    </row>
    <row r="1479" spans="1:5" hidden="1" x14ac:dyDescent="0.3">
      <c r="A1479" s="110" t="s">
        <v>24</v>
      </c>
      <c r="B1479" s="110" t="s">
        <v>101</v>
      </c>
      <c r="C1479" s="110" t="s">
        <v>179</v>
      </c>
      <c r="D1479" s="104">
        <v>2018</v>
      </c>
      <c r="E1479" s="184">
        <v>3.7</v>
      </c>
    </row>
    <row r="1480" spans="1:5" hidden="1" x14ac:dyDescent="0.3">
      <c r="A1480" s="110" t="s">
        <v>24</v>
      </c>
      <c r="B1480" s="110" t="s">
        <v>109</v>
      </c>
      <c r="C1480" s="110" t="s">
        <v>180</v>
      </c>
      <c r="D1480" s="104">
        <v>2018</v>
      </c>
      <c r="E1480" s="184">
        <v>4.115384615384615</v>
      </c>
    </row>
    <row r="1481" spans="1:5" hidden="1" x14ac:dyDescent="0.3">
      <c r="A1481" s="110" t="s">
        <v>24</v>
      </c>
      <c r="B1481" s="110" t="s">
        <v>106</v>
      </c>
      <c r="C1481" s="110" t="s">
        <v>180</v>
      </c>
      <c r="D1481" s="104">
        <v>2018</v>
      </c>
      <c r="E1481" s="184">
        <v>4.166666666666667</v>
      </c>
    </row>
    <row r="1482" spans="1:5" hidden="1" x14ac:dyDescent="0.3">
      <c r="A1482" s="110" t="s">
        <v>24</v>
      </c>
      <c r="B1482" s="110" t="s">
        <v>108</v>
      </c>
      <c r="C1482" s="110" t="s">
        <v>180</v>
      </c>
      <c r="D1482" s="104">
        <v>2018</v>
      </c>
      <c r="E1482" s="184">
        <v>4</v>
      </c>
    </row>
    <row r="1483" spans="1:5" hidden="1" x14ac:dyDescent="0.3">
      <c r="A1483" s="110" t="s">
        <v>24</v>
      </c>
      <c r="B1483" s="110" t="s">
        <v>105</v>
      </c>
      <c r="C1483" s="110" t="s">
        <v>180</v>
      </c>
      <c r="D1483" s="104">
        <v>2018</v>
      </c>
      <c r="E1483" s="184">
        <v>3.2916666666666665</v>
      </c>
    </row>
    <row r="1484" spans="1:5" hidden="1" x14ac:dyDescent="0.3">
      <c r="A1484" s="110" t="s">
        <v>24</v>
      </c>
      <c r="B1484" s="110" t="s">
        <v>103</v>
      </c>
      <c r="C1484" s="110" t="s">
        <v>180</v>
      </c>
      <c r="D1484" s="104">
        <v>2018</v>
      </c>
      <c r="E1484" s="184">
        <v>3.72</v>
      </c>
    </row>
    <row r="1485" spans="1:5" hidden="1" x14ac:dyDescent="0.3">
      <c r="A1485" s="110" t="s">
        <v>24</v>
      </c>
      <c r="B1485" s="110" t="s">
        <v>98</v>
      </c>
      <c r="C1485" s="110" t="s">
        <v>180</v>
      </c>
      <c r="D1485" s="104">
        <v>2018</v>
      </c>
      <c r="E1485" s="184">
        <v>3.7</v>
      </c>
    </row>
    <row r="1486" spans="1:5" hidden="1" x14ac:dyDescent="0.3">
      <c r="A1486" s="110" t="s">
        <v>24</v>
      </c>
      <c r="B1486" s="110" t="s">
        <v>101</v>
      </c>
      <c r="C1486" s="110" t="s">
        <v>180</v>
      </c>
      <c r="D1486" s="104">
        <v>2018</v>
      </c>
      <c r="E1486" s="184">
        <v>3.8000000000000003</v>
      </c>
    </row>
    <row r="1487" spans="1:5" hidden="1" x14ac:dyDescent="0.3">
      <c r="A1487" s="110" t="s">
        <v>24</v>
      </c>
      <c r="B1487" s="110" t="s">
        <v>109</v>
      </c>
      <c r="C1487" s="110" t="s">
        <v>181</v>
      </c>
      <c r="D1487" s="104">
        <v>2018</v>
      </c>
      <c r="E1487" s="184">
        <v>3.6923076923076925</v>
      </c>
    </row>
    <row r="1488" spans="1:5" hidden="1" x14ac:dyDescent="0.3">
      <c r="A1488" s="110" t="s">
        <v>24</v>
      </c>
      <c r="B1488" s="110" t="s">
        <v>106</v>
      </c>
      <c r="C1488" s="110" t="s">
        <v>181</v>
      </c>
      <c r="D1488" s="104">
        <v>2018</v>
      </c>
      <c r="E1488" s="184">
        <v>3.7777777777777777</v>
      </c>
    </row>
    <row r="1489" spans="1:5" hidden="1" x14ac:dyDescent="0.3">
      <c r="A1489" s="110" t="s">
        <v>24</v>
      </c>
      <c r="B1489" s="110" t="s">
        <v>108</v>
      </c>
      <c r="C1489" s="110" t="s">
        <v>181</v>
      </c>
      <c r="D1489" s="104">
        <v>2018</v>
      </c>
      <c r="E1489" s="184">
        <v>3.5</v>
      </c>
    </row>
    <row r="1490" spans="1:5" hidden="1" x14ac:dyDescent="0.3">
      <c r="A1490" s="110" t="s">
        <v>24</v>
      </c>
      <c r="B1490" s="110" t="s">
        <v>105</v>
      </c>
      <c r="C1490" s="110" t="s">
        <v>181</v>
      </c>
      <c r="D1490" s="104">
        <v>2018</v>
      </c>
      <c r="E1490" s="184">
        <v>2.8333333333333335</v>
      </c>
    </row>
    <row r="1491" spans="1:5" hidden="1" x14ac:dyDescent="0.3">
      <c r="A1491" s="110" t="s">
        <v>24</v>
      </c>
      <c r="B1491" s="110" t="s">
        <v>103</v>
      </c>
      <c r="C1491" s="110" t="s">
        <v>181</v>
      </c>
      <c r="D1491" s="104">
        <v>2018</v>
      </c>
      <c r="E1491" s="184">
        <v>3.28</v>
      </c>
    </row>
    <row r="1492" spans="1:5" hidden="1" x14ac:dyDescent="0.3">
      <c r="A1492" s="110" t="s">
        <v>24</v>
      </c>
      <c r="B1492" s="110" t="s">
        <v>98</v>
      </c>
      <c r="C1492" s="110" t="s">
        <v>181</v>
      </c>
      <c r="D1492" s="104">
        <v>2018</v>
      </c>
      <c r="E1492" s="184">
        <v>3.3000000000000003</v>
      </c>
    </row>
    <row r="1493" spans="1:5" hidden="1" x14ac:dyDescent="0.3">
      <c r="A1493" s="110" t="s">
        <v>24</v>
      </c>
      <c r="B1493" s="110" t="s">
        <v>101</v>
      </c>
      <c r="C1493" s="110" t="s">
        <v>181</v>
      </c>
      <c r="D1493" s="104">
        <v>2018</v>
      </c>
      <c r="E1493" s="184">
        <v>3.2</v>
      </c>
    </row>
    <row r="1494" spans="1:5" hidden="1" x14ac:dyDescent="0.3">
      <c r="A1494" s="110" t="s">
        <v>24</v>
      </c>
      <c r="B1494" s="110" t="s">
        <v>109</v>
      </c>
      <c r="C1494" s="110" t="s">
        <v>241</v>
      </c>
      <c r="D1494" s="104">
        <v>2018</v>
      </c>
      <c r="E1494" s="184">
        <v>3.1538461538461537</v>
      </c>
    </row>
    <row r="1495" spans="1:5" hidden="1" x14ac:dyDescent="0.3">
      <c r="A1495" s="110" t="s">
        <v>24</v>
      </c>
      <c r="B1495" s="110" t="s">
        <v>106</v>
      </c>
      <c r="C1495" s="110" t="s">
        <v>241</v>
      </c>
      <c r="D1495" s="104">
        <v>2018</v>
      </c>
      <c r="E1495" s="184">
        <v>3.0555555555555554</v>
      </c>
    </row>
    <row r="1496" spans="1:5" hidden="1" x14ac:dyDescent="0.3">
      <c r="A1496" s="110" t="s">
        <v>24</v>
      </c>
      <c r="B1496" s="110" t="s">
        <v>108</v>
      </c>
      <c r="C1496" s="110" t="s">
        <v>241</v>
      </c>
      <c r="D1496" s="104">
        <v>2018</v>
      </c>
      <c r="E1496" s="184">
        <v>3.375</v>
      </c>
    </row>
    <row r="1497" spans="1:5" hidden="1" x14ac:dyDescent="0.3">
      <c r="A1497" s="110" t="s">
        <v>24</v>
      </c>
      <c r="B1497" s="110" t="s">
        <v>105</v>
      </c>
      <c r="C1497" s="110" t="s">
        <v>241</v>
      </c>
      <c r="D1497" s="104">
        <v>2018</v>
      </c>
      <c r="E1497" s="184">
        <v>2.7916666666666665</v>
      </c>
    </row>
    <row r="1498" spans="1:5" hidden="1" x14ac:dyDescent="0.3">
      <c r="A1498" s="110" t="s">
        <v>24</v>
      </c>
      <c r="B1498" s="110" t="s">
        <v>103</v>
      </c>
      <c r="C1498" s="110" t="s">
        <v>241</v>
      </c>
      <c r="D1498" s="104">
        <v>2018</v>
      </c>
      <c r="E1498" s="184">
        <v>2.98</v>
      </c>
    </row>
    <row r="1499" spans="1:5" hidden="1" x14ac:dyDescent="0.3">
      <c r="A1499" s="110" t="s">
        <v>24</v>
      </c>
      <c r="B1499" s="110" t="s">
        <v>98</v>
      </c>
      <c r="C1499" s="110" t="s">
        <v>241</v>
      </c>
      <c r="D1499" s="104">
        <v>2018</v>
      </c>
      <c r="E1499" s="184">
        <v>3</v>
      </c>
    </row>
    <row r="1500" spans="1:5" hidden="1" x14ac:dyDescent="0.3">
      <c r="A1500" s="110" t="s">
        <v>24</v>
      </c>
      <c r="B1500" s="110" t="s">
        <v>101</v>
      </c>
      <c r="C1500" s="110" t="s">
        <v>241</v>
      </c>
      <c r="D1500" s="104">
        <v>2018</v>
      </c>
      <c r="E1500" s="184">
        <v>3</v>
      </c>
    </row>
    <row r="1501" spans="1:5" hidden="1" x14ac:dyDescent="0.3">
      <c r="A1501" s="110" t="s">
        <v>243</v>
      </c>
      <c r="B1501" s="110" t="s">
        <v>109</v>
      </c>
      <c r="C1501" s="110" t="s">
        <v>155</v>
      </c>
      <c r="D1501" s="104">
        <v>2018</v>
      </c>
      <c r="E1501" s="184">
        <v>3.6923076923076925</v>
      </c>
    </row>
    <row r="1502" spans="1:5" hidden="1" x14ac:dyDescent="0.3">
      <c r="A1502" s="110" t="s">
        <v>243</v>
      </c>
      <c r="B1502" s="110" t="s">
        <v>106</v>
      </c>
      <c r="C1502" s="110" t="s">
        <v>155</v>
      </c>
      <c r="D1502" s="104">
        <v>2018</v>
      </c>
      <c r="E1502" s="184">
        <v>3.8333333333333335</v>
      </c>
    </row>
    <row r="1503" spans="1:5" hidden="1" x14ac:dyDescent="0.3">
      <c r="A1503" s="110" t="s">
        <v>243</v>
      </c>
      <c r="B1503" s="110" t="s">
        <v>108</v>
      </c>
      <c r="C1503" s="110" t="s">
        <v>155</v>
      </c>
      <c r="D1503" s="104">
        <v>2018</v>
      </c>
      <c r="E1503" s="184">
        <v>3.375</v>
      </c>
    </row>
    <row r="1504" spans="1:5" hidden="1" x14ac:dyDescent="0.3">
      <c r="A1504" s="110" t="s">
        <v>243</v>
      </c>
      <c r="B1504" s="110" t="s">
        <v>105</v>
      </c>
      <c r="C1504" s="110" t="s">
        <v>155</v>
      </c>
      <c r="D1504" s="104">
        <v>2018</v>
      </c>
      <c r="E1504" s="184">
        <v>3.8333333333333335</v>
      </c>
    </row>
    <row r="1505" spans="1:5" hidden="1" x14ac:dyDescent="0.3">
      <c r="A1505" s="110" t="s">
        <v>243</v>
      </c>
      <c r="B1505" s="110" t="s">
        <v>103</v>
      </c>
      <c r="C1505" s="110" t="s">
        <v>155</v>
      </c>
      <c r="D1505" s="104">
        <v>2018</v>
      </c>
      <c r="E1505" s="184">
        <v>3.76</v>
      </c>
    </row>
    <row r="1506" spans="1:5" hidden="1" x14ac:dyDescent="0.3">
      <c r="A1506" s="110" t="s">
        <v>243</v>
      </c>
      <c r="B1506" s="110" t="s">
        <v>98</v>
      </c>
      <c r="C1506" s="110" t="s">
        <v>155</v>
      </c>
      <c r="D1506" s="104">
        <v>2018</v>
      </c>
      <c r="E1506" s="184">
        <v>3.8333333333333335</v>
      </c>
    </row>
    <row r="1507" spans="1:5" hidden="1" x14ac:dyDescent="0.3">
      <c r="A1507" s="110" t="s">
        <v>243</v>
      </c>
      <c r="B1507" s="110" t="s">
        <v>101</v>
      </c>
      <c r="C1507" s="110" t="s">
        <v>155</v>
      </c>
      <c r="D1507" s="104">
        <v>2018</v>
      </c>
      <c r="E1507" s="184">
        <v>3.5714285714285716</v>
      </c>
    </row>
    <row r="1508" spans="1:5" hidden="1" x14ac:dyDescent="0.3">
      <c r="A1508" s="110" t="s">
        <v>243</v>
      </c>
      <c r="B1508" s="110" t="s">
        <v>109</v>
      </c>
      <c r="C1508" s="110" t="s">
        <v>239</v>
      </c>
      <c r="D1508" s="104">
        <v>2018</v>
      </c>
      <c r="E1508" s="184">
        <v>3.8301282051282053</v>
      </c>
    </row>
    <row r="1509" spans="1:5" hidden="1" x14ac:dyDescent="0.3">
      <c r="A1509" s="110" t="s">
        <v>243</v>
      </c>
      <c r="B1509" s="110" t="s">
        <v>106</v>
      </c>
      <c r="C1509" s="110" t="s">
        <v>239</v>
      </c>
      <c r="D1509" s="104">
        <v>2018</v>
      </c>
      <c r="E1509" s="184">
        <v>3.784259259259259</v>
      </c>
    </row>
    <row r="1510" spans="1:5" hidden="1" x14ac:dyDescent="0.3">
      <c r="A1510" s="110" t="s">
        <v>243</v>
      </c>
      <c r="B1510" s="110" t="s">
        <v>108</v>
      </c>
      <c r="C1510" s="110" t="s">
        <v>239</v>
      </c>
      <c r="D1510" s="104">
        <v>2018</v>
      </c>
      <c r="E1510" s="184">
        <v>3.9333333333333336</v>
      </c>
    </row>
    <row r="1511" spans="1:5" hidden="1" x14ac:dyDescent="0.3">
      <c r="A1511" s="110" t="s">
        <v>243</v>
      </c>
      <c r="B1511" s="110" t="s">
        <v>105</v>
      </c>
      <c r="C1511" s="110" t="s">
        <v>239</v>
      </c>
      <c r="D1511" s="104">
        <v>2018</v>
      </c>
      <c r="E1511" s="184">
        <v>3.1076388888888888</v>
      </c>
    </row>
    <row r="1512" spans="1:5" hidden="1" x14ac:dyDescent="0.3">
      <c r="A1512" s="110" t="s">
        <v>243</v>
      </c>
      <c r="B1512" s="110" t="s">
        <v>103</v>
      </c>
      <c r="C1512" s="110" t="s">
        <v>239</v>
      </c>
      <c r="D1512" s="104">
        <v>2018</v>
      </c>
      <c r="E1512" s="184">
        <v>3.4833333333333334</v>
      </c>
    </row>
    <row r="1513" spans="1:5" hidden="1" x14ac:dyDescent="0.3">
      <c r="A1513" s="110" t="s">
        <v>243</v>
      </c>
      <c r="B1513" s="110" t="s">
        <v>98</v>
      </c>
      <c r="C1513" s="110" t="s">
        <v>239</v>
      </c>
      <c r="D1513" s="104">
        <v>2018</v>
      </c>
      <c r="E1513" s="184">
        <v>3.4439814814814813</v>
      </c>
    </row>
    <row r="1514" spans="1:5" hidden="1" x14ac:dyDescent="0.3">
      <c r="A1514" s="110" t="s">
        <v>243</v>
      </c>
      <c r="B1514" s="110" t="s">
        <v>101</v>
      </c>
      <c r="C1514" s="110" t="s">
        <v>239</v>
      </c>
      <c r="D1514" s="104">
        <v>2018</v>
      </c>
      <c r="E1514" s="184">
        <v>3.5845238095238092</v>
      </c>
    </row>
    <row r="1515" spans="1:5" hidden="1" x14ac:dyDescent="0.3">
      <c r="A1515" s="110" t="s">
        <v>21</v>
      </c>
      <c r="B1515" s="110" t="s">
        <v>109</v>
      </c>
      <c r="C1515" s="103" t="s">
        <v>167</v>
      </c>
      <c r="D1515" s="104">
        <v>2020</v>
      </c>
      <c r="E1515" s="184">
        <v>4.0769230769230766</v>
      </c>
    </row>
    <row r="1516" spans="1:5" hidden="1" x14ac:dyDescent="0.3">
      <c r="A1516" s="110" t="s">
        <v>21</v>
      </c>
      <c r="B1516" s="110" t="s">
        <v>106</v>
      </c>
      <c r="C1516" s="103" t="s">
        <v>167</v>
      </c>
      <c r="D1516" s="104">
        <v>2020</v>
      </c>
      <c r="E1516" s="184">
        <v>3.9444444444444446</v>
      </c>
    </row>
    <row r="1517" spans="1:5" hidden="1" x14ac:dyDescent="0.3">
      <c r="A1517" s="110" t="s">
        <v>21</v>
      </c>
      <c r="B1517" s="110" t="s">
        <v>108</v>
      </c>
      <c r="C1517" s="103" t="s">
        <v>167</v>
      </c>
      <c r="D1517" s="104">
        <v>2020</v>
      </c>
      <c r="E1517" s="184">
        <v>4.375</v>
      </c>
    </row>
    <row r="1518" spans="1:5" hidden="1" x14ac:dyDescent="0.3">
      <c r="A1518" s="110" t="s">
        <v>21</v>
      </c>
      <c r="B1518" s="110" t="s">
        <v>105</v>
      </c>
      <c r="C1518" s="103" t="s">
        <v>167</v>
      </c>
      <c r="D1518" s="104">
        <v>2020</v>
      </c>
      <c r="E1518" s="184">
        <v>3.3333333333333335</v>
      </c>
    </row>
    <row r="1519" spans="1:5" hidden="1" x14ac:dyDescent="0.3">
      <c r="A1519" s="110" t="s">
        <v>21</v>
      </c>
      <c r="B1519" s="110" t="s">
        <v>103</v>
      </c>
      <c r="C1519" s="103" t="s">
        <v>167</v>
      </c>
      <c r="D1519" s="104">
        <v>2020</v>
      </c>
      <c r="E1519" s="184">
        <v>3.72</v>
      </c>
    </row>
    <row r="1520" spans="1:5" hidden="1" x14ac:dyDescent="0.3">
      <c r="A1520" s="110" t="s">
        <v>21</v>
      </c>
      <c r="B1520" s="110" t="s">
        <v>98</v>
      </c>
      <c r="C1520" s="103" t="s">
        <v>167</v>
      </c>
      <c r="D1520" s="104">
        <v>2020</v>
      </c>
      <c r="E1520" s="184">
        <v>3.6944444444444446</v>
      </c>
    </row>
    <row r="1521" spans="1:5" hidden="1" x14ac:dyDescent="0.3">
      <c r="A1521" s="110" t="s">
        <v>21</v>
      </c>
      <c r="B1521" s="110" t="s">
        <v>101</v>
      </c>
      <c r="C1521" s="103" t="s">
        <v>167</v>
      </c>
      <c r="D1521" s="104">
        <v>2020</v>
      </c>
      <c r="E1521" s="184">
        <v>3.7857142857142856</v>
      </c>
    </row>
    <row r="1522" spans="1:5" hidden="1" x14ac:dyDescent="0.3">
      <c r="A1522" s="110" t="s">
        <v>21</v>
      </c>
      <c r="B1522" s="110" t="s">
        <v>109</v>
      </c>
      <c r="C1522" s="110" t="s">
        <v>168</v>
      </c>
      <c r="D1522" s="104">
        <v>2020</v>
      </c>
      <c r="E1522" s="184">
        <v>3.8076923076923075</v>
      </c>
    </row>
    <row r="1523" spans="1:5" hidden="1" x14ac:dyDescent="0.3">
      <c r="A1523" s="110" t="s">
        <v>21</v>
      </c>
      <c r="B1523" s="110" t="s">
        <v>106</v>
      </c>
      <c r="C1523" s="110" t="s">
        <v>168</v>
      </c>
      <c r="D1523" s="104">
        <v>2020</v>
      </c>
      <c r="E1523" s="184">
        <v>3.6666666666666665</v>
      </c>
    </row>
    <row r="1524" spans="1:5" hidden="1" x14ac:dyDescent="0.3">
      <c r="A1524" s="110" t="s">
        <v>21</v>
      </c>
      <c r="B1524" s="110" t="s">
        <v>108</v>
      </c>
      <c r="C1524" s="110" t="s">
        <v>168</v>
      </c>
      <c r="D1524" s="104">
        <v>2020</v>
      </c>
      <c r="E1524" s="184">
        <v>4.125</v>
      </c>
    </row>
    <row r="1525" spans="1:5" hidden="1" x14ac:dyDescent="0.3">
      <c r="A1525" s="110" t="s">
        <v>21</v>
      </c>
      <c r="B1525" s="110" t="s">
        <v>105</v>
      </c>
      <c r="C1525" s="110" t="s">
        <v>168</v>
      </c>
      <c r="D1525" s="104">
        <v>2020</v>
      </c>
      <c r="E1525" s="184">
        <v>2.9166666666666665</v>
      </c>
    </row>
    <row r="1526" spans="1:5" hidden="1" x14ac:dyDescent="0.3">
      <c r="A1526" s="110" t="s">
        <v>21</v>
      </c>
      <c r="B1526" s="110" t="s">
        <v>103</v>
      </c>
      <c r="C1526" s="110" t="s">
        <v>168</v>
      </c>
      <c r="D1526" s="104">
        <v>2020</v>
      </c>
      <c r="E1526" s="184">
        <v>3.38</v>
      </c>
    </row>
    <row r="1527" spans="1:5" hidden="1" x14ac:dyDescent="0.3">
      <c r="A1527" s="110" t="s">
        <v>21</v>
      </c>
      <c r="B1527" s="110" t="s">
        <v>98</v>
      </c>
      <c r="C1527" s="110" t="s">
        <v>168</v>
      </c>
      <c r="D1527" s="104">
        <v>2020</v>
      </c>
      <c r="E1527" s="184">
        <v>3.4000000000000004</v>
      </c>
    </row>
    <row r="1528" spans="1:5" hidden="1" x14ac:dyDescent="0.3">
      <c r="A1528" s="110" t="s">
        <v>21</v>
      </c>
      <c r="B1528" s="110" t="s">
        <v>101</v>
      </c>
      <c r="C1528" s="110" t="s">
        <v>168</v>
      </c>
      <c r="D1528" s="104">
        <v>2020</v>
      </c>
      <c r="E1528" s="184">
        <v>3.4000000000000004</v>
      </c>
    </row>
    <row r="1529" spans="1:5" hidden="1" x14ac:dyDescent="0.3">
      <c r="A1529" s="110" t="s">
        <v>21</v>
      </c>
      <c r="B1529" s="110" t="s">
        <v>109</v>
      </c>
      <c r="C1529" s="103" t="s">
        <v>169</v>
      </c>
      <c r="D1529" s="104">
        <v>2020</v>
      </c>
      <c r="E1529" s="184">
        <v>4.0769230769230766</v>
      </c>
    </row>
    <row r="1530" spans="1:5" hidden="1" x14ac:dyDescent="0.3">
      <c r="A1530" s="110" t="s">
        <v>21</v>
      </c>
      <c r="B1530" s="110" t="s">
        <v>106</v>
      </c>
      <c r="C1530" s="103" t="s">
        <v>169</v>
      </c>
      <c r="D1530" s="104">
        <v>2020</v>
      </c>
      <c r="E1530" s="184">
        <v>3.8333333333333335</v>
      </c>
    </row>
    <row r="1531" spans="1:5" hidden="1" x14ac:dyDescent="0.3">
      <c r="A1531" s="110" t="s">
        <v>21</v>
      </c>
      <c r="B1531" s="110" t="s">
        <v>108</v>
      </c>
      <c r="C1531" s="103" t="s">
        <v>169</v>
      </c>
      <c r="D1531" s="104">
        <v>2020</v>
      </c>
      <c r="E1531" s="184">
        <v>4.625</v>
      </c>
    </row>
    <row r="1532" spans="1:5" hidden="1" x14ac:dyDescent="0.3">
      <c r="A1532" s="110" t="s">
        <v>21</v>
      </c>
      <c r="B1532" s="110" t="s">
        <v>105</v>
      </c>
      <c r="C1532" s="103" t="s">
        <v>169</v>
      </c>
      <c r="D1532" s="104">
        <v>2020</v>
      </c>
      <c r="E1532" s="184">
        <v>2.9166666666666665</v>
      </c>
    </row>
    <row r="1533" spans="1:5" hidden="1" x14ac:dyDescent="0.3">
      <c r="A1533" s="110" t="s">
        <v>21</v>
      </c>
      <c r="B1533" s="110" t="s">
        <v>103</v>
      </c>
      <c r="C1533" s="103" t="s">
        <v>169</v>
      </c>
      <c r="D1533" s="104">
        <v>2020</v>
      </c>
      <c r="E1533" s="184">
        <v>3.52</v>
      </c>
    </row>
    <row r="1534" spans="1:5" hidden="1" x14ac:dyDescent="0.3">
      <c r="A1534" s="110" t="s">
        <v>21</v>
      </c>
      <c r="B1534" s="110" t="s">
        <v>98</v>
      </c>
      <c r="C1534" s="103" t="s">
        <v>169</v>
      </c>
      <c r="D1534" s="104">
        <v>2020</v>
      </c>
      <c r="E1534" s="184">
        <v>3.3000000000000003</v>
      </c>
    </row>
    <row r="1535" spans="1:5" hidden="1" x14ac:dyDescent="0.3">
      <c r="A1535" s="110" t="s">
        <v>21</v>
      </c>
      <c r="B1535" s="110" t="s">
        <v>101</v>
      </c>
      <c r="C1535" s="103" t="s">
        <v>169</v>
      </c>
      <c r="D1535" s="104">
        <v>2020</v>
      </c>
      <c r="E1535" s="184">
        <v>4</v>
      </c>
    </row>
    <row r="1536" spans="1:5" hidden="1" x14ac:dyDescent="0.3">
      <c r="A1536" s="110" t="s">
        <v>242</v>
      </c>
      <c r="B1536" s="110" t="s">
        <v>109</v>
      </c>
      <c r="C1536" s="110" t="s">
        <v>240</v>
      </c>
      <c r="D1536" s="104">
        <v>2020</v>
      </c>
      <c r="E1536" s="184">
        <v>4.3461538461538458</v>
      </c>
    </row>
    <row r="1537" spans="1:5" hidden="1" x14ac:dyDescent="0.3">
      <c r="A1537" s="110" t="s">
        <v>242</v>
      </c>
      <c r="B1537" s="110" t="s">
        <v>106</v>
      </c>
      <c r="C1537" s="110" t="s">
        <v>240</v>
      </c>
      <c r="D1537" s="104">
        <v>2020</v>
      </c>
      <c r="E1537" s="184">
        <v>4.4444444444444446</v>
      </c>
    </row>
    <row r="1538" spans="1:5" hidden="1" x14ac:dyDescent="0.3">
      <c r="A1538" s="110" t="s">
        <v>242</v>
      </c>
      <c r="B1538" s="110" t="s">
        <v>108</v>
      </c>
      <c r="C1538" s="110" t="s">
        <v>240</v>
      </c>
      <c r="D1538" s="104">
        <v>2020</v>
      </c>
      <c r="E1538" s="184">
        <v>4.125</v>
      </c>
    </row>
    <row r="1539" spans="1:5" hidden="1" x14ac:dyDescent="0.3">
      <c r="A1539" s="110" t="s">
        <v>242</v>
      </c>
      <c r="B1539" s="110" t="s">
        <v>105</v>
      </c>
      <c r="C1539" s="110" t="s">
        <v>240</v>
      </c>
      <c r="D1539" s="104">
        <v>2020</v>
      </c>
      <c r="E1539" s="184">
        <v>3.875</v>
      </c>
    </row>
    <row r="1540" spans="1:5" hidden="1" x14ac:dyDescent="0.3">
      <c r="A1540" s="110" t="s">
        <v>242</v>
      </c>
      <c r="B1540" s="110" t="s">
        <v>103</v>
      </c>
      <c r="C1540" s="110" t="s">
        <v>240</v>
      </c>
      <c r="D1540" s="104">
        <v>2020</v>
      </c>
      <c r="E1540" s="184">
        <v>4.12</v>
      </c>
    </row>
    <row r="1541" spans="1:5" hidden="1" x14ac:dyDescent="0.3">
      <c r="A1541" s="110" t="s">
        <v>242</v>
      </c>
      <c r="B1541" s="110" t="s">
        <v>98</v>
      </c>
      <c r="C1541" s="110" t="s">
        <v>240</v>
      </c>
      <c r="D1541" s="104">
        <v>2020</v>
      </c>
      <c r="E1541" s="184">
        <v>4.1000000000000005</v>
      </c>
    </row>
    <row r="1542" spans="1:5" hidden="1" x14ac:dyDescent="0.3">
      <c r="A1542" s="110" t="s">
        <v>242</v>
      </c>
      <c r="B1542" s="110" t="s">
        <v>101</v>
      </c>
      <c r="C1542" s="110" t="s">
        <v>240</v>
      </c>
      <c r="D1542" s="104">
        <v>2020</v>
      </c>
      <c r="E1542" s="184">
        <v>4.1000000000000005</v>
      </c>
    </row>
    <row r="1543" spans="1:5" hidden="1" x14ac:dyDescent="0.3">
      <c r="A1543" s="110" t="s">
        <v>242</v>
      </c>
      <c r="B1543" s="110" t="s">
        <v>109</v>
      </c>
      <c r="C1543" s="110" t="s">
        <v>238</v>
      </c>
      <c r="D1543" s="104">
        <v>2020</v>
      </c>
      <c r="E1543" s="184">
        <v>3.4615384615384617</v>
      </c>
    </row>
    <row r="1544" spans="1:5" hidden="1" x14ac:dyDescent="0.3">
      <c r="A1544" s="110" t="s">
        <v>242</v>
      </c>
      <c r="B1544" s="110" t="s">
        <v>106</v>
      </c>
      <c r="C1544" s="110" t="s">
        <v>238</v>
      </c>
      <c r="D1544" s="104">
        <v>2020</v>
      </c>
      <c r="E1544" s="184">
        <v>3.2777777777777777</v>
      </c>
    </row>
    <row r="1545" spans="1:5" hidden="1" x14ac:dyDescent="0.3">
      <c r="A1545" s="110" t="s">
        <v>242</v>
      </c>
      <c r="B1545" s="110" t="s">
        <v>108</v>
      </c>
      <c r="C1545" s="110" t="s">
        <v>238</v>
      </c>
      <c r="D1545" s="104">
        <v>2020</v>
      </c>
      <c r="E1545" s="184">
        <v>3.875</v>
      </c>
    </row>
    <row r="1546" spans="1:5" hidden="1" x14ac:dyDescent="0.3">
      <c r="A1546" s="110" t="s">
        <v>242</v>
      </c>
      <c r="B1546" s="110" t="s">
        <v>105</v>
      </c>
      <c r="C1546" s="110" t="s">
        <v>238</v>
      </c>
      <c r="D1546" s="104">
        <v>2020</v>
      </c>
      <c r="E1546" s="184">
        <v>3.0416666666666665</v>
      </c>
    </row>
    <row r="1547" spans="1:5" hidden="1" x14ac:dyDescent="0.3">
      <c r="A1547" s="110" t="s">
        <v>242</v>
      </c>
      <c r="B1547" s="110" t="s">
        <v>103</v>
      </c>
      <c r="C1547" s="110" t="s">
        <v>238</v>
      </c>
      <c r="D1547" s="104">
        <v>2020</v>
      </c>
      <c r="E1547" s="184">
        <v>3.26</v>
      </c>
    </row>
    <row r="1548" spans="1:5" hidden="1" x14ac:dyDescent="0.3">
      <c r="A1548" s="110" t="s">
        <v>242</v>
      </c>
      <c r="B1548" s="110" t="s">
        <v>98</v>
      </c>
      <c r="C1548" s="110" t="s">
        <v>238</v>
      </c>
      <c r="D1548" s="104">
        <v>2020</v>
      </c>
      <c r="E1548" s="184">
        <v>3.1</v>
      </c>
    </row>
    <row r="1549" spans="1:5" hidden="1" x14ac:dyDescent="0.3">
      <c r="A1549" s="110" t="s">
        <v>242</v>
      </c>
      <c r="B1549" s="110" t="s">
        <v>101</v>
      </c>
      <c r="C1549" s="110" t="s">
        <v>238</v>
      </c>
      <c r="D1549" s="104">
        <v>2020</v>
      </c>
      <c r="E1549" s="184">
        <v>3.6</v>
      </c>
    </row>
    <row r="1550" spans="1:5" hidden="1" x14ac:dyDescent="0.3">
      <c r="A1550" s="110" t="s">
        <v>242</v>
      </c>
      <c r="B1550" s="110" t="s">
        <v>109</v>
      </c>
      <c r="C1550" s="110" t="s">
        <v>233</v>
      </c>
      <c r="D1550" s="104">
        <v>2020</v>
      </c>
      <c r="E1550" s="184">
        <v>3.8461538461538463</v>
      </c>
    </row>
    <row r="1551" spans="1:5" hidden="1" x14ac:dyDescent="0.3">
      <c r="A1551" s="110" t="s">
        <v>242</v>
      </c>
      <c r="B1551" s="110" t="s">
        <v>106</v>
      </c>
      <c r="C1551" s="110" t="s">
        <v>233</v>
      </c>
      <c r="D1551" s="104">
        <v>2020</v>
      </c>
      <c r="E1551" s="184">
        <v>3.7777777777777777</v>
      </c>
    </row>
    <row r="1552" spans="1:5" hidden="1" x14ac:dyDescent="0.3">
      <c r="A1552" s="110" t="s">
        <v>242</v>
      </c>
      <c r="B1552" s="110" t="s">
        <v>108</v>
      </c>
      <c r="C1552" s="110" t="s">
        <v>233</v>
      </c>
      <c r="D1552" s="104">
        <v>2020</v>
      </c>
      <c r="E1552" s="184">
        <v>4</v>
      </c>
    </row>
    <row r="1553" spans="1:5" hidden="1" x14ac:dyDescent="0.3">
      <c r="A1553" s="110" t="s">
        <v>242</v>
      </c>
      <c r="B1553" s="110" t="s">
        <v>105</v>
      </c>
      <c r="C1553" s="110" t="s">
        <v>233</v>
      </c>
      <c r="D1553" s="104">
        <v>2020</v>
      </c>
      <c r="E1553" s="184">
        <v>2.6666666666666665</v>
      </c>
    </row>
    <row r="1554" spans="1:5" hidden="1" x14ac:dyDescent="0.3">
      <c r="A1554" s="110" t="s">
        <v>242</v>
      </c>
      <c r="B1554" s="110" t="s">
        <v>103</v>
      </c>
      <c r="C1554" s="110" t="s">
        <v>233</v>
      </c>
      <c r="D1554" s="104">
        <v>2020</v>
      </c>
      <c r="E1554" s="184">
        <v>3.28</v>
      </c>
    </row>
    <row r="1555" spans="1:5" hidden="1" x14ac:dyDescent="0.3">
      <c r="A1555" s="110" t="s">
        <v>242</v>
      </c>
      <c r="B1555" s="110" t="s">
        <v>98</v>
      </c>
      <c r="C1555" s="110" t="s">
        <v>233</v>
      </c>
      <c r="D1555" s="104">
        <v>2020</v>
      </c>
      <c r="E1555" s="184">
        <v>3.3000000000000003</v>
      </c>
    </row>
    <row r="1556" spans="1:5" hidden="1" x14ac:dyDescent="0.3">
      <c r="A1556" s="110" t="s">
        <v>242</v>
      </c>
      <c r="B1556" s="110" t="s">
        <v>101</v>
      </c>
      <c r="C1556" s="110" t="s">
        <v>233</v>
      </c>
      <c r="D1556" s="104">
        <v>2020</v>
      </c>
      <c r="E1556" s="184">
        <v>3.4000000000000004</v>
      </c>
    </row>
    <row r="1557" spans="1:5" hidden="1" x14ac:dyDescent="0.3">
      <c r="A1557" s="110" t="s">
        <v>23</v>
      </c>
      <c r="B1557" s="110" t="s">
        <v>109</v>
      </c>
      <c r="C1557" s="110" t="s">
        <v>173</v>
      </c>
      <c r="D1557" s="104">
        <v>2020</v>
      </c>
      <c r="E1557" s="184">
        <v>4.0769230769230766</v>
      </c>
    </row>
    <row r="1558" spans="1:5" hidden="1" x14ac:dyDescent="0.3">
      <c r="A1558" s="110" t="s">
        <v>23</v>
      </c>
      <c r="B1558" s="110" t="s">
        <v>106</v>
      </c>
      <c r="C1558" s="110" t="s">
        <v>173</v>
      </c>
      <c r="D1558" s="104">
        <v>2020</v>
      </c>
      <c r="E1558" s="184">
        <v>4.0555555555555554</v>
      </c>
    </row>
    <row r="1559" spans="1:5" hidden="1" x14ac:dyDescent="0.3">
      <c r="A1559" s="110" t="s">
        <v>23</v>
      </c>
      <c r="B1559" s="110" t="s">
        <v>108</v>
      </c>
      <c r="C1559" s="110" t="s">
        <v>173</v>
      </c>
      <c r="D1559" s="104">
        <v>2020</v>
      </c>
      <c r="E1559" s="184">
        <v>4.125</v>
      </c>
    </row>
    <row r="1560" spans="1:5" hidden="1" x14ac:dyDescent="0.3">
      <c r="A1560" s="110" t="s">
        <v>23</v>
      </c>
      <c r="B1560" s="110" t="s">
        <v>105</v>
      </c>
      <c r="C1560" s="110" t="s">
        <v>173</v>
      </c>
      <c r="D1560" s="104">
        <v>2020</v>
      </c>
      <c r="E1560" s="184">
        <v>2.9583333333333335</v>
      </c>
    </row>
    <row r="1561" spans="1:5" hidden="1" x14ac:dyDescent="0.3">
      <c r="A1561" s="110" t="s">
        <v>23</v>
      </c>
      <c r="B1561" s="110" t="s">
        <v>103</v>
      </c>
      <c r="C1561" s="110" t="s">
        <v>173</v>
      </c>
      <c r="D1561" s="104">
        <v>2020</v>
      </c>
      <c r="E1561" s="184">
        <v>3.54</v>
      </c>
    </row>
    <row r="1562" spans="1:5" hidden="1" x14ac:dyDescent="0.3">
      <c r="A1562" s="110" t="s">
        <v>23</v>
      </c>
      <c r="B1562" s="110" t="s">
        <v>98</v>
      </c>
      <c r="C1562" s="110" t="s">
        <v>173</v>
      </c>
      <c r="D1562" s="104">
        <v>2020</v>
      </c>
      <c r="E1562" s="184">
        <v>3.5</v>
      </c>
    </row>
    <row r="1563" spans="1:5" hidden="1" x14ac:dyDescent="0.3">
      <c r="A1563" s="110" t="s">
        <v>23</v>
      </c>
      <c r="B1563" s="110" t="s">
        <v>101</v>
      </c>
      <c r="C1563" s="110" t="s">
        <v>173</v>
      </c>
      <c r="D1563" s="104">
        <v>2020</v>
      </c>
      <c r="E1563" s="184">
        <v>3.5</v>
      </c>
    </row>
    <row r="1564" spans="1:5" hidden="1" x14ac:dyDescent="0.3">
      <c r="A1564" s="110" t="s">
        <v>23</v>
      </c>
      <c r="B1564" s="110" t="s">
        <v>109</v>
      </c>
      <c r="C1564" s="110" t="s">
        <v>174</v>
      </c>
      <c r="D1564" s="104">
        <v>2020</v>
      </c>
      <c r="E1564" s="184">
        <v>4.1923076923076925</v>
      </c>
    </row>
    <row r="1565" spans="1:5" hidden="1" x14ac:dyDescent="0.3">
      <c r="A1565" s="110" t="s">
        <v>23</v>
      </c>
      <c r="B1565" s="110" t="s">
        <v>106</v>
      </c>
      <c r="C1565" s="110" t="s">
        <v>174</v>
      </c>
      <c r="D1565" s="104">
        <v>2020</v>
      </c>
      <c r="E1565" s="184">
        <v>4.1111111111111107</v>
      </c>
    </row>
    <row r="1566" spans="1:5" hidden="1" x14ac:dyDescent="0.3">
      <c r="A1566" s="110" t="s">
        <v>23</v>
      </c>
      <c r="B1566" s="110" t="s">
        <v>108</v>
      </c>
      <c r="C1566" s="110" t="s">
        <v>174</v>
      </c>
      <c r="D1566" s="104">
        <v>2020</v>
      </c>
      <c r="E1566" s="184">
        <v>4.375</v>
      </c>
    </row>
    <row r="1567" spans="1:5" hidden="1" x14ac:dyDescent="0.3">
      <c r="A1567" s="110" t="s">
        <v>23</v>
      </c>
      <c r="B1567" s="110" t="s">
        <v>105</v>
      </c>
      <c r="C1567" s="110" t="s">
        <v>174</v>
      </c>
      <c r="D1567" s="104">
        <v>2020</v>
      </c>
      <c r="E1567" s="184">
        <v>3.0833333333333335</v>
      </c>
    </row>
    <row r="1568" spans="1:5" hidden="1" x14ac:dyDescent="0.3">
      <c r="A1568" s="110" t="s">
        <v>23</v>
      </c>
      <c r="B1568" s="110" t="s">
        <v>103</v>
      </c>
      <c r="C1568" s="110" t="s">
        <v>174</v>
      </c>
      <c r="D1568" s="104">
        <v>2020</v>
      </c>
      <c r="E1568" s="184">
        <v>3.66</v>
      </c>
    </row>
    <row r="1569" spans="1:5" hidden="1" x14ac:dyDescent="0.3">
      <c r="A1569" s="110" t="s">
        <v>23</v>
      </c>
      <c r="B1569" s="110" t="s">
        <v>98</v>
      </c>
      <c r="C1569" s="110" t="s">
        <v>174</v>
      </c>
      <c r="D1569" s="104">
        <v>2020</v>
      </c>
      <c r="E1569" s="184">
        <v>3.6</v>
      </c>
    </row>
    <row r="1570" spans="1:5" hidden="1" x14ac:dyDescent="0.3">
      <c r="A1570" s="110" t="s">
        <v>23</v>
      </c>
      <c r="B1570" s="110" t="s">
        <v>101</v>
      </c>
      <c r="C1570" s="110" t="s">
        <v>174</v>
      </c>
      <c r="D1570" s="104">
        <v>2020</v>
      </c>
      <c r="E1570" s="184">
        <v>3.7</v>
      </c>
    </row>
    <row r="1571" spans="1:5" hidden="1" x14ac:dyDescent="0.3">
      <c r="A1571" s="110" t="s">
        <v>23</v>
      </c>
      <c r="B1571" s="110" t="s">
        <v>109</v>
      </c>
      <c r="C1571" s="110" t="s">
        <v>175</v>
      </c>
      <c r="D1571" s="104">
        <v>2020</v>
      </c>
      <c r="E1571" s="184">
        <v>4.4615384615384617</v>
      </c>
    </row>
    <row r="1572" spans="1:5" hidden="1" x14ac:dyDescent="0.3">
      <c r="A1572" s="110" t="s">
        <v>23</v>
      </c>
      <c r="B1572" s="110" t="s">
        <v>106</v>
      </c>
      <c r="C1572" s="110" t="s">
        <v>175</v>
      </c>
      <c r="D1572" s="104">
        <v>2020</v>
      </c>
      <c r="E1572" s="184">
        <v>4.4444444444444446</v>
      </c>
    </row>
    <row r="1573" spans="1:5" hidden="1" x14ac:dyDescent="0.3">
      <c r="A1573" s="110" t="s">
        <v>23</v>
      </c>
      <c r="B1573" s="110" t="s">
        <v>108</v>
      </c>
      <c r="C1573" s="110" t="s">
        <v>175</v>
      </c>
      <c r="D1573" s="104">
        <v>2020</v>
      </c>
      <c r="E1573" s="184">
        <v>4.5</v>
      </c>
    </row>
    <row r="1574" spans="1:5" hidden="1" x14ac:dyDescent="0.3">
      <c r="A1574" s="110" t="s">
        <v>23</v>
      </c>
      <c r="B1574" s="110" t="s">
        <v>105</v>
      </c>
      <c r="C1574" s="110" t="s">
        <v>175</v>
      </c>
      <c r="D1574" s="104">
        <v>2020</v>
      </c>
      <c r="E1574" s="184">
        <v>3.5416666666666665</v>
      </c>
    </row>
    <row r="1575" spans="1:5" hidden="1" x14ac:dyDescent="0.3">
      <c r="A1575" s="110" t="s">
        <v>23</v>
      </c>
      <c r="B1575" s="110" t="s">
        <v>103</v>
      </c>
      <c r="C1575" s="110" t="s">
        <v>175</v>
      </c>
      <c r="D1575" s="104">
        <v>2020</v>
      </c>
      <c r="E1575" s="184">
        <v>4.0199999999999996</v>
      </c>
    </row>
    <row r="1576" spans="1:5" hidden="1" x14ac:dyDescent="0.3">
      <c r="A1576" s="110" t="s">
        <v>23</v>
      </c>
      <c r="B1576" s="110" t="s">
        <v>98</v>
      </c>
      <c r="C1576" s="110" t="s">
        <v>175</v>
      </c>
      <c r="D1576" s="104">
        <v>2020</v>
      </c>
      <c r="E1576" s="184">
        <v>4</v>
      </c>
    </row>
    <row r="1577" spans="1:5" hidden="1" x14ac:dyDescent="0.3">
      <c r="A1577" s="110" t="s">
        <v>23</v>
      </c>
      <c r="B1577" s="110" t="s">
        <v>101</v>
      </c>
      <c r="C1577" s="110" t="s">
        <v>175</v>
      </c>
      <c r="D1577" s="104">
        <v>2020</v>
      </c>
      <c r="E1577" s="184">
        <v>4.1000000000000005</v>
      </c>
    </row>
    <row r="1578" spans="1:5" hidden="1" x14ac:dyDescent="0.3">
      <c r="A1578" s="110" t="s">
        <v>23</v>
      </c>
      <c r="B1578" s="110" t="s">
        <v>109</v>
      </c>
      <c r="C1578" s="110" t="s">
        <v>176</v>
      </c>
      <c r="D1578" s="104">
        <v>2020</v>
      </c>
      <c r="E1578" s="184">
        <v>3.9615384615384617</v>
      </c>
    </row>
    <row r="1579" spans="1:5" hidden="1" x14ac:dyDescent="0.3">
      <c r="A1579" s="110" t="s">
        <v>23</v>
      </c>
      <c r="B1579" s="110" t="s">
        <v>106</v>
      </c>
      <c r="C1579" s="110" t="s">
        <v>176</v>
      </c>
      <c r="D1579" s="104">
        <v>2020</v>
      </c>
      <c r="E1579" s="184">
        <v>3.8888888888888888</v>
      </c>
    </row>
    <row r="1580" spans="1:5" hidden="1" x14ac:dyDescent="0.3">
      <c r="A1580" s="110" t="s">
        <v>23</v>
      </c>
      <c r="B1580" s="110" t="s">
        <v>108</v>
      </c>
      <c r="C1580" s="110" t="s">
        <v>176</v>
      </c>
      <c r="D1580" s="104">
        <v>2020</v>
      </c>
      <c r="E1580" s="184">
        <v>4.125</v>
      </c>
    </row>
    <row r="1581" spans="1:5" hidden="1" x14ac:dyDescent="0.3">
      <c r="A1581" s="110" t="s">
        <v>23</v>
      </c>
      <c r="B1581" s="110" t="s">
        <v>105</v>
      </c>
      <c r="C1581" s="110" t="s">
        <v>176</v>
      </c>
      <c r="D1581" s="104">
        <v>2020</v>
      </c>
      <c r="E1581" s="184">
        <v>3.125</v>
      </c>
    </row>
    <row r="1582" spans="1:5" hidden="1" x14ac:dyDescent="0.3">
      <c r="A1582" s="110" t="s">
        <v>23</v>
      </c>
      <c r="B1582" s="110" t="s">
        <v>103</v>
      </c>
      <c r="C1582" s="110" t="s">
        <v>176</v>
      </c>
      <c r="D1582" s="104">
        <v>2020</v>
      </c>
      <c r="E1582" s="184">
        <v>3.56</v>
      </c>
    </row>
    <row r="1583" spans="1:5" hidden="1" x14ac:dyDescent="0.3">
      <c r="A1583" s="110" t="s">
        <v>23</v>
      </c>
      <c r="B1583" s="110" t="s">
        <v>98</v>
      </c>
      <c r="C1583" s="110" t="s">
        <v>176</v>
      </c>
      <c r="D1583" s="104">
        <v>2020</v>
      </c>
      <c r="E1583" s="184">
        <v>3.5</v>
      </c>
    </row>
    <row r="1584" spans="1:5" hidden="1" x14ac:dyDescent="0.3">
      <c r="A1584" s="110" t="s">
        <v>23</v>
      </c>
      <c r="B1584" s="110" t="s">
        <v>101</v>
      </c>
      <c r="C1584" s="110" t="s">
        <v>176</v>
      </c>
      <c r="D1584" s="104">
        <v>2020</v>
      </c>
      <c r="E1584" s="184">
        <v>3.6</v>
      </c>
    </row>
    <row r="1585" spans="1:5" hidden="1" x14ac:dyDescent="0.3">
      <c r="A1585" s="110" t="s">
        <v>23</v>
      </c>
      <c r="B1585" s="110" t="s">
        <v>109</v>
      </c>
      <c r="C1585" s="110" t="s">
        <v>177</v>
      </c>
      <c r="D1585" s="104">
        <v>2020</v>
      </c>
      <c r="E1585" s="184">
        <v>3.6538461538461537</v>
      </c>
    </row>
    <row r="1586" spans="1:5" hidden="1" x14ac:dyDescent="0.3">
      <c r="A1586" s="110" t="s">
        <v>23</v>
      </c>
      <c r="B1586" s="110" t="s">
        <v>106</v>
      </c>
      <c r="C1586" s="110" t="s">
        <v>177</v>
      </c>
      <c r="D1586" s="104">
        <v>2020</v>
      </c>
      <c r="E1586" s="184">
        <v>3.6111111111111112</v>
      </c>
    </row>
    <row r="1587" spans="1:5" hidden="1" x14ac:dyDescent="0.3">
      <c r="A1587" s="110" t="s">
        <v>23</v>
      </c>
      <c r="B1587" s="110" t="s">
        <v>108</v>
      </c>
      <c r="C1587" s="110" t="s">
        <v>177</v>
      </c>
      <c r="D1587" s="104">
        <v>2020</v>
      </c>
      <c r="E1587" s="184">
        <v>3.75</v>
      </c>
    </row>
    <row r="1588" spans="1:5" hidden="1" x14ac:dyDescent="0.3">
      <c r="A1588" s="110" t="s">
        <v>23</v>
      </c>
      <c r="B1588" s="110" t="s">
        <v>105</v>
      </c>
      <c r="C1588" s="110" t="s">
        <v>177</v>
      </c>
      <c r="D1588" s="104">
        <v>2020</v>
      </c>
      <c r="E1588" s="184">
        <v>3.0416666666666665</v>
      </c>
    </row>
    <row r="1589" spans="1:5" hidden="1" x14ac:dyDescent="0.3">
      <c r="A1589" s="110" t="s">
        <v>23</v>
      </c>
      <c r="B1589" s="110" t="s">
        <v>103</v>
      </c>
      <c r="C1589" s="110" t="s">
        <v>177</v>
      </c>
      <c r="D1589" s="104">
        <v>2020</v>
      </c>
      <c r="E1589" s="184">
        <v>3.36</v>
      </c>
    </row>
    <row r="1590" spans="1:5" hidden="1" x14ac:dyDescent="0.3">
      <c r="A1590" s="110" t="s">
        <v>23</v>
      </c>
      <c r="B1590" s="110" t="s">
        <v>98</v>
      </c>
      <c r="C1590" s="110" t="s">
        <v>177</v>
      </c>
      <c r="D1590" s="104">
        <v>2020</v>
      </c>
      <c r="E1590" s="184">
        <v>3.3000000000000003</v>
      </c>
    </row>
    <row r="1591" spans="1:5" hidden="1" x14ac:dyDescent="0.3">
      <c r="A1591" s="110" t="s">
        <v>23</v>
      </c>
      <c r="B1591" s="110" t="s">
        <v>101</v>
      </c>
      <c r="C1591" s="110" t="s">
        <v>177</v>
      </c>
      <c r="D1591" s="104">
        <v>2020</v>
      </c>
      <c r="E1591" s="184">
        <v>3.3000000000000003</v>
      </c>
    </row>
    <row r="1592" spans="1:5" hidden="1" x14ac:dyDescent="0.3">
      <c r="A1592" s="110" t="s">
        <v>24</v>
      </c>
      <c r="B1592" s="110" t="s">
        <v>109</v>
      </c>
      <c r="C1592" s="110" t="s">
        <v>178</v>
      </c>
      <c r="D1592" s="104">
        <v>2020</v>
      </c>
      <c r="E1592" s="184">
        <v>3.5384615384615383</v>
      </c>
    </row>
    <row r="1593" spans="1:5" hidden="1" x14ac:dyDescent="0.3">
      <c r="A1593" s="110" t="s">
        <v>24</v>
      </c>
      <c r="B1593" s="110" t="s">
        <v>106</v>
      </c>
      <c r="C1593" s="110" t="s">
        <v>178</v>
      </c>
      <c r="D1593" s="104">
        <v>2020</v>
      </c>
      <c r="E1593" s="184">
        <v>3.3888888888888888</v>
      </c>
    </row>
    <row r="1594" spans="1:5" hidden="1" x14ac:dyDescent="0.3">
      <c r="A1594" s="110" t="s">
        <v>24</v>
      </c>
      <c r="B1594" s="110" t="s">
        <v>108</v>
      </c>
      <c r="C1594" s="110" t="s">
        <v>178</v>
      </c>
      <c r="D1594" s="104">
        <v>2020</v>
      </c>
      <c r="E1594" s="184">
        <v>3.875</v>
      </c>
    </row>
    <row r="1595" spans="1:5" hidden="1" x14ac:dyDescent="0.3">
      <c r="A1595" s="110" t="s">
        <v>24</v>
      </c>
      <c r="B1595" s="110" t="s">
        <v>105</v>
      </c>
      <c r="C1595" s="110" t="s">
        <v>178</v>
      </c>
      <c r="D1595" s="104">
        <v>2020</v>
      </c>
      <c r="E1595" s="184">
        <v>3.2916666666666665</v>
      </c>
    </row>
    <row r="1596" spans="1:5" hidden="1" x14ac:dyDescent="0.3">
      <c r="A1596" s="110" t="s">
        <v>24</v>
      </c>
      <c r="B1596" s="110" t="s">
        <v>103</v>
      </c>
      <c r="C1596" s="110" t="s">
        <v>178</v>
      </c>
      <c r="D1596" s="104">
        <v>2020</v>
      </c>
      <c r="E1596" s="184">
        <v>3.42</v>
      </c>
    </row>
    <row r="1597" spans="1:5" hidden="1" x14ac:dyDescent="0.3">
      <c r="A1597" s="110" t="s">
        <v>24</v>
      </c>
      <c r="B1597" s="110" t="s">
        <v>98</v>
      </c>
      <c r="C1597" s="110" t="s">
        <v>178</v>
      </c>
      <c r="D1597" s="104">
        <v>2020</v>
      </c>
      <c r="E1597" s="184">
        <v>3.4000000000000004</v>
      </c>
    </row>
    <row r="1598" spans="1:5" hidden="1" x14ac:dyDescent="0.3">
      <c r="A1598" s="110" t="s">
        <v>24</v>
      </c>
      <c r="B1598" s="110" t="s">
        <v>101</v>
      </c>
      <c r="C1598" s="110" t="s">
        <v>178</v>
      </c>
      <c r="D1598" s="104">
        <v>2020</v>
      </c>
      <c r="E1598" s="184">
        <v>3.3000000000000003</v>
      </c>
    </row>
    <row r="1599" spans="1:5" hidden="1" x14ac:dyDescent="0.3">
      <c r="A1599" s="110" t="s">
        <v>24</v>
      </c>
      <c r="B1599" s="110" t="s">
        <v>109</v>
      </c>
      <c r="C1599" s="110" t="s">
        <v>179</v>
      </c>
      <c r="D1599" s="104">
        <v>2020</v>
      </c>
      <c r="E1599" s="184">
        <v>3.9615384615384617</v>
      </c>
    </row>
    <row r="1600" spans="1:5" hidden="1" x14ac:dyDescent="0.3">
      <c r="A1600" s="110" t="s">
        <v>24</v>
      </c>
      <c r="B1600" s="110" t="s">
        <v>106</v>
      </c>
      <c r="C1600" s="110" t="s">
        <v>179</v>
      </c>
      <c r="D1600" s="104">
        <v>2020</v>
      </c>
      <c r="E1600" s="184">
        <v>3.8888888888888888</v>
      </c>
    </row>
    <row r="1601" spans="1:5" hidden="1" x14ac:dyDescent="0.3">
      <c r="A1601" s="110" t="s">
        <v>24</v>
      </c>
      <c r="B1601" s="110" t="s">
        <v>108</v>
      </c>
      <c r="C1601" s="110" t="s">
        <v>179</v>
      </c>
      <c r="D1601" s="104">
        <v>2020</v>
      </c>
      <c r="E1601" s="184">
        <v>4.125</v>
      </c>
    </row>
    <row r="1602" spans="1:5" hidden="1" x14ac:dyDescent="0.3">
      <c r="A1602" s="110" t="s">
        <v>24</v>
      </c>
      <c r="B1602" s="110" t="s">
        <v>105</v>
      </c>
      <c r="C1602" s="110" t="s">
        <v>179</v>
      </c>
      <c r="D1602" s="104">
        <v>2020</v>
      </c>
      <c r="E1602" s="184">
        <v>3.2083333333333335</v>
      </c>
    </row>
    <row r="1603" spans="1:5" hidden="1" x14ac:dyDescent="0.3">
      <c r="A1603" s="110" t="s">
        <v>24</v>
      </c>
      <c r="B1603" s="110" t="s">
        <v>103</v>
      </c>
      <c r="C1603" s="110" t="s">
        <v>179</v>
      </c>
      <c r="D1603" s="104">
        <v>2020</v>
      </c>
      <c r="E1603" s="184">
        <v>3.6</v>
      </c>
    </row>
    <row r="1604" spans="1:5" hidden="1" x14ac:dyDescent="0.3">
      <c r="A1604" s="110" t="s">
        <v>24</v>
      </c>
      <c r="B1604" s="110" t="s">
        <v>98</v>
      </c>
      <c r="C1604" s="110" t="s">
        <v>179</v>
      </c>
      <c r="D1604" s="104">
        <v>2020</v>
      </c>
      <c r="E1604" s="184">
        <v>3.5</v>
      </c>
    </row>
    <row r="1605" spans="1:5" hidden="1" x14ac:dyDescent="0.3">
      <c r="A1605" s="110" t="s">
        <v>24</v>
      </c>
      <c r="B1605" s="110" t="s">
        <v>101</v>
      </c>
      <c r="C1605" s="110" t="s">
        <v>179</v>
      </c>
      <c r="D1605" s="104">
        <v>2020</v>
      </c>
      <c r="E1605" s="184">
        <v>3.6</v>
      </c>
    </row>
    <row r="1606" spans="1:5" hidden="1" x14ac:dyDescent="0.3">
      <c r="A1606" s="110" t="s">
        <v>24</v>
      </c>
      <c r="B1606" s="110" t="s">
        <v>109</v>
      </c>
      <c r="C1606" s="110" t="s">
        <v>180</v>
      </c>
      <c r="D1606" s="104">
        <v>2020</v>
      </c>
      <c r="E1606" s="184">
        <v>4.115384615384615</v>
      </c>
    </row>
    <row r="1607" spans="1:5" hidden="1" x14ac:dyDescent="0.3">
      <c r="A1607" s="110" t="s">
        <v>24</v>
      </c>
      <c r="B1607" s="110" t="s">
        <v>106</v>
      </c>
      <c r="C1607" s="110" t="s">
        <v>180</v>
      </c>
      <c r="D1607" s="104">
        <v>2020</v>
      </c>
      <c r="E1607" s="184">
        <v>4.166666666666667</v>
      </c>
    </row>
    <row r="1608" spans="1:5" hidden="1" x14ac:dyDescent="0.3">
      <c r="A1608" s="110" t="s">
        <v>24</v>
      </c>
      <c r="B1608" s="110" t="s">
        <v>108</v>
      </c>
      <c r="C1608" s="110" t="s">
        <v>180</v>
      </c>
      <c r="D1608" s="104">
        <v>2020</v>
      </c>
      <c r="E1608" s="184">
        <v>4</v>
      </c>
    </row>
    <row r="1609" spans="1:5" hidden="1" x14ac:dyDescent="0.3">
      <c r="A1609" s="110" t="s">
        <v>24</v>
      </c>
      <c r="B1609" s="110" t="s">
        <v>105</v>
      </c>
      <c r="C1609" s="110" t="s">
        <v>180</v>
      </c>
      <c r="D1609" s="104">
        <v>2020</v>
      </c>
      <c r="E1609" s="184">
        <v>3.375</v>
      </c>
    </row>
    <row r="1610" spans="1:5" hidden="1" x14ac:dyDescent="0.3">
      <c r="A1610" s="110" t="s">
        <v>24</v>
      </c>
      <c r="B1610" s="110" t="s">
        <v>103</v>
      </c>
      <c r="C1610" s="110" t="s">
        <v>180</v>
      </c>
      <c r="D1610" s="104">
        <v>2020</v>
      </c>
      <c r="E1610" s="184">
        <v>3.76</v>
      </c>
    </row>
    <row r="1611" spans="1:5" hidden="1" x14ac:dyDescent="0.3">
      <c r="A1611" s="110" t="s">
        <v>24</v>
      </c>
      <c r="B1611" s="110" t="s">
        <v>98</v>
      </c>
      <c r="C1611" s="110" t="s">
        <v>180</v>
      </c>
      <c r="D1611" s="104">
        <v>2020</v>
      </c>
      <c r="E1611" s="184">
        <v>3.8000000000000003</v>
      </c>
    </row>
    <row r="1612" spans="1:5" hidden="1" x14ac:dyDescent="0.3">
      <c r="A1612" s="110" t="s">
        <v>24</v>
      </c>
      <c r="B1612" s="110" t="s">
        <v>101</v>
      </c>
      <c r="C1612" s="110" t="s">
        <v>180</v>
      </c>
      <c r="D1612" s="104">
        <v>2020</v>
      </c>
      <c r="E1612" s="184">
        <v>3.8000000000000003</v>
      </c>
    </row>
    <row r="1613" spans="1:5" hidden="1" x14ac:dyDescent="0.3">
      <c r="A1613" s="110" t="s">
        <v>24</v>
      </c>
      <c r="B1613" s="110" t="s">
        <v>109</v>
      </c>
      <c r="C1613" s="110" t="s">
        <v>181</v>
      </c>
      <c r="D1613" s="104">
        <v>2020</v>
      </c>
      <c r="E1613" s="184">
        <v>3.6538461538461537</v>
      </c>
    </row>
    <row r="1614" spans="1:5" hidden="1" x14ac:dyDescent="0.3">
      <c r="A1614" s="110" t="s">
        <v>24</v>
      </c>
      <c r="B1614" s="110" t="s">
        <v>106</v>
      </c>
      <c r="C1614" s="110" t="s">
        <v>181</v>
      </c>
      <c r="D1614" s="104">
        <v>2020</v>
      </c>
      <c r="E1614" s="184">
        <v>3.6666666666666665</v>
      </c>
    </row>
    <row r="1615" spans="1:5" hidden="1" x14ac:dyDescent="0.3">
      <c r="A1615" s="110" t="s">
        <v>24</v>
      </c>
      <c r="B1615" s="110" t="s">
        <v>108</v>
      </c>
      <c r="C1615" s="110" t="s">
        <v>181</v>
      </c>
      <c r="D1615" s="104">
        <v>2020</v>
      </c>
      <c r="E1615" s="184">
        <v>3.625</v>
      </c>
    </row>
    <row r="1616" spans="1:5" hidden="1" x14ac:dyDescent="0.3">
      <c r="A1616" s="110" t="s">
        <v>24</v>
      </c>
      <c r="B1616" s="110" t="s">
        <v>105</v>
      </c>
      <c r="C1616" s="110" t="s">
        <v>181</v>
      </c>
      <c r="D1616" s="104">
        <v>2020</v>
      </c>
      <c r="E1616" s="184">
        <v>2.75</v>
      </c>
    </row>
    <row r="1617" spans="1:5" hidden="1" x14ac:dyDescent="0.3">
      <c r="A1617" s="110" t="s">
        <v>24</v>
      </c>
      <c r="B1617" s="110" t="s">
        <v>103</v>
      </c>
      <c r="C1617" s="110" t="s">
        <v>181</v>
      </c>
      <c r="D1617" s="104">
        <v>2020</v>
      </c>
      <c r="E1617" s="184">
        <v>3.22</v>
      </c>
    </row>
    <row r="1618" spans="1:5" hidden="1" x14ac:dyDescent="0.3">
      <c r="A1618" s="110" t="s">
        <v>24</v>
      </c>
      <c r="B1618" s="110" t="s">
        <v>98</v>
      </c>
      <c r="C1618" s="110" t="s">
        <v>181</v>
      </c>
      <c r="D1618" s="104">
        <v>2020</v>
      </c>
      <c r="E1618" s="184">
        <v>3.2</v>
      </c>
    </row>
    <row r="1619" spans="1:5" hidden="1" x14ac:dyDescent="0.3">
      <c r="A1619" s="110" t="s">
        <v>24</v>
      </c>
      <c r="B1619" s="110" t="s">
        <v>101</v>
      </c>
      <c r="C1619" s="110" t="s">
        <v>181</v>
      </c>
      <c r="D1619" s="104">
        <v>2020</v>
      </c>
      <c r="E1619" s="184">
        <v>3.3000000000000003</v>
      </c>
    </row>
    <row r="1620" spans="1:5" hidden="1" x14ac:dyDescent="0.3">
      <c r="A1620" s="110" t="s">
        <v>24</v>
      </c>
      <c r="B1620" s="110" t="s">
        <v>109</v>
      </c>
      <c r="C1620" s="110" t="s">
        <v>241</v>
      </c>
      <c r="D1620" s="104">
        <v>2020</v>
      </c>
      <c r="E1620" s="184">
        <v>3.1538461538461537</v>
      </c>
    </row>
    <row r="1621" spans="1:5" hidden="1" x14ac:dyDescent="0.3">
      <c r="A1621" s="110" t="s">
        <v>24</v>
      </c>
      <c r="B1621" s="110" t="s">
        <v>106</v>
      </c>
      <c r="C1621" s="110" t="s">
        <v>241</v>
      </c>
      <c r="D1621" s="104">
        <v>2020</v>
      </c>
      <c r="E1621" s="184">
        <v>3.0555555555555554</v>
      </c>
    </row>
    <row r="1622" spans="1:5" hidden="1" x14ac:dyDescent="0.3">
      <c r="A1622" s="110" t="s">
        <v>24</v>
      </c>
      <c r="B1622" s="110" t="s">
        <v>108</v>
      </c>
      <c r="C1622" s="110" t="s">
        <v>241</v>
      </c>
      <c r="D1622" s="104">
        <v>2020</v>
      </c>
      <c r="E1622" s="184">
        <v>3.375</v>
      </c>
    </row>
    <row r="1623" spans="1:5" hidden="1" x14ac:dyDescent="0.3">
      <c r="A1623" s="110" t="s">
        <v>24</v>
      </c>
      <c r="B1623" s="110" t="s">
        <v>105</v>
      </c>
      <c r="C1623" s="110" t="s">
        <v>241</v>
      </c>
      <c r="D1623" s="104">
        <v>2020</v>
      </c>
      <c r="E1623" s="184">
        <v>2.8333333333333335</v>
      </c>
    </row>
    <row r="1624" spans="1:5" hidden="1" x14ac:dyDescent="0.3">
      <c r="A1624" s="110" t="s">
        <v>24</v>
      </c>
      <c r="B1624" s="110" t="s">
        <v>103</v>
      </c>
      <c r="C1624" s="110" t="s">
        <v>241</v>
      </c>
      <c r="D1624" s="104">
        <v>2020</v>
      </c>
      <c r="E1624" s="184">
        <v>3</v>
      </c>
    </row>
    <row r="1625" spans="1:5" hidden="1" x14ac:dyDescent="0.3">
      <c r="A1625" s="110" t="s">
        <v>24</v>
      </c>
      <c r="B1625" s="110" t="s">
        <v>98</v>
      </c>
      <c r="C1625" s="110" t="s">
        <v>241</v>
      </c>
      <c r="D1625" s="104">
        <v>2020</v>
      </c>
      <c r="E1625" s="184">
        <v>3</v>
      </c>
    </row>
    <row r="1626" spans="1:5" hidden="1" x14ac:dyDescent="0.3">
      <c r="A1626" s="110" t="s">
        <v>24</v>
      </c>
      <c r="B1626" s="110" t="s">
        <v>101</v>
      </c>
      <c r="C1626" s="110" t="s">
        <v>241</v>
      </c>
      <c r="D1626" s="104">
        <v>2020</v>
      </c>
      <c r="E1626" s="184">
        <v>3.1</v>
      </c>
    </row>
    <row r="1627" spans="1:5" hidden="1" x14ac:dyDescent="0.3">
      <c r="A1627" s="110" t="s">
        <v>243</v>
      </c>
      <c r="B1627" s="110" t="s">
        <v>109</v>
      </c>
      <c r="C1627" s="110" t="s">
        <v>155</v>
      </c>
      <c r="D1627" s="104">
        <v>2020</v>
      </c>
      <c r="E1627" s="184">
        <v>3.4230769230769229</v>
      </c>
    </row>
    <row r="1628" spans="1:5" hidden="1" x14ac:dyDescent="0.3">
      <c r="A1628" s="110" t="s">
        <v>243</v>
      </c>
      <c r="B1628" s="110" t="s">
        <v>106</v>
      </c>
      <c r="C1628" s="110" t="s">
        <v>155</v>
      </c>
      <c r="D1628" s="104">
        <v>2020</v>
      </c>
      <c r="E1628" s="184">
        <v>3.4444444444444446</v>
      </c>
    </row>
    <row r="1629" spans="1:5" hidden="1" x14ac:dyDescent="0.3">
      <c r="A1629" s="110" t="s">
        <v>243</v>
      </c>
      <c r="B1629" s="110" t="s">
        <v>108</v>
      </c>
      <c r="C1629" s="110" t="s">
        <v>155</v>
      </c>
      <c r="D1629" s="104">
        <v>2020</v>
      </c>
      <c r="E1629" s="184">
        <v>3.375</v>
      </c>
    </row>
    <row r="1630" spans="1:5" hidden="1" x14ac:dyDescent="0.3">
      <c r="A1630" s="110" t="s">
        <v>243</v>
      </c>
      <c r="B1630" s="110" t="s">
        <v>105</v>
      </c>
      <c r="C1630" s="110" t="s">
        <v>155</v>
      </c>
      <c r="D1630" s="104">
        <v>2020</v>
      </c>
      <c r="E1630" s="184">
        <v>3.625</v>
      </c>
    </row>
    <row r="1631" spans="1:5" hidden="1" x14ac:dyDescent="0.3">
      <c r="A1631" s="110" t="s">
        <v>243</v>
      </c>
      <c r="B1631" s="110" t="s">
        <v>103</v>
      </c>
      <c r="C1631" s="110" t="s">
        <v>155</v>
      </c>
      <c r="D1631" s="104">
        <v>2020</v>
      </c>
      <c r="E1631" s="184">
        <v>3.52</v>
      </c>
    </row>
    <row r="1632" spans="1:5" hidden="1" x14ac:dyDescent="0.3">
      <c r="A1632" s="110" t="s">
        <v>243</v>
      </c>
      <c r="B1632" s="110" t="s">
        <v>98</v>
      </c>
      <c r="C1632" s="110" t="s">
        <v>155</v>
      </c>
      <c r="D1632" s="104">
        <v>2020</v>
      </c>
      <c r="E1632" s="184">
        <v>3.5277777777777777</v>
      </c>
    </row>
    <row r="1633" spans="1:5" hidden="1" x14ac:dyDescent="0.3">
      <c r="A1633" s="110" t="s">
        <v>243</v>
      </c>
      <c r="B1633" s="110" t="s">
        <v>101</v>
      </c>
      <c r="C1633" s="110" t="s">
        <v>155</v>
      </c>
      <c r="D1633" s="104">
        <v>2020</v>
      </c>
      <c r="E1633" s="184">
        <v>3.5</v>
      </c>
    </row>
    <row r="1634" spans="1:5" hidden="1" x14ac:dyDescent="0.3">
      <c r="A1634" s="110" t="s">
        <v>243</v>
      </c>
      <c r="B1634" s="110" t="s">
        <v>109</v>
      </c>
      <c r="C1634" s="110" t="s">
        <v>239</v>
      </c>
      <c r="D1634" s="104">
        <v>2020</v>
      </c>
      <c r="E1634" s="184">
        <v>3.9064102564102559</v>
      </c>
    </row>
    <row r="1635" spans="1:5" hidden="1" x14ac:dyDescent="0.3">
      <c r="A1635" s="110" t="s">
        <v>243</v>
      </c>
      <c r="B1635" s="110" t="s">
        <v>106</v>
      </c>
      <c r="C1635" s="110" t="s">
        <v>239</v>
      </c>
      <c r="D1635" s="104">
        <v>2020</v>
      </c>
      <c r="E1635" s="184">
        <v>3.825925925925926</v>
      </c>
    </row>
    <row r="1636" spans="1:5" hidden="1" x14ac:dyDescent="0.3">
      <c r="A1636" s="110" t="s">
        <v>243</v>
      </c>
      <c r="B1636" s="110" t="s">
        <v>108</v>
      </c>
      <c r="C1636" s="110" t="s">
        <v>239</v>
      </c>
      <c r="D1636" s="104">
        <v>2020</v>
      </c>
      <c r="E1636" s="184">
        <v>4.0875000000000004</v>
      </c>
    </row>
    <row r="1637" spans="1:5" hidden="1" x14ac:dyDescent="0.3">
      <c r="A1637" s="110" t="s">
        <v>243</v>
      </c>
      <c r="B1637" s="110" t="s">
        <v>105</v>
      </c>
      <c r="C1637" s="110" t="s">
        <v>239</v>
      </c>
      <c r="D1637" s="104">
        <v>2020</v>
      </c>
      <c r="E1637" s="184">
        <v>3.1229166666666668</v>
      </c>
    </row>
    <row r="1638" spans="1:5" hidden="1" x14ac:dyDescent="0.3">
      <c r="A1638" s="110" t="s">
        <v>243</v>
      </c>
      <c r="B1638" s="110" t="s">
        <v>103</v>
      </c>
      <c r="C1638" s="110" t="s">
        <v>239</v>
      </c>
      <c r="D1638" s="104">
        <v>2020</v>
      </c>
      <c r="E1638" s="184">
        <v>3.5303333333333335</v>
      </c>
    </row>
    <row r="1639" spans="1:5" hidden="1" x14ac:dyDescent="0.3">
      <c r="A1639" s="110" t="s">
        <v>243</v>
      </c>
      <c r="B1639" s="110" t="s">
        <v>98</v>
      </c>
      <c r="C1639" s="110" t="s">
        <v>239</v>
      </c>
      <c r="D1639" s="104">
        <v>2020</v>
      </c>
      <c r="E1639" s="184">
        <v>3.4800925925925927</v>
      </c>
    </row>
    <row r="1640" spans="1:5" hidden="1" x14ac:dyDescent="0.3">
      <c r="A1640" s="110" t="s">
        <v>243</v>
      </c>
      <c r="B1640" s="110" t="s">
        <v>101</v>
      </c>
      <c r="C1640" s="110" t="s">
        <v>239</v>
      </c>
      <c r="D1640" s="104">
        <v>2020</v>
      </c>
      <c r="E1640" s="184">
        <v>3.6595238095238094</v>
      </c>
    </row>
    <row r="1641" spans="1:5" x14ac:dyDescent="0.3">
      <c r="A1641" s="110" t="s">
        <v>21</v>
      </c>
      <c r="B1641" s="110" t="s">
        <v>109</v>
      </c>
      <c r="C1641" s="103" t="s">
        <v>167</v>
      </c>
      <c r="D1641" s="104">
        <v>2022</v>
      </c>
      <c r="E1641" s="184">
        <v>4</v>
      </c>
    </row>
    <row r="1642" spans="1:5" x14ac:dyDescent="0.3">
      <c r="A1642" s="110" t="s">
        <v>21</v>
      </c>
      <c r="B1642" s="110" t="s">
        <v>106</v>
      </c>
      <c r="C1642" s="103" t="s">
        <v>167</v>
      </c>
      <c r="D1642" s="104">
        <v>2022</v>
      </c>
      <c r="E1642" s="184">
        <v>3.7</v>
      </c>
    </row>
    <row r="1643" spans="1:5" x14ac:dyDescent="0.3">
      <c r="A1643" s="110" t="s">
        <v>21</v>
      </c>
      <c r="B1643" s="110" t="s">
        <v>108</v>
      </c>
      <c r="C1643" s="103" t="s">
        <v>167</v>
      </c>
      <c r="D1643" s="104">
        <v>2022</v>
      </c>
      <c r="E1643" s="184">
        <v>3.875</v>
      </c>
    </row>
    <row r="1644" spans="1:5" x14ac:dyDescent="0.3">
      <c r="A1644" s="110" t="s">
        <v>21</v>
      </c>
      <c r="B1644" s="110" t="s">
        <v>105</v>
      </c>
      <c r="C1644" s="103" t="s">
        <v>167</v>
      </c>
      <c r="D1644" s="104">
        <v>2022</v>
      </c>
      <c r="E1644" s="184">
        <v>3.1923076923076925</v>
      </c>
    </row>
    <row r="1645" spans="1:5" x14ac:dyDescent="0.3">
      <c r="A1645" s="110" t="s">
        <v>21</v>
      </c>
      <c r="B1645" s="110" t="s">
        <v>103</v>
      </c>
      <c r="C1645" s="103" t="s">
        <v>167</v>
      </c>
      <c r="D1645" s="104">
        <v>2022</v>
      </c>
      <c r="E1645" s="184">
        <v>3.5961538461538463</v>
      </c>
    </row>
    <row r="1646" spans="1:5" x14ac:dyDescent="0.3">
      <c r="A1646" s="110" t="s">
        <v>21</v>
      </c>
      <c r="B1646" s="110" t="s">
        <v>98</v>
      </c>
      <c r="C1646" s="103" t="s">
        <v>167</v>
      </c>
      <c r="D1646" s="104">
        <v>2022</v>
      </c>
      <c r="E1646" s="184">
        <v>3.59375</v>
      </c>
    </row>
    <row r="1647" spans="1:5" x14ac:dyDescent="0.3">
      <c r="A1647" s="110" t="s">
        <v>21</v>
      </c>
      <c r="B1647" s="110" t="s">
        <v>101</v>
      </c>
      <c r="C1647" s="103" t="s">
        <v>167</v>
      </c>
      <c r="D1647" s="104">
        <v>2022</v>
      </c>
      <c r="E1647" s="184">
        <v>3.6</v>
      </c>
    </row>
    <row r="1648" spans="1:5" x14ac:dyDescent="0.3">
      <c r="A1648" s="110" t="s">
        <v>21</v>
      </c>
      <c r="B1648" s="110" t="s">
        <v>109</v>
      </c>
      <c r="C1648" s="110" t="s">
        <v>168</v>
      </c>
      <c r="D1648" s="104">
        <v>2022</v>
      </c>
      <c r="E1648" s="184">
        <v>3.8461538461538463</v>
      </c>
    </row>
    <row r="1649" spans="1:5" x14ac:dyDescent="0.3">
      <c r="A1649" s="110" t="s">
        <v>21</v>
      </c>
      <c r="B1649" s="110" t="s">
        <v>106</v>
      </c>
      <c r="C1649" s="110" t="s">
        <v>168</v>
      </c>
      <c r="D1649" s="104">
        <v>2022</v>
      </c>
      <c r="E1649" s="184">
        <v>3.5</v>
      </c>
    </row>
    <row r="1650" spans="1:5" x14ac:dyDescent="0.3">
      <c r="A1650" s="110" t="s">
        <v>21</v>
      </c>
      <c r="B1650" s="110" t="s">
        <v>108</v>
      </c>
      <c r="C1650" s="110" t="s">
        <v>168</v>
      </c>
      <c r="D1650" s="104">
        <v>2022</v>
      </c>
      <c r="E1650" s="184">
        <v>3.625</v>
      </c>
    </row>
    <row r="1651" spans="1:5" x14ac:dyDescent="0.3">
      <c r="A1651" s="110" t="s">
        <v>21</v>
      </c>
      <c r="B1651" s="110" t="s">
        <v>105</v>
      </c>
      <c r="C1651" s="110" t="s">
        <v>168</v>
      </c>
      <c r="D1651" s="104">
        <v>2022</v>
      </c>
      <c r="E1651" s="184">
        <v>2.9615384615384617</v>
      </c>
    </row>
    <row r="1652" spans="1:5" x14ac:dyDescent="0.3">
      <c r="A1652" s="110" t="s">
        <v>21</v>
      </c>
      <c r="B1652" s="110" t="s">
        <v>103</v>
      </c>
      <c r="C1652" s="110" t="s">
        <v>168</v>
      </c>
      <c r="D1652" s="104">
        <v>2022</v>
      </c>
      <c r="E1652" s="184">
        <v>3.4000000000000004</v>
      </c>
    </row>
    <row r="1653" spans="1:5" x14ac:dyDescent="0.3">
      <c r="A1653" s="110" t="s">
        <v>21</v>
      </c>
      <c r="B1653" s="110" t="s">
        <v>98</v>
      </c>
      <c r="C1653" s="110" t="s">
        <v>168</v>
      </c>
      <c r="D1653" s="104">
        <v>2022</v>
      </c>
      <c r="E1653" s="184">
        <v>3.4000000000000004</v>
      </c>
    </row>
    <row r="1654" spans="1:5" x14ac:dyDescent="0.3">
      <c r="A1654" s="110" t="s">
        <v>21</v>
      </c>
      <c r="B1654" s="110" t="s">
        <v>101</v>
      </c>
      <c r="C1654" s="110" t="s">
        <v>168</v>
      </c>
      <c r="D1654" s="104">
        <v>2022</v>
      </c>
      <c r="E1654" s="184">
        <v>3.4000000000000004</v>
      </c>
    </row>
    <row r="1655" spans="1:5" x14ac:dyDescent="0.3">
      <c r="A1655" s="110" t="s">
        <v>21</v>
      </c>
      <c r="B1655" s="110" t="s">
        <v>109</v>
      </c>
      <c r="C1655" s="103" t="s">
        <v>169</v>
      </c>
      <c r="D1655" s="104">
        <v>2022</v>
      </c>
      <c r="E1655" s="184">
        <v>4</v>
      </c>
    </row>
    <row r="1656" spans="1:5" x14ac:dyDescent="0.3">
      <c r="A1656" s="110" t="s">
        <v>21</v>
      </c>
      <c r="B1656" s="110" t="s">
        <v>106</v>
      </c>
      <c r="C1656" s="103" t="s">
        <v>169</v>
      </c>
      <c r="D1656" s="104">
        <v>2022</v>
      </c>
      <c r="E1656" s="184">
        <v>3.5</v>
      </c>
    </row>
    <row r="1657" spans="1:5" x14ac:dyDescent="0.3">
      <c r="A1657" s="110" t="s">
        <v>21</v>
      </c>
      <c r="B1657" s="110" t="s">
        <v>108</v>
      </c>
      <c r="C1657" s="103" t="s">
        <v>169</v>
      </c>
      <c r="D1657" s="104">
        <v>2022</v>
      </c>
      <c r="E1657" s="184">
        <v>4</v>
      </c>
    </row>
    <row r="1658" spans="1:5" x14ac:dyDescent="0.3">
      <c r="A1658" s="110" t="s">
        <v>21</v>
      </c>
      <c r="B1658" s="110" t="s">
        <v>105</v>
      </c>
      <c r="C1658" s="103" t="s">
        <v>169</v>
      </c>
      <c r="D1658" s="104">
        <v>2022</v>
      </c>
      <c r="E1658" s="184">
        <v>3.0384615384615383</v>
      </c>
    </row>
    <row r="1659" spans="1:5" x14ac:dyDescent="0.3">
      <c r="A1659" s="110" t="s">
        <v>21</v>
      </c>
      <c r="B1659" s="110" t="s">
        <v>103</v>
      </c>
      <c r="C1659" s="103" t="s">
        <v>169</v>
      </c>
      <c r="D1659" s="104">
        <v>2022</v>
      </c>
      <c r="E1659" s="184">
        <v>3.5</v>
      </c>
    </row>
    <row r="1660" spans="1:5" x14ac:dyDescent="0.3">
      <c r="A1660" s="110" t="s">
        <v>21</v>
      </c>
      <c r="B1660" s="110" t="s">
        <v>98</v>
      </c>
      <c r="C1660" s="103" t="s">
        <v>169</v>
      </c>
      <c r="D1660" s="104">
        <v>2022</v>
      </c>
      <c r="E1660" s="184">
        <v>3.4000000000000004</v>
      </c>
    </row>
    <row r="1661" spans="1:5" x14ac:dyDescent="0.3">
      <c r="A1661" s="110" t="s">
        <v>21</v>
      </c>
      <c r="B1661" s="110" t="s">
        <v>101</v>
      </c>
      <c r="C1661" s="103" t="s">
        <v>169</v>
      </c>
      <c r="D1661" s="104">
        <v>2022</v>
      </c>
      <c r="E1661" s="184">
        <v>3.8000000000000003</v>
      </c>
    </row>
    <row r="1662" spans="1:5" x14ac:dyDescent="0.3">
      <c r="A1662" s="110" t="s">
        <v>242</v>
      </c>
      <c r="B1662" s="110" t="s">
        <v>109</v>
      </c>
      <c r="C1662" s="110" t="s">
        <v>240</v>
      </c>
      <c r="D1662" s="104">
        <v>2022</v>
      </c>
      <c r="E1662" s="184">
        <v>4.384615384615385</v>
      </c>
    </row>
    <row r="1663" spans="1:5" x14ac:dyDescent="0.3">
      <c r="A1663" s="110" t="s">
        <v>242</v>
      </c>
      <c r="B1663" s="110" t="s">
        <v>106</v>
      </c>
      <c r="C1663" s="110" t="s">
        <v>240</v>
      </c>
      <c r="D1663" s="104">
        <v>2022</v>
      </c>
      <c r="E1663" s="184">
        <v>4.5</v>
      </c>
    </row>
    <row r="1664" spans="1:5" x14ac:dyDescent="0.3">
      <c r="A1664" s="110" t="s">
        <v>242</v>
      </c>
      <c r="B1664" s="110" t="s">
        <v>108</v>
      </c>
      <c r="C1664" s="110" t="s">
        <v>240</v>
      </c>
      <c r="D1664" s="104">
        <v>2022</v>
      </c>
      <c r="E1664" s="184">
        <v>4.25</v>
      </c>
    </row>
    <row r="1665" spans="1:5" x14ac:dyDescent="0.3">
      <c r="A1665" s="110" t="s">
        <v>242</v>
      </c>
      <c r="B1665" s="110" t="s">
        <v>105</v>
      </c>
      <c r="C1665" s="110" t="s">
        <v>240</v>
      </c>
      <c r="D1665" s="104">
        <v>2022</v>
      </c>
      <c r="E1665" s="184">
        <v>3.9230769230769229</v>
      </c>
    </row>
    <row r="1666" spans="1:5" x14ac:dyDescent="0.3">
      <c r="A1666" s="110" t="s">
        <v>242</v>
      </c>
      <c r="B1666" s="110" t="s">
        <v>103</v>
      </c>
      <c r="C1666" s="110" t="s">
        <v>240</v>
      </c>
      <c r="D1666" s="104">
        <v>2022</v>
      </c>
      <c r="E1666" s="184">
        <v>4.2</v>
      </c>
    </row>
    <row r="1667" spans="1:5" x14ac:dyDescent="0.3">
      <c r="A1667" s="110" t="s">
        <v>242</v>
      </c>
      <c r="B1667" s="110" t="s">
        <v>98</v>
      </c>
      <c r="C1667" s="110" t="s">
        <v>240</v>
      </c>
      <c r="D1667" s="104">
        <v>2022</v>
      </c>
      <c r="E1667" s="184">
        <v>4.2</v>
      </c>
    </row>
    <row r="1668" spans="1:5" x14ac:dyDescent="0.3">
      <c r="A1668" s="110" t="s">
        <v>242</v>
      </c>
      <c r="B1668" s="110" t="s">
        <v>101</v>
      </c>
      <c r="C1668" s="110" t="s">
        <v>240</v>
      </c>
      <c r="D1668" s="104">
        <v>2022</v>
      </c>
      <c r="E1668" s="184">
        <v>4.1000000000000005</v>
      </c>
    </row>
    <row r="1669" spans="1:5" x14ac:dyDescent="0.3">
      <c r="A1669" s="110" t="s">
        <v>242</v>
      </c>
      <c r="B1669" s="110" t="s">
        <v>109</v>
      </c>
      <c r="C1669" s="110" t="s">
        <v>238</v>
      </c>
      <c r="D1669" s="104">
        <v>2022</v>
      </c>
      <c r="E1669" s="184">
        <v>3.6153846153846154</v>
      </c>
    </row>
    <row r="1670" spans="1:5" x14ac:dyDescent="0.3">
      <c r="A1670" s="110" t="s">
        <v>242</v>
      </c>
      <c r="B1670" s="110" t="s">
        <v>106</v>
      </c>
      <c r="C1670" s="110" t="s">
        <v>238</v>
      </c>
      <c r="D1670" s="104">
        <v>2022</v>
      </c>
      <c r="E1670" s="184">
        <v>3.6</v>
      </c>
    </row>
    <row r="1671" spans="1:5" x14ac:dyDescent="0.3">
      <c r="A1671" s="110" t="s">
        <v>242</v>
      </c>
      <c r="B1671" s="110" t="s">
        <v>108</v>
      </c>
      <c r="C1671" s="110" t="s">
        <v>238</v>
      </c>
      <c r="D1671" s="104">
        <v>2022</v>
      </c>
      <c r="E1671" s="184">
        <v>3.5</v>
      </c>
    </row>
    <row r="1672" spans="1:5" x14ac:dyDescent="0.3">
      <c r="A1672" s="110" t="s">
        <v>242</v>
      </c>
      <c r="B1672" s="110" t="s">
        <v>105</v>
      </c>
      <c r="C1672" s="110" t="s">
        <v>238</v>
      </c>
      <c r="D1672" s="104">
        <v>2022</v>
      </c>
      <c r="E1672" s="184">
        <v>3.0384615384615383</v>
      </c>
    </row>
    <row r="1673" spans="1:5" x14ac:dyDescent="0.3">
      <c r="A1673" s="110" t="s">
        <v>242</v>
      </c>
      <c r="B1673" s="110" t="s">
        <v>103</v>
      </c>
      <c r="C1673" s="110" t="s">
        <v>238</v>
      </c>
      <c r="D1673" s="104">
        <v>2022</v>
      </c>
      <c r="E1673" s="184">
        <v>3.3000000000000003</v>
      </c>
    </row>
    <row r="1674" spans="1:5" x14ac:dyDescent="0.3">
      <c r="A1674" s="110" t="s">
        <v>242</v>
      </c>
      <c r="B1674" s="110" t="s">
        <v>98</v>
      </c>
      <c r="C1674" s="110" t="s">
        <v>238</v>
      </c>
      <c r="D1674" s="104">
        <v>2022</v>
      </c>
      <c r="E1674" s="184">
        <v>3.3000000000000003</v>
      </c>
    </row>
    <row r="1675" spans="1:5" x14ac:dyDescent="0.3">
      <c r="A1675" s="110" t="s">
        <v>242</v>
      </c>
      <c r="B1675" s="110" t="s">
        <v>101</v>
      </c>
      <c r="C1675" s="110" t="s">
        <v>238</v>
      </c>
      <c r="D1675" s="104">
        <v>2022</v>
      </c>
      <c r="E1675" s="184">
        <v>3.4000000000000004</v>
      </c>
    </row>
    <row r="1676" spans="1:5" x14ac:dyDescent="0.3">
      <c r="A1676" s="110" t="s">
        <v>242</v>
      </c>
      <c r="B1676" s="110" t="s">
        <v>109</v>
      </c>
      <c r="C1676" s="110" t="s">
        <v>233</v>
      </c>
      <c r="D1676" s="104">
        <v>2022</v>
      </c>
      <c r="E1676" s="184">
        <v>3.8846153846153846</v>
      </c>
    </row>
    <row r="1677" spans="1:5" x14ac:dyDescent="0.3">
      <c r="A1677" s="110" t="s">
        <v>242</v>
      </c>
      <c r="B1677" s="110" t="s">
        <v>106</v>
      </c>
      <c r="C1677" s="110" t="s">
        <v>233</v>
      </c>
      <c r="D1677" s="104">
        <v>2022</v>
      </c>
      <c r="E1677" s="184">
        <v>4</v>
      </c>
    </row>
    <row r="1678" spans="1:5" x14ac:dyDescent="0.3">
      <c r="A1678" s="110" t="s">
        <v>242</v>
      </c>
      <c r="B1678" s="110" t="s">
        <v>108</v>
      </c>
      <c r="C1678" s="110" t="s">
        <v>233</v>
      </c>
      <c r="D1678" s="104">
        <v>2022</v>
      </c>
      <c r="E1678" s="184">
        <v>3.75</v>
      </c>
    </row>
    <row r="1679" spans="1:5" x14ac:dyDescent="0.3">
      <c r="A1679" s="110" t="s">
        <v>242</v>
      </c>
      <c r="B1679" s="110" t="s">
        <v>105</v>
      </c>
      <c r="C1679" s="110" t="s">
        <v>233</v>
      </c>
      <c r="D1679" s="104">
        <v>2022</v>
      </c>
      <c r="E1679" s="184">
        <v>2.7307692307692308</v>
      </c>
    </row>
    <row r="1680" spans="1:5" x14ac:dyDescent="0.3">
      <c r="A1680" s="110" t="s">
        <v>242</v>
      </c>
      <c r="B1680" s="110" t="s">
        <v>103</v>
      </c>
      <c r="C1680" s="110" t="s">
        <v>233</v>
      </c>
      <c r="D1680" s="104">
        <v>2022</v>
      </c>
      <c r="E1680" s="184">
        <v>3.3000000000000003</v>
      </c>
    </row>
    <row r="1681" spans="1:5" x14ac:dyDescent="0.3">
      <c r="A1681" s="110" t="s">
        <v>242</v>
      </c>
      <c r="B1681" s="110" t="s">
        <v>98</v>
      </c>
      <c r="C1681" s="110" t="s">
        <v>233</v>
      </c>
      <c r="D1681" s="104">
        <v>2022</v>
      </c>
      <c r="E1681" s="184">
        <v>3.3000000000000003</v>
      </c>
    </row>
    <row r="1682" spans="1:5" x14ac:dyDescent="0.3">
      <c r="A1682" s="110" t="s">
        <v>242</v>
      </c>
      <c r="B1682" s="110" t="s">
        <v>101</v>
      </c>
      <c r="C1682" s="110" t="s">
        <v>233</v>
      </c>
      <c r="D1682" s="104">
        <v>2022</v>
      </c>
      <c r="E1682" s="184">
        <v>3.3000000000000003</v>
      </c>
    </row>
    <row r="1683" spans="1:5" x14ac:dyDescent="0.3">
      <c r="A1683" s="110" t="s">
        <v>23</v>
      </c>
      <c r="B1683" s="110" t="s">
        <v>109</v>
      </c>
      <c r="C1683" s="110" t="s">
        <v>173</v>
      </c>
      <c r="D1683" s="104">
        <v>2022</v>
      </c>
      <c r="E1683" s="184">
        <v>4.0769230769230766</v>
      </c>
    </row>
    <row r="1684" spans="1:5" x14ac:dyDescent="0.3">
      <c r="A1684" s="110" t="s">
        <v>23</v>
      </c>
      <c r="B1684" s="110" t="s">
        <v>106</v>
      </c>
      <c r="C1684" s="110" t="s">
        <v>173</v>
      </c>
      <c r="D1684" s="104">
        <v>2022</v>
      </c>
      <c r="E1684" s="184">
        <v>4.0999999999999996</v>
      </c>
    </row>
    <row r="1685" spans="1:5" x14ac:dyDescent="0.3">
      <c r="A1685" s="110" t="s">
        <v>23</v>
      </c>
      <c r="B1685" s="110" t="s">
        <v>108</v>
      </c>
      <c r="C1685" s="110" t="s">
        <v>173</v>
      </c>
      <c r="D1685" s="104">
        <v>2022</v>
      </c>
      <c r="E1685" s="184">
        <v>3.875</v>
      </c>
    </row>
    <row r="1686" spans="1:5" x14ac:dyDescent="0.3">
      <c r="A1686" s="110" t="s">
        <v>23</v>
      </c>
      <c r="B1686" s="110" t="s">
        <v>105</v>
      </c>
      <c r="C1686" s="110" t="s">
        <v>173</v>
      </c>
      <c r="D1686" s="104">
        <v>2022</v>
      </c>
      <c r="E1686" s="184">
        <v>3</v>
      </c>
    </row>
    <row r="1687" spans="1:5" x14ac:dyDescent="0.3">
      <c r="A1687" s="110" t="s">
        <v>23</v>
      </c>
      <c r="B1687" s="110" t="s">
        <v>103</v>
      </c>
      <c r="C1687" s="110" t="s">
        <v>173</v>
      </c>
      <c r="D1687" s="104">
        <v>2022</v>
      </c>
      <c r="E1687" s="184">
        <v>3.5</v>
      </c>
    </row>
    <row r="1688" spans="1:5" x14ac:dyDescent="0.3">
      <c r="A1688" s="110" t="s">
        <v>23</v>
      </c>
      <c r="B1688" s="110" t="s">
        <v>98</v>
      </c>
      <c r="C1688" s="110" t="s">
        <v>173</v>
      </c>
      <c r="D1688" s="104">
        <v>2022</v>
      </c>
      <c r="E1688" s="184">
        <v>3.6</v>
      </c>
    </row>
    <row r="1689" spans="1:5" x14ac:dyDescent="0.3">
      <c r="A1689" s="110" t="s">
        <v>23</v>
      </c>
      <c r="B1689" s="110" t="s">
        <v>101</v>
      </c>
      <c r="C1689" s="110" t="s">
        <v>173</v>
      </c>
      <c r="D1689" s="104">
        <v>2022</v>
      </c>
      <c r="E1689" s="184">
        <v>3.5</v>
      </c>
    </row>
    <row r="1690" spans="1:5" x14ac:dyDescent="0.3">
      <c r="A1690" s="110" t="s">
        <v>23</v>
      </c>
      <c r="B1690" s="110" t="s">
        <v>109</v>
      </c>
      <c r="C1690" s="110" t="s">
        <v>174</v>
      </c>
      <c r="D1690" s="104">
        <v>2022</v>
      </c>
      <c r="E1690" s="184">
        <v>4.1923076923076925</v>
      </c>
    </row>
    <row r="1691" spans="1:5" x14ac:dyDescent="0.3">
      <c r="A1691" s="110" t="s">
        <v>23</v>
      </c>
      <c r="B1691" s="110" t="s">
        <v>106</v>
      </c>
      <c r="C1691" s="110" t="s">
        <v>174</v>
      </c>
      <c r="D1691" s="104">
        <v>2022</v>
      </c>
      <c r="E1691" s="184">
        <v>4.2</v>
      </c>
    </row>
    <row r="1692" spans="1:5" x14ac:dyDescent="0.3">
      <c r="A1692" s="110" t="s">
        <v>23</v>
      </c>
      <c r="B1692" s="110" t="s">
        <v>108</v>
      </c>
      <c r="C1692" s="110" t="s">
        <v>174</v>
      </c>
      <c r="D1692" s="104">
        <v>2022</v>
      </c>
      <c r="E1692" s="184">
        <v>4</v>
      </c>
    </row>
    <row r="1693" spans="1:5" x14ac:dyDescent="0.3">
      <c r="A1693" s="110" t="s">
        <v>23</v>
      </c>
      <c r="B1693" s="110" t="s">
        <v>105</v>
      </c>
      <c r="C1693" s="110" t="s">
        <v>174</v>
      </c>
      <c r="D1693" s="104">
        <v>2022</v>
      </c>
      <c r="E1693" s="184">
        <v>3.1923076923076925</v>
      </c>
    </row>
    <row r="1694" spans="1:5" x14ac:dyDescent="0.3">
      <c r="A1694" s="110" t="s">
        <v>23</v>
      </c>
      <c r="B1694" s="110" t="s">
        <v>103</v>
      </c>
      <c r="C1694" s="110" t="s">
        <v>174</v>
      </c>
      <c r="D1694" s="104">
        <v>2022</v>
      </c>
      <c r="E1694" s="184">
        <v>3.7</v>
      </c>
    </row>
    <row r="1695" spans="1:5" x14ac:dyDescent="0.3">
      <c r="A1695" s="110" t="s">
        <v>23</v>
      </c>
      <c r="B1695" s="110" t="s">
        <v>98</v>
      </c>
      <c r="C1695" s="110" t="s">
        <v>174</v>
      </c>
      <c r="D1695" s="104">
        <v>2022</v>
      </c>
      <c r="E1695" s="184">
        <v>3.7</v>
      </c>
    </row>
    <row r="1696" spans="1:5" x14ac:dyDescent="0.3">
      <c r="A1696" s="110" t="s">
        <v>23</v>
      </c>
      <c r="B1696" s="110" t="s">
        <v>101</v>
      </c>
      <c r="C1696" s="110" t="s">
        <v>174</v>
      </c>
      <c r="D1696" s="104">
        <v>2022</v>
      </c>
      <c r="E1696" s="184">
        <v>3.7</v>
      </c>
    </row>
    <row r="1697" spans="1:5" x14ac:dyDescent="0.3">
      <c r="A1697" s="110" t="s">
        <v>23</v>
      </c>
      <c r="B1697" s="110" t="s">
        <v>109</v>
      </c>
      <c r="C1697" s="110" t="s">
        <v>175</v>
      </c>
      <c r="D1697" s="104">
        <v>2022</v>
      </c>
      <c r="E1697" s="184">
        <v>4.4615384615384617</v>
      </c>
    </row>
    <row r="1698" spans="1:5" x14ac:dyDescent="0.3">
      <c r="A1698" s="110" t="s">
        <v>23</v>
      </c>
      <c r="B1698" s="110" t="s">
        <v>106</v>
      </c>
      <c r="C1698" s="110" t="s">
        <v>175</v>
      </c>
      <c r="D1698" s="104">
        <v>2022</v>
      </c>
      <c r="E1698" s="184">
        <v>4.5999999999999996</v>
      </c>
    </row>
    <row r="1699" spans="1:5" x14ac:dyDescent="0.3">
      <c r="A1699" s="110" t="s">
        <v>23</v>
      </c>
      <c r="B1699" s="110" t="s">
        <v>108</v>
      </c>
      <c r="C1699" s="110" t="s">
        <v>175</v>
      </c>
      <c r="D1699" s="104">
        <v>2022</v>
      </c>
      <c r="E1699" s="184">
        <v>4.125</v>
      </c>
    </row>
    <row r="1700" spans="1:5" x14ac:dyDescent="0.3">
      <c r="A1700" s="110" t="s">
        <v>23</v>
      </c>
      <c r="B1700" s="110" t="s">
        <v>105</v>
      </c>
      <c r="C1700" s="110" t="s">
        <v>175</v>
      </c>
      <c r="D1700" s="104">
        <v>2022</v>
      </c>
      <c r="E1700" s="184">
        <v>3.5384615384615383</v>
      </c>
    </row>
    <row r="1701" spans="1:5" x14ac:dyDescent="0.3">
      <c r="A1701" s="110" t="s">
        <v>23</v>
      </c>
      <c r="B1701" s="110" t="s">
        <v>103</v>
      </c>
      <c r="C1701" s="110" t="s">
        <v>175</v>
      </c>
      <c r="D1701" s="104">
        <v>2022</v>
      </c>
      <c r="E1701" s="184">
        <v>4</v>
      </c>
    </row>
    <row r="1702" spans="1:5" x14ac:dyDescent="0.3">
      <c r="A1702" s="110" t="s">
        <v>23</v>
      </c>
      <c r="B1702" s="110" t="s">
        <v>98</v>
      </c>
      <c r="C1702" s="110" t="s">
        <v>175</v>
      </c>
      <c r="D1702" s="104">
        <v>2022</v>
      </c>
      <c r="E1702" s="184">
        <v>4</v>
      </c>
    </row>
    <row r="1703" spans="1:5" x14ac:dyDescent="0.3">
      <c r="A1703" s="110" t="s">
        <v>23</v>
      </c>
      <c r="B1703" s="110" t="s">
        <v>101</v>
      </c>
      <c r="C1703" s="110" t="s">
        <v>175</v>
      </c>
      <c r="D1703" s="104">
        <v>2022</v>
      </c>
      <c r="E1703" s="184">
        <v>4</v>
      </c>
    </row>
    <row r="1704" spans="1:5" x14ac:dyDescent="0.3">
      <c r="A1704" s="110" t="s">
        <v>23</v>
      </c>
      <c r="B1704" s="110" t="s">
        <v>109</v>
      </c>
      <c r="C1704" s="110" t="s">
        <v>176</v>
      </c>
      <c r="D1704" s="104">
        <v>2022</v>
      </c>
      <c r="E1704" s="184">
        <v>4.0769230769230766</v>
      </c>
    </row>
    <row r="1705" spans="1:5" x14ac:dyDescent="0.3">
      <c r="A1705" s="110" t="s">
        <v>23</v>
      </c>
      <c r="B1705" s="110" t="s">
        <v>106</v>
      </c>
      <c r="C1705" s="110" t="s">
        <v>176</v>
      </c>
      <c r="D1705" s="104">
        <v>2022</v>
      </c>
      <c r="E1705" s="184">
        <v>4.0999999999999996</v>
      </c>
    </row>
    <row r="1706" spans="1:5" x14ac:dyDescent="0.3">
      <c r="A1706" s="110" t="s">
        <v>23</v>
      </c>
      <c r="B1706" s="110" t="s">
        <v>108</v>
      </c>
      <c r="C1706" s="110" t="s">
        <v>176</v>
      </c>
      <c r="D1706" s="104">
        <v>2022</v>
      </c>
      <c r="E1706" s="184">
        <v>3.875</v>
      </c>
    </row>
    <row r="1707" spans="1:5" x14ac:dyDescent="0.3">
      <c r="A1707" s="110" t="s">
        <v>23</v>
      </c>
      <c r="B1707" s="110" t="s">
        <v>105</v>
      </c>
      <c r="C1707" s="110" t="s">
        <v>176</v>
      </c>
      <c r="D1707" s="104">
        <v>2022</v>
      </c>
      <c r="E1707" s="184">
        <v>3.1538461538461537</v>
      </c>
    </row>
    <row r="1708" spans="1:5" x14ac:dyDescent="0.3">
      <c r="A1708" s="110" t="s">
        <v>23</v>
      </c>
      <c r="B1708" s="110" t="s">
        <v>103</v>
      </c>
      <c r="C1708" s="110" t="s">
        <v>176</v>
      </c>
      <c r="D1708" s="104">
        <v>2022</v>
      </c>
      <c r="E1708" s="184">
        <v>3.6</v>
      </c>
    </row>
    <row r="1709" spans="1:5" x14ac:dyDescent="0.3">
      <c r="A1709" s="110" t="s">
        <v>23</v>
      </c>
      <c r="B1709" s="110" t="s">
        <v>98</v>
      </c>
      <c r="C1709" s="110" t="s">
        <v>176</v>
      </c>
      <c r="D1709" s="104">
        <v>2022</v>
      </c>
      <c r="E1709" s="184">
        <v>3.5</v>
      </c>
    </row>
    <row r="1710" spans="1:5" x14ac:dyDescent="0.3">
      <c r="A1710" s="110" t="s">
        <v>23</v>
      </c>
      <c r="B1710" s="110" t="s">
        <v>101</v>
      </c>
      <c r="C1710" s="110" t="s">
        <v>176</v>
      </c>
      <c r="D1710" s="104">
        <v>2022</v>
      </c>
      <c r="E1710" s="184">
        <v>3.8000000000000003</v>
      </c>
    </row>
    <row r="1711" spans="1:5" x14ac:dyDescent="0.3">
      <c r="A1711" s="110" t="s">
        <v>23</v>
      </c>
      <c r="B1711" s="110" t="s">
        <v>109</v>
      </c>
      <c r="C1711" s="110" t="s">
        <v>177</v>
      </c>
      <c r="D1711" s="104">
        <v>2022</v>
      </c>
      <c r="E1711" s="184">
        <v>3.9615384615384617</v>
      </c>
    </row>
    <row r="1712" spans="1:5" x14ac:dyDescent="0.3">
      <c r="A1712" s="110" t="s">
        <v>23</v>
      </c>
      <c r="B1712" s="110" t="s">
        <v>106</v>
      </c>
      <c r="C1712" s="110" t="s">
        <v>177</v>
      </c>
      <c r="D1712" s="104">
        <v>2022</v>
      </c>
      <c r="E1712" s="184">
        <v>4.0999999999999996</v>
      </c>
    </row>
    <row r="1713" spans="1:5" x14ac:dyDescent="0.3">
      <c r="A1713" s="110" t="s">
        <v>23</v>
      </c>
      <c r="B1713" s="110" t="s">
        <v>108</v>
      </c>
      <c r="C1713" s="110" t="s">
        <v>177</v>
      </c>
      <c r="D1713" s="104">
        <v>2022</v>
      </c>
      <c r="E1713" s="184">
        <v>3.625</v>
      </c>
    </row>
    <row r="1714" spans="1:5" x14ac:dyDescent="0.3">
      <c r="A1714" s="110" t="s">
        <v>23</v>
      </c>
      <c r="B1714" s="110" t="s">
        <v>105</v>
      </c>
      <c r="C1714" s="110" t="s">
        <v>177</v>
      </c>
      <c r="D1714" s="104">
        <v>2022</v>
      </c>
      <c r="E1714" s="184">
        <v>3.3461538461538463</v>
      </c>
    </row>
    <row r="1715" spans="1:5" x14ac:dyDescent="0.3">
      <c r="A1715" s="110" t="s">
        <v>23</v>
      </c>
      <c r="B1715" s="110" t="s">
        <v>103</v>
      </c>
      <c r="C1715" s="110" t="s">
        <v>177</v>
      </c>
      <c r="D1715" s="104">
        <v>2022</v>
      </c>
      <c r="E1715" s="184">
        <v>3.7</v>
      </c>
    </row>
    <row r="1716" spans="1:5" x14ac:dyDescent="0.3">
      <c r="A1716" s="110" t="s">
        <v>23</v>
      </c>
      <c r="B1716" s="110" t="s">
        <v>98</v>
      </c>
      <c r="C1716" s="110" t="s">
        <v>177</v>
      </c>
      <c r="D1716" s="104">
        <v>2022</v>
      </c>
      <c r="E1716" s="184">
        <v>3.7</v>
      </c>
    </row>
    <row r="1717" spans="1:5" x14ac:dyDescent="0.3">
      <c r="A1717" s="110" t="s">
        <v>23</v>
      </c>
      <c r="B1717" s="110" t="s">
        <v>101</v>
      </c>
      <c r="C1717" s="110" t="s">
        <v>177</v>
      </c>
      <c r="D1717" s="104">
        <v>2022</v>
      </c>
      <c r="E1717" s="184">
        <v>3.5</v>
      </c>
    </row>
    <row r="1718" spans="1:5" x14ac:dyDescent="0.3">
      <c r="A1718" s="110" t="s">
        <v>24</v>
      </c>
      <c r="B1718" s="110" t="s">
        <v>109</v>
      </c>
      <c r="C1718" s="110" t="s">
        <v>178</v>
      </c>
      <c r="D1718" s="104">
        <v>2022</v>
      </c>
      <c r="E1718" s="184">
        <v>3.4615384615384617</v>
      </c>
    </row>
    <row r="1719" spans="1:5" x14ac:dyDescent="0.3">
      <c r="A1719" s="110" t="s">
        <v>24</v>
      </c>
      <c r="B1719" s="110" t="s">
        <v>106</v>
      </c>
      <c r="C1719" s="110" t="s">
        <v>178</v>
      </c>
      <c r="D1719" s="104">
        <v>2022</v>
      </c>
      <c r="E1719" s="184">
        <v>3.2</v>
      </c>
    </row>
    <row r="1720" spans="1:5" x14ac:dyDescent="0.3">
      <c r="A1720" s="110" t="s">
        <v>24</v>
      </c>
      <c r="B1720" s="110" t="s">
        <v>108</v>
      </c>
      <c r="C1720" s="110" t="s">
        <v>178</v>
      </c>
      <c r="D1720" s="104">
        <v>2022</v>
      </c>
      <c r="E1720" s="184">
        <v>3.5</v>
      </c>
    </row>
    <row r="1721" spans="1:5" x14ac:dyDescent="0.3">
      <c r="A1721" s="110" t="s">
        <v>24</v>
      </c>
      <c r="B1721" s="110" t="s">
        <v>105</v>
      </c>
      <c r="C1721" s="110" t="s">
        <v>178</v>
      </c>
      <c r="D1721" s="104">
        <v>2022</v>
      </c>
      <c r="E1721" s="184">
        <v>3.1923076923076925</v>
      </c>
    </row>
    <row r="1722" spans="1:5" x14ac:dyDescent="0.3">
      <c r="A1722" s="110" t="s">
        <v>24</v>
      </c>
      <c r="B1722" s="110" t="s">
        <v>103</v>
      </c>
      <c r="C1722" s="110" t="s">
        <v>178</v>
      </c>
      <c r="D1722" s="104">
        <v>2022</v>
      </c>
      <c r="E1722" s="184">
        <v>3.3000000000000003</v>
      </c>
    </row>
    <row r="1723" spans="1:5" x14ac:dyDescent="0.3">
      <c r="A1723" s="110" t="s">
        <v>24</v>
      </c>
      <c r="B1723" s="110" t="s">
        <v>98</v>
      </c>
      <c r="C1723" s="110" t="s">
        <v>178</v>
      </c>
      <c r="D1723" s="104">
        <v>2022</v>
      </c>
      <c r="E1723" s="184">
        <v>3.4000000000000004</v>
      </c>
    </row>
    <row r="1724" spans="1:5" x14ac:dyDescent="0.3">
      <c r="A1724" s="110" t="s">
        <v>24</v>
      </c>
      <c r="B1724" s="110" t="s">
        <v>101</v>
      </c>
      <c r="C1724" s="110" t="s">
        <v>178</v>
      </c>
      <c r="D1724" s="104">
        <v>2022</v>
      </c>
      <c r="E1724" s="184">
        <v>3.2</v>
      </c>
    </row>
    <row r="1725" spans="1:5" x14ac:dyDescent="0.3">
      <c r="A1725" s="110" t="s">
        <v>24</v>
      </c>
      <c r="B1725" s="110" t="s">
        <v>109</v>
      </c>
      <c r="C1725" s="110" t="s">
        <v>179</v>
      </c>
      <c r="D1725" s="104">
        <v>2022</v>
      </c>
      <c r="E1725" s="184">
        <v>3.8846153846153846</v>
      </c>
    </row>
    <row r="1726" spans="1:5" x14ac:dyDescent="0.3">
      <c r="A1726" s="110" t="s">
        <v>24</v>
      </c>
      <c r="B1726" s="110" t="s">
        <v>106</v>
      </c>
      <c r="C1726" s="110" t="s">
        <v>179</v>
      </c>
      <c r="D1726" s="104">
        <v>2022</v>
      </c>
      <c r="E1726" s="184">
        <v>3.8</v>
      </c>
    </row>
    <row r="1727" spans="1:5" x14ac:dyDescent="0.3">
      <c r="A1727" s="110" t="s">
        <v>24</v>
      </c>
      <c r="B1727" s="110" t="s">
        <v>108</v>
      </c>
      <c r="C1727" s="110" t="s">
        <v>179</v>
      </c>
      <c r="D1727" s="104">
        <v>2022</v>
      </c>
      <c r="E1727" s="184">
        <v>3.75</v>
      </c>
    </row>
    <row r="1728" spans="1:5" x14ac:dyDescent="0.3">
      <c r="A1728" s="110" t="s">
        <v>24</v>
      </c>
      <c r="B1728" s="110" t="s">
        <v>105</v>
      </c>
      <c r="C1728" s="110" t="s">
        <v>179</v>
      </c>
      <c r="D1728" s="104">
        <v>2022</v>
      </c>
      <c r="E1728" s="184">
        <v>2.8846153846153846</v>
      </c>
    </row>
    <row r="1729" spans="1:5" x14ac:dyDescent="0.3">
      <c r="A1729" s="110" t="s">
        <v>24</v>
      </c>
      <c r="B1729" s="110" t="s">
        <v>103</v>
      </c>
      <c r="C1729" s="110" t="s">
        <v>179</v>
      </c>
      <c r="D1729" s="104">
        <v>2022</v>
      </c>
      <c r="E1729" s="184">
        <v>3.4000000000000004</v>
      </c>
    </row>
    <row r="1730" spans="1:5" x14ac:dyDescent="0.3">
      <c r="A1730" s="110" t="s">
        <v>24</v>
      </c>
      <c r="B1730" s="110" t="s">
        <v>98</v>
      </c>
      <c r="C1730" s="110" t="s">
        <v>179</v>
      </c>
      <c r="D1730" s="104">
        <v>2022</v>
      </c>
      <c r="E1730" s="184">
        <v>3.4000000000000004</v>
      </c>
    </row>
    <row r="1731" spans="1:5" x14ac:dyDescent="0.3">
      <c r="A1731" s="110" t="s">
        <v>24</v>
      </c>
      <c r="B1731" s="110" t="s">
        <v>101</v>
      </c>
      <c r="C1731" s="110" t="s">
        <v>179</v>
      </c>
      <c r="D1731" s="104">
        <v>2022</v>
      </c>
      <c r="E1731" s="184">
        <v>3.3000000000000003</v>
      </c>
    </row>
    <row r="1732" spans="1:5" x14ac:dyDescent="0.3">
      <c r="A1732" s="110" t="s">
        <v>24</v>
      </c>
      <c r="B1732" s="110" t="s">
        <v>109</v>
      </c>
      <c r="C1732" s="110" t="s">
        <v>180</v>
      </c>
      <c r="D1732" s="104">
        <v>2022</v>
      </c>
      <c r="E1732" s="184">
        <v>4.1923076923076925</v>
      </c>
    </row>
    <row r="1733" spans="1:5" x14ac:dyDescent="0.3">
      <c r="A1733" s="110" t="s">
        <v>24</v>
      </c>
      <c r="B1733" s="110" t="s">
        <v>106</v>
      </c>
      <c r="C1733" s="110" t="s">
        <v>180</v>
      </c>
      <c r="D1733" s="104">
        <v>2022</v>
      </c>
      <c r="E1733" s="184">
        <v>4.3</v>
      </c>
    </row>
    <row r="1734" spans="1:5" x14ac:dyDescent="0.3">
      <c r="A1734" s="110" t="s">
        <v>24</v>
      </c>
      <c r="B1734" s="110" t="s">
        <v>108</v>
      </c>
      <c r="C1734" s="110" t="s">
        <v>180</v>
      </c>
      <c r="D1734" s="104">
        <v>2022</v>
      </c>
      <c r="E1734" s="184">
        <v>3.875</v>
      </c>
    </row>
    <row r="1735" spans="1:5" x14ac:dyDescent="0.3">
      <c r="A1735" s="110" t="s">
        <v>24</v>
      </c>
      <c r="B1735" s="110" t="s">
        <v>105</v>
      </c>
      <c r="C1735" s="110" t="s">
        <v>180</v>
      </c>
      <c r="D1735" s="104">
        <v>2022</v>
      </c>
      <c r="E1735" s="184">
        <v>3.3076923076923075</v>
      </c>
    </row>
    <row r="1736" spans="1:5" x14ac:dyDescent="0.3">
      <c r="A1736" s="110" t="s">
        <v>24</v>
      </c>
      <c r="B1736" s="110" t="s">
        <v>103</v>
      </c>
      <c r="C1736" s="110" t="s">
        <v>180</v>
      </c>
      <c r="D1736" s="104">
        <v>2022</v>
      </c>
      <c r="E1736" s="184">
        <v>3.8000000000000003</v>
      </c>
    </row>
    <row r="1737" spans="1:5" x14ac:dyDescent="0.3">
      <c r="A1737" s="110" t="s">
        <v>24</v>
      </c>
      <c r="B1737" s="110" t="s">
        <v>98</v>
      </c>
      <c r="C1737" s="110" t="s">
        <v>180</v>
      </c>
      <c r="D1737" s="104">
        <v>2022</v>
      </c>
      <c r="E1737" s="184">
        <v>3.8000000000000003</v>
      </c>
    </row>
    <row r="1738" spans="1:5" x14ac:dyDescent="0.3">
      <c r="A1738" s="110" t="s">
        <v>24</v>
      </c>
      <c r="B1738" s="110" t="s">
        <v>101</v>
      </c>
      <c r="C1738" s="110" t="s">
        <v>180</v>
      </c>
      <c r="D1738" s="104">
        <v>2022</v>
      </c>
      <c r="E1738" s="184">
        <v>3.6</v>
      </c>
    </row>
    <row r="1739" spans="1:5" x14ac:dyDescent="0.3">
      <c r="A1739" s="110" t="s">
        <v>24</v>
      </c>
      <c r="B1739" s="110" t="s">
        <v>109</v>
      </c>
      <c r="C1739" s="110" t="s">
        <v>181</v>
      </c>
      <c r="D1739" s="104">
        <v>2022</v>
      </c>
      <c r="E1739" s="184">
        <v>3.7307692307692308</v>
      </c>
    </row>
    <row r="1740" spans="1:5" x14ac:dyDescent="0.3">
      <c r="A1740" s="110" t="s">
        <v>24</v>
      </c>
      <c r="B1740" s="110" t="s">
        <v>106</v>
      </c>
      <c r="C1740" s="110" t="s">
        <v>181</v>
      </c>
      <c r="D1740" s="104">
        <v>2022</v>
      </c>
      <c r="E1740" s="184">
        <v>3.6</v>
      </c>
    </row>
    <row r="1741" spans="1:5" x14ac:dyDescent="0.3">
      <c r="A1741" s="110" t="s">
        <v>24</v>
      </c>
      <c r="B1741" s="110" t="s">
        <v>108</v>
      </c>
      <c r="C1741" s="110" t="s">
        <v>181</v>
      </c>
      <c r="D1741" s="104">
        <v>2022</v>
      </c>
      <c r="E1741" s="184">
        <v>3.375</v>
      </c>
    </row>
    <row r="1742" spans="1:5" x14ac:dyDescent="0.3">
      <c r="A1742" s="110" t="s">
        <v>24</v>
      </c>
      <c r="B1742" s="110" t="s">
        <v>105</v>
      </c>
      <c r="C1742" s="110" t="s">
        <v>181</v>
      </c>
      <c r="D1742" s="104">
        <v>2022</v>
      </c>
      <c r="E1742" s="184">
        <v>2.6923076923076925</v>
      </c>
    </row>
    <row r="1743" spans="1:5" x14ac:dyDescent="0.3">
      <c r="A1743" s="110" t="s">
        <v>24</v>
      </c>
      <c r="B1743" s="110" t="s">
        <v>103</v>
      </c>
      <c r="C1743" s="110" t="s">
        <v>181</v>
      </c>
      <c r="D1743" s="104">
        <v>2022</v>
      </c>
      <c r="E1743" s="184">
        <v>3.2</v>
      </c>
    </row>
    <row r="1744" spans="1:5" x14ac:dyDescent="0.3">
      <c r="A1744" s="110" t="s">
        <v>24</v>
      </c>
      <c r="B1744" s="110" t="s">
        <v>98</v>
      </c>
      <c r="C1744" s="110" t="s">
        <v>181</v>
      </c>
      <c r="D1744" s="104">
        <v>2022</v>
      </c>
      <c r="E1744" s="184">
        <v>3.3000000000000003</v>
      </c>
    </row>
    <row r="1745" spans="1:5" x14ac:dyDescent="0.3">
      <c r="A1745" s="110" t="s">
        <v>24</v>
      </c>
      <c r="B1745" s="110" t="s">
        <v>101</v>
      </c>
      <c r="C1745" s="110" t="s">
        <v>181</v>
      </c>
      <c r="D1745" s="104">
        <v>2022</v>
      </c>
      <c r="E1745" s="184">
        <v>3.1</v>
      </c>
    </row>
    <row r="1746" spans="1:5" x14ac:dyDescent="0.3">
      <c r="A1746" s="110" t="s">
        <v>24</v>
      </c>
      <c r="B1746" s="110" t="s">
        <v>109</v>
      </c>
      <c r="C1746" s="110" t="s">
        <v>241</v>
      </c>
      <c r="D1746" s="104">
        <v>2022</v>
      </c>
      <c r="E1746" s="184">
        <v>3.3846153846153846</v>
      </c>
    </row>
    <row r="1747" spans="1:5" x14ac:dyDescent="0.3">
      <c r="A1747" s="110" t="s">
        <v>24</v>
      </c>
      <c r="B1747" s="110" t="s">
        <v>106</v>
      </c>
      <c r="C1747" s="110" t="s">
        <v>241</v>
      </c>
      <c r="D1747" s="104">
        <v>2022</v>
      </c>
      <c r="E1747" s="184">
        <v>3</v>
      </c>
    </row>
    <row r="1748" spans="1:5" x14ac:dyDescent="0.3">
      <c r="A1748" s="110" t="s">
        <v>24</v>
      </c>
      <c r="B1748" s="110" t="s">
        <v>108</v>
      </c>
      <c r="C1748" s="110" t="s">
        <v>241</v>
      </c>
      <c r="D1748" s="104">
        <v>2022</v>
      </c>
      <c r="E1748" s="184">
        <v>3.375</v>
      </c>
    </row>
    <row r="1749" spans="1:5" x14ac:dyDescent="0.3">
      <c r="A1749" s="110" t="s">
        <v>24</v>
      </c>
      <c r="B1749" s="110" t="s">
        <v>105</v>
      </c>
      <c r="C1749" s="110" t="s">
        <v>241</v>
      </c>
      <c r="D1749" s="104">
        <v>2022</v>
      </c>
      <c r="E1749" s="184">
        <v>2.8461538461538463</v>
      </c>
    </row>
    <row r="1750" spans="1:5" x14ac:dyDescent="0.3">
      <c r="A1750" s="110" t="s">
        <v>24</v>
      </c>
      <c r="B1750" s="110" t="s">
        <v>103</v>
      </c>
      <c r="C1750" s="110" t="s">
        <v>241</v>
      </c>
      <c r="D1750" s="104">
        <v>2022</v>
      </c>
      <c r="E1750" s="184">
        <v>3.1</v>
      </c>
    </row>
    <row r="1751" spans="1:5" x14ac:dyDescent="0.3">
      <c r="A1751" s="110" t="s">
        <v>24</v>
      </c>
      <c r="B1751" s="110" t="s">
        <v>98</v>
      </c>
      <c r="C1751" s="110" t="s">
        <v>241</v>
      </c>
      <c r="D1751" s="104">
        <v>2022</v>
      </c>
      <c r="E1751" s="184">
        <v>3.1</v>
      </c>
    </row>
    <row r="1752" spans="1:5" x14ac:dyDescent="0.3">
      <c r="A1752" s="110" t="s">
        <v>24</v>
      </c>
      <c r="B1752" s="110" t="s">
        <v>101</v>
      </c>
      <c r="C1752" s="110" t="s">
        <v>241</v>
      </c>
      <c r="D1752" s="104">
        <v>2022</v>
      </c>
      <c r="E1752" s="184">
        <v>3.2</v>
      </c>
    </row>
    <row r="1753" spans="1:5" x14ac:dyDescent="0.3">
      <c r="A1753" s="110" t="s">
        <v>243</v>
      </c>
      <c r="B1753" s="110" t="s">
        <v>109</v>
      </c>
      <c r="C1753" s="110" t="s">
        <v>155</v>
      </c>
      <c r="D1753" s="104">
        <v>2022</v>
      </c>
      <c r="E1753" s="184">
        <v>3.4230769230769229</v>
      </c>
    </row>
    <row r="1754" spans="1:5" x14ac:dyDescent="0.3">
      <c r="A1754" s="110" t="s">
        <v>243</v>
      </c>
      <c r="B1754" s="110" t="s">
        <v>106</v>
      </c>
      <c r="C1754" s="110" t="s">
        <v>155</v>
      </c>
      <c r="D1754" s="104">
        <v>2022</v>
      </c>
      <c r="E1754" s="184">
        <v>3.4</v>
      </c>
    </row>
    <row r="1755" spans="1:5" x14ac:dyDescent="0.3">
      <c r="A1755" s="110" t="s">
        <v>243</v>
      </c>
      <c r="B1755" s="110" t="s">
        <v>108</v>
      </c>
      <c r="C1755" s="110" t="s">
        <v>155</v>
      </c>
      <c r="D1755" s="104">
        <v>2022</v>
      </c>
      <c r="E1755" s="184">
        <v>3</v>
      </c>
    </row>
    <row r="1756" spans="1:5" x14ac:dyDescent="0.3">
      <c r="A1756" s="110" t="s">
        <v>243</v>
      </c>
      <c r="B1756" s="110" t="s">
        <v>105</v>
      </c>
      <c r="C1756" s="110" t="s">
        <v>155</v>
      </c>
      <c r="D1756" s="104">
        <v>2022</v>
      </c>
      <c r="E1756" s="184">
        <v>3.3846153846153846</v>
      </c>
    </row>
    <row r="1757" spans="1:5" x14ac:dyDescent="0.3">
      <c r="A1757" s="110" t="s">
        <v>243</v>
      </c>
      <c r="B1757" s="110" t="s">
        <v>103</v>
      </c>
      <c r="C1757" s="110" t="s">
        <v>155</v>
      </c>
      <c r="D1757" s="104">
        <v>2022</v>
      </c>
      <c r="E1757" s="184">
        <v>3.4038461538461537</v>
      </c>
    </row>
    <row r="1758" spans="1:5" x14ac:dyDescent="0.3">
      <c r="A1758" s="110" t="s">
        <v>243</v>
      </c>
      <c r="B1758" s="110" t="s">
        <v>98</v>
      </c>
      <c r="C1758" s="110" t="s">
        <v>155</v>
      </c>
      <c r="D1758" s="104">
        <v>2022</v>
      </c>
      <c r="E1758" s="184">
        <v>3.34375</v>
      </c>
    </row>
    <row r="1759" spans="1:5" x14ac:dyDescent="0.3">
      <c r="A1759" s="110" t="s">
        <v>243</v>
      </c>
      <c r="B1759" s="110" t="s">
        <v>101</v>
      </c>
      <c r="C1759" s="110" t="s">
        <v>155</v>
      </c>
      <c r="D1759" s="104">
        <v>2022</v>
      </c>
      <c r="E1759" s="184">
        <v>3.5</v>
      </c>
    </row>
    <row r="1760" spans="1:5" x14ac:dyDescent="0.3">
      <c r="A1760" s="110" t="s">
        <v>243</v>
      </c>
      <c r="B1760" s="110" t="s">
        <v>109</v>
      </c>
      <c r="C1760" s="110" t="s">
        <v>239</v>
      </c>
      <c r="D1760" s="104">
        <v>2022</v>
      </c>
      <c r="E1760" s="184">
        <v>3.9499999999999997</v>
      </c>
    </row>
    <row r="1761" spans="1:5" x14ac:dyDescent="0.3">
      <c r="A1761" s="110" t="s">
        <v>243</v>
      </c>
      <c r="B1761" s="110" t="s">
        <v>106</v>
      </c>
      <c r="C1761" s="110" t="s">
        <v>239</v>
      </c>
      <c r="D1761" s="104">
        <v>2022</v>
      </c>
      <c r="E1761" s="184">
        <v>3.8516666666666666</v>
      </c>
    </row>
    <row r="1762" spans="1:5" x14ac:dyDescent="0.3">
      <c r="A1762" s="110" t="s">
        <v>243</v>
      </c>
      <c r="B1762" s="110" t="s">
        <v>108</v>
      </c>
      <c r="C1762" s="110" t="s">
        <v>239</v>
      </c>
      <c r="D1762" s="104">
        <v>2022</v>
      </c>
      <c r="E1762" s="184">
        <v>3.7854166666666673</v>
      </c>
    </row>
    <row r="1763" spans="1:5" x14ac:dyDescent="0.3">
      <c r="A1763" s="110" t="s">
        <v>243</v>
      </c>
      <c r="B1763" s="110" t="s">
        <v>105</v>
      </c>
      <c r="C1763" s="110" t="s">
        <v>239</v>
      </c>
      <c r="D1763" s="104">
        <v>2022</v>
      </c>
      <c r="E1763" s="184">
        <v>3.1282051282051286</v>
      </c>
    </row>
    <row r="1764" spans="1:5" x14ac:dyDescent="0.3">
      <c r="A1764" s="110" t="s">
        <v>243</v>
      </c>
      <c r="B1764" s="110" t="s">
        <v>103</v>
      </c>
      <c r="C1764" s="110" t="s">
        <v>239</v>
      </c>
      <c r="D1764" s="104">
        <v>2022</v>
      </c>
      <c r="E1764" s="184">
        <v>3.5391025641025635</v>
      </c>
    </row>
    <row r="1765" spans="1:5" x14ac:dyDescent="0.3">
      <c r="A1765" s="110" t="s">
        <v>243</v>
      </c>
      <c r="B1765" s="110" t="s">
        <v>98</v>
      </c>
      <c r="C1765" s="110" t="s">
        <v>239</v>
      </c>
      <c r="D1765" s="104">
        <v>2022</v>
      </c>
      <c r="E1765" s="184">
        <v>3.5468749999999996</v>
      </c>
    </row>
    <row r="1766" spans="1:5" x14ac:dyDescent="0.3">
      <c r="A1766" s="110" t="s">
        <v>243</v>
      </c>
      <c r="B1766" s="110" t="s">
        <v>101</v>
      </c>
      <c r="C1766" s="110" t="s">
        <v>239</v>
      </c>
      <c r="D1766" s="104">
        <v>2022</v>
      </c>
      <c r="E1766" s="184">
        <v>3.5266666666666664</v>
      </c>
    </row>
    <row r="1767" spans="1:5" hidden="1" x14ac:dyDescent="0.3">
      <c r="A1767" s="186" t="s">
        <v>21</v>
      </c>
      <c r="B1767" s="186" t="s">
        <v>109</v>
      </c>
      <c r="C1767" s="187" t="s">
        <v>167</v>
      </c>
      <c r="D1767" s="188">
        <v>2024</v>
      </c>
      <c r="E1767" s="189">
        <v>4.0384615384615383</v>
      </c>
    </row>
    <row r="1768" spans="1:5" hidden="1" x14ac:dyDescent="0.3">
      <c r="A1768" s="186" t="s">
        <v>21</v>
      </c>
      <c r="B1768" s="186" t="s">
        <v>106</v>
      </c>
      <c r="C1768" s="187" t="s">
        <v>167</v>
      </c>
      <c r="D1768" s="188">
        <v>2024</v>
      </c>
      <c r="E1768" s="189">
        <v>3.9285714285714284</v>
      </c>
    </row>
    <row r="1769" spans="1:5" hidden="1" x14ac:dyDescent="0.3">
      <c r="A1769" s="186" t="s">
        <v>21</v>
      </c>
      <c r="B1769" s="186" t="s">
        <v>108</v>
      </c>
      <c r="C1769" s="187" t="s">
        <v>167</v>
      </c>
      <c r="D1769" s="188">
        <v>2024</v>
      </c>
      <c r="E1769" s="189">
        <v>4.3</v>
      </c>
    </row>
    <row r="1770" spans="1:5" hidden="1" x14ac:dyDescent="0.3">
      <c r="A1770" s="186" t="s">
        <v>21</v>
      </c>
      <c r="B1770" s="186" t="s">
        <v>105</v>
      </c>
      <c r="C1770" s="187" t="s">
        <v>167</v>
      </c>
      <c r="D1770" s="188">
        <v>2024</v>
      </c>
      <c r="E1770" s="189">
        <v>3.25</v>
      </c>
    </row>
    <row r="1771" spans="1:5" hidden="1" x14ac:dyDescent="0.3">
      <c r="A1771" s="186" t="s">
        <v>21</v>
      </c>
      <c r="B1771" s="186" t="s">
        <v>103</v>
      </c>
      <c r="C1771" s="187" t="s">
        <v>167</v>
      </c>
      <c r="D1771" s="188">
        <v>2024</v>
      </c>
      <c r="E1771" s="189">
        <v>3.6296296296296298</v>
      </c>
    </row>
    <row r="1772" spans="1:5" hidden="1" x14ac:dyDescent="0.3">
      <c r="A1772" s="186" t="s">
        <v>21</v>
      </c>
      <c r="B1772" s="186" t="s">
        <v>98</v>
      </c>
      <c r="C1772" s="187" t="s">
        <v>167</v>
      </c>
      <c r="D1772" s="188">
        <v>2024</v>
      </c>
      <c r="E1772" s="189">
        <v>3.5625</v>
      </c>
    </row>
    <row r="1773" spans="1:5" hidden="1" x14ac:dyDescent="0.3">
      <c r="A1773" s="186" t="s">
        <v>21</v>
      </c>
      <c r="B1773" s="186" t="s">
        <v>101</v>
      </c>
      <c r="C1773" s="187" t="s">
        <v>167</v>
      </c>
      <c r="D1773" s="188">
        <v>2024</v>
      </c>
      <c r="E1773" s="189">
        <v>3.7272727272727271</v>
      </c>
    </row>
    <row r="1774" spans="1:5" hidden="1" x14ac:dyDescent="0.3">
      <c r="A1774" s="186" t="s">
        <v>21</v>
      </c>
      <c r="B1774" s="186" t="s">
        <v>109</v>
      </c>
      <c r="C1774" s="186" t="s">
        <v>168</v>
      </c>
      <c r="D1774" s="188">
        <v>2024</v>
      </c>
      <c r="E1774" s="189">
        <v>3.8846153846153846</v>
      </c>
    </row>
    <row r="1775" spans="1:5" hidden="1" x14ac:dyDescent="0.3">
      <c r="A1775" s="186" t="s">
        <v>21</v>
      </c>
      <c r="B1775" s="186" t="s">
        <v>106</v>
      </c>
      <c r="C1775" s="186" t="s">
        <v>168</v>
      </c>
      <c r="D1775" s="188">
        <v>2024</v>
      </c>
      <c r="E1775" s="189">
        <v>3.9285714285714284</v>
      </c>
    </row>
    <row r="1776" spans="1:5" hidden="1" x14ac:dyDescent="0.3">
      <c r="A1776" s="186" t="s">
        <v>21</v>
      </c>
      <c r="B1776" s="186" t="s">
        <v>108</v>
      </c>
      <c r="C1776" s="186" t="s">
        <v>168</v>
      </c>
      <c r="D1776" s="188">
        <v>2024</v>
      </c>
      <c r="E1776" s="189">
        <v>3.9</v>
      </c>
    </row>
    <row r="1777" spans="1:5" hidden="1" x14ac:dyDescent="0.3">
      <c r="A1777" s="186" t="s">
        <v>21</v>
      </c>
      <c r="B1777" s="186" t="s">
        <v>105</v>
      </c>
      <c r="C1777" s="186" t="s">
        <v>168</v>
      </c>
      <c r="D1777" s="188">
        <v>2024</v>
      </c>
      <c r="E1777" s="189">
        <v>3.1785714285714284</v>
      </c>
    </row>
    <row r="1778" spans="1:5" hidden="1" x14ac:dyDescent="0.3">
      <c r="A1778" s="186" t="s">
        <v>21</v>
      </c>
      <c r="B1778" s="186" t="s">
        <v>103</v>
      </c>
      <c r="C1778" s="186" t="s">
        <v>168</v>
      </c>
      <c r="D1778" s="188">
        <v>2024</v>
      </c>
      <c r="E1778" s="189">
        <v>3.5185185185185186</v>
      </c>
    </row>
    <row r="1779" spans="1:5" hidden="1" x14ac:dyDescent="0.3">
      <c r="A1779" s="186" t="s">
        <v>21</v>
      </c>
      <c r="B1779" s="186" t="s">
        <v>98</v>
      </c>
      <c r="C1779" s="186" t="s">
        <v>168</v>
      </c>
      <c r="D1779" s="188">
        <v>2024</v>
      </c>
      <c r="E1779" s="189">
        <v>3.5</v>
      </c>
    </row>
    <row r="1780" spans="1:5" hidden="1" x14ac:dyDescent="0.3">
      <c r="A1780" s="186" t="s">
        <v>21</v>
      </c>
      <c r="B1780" s="186" t="s">
        <v>101</v>
      </c>
      <c r="C1780" s="186" t="s">
        <v>168</v>
      </c>
      <c r="D1780" s="188">
        <v>2024</v>
      </c>
      <c r="E1780" s="189">
        <v>3.5454545454545454</v>
      </c>
    </row>
    <row r="1781" spans="1:5" hidden="1" x14ac:dyDescent="0.3">
      <c r="A1781" s="186" t="s">
        <v>21</v>
      </c>
      <c r="B1781" s="186" t="s">
        <v>109</v>
      </c>
      <c r="C1781" s="187" t="s">
        <v>169</v>
      </c>
      <c r="D1781" s="188">
        <v>2024</v>
      </c>
      <c r="E1781" s="189">
        <v>3.7692307692307692</v>
      </c>
    </row>
    <row r="1782" spans="1:5" hidden="1" x14ac:dyDescent="0.3">
      <c r="A1782" s="186" t="s">
        <v>21</v>
      </c>
      <c r="B1782" s="186" t="s">
        <v>106</v>
      </c>
      <c r="C1782" s="187" t="s">
        <v>169</v>
      </c>
      <c r="D1782" s="188">
        <v>2024</v>
      </c>
      <c r="E1782" s="189">
        <v>3.7857142857142856</v>
      </c>
    </row>
    <row r="1783" spans="1:5" hidden="1" x14ac:dyDescent="0.3">
      <c r="A1783" s="186" t="s">
        <v>21</v>
      </c>
      <c r="B1783" s="186" t="s">
        <v>108</v>
      </c>
      <c r="C1783" s="187" t="s">
        <v>169</v>
      </c>
      <c r="D1783" s="188">
        <v>2024</v>
      </c>
      <c r="E1783" s="189">
        <v>3.9</v>
      </c>
    </row>
    <row r="1784" spans="1:5" hidden="1" x14ac:dyDescent="0.3">
      <c r="A1784" s="186" t="s">
        <v>21</v>
      </c>
      <c r="B1784" s="186" t="s">
        <v>105</v>
      </c>
      <c r="C1784" s="187" t="s">
        <v>169</v>
      </c>
      <c r="D1784" s="188">
        <v>2024</v>
      </c>
      <c r="E1784" s="189">
        <v>3.1428571428571428</v>
      </c>
    </row>
    <row r="1785" spans="1:5" hidden="1" x14ac:dyDescent="0.3">
      <c r="A1785" s="186" t="s">
        <v>21</v>
      </c>
      <c r="B1785" s="186" t="s">
        <v>103</v>
      </c>
      <c r="C1785" s="187" t="s">
        <v>169</v>
      </c>
      <c r="D1785" s="188">
        <v>2024</v>
      </c>
      <c r="E1785" s="189">
        <v>3.4444444444444446</v>
      </c>
    </row>
    <row r="1786" spans="1:5" hidden="1" x14ac:dyDescent="0.3">
      <c r="A1786" s="186" t="s">
        <v>21</v>
      </c>
      <c r="B1786" s="186" t="s">
        <v>98</v>
      </c>
      <c r="C1786" s="187" t="s">
        <v>169</v>
      </c>
      <c r="D1786" s="188">
        <v>2024</v>
      </c>
      <c r="E1786" s="189">
        <v>3.40625</v>
      </c>
    </row>
    <row r="1787" spans="1:5" hidden="1" x14ac:dyDescent="0.3">
      <c r="A1787" s="186" t="s">
        <v>21</v>
      </c>
      <c r="B1787" s="186" t="s">
        <v>101</v>
      </c>
      <c r="C1787" s="187" t="s">
        <v>169</v>
      </c>
      <c r="D1787" s="188">
        <v>2024</v>
      </c>
      <c r="E1787" s="189">
        <v>3.5</v>
      </c>
    </row>
    <row r="1788" spans="1:5" hidden="1" x14ac:dyDescent="0.3">
      <c r="A1788" s="186" t="s">
        <v>242</v>
      </c>
      <c r="B1788" s="186" t="s">
        <v>109</v>
      </c>
      <c r="C1788" s="186" t="s">
        <v>240</v>
      </c>
      <c r="D1788" s="188">
        <v>2024</v>
      </c>
      <c r="E1788" s="189">
        <v>4.4615384615384617</v>
      </c>
    </row>
    <row r="1789" spans="1:5" hidden="1" x14ac:dyDescent="0.3">
      <c r="A1789" s="186" t="s">
        <v>242</v>
      </c>
      <c r="B1789" s="186" t="s">
        <v>106</v>
      </c>
      <c r="C1789" s="186" t="s">
        <v>240</v>
      </c>
      <c r="D1789" s="188">
        <v>2024</v>
      </c>
      <c r="E1789" s="189">
        <v>4.5714285714285712</v>
      </c>
    </row>
    <row r="1790" spans="1:5" hidden="1" x14ac:dyDescent="0.3">
      <c r="A1790" s="186" t="s">
        <v>242</v>
      </c>
      <c r="B1790" s="186" t="s">
        <v>108</v>
      </c>
      <c r="C1790" s="186" t="s">
        <v>240</v>
      </c>
      <c r="D1790" s="188">
        <v>2024</v>
      </c>
      <c r="E1790" s="189">
        <v>4.2</v>
      </c>
    </row>
    <row r="1791" spans="1:5" hidden="1" x14ac:dyDescent="0.3">
      <c r="A1791" s="186" t="s">
        <v>242</v>
      </c>
      <c r="B1791" s="186" t="s">
        <v>105</v>
      </c>
      <c r="C1791" s="186" t="s">
        <v>240</v>
      </c>
      <c r="D1791" s="188">
        <v>2024</v>
      </c>
      <c r="E1791" s="189">
        <v>3.9642857142857144</v>
      </c>
    </row>
    <row r="1792" spans="1:5" hidden="1" x14ac:dyDescent="0.3">
      <c r="A1792" s="186" t="s">
        <v>242</v>
      </c>
      <c r="B1792" s="186" t="s">
        <v>103</v>
      </c>
      <c r="C1792" s="186" t="s">
        <v>240</v>
      </c>
      <c r="D1792" s="188">
        <v>2024</v>
      </c>
      <c r="E1792" s="189">
        <v>4.2037037037037033</v>
      </c>
    </row>
    <row r="1793" spans="1:5" hidden="1" x14ac:dyDescent="0.3">
      <c r="A1793" s="186" t="s">
        <v>242</v>
      </c>
      <c r="B1793" s="186" t="s">
        <v>98</v>
      </c>
      <c r="C1793" s="186" t="s">
        <v>240</v>
      </c>
      <c r="D1793" s="188">
        <v>2024</v>
      </c>
      <c r="E1793" s="189">
        <v>4.21875</v>
      </c>
    </row>
    <row r="1794" spans="1:5" hidden="1" x14ac:dyDescent="0.3">
      <c r="A1794" s="186" t="s">
        <v>242</v>
      </c>
      <c r="B1794" s="186" t="s">
        <v>101</v>
      </c>
      <c r="C1794" s="186" t="s">
        <v>240</v>
      </c>
      <c r="D1794" s="188">
        <v>2024</v>
      </c>
      <c r="E1794" s="189">
        <v>4.1818181818181817</v>
      </c>
    </row>
    <row r="1795" spans="1:5" hidden="1" x14ac:dyDescent="0.3">
      <c r="A1795" s="186" t="s">
        <v>242</v>
      </c>
      <c r="B1795" s="186" t="s">
        <v>109</v>
      </c>
      <c r="C1795" s="186" t="s">
        <v>238</v>
      </c>
      <c r="D1795" s="188">
        <v>2024</v>
      </c>
      <c r="E1795" s="189">
        <v>3.7307692307692308</v>
      </c>
    </row>
    <row r="1796" spans="1:5" hidden="1" x14ac:dyDescent="0.3">
      <c r="A1796" s="186" t="s">
        <v>242</v>
      </c>
      <c r="B1796" s="186" t="s">
        <v>106</v>
      </c>
      <c r="C1796" s="186" t="s">
        <v>238</v>
      </c>
      <c r="D1796" s="188">
        <v>2024</v>
      </c>
      <c r="E1796" s="189">
        <v>3.7857142857142856</v>
      </c>
    </row>
    <row r="1797" spans="1:5" hidden="1" x14ac:dyDescent="0.3">
      <c r="A1797" s="186" t="s">
        <v>242</v>
      </c>
      <c r="B1797" s="186" t="s">
        <v>108</v>
      </c>
      <c r="C1797" s="186" t="s">
        <v>238</v>
      </c>
      <c r="D1797" s="188">
        <v>2024</v>
      </c>
      <c r="E1797" s="189">
        <v>3.8</v>
      </c>
    </row>
    <row r="1798" spans="1:5" hidden="1" x14ac:dyDescent="0.3">
      <c r="A1798" s="186" t="s">
        <v>242</v>
      </c>
      <c r="B1798" s="186" t="s">
        <v>105</v>
      </c>
      <c r="C1798" s="186" t="s">
        <v>238</v>
      </c>
      <c r="D1798" s="188">
        <v>2024</v>
      </c>
      <c r="E1798" s="189">
        <v>3.1785714285714284</v>
      </c>
    </row>
    <row r="1799" spans="1:5" hidden="1" x14ac:dyDescent="0.3">
      <c r="A1799" s="186" t="s">
        <v>242</v>
      </c>
      <c r="B1799" s="186" t="s">
        <v>103</v>
      </c>
      <c r="C1799" s="186" t="s">
        <v>238</v>
      </c>
      <c r="D1799" s="188">
        <v>2024</v>
      </c>
      <c r="E1799" s="189">
        <v>3.4444444444444446</v>
      </c>
    </row>
    <row r="1800" spans="1:5" hidden="1" x14ac:dyDescent="0.3">
      <c r="A1800" s="186" t="s">
        <v>242</v>
      </c>
      <c r="B1800" s="186" t="s">
        <v>98</v>
      </c>
      <c r="C1800" s="186" t="s">
        <v>238</v>
      </c>
      <c r="D1800" s="188">
        <v>2024</v>
      </c>
      <c r="E1800" s="189">
        <v>3.34375</v>
      </c>
    </row>
    <row r="1801" spans="1:5" hidden="1" x14ac:dyDescent="0.3">
      <c r="A1801" s="186" t="s">
        <v>242</v>
      </c>
      <c r="B1801" s="186" t="s">
        <v>101</v>
      </c>
      <c r="C1801" s="186" t="s">
        <v>238</v>
      </c>
      <c r="D1801" s="188">
        <v>2024</v>
      </c>
      <c r="E1801" s="189">
        <v>3.5909090909090908</v>
      </c>
    </row>
    <row r="1802" spans="1:5" hidden="1" x14ac:dyDescent="0.3">
      <c r="A1802" s="186" t="s">
        <v>242</v>
      </c>
      <c r="B1802" s="186" t="s">
        <v>109</v>
      </c>
      <c r="C1802" s="186" t="s">
        <v>233</v>
      </c>
      <c r="D1802" s="188">
        <v>2024</v>
      </c>
      <c r="E1802" s="189">
        <v>3.9230769230769229</v>
      </c>
    </row>
    <row r="1803" spans="1:5" hidden="1" x14ac:dyDescent="0.3">
      <c r="A1803" s="186" t="s">
        <v>242</v>
      </c>
      <c r="B1803" s="186" t="s">
        <v>106</v>
      </c>
      <c r="C1803" s="186" t="s">
        <v>233</v>
      </c>
      <c r="D1803" s="188">
        <v>2024</v>
      </c>
      <c r="E1803" s="189">
        <v>4.0714285714285712</v>
      </c>
    </row>
    <row r="1804" spans="1:5" hidden="1" x14ac:dyDescent="0.3">
      <c r="A1804" s="186" t="s">
        <v>242</v>
      </c>
      <c r="B1804" s="186" t="s">
        <v>108</v>
      </c>
      <c r="C1804" s="186" t="s">
        <v>233</v>
      </c>
      <c r="D1804" s="188">
        <v>2024</v>
      </c>
      <c r="E1804" s="189">
        <v>4</v>
      </c>
    </row>
    <row r="1805" spans="1:5" hidden="1" x14ac:dyDescent="0.3">
      <c r="A1805" s="186" t="s">
        <v>242</v>
      </c>
      <c r="B1805" s="186" t="s">
        <v>105</v>
      </c>
      <c r="C1805" s="186" t="s">
        <v>233</v>
      </c>
      <c r="D1805" s="188">
        <v>2024</v>
      </c>
      <c r="E1805" s="189">
        <v>2.75</v>
      </c>
    </row>
    <row r="1806" spans="1:5" hidden="1" x14ac:dyDescent="0.3">
      <c r="A1806" s="186" t="s">
        <v>242</v>
      </c>
      <c r="B1806" s="186" t="s">
        <v>103</v>
      </c>
      <c r="C1806" s="186" t="s">
        <v>233</v>
      </c>
      <c r="D1806" s="188">
        <v>2024</v>
      </c>
      <c r="E1806" s="189">
        <v>3.3148148148148149</v>
      </c>
    </row>
    <row r="1807" spans="1:5" hidden="1" x14ac:dyDescent="0.3">
      <c r="A1807" s="186" t="s">
        <v>242</v>
      </c>
      <c r="B1807" s="186" t="s">
        <v>98</v>
      </c>
      <c r="C1807" s="186" t="s">
        <v>233</v>
      </c>
      <c r="D1807" s="188">
        <v>2024</v>
      </c>
      <c r="E1807" s="189">
        <v>3.28125</v>
      </c>
    </row>
    <row r="1808" spans="1:5" hidden="1" x14ac:dyDescent="0.3">
      <c r="A1808" s="186" t="s">
        <v>242</v>
      </c>
      <c r="B1808" s="186" t="s">
        <v>101</v>
      </c>
      <c r="C1808" s="186" t="s">
        <v>233</v>
      </c>
      <c r="D1808" s="188">
        <v>2024</v>
      </c>
      <c r="E1808" s="189">
        <v>3.3636363636363638</v>
      </c>
    </row>
    <row r="1809" spans="1:5" hidden="1" x14ac:dyDescent="0.3">
      <c r="A1809" s="186" t="s">
        <v>23</v>
      </c>
      <c r="B1809" s="186" t="s">
        <v>109</v>
      </c>
      <c r="C1809" s="186" t="s">
        <v>173</v>
      </c>
      <c r="D1809" s="188">
        <v>2024</v>
      </c>
      <c r="E1809" s="189">
        <v>4.115384615384615</v>
      </c>
    </row>
    <row r="1810" spans="1:5" hidden="1" x14ac:dyDescent="0.3">
      <c r="A1810" s="186" t="s">
        <v>23</v>
      </c>
      <c r="B1810" s="186" t="s">
        <v>106</v>
      </c>
      <c r="C1810" s="186" t="s">
        <v>173</v>
      </c>
      <c r="D1810" s="188">
        <v>2024</v>
      </c>
      <c r="E1810" s="189">
        <v>4.1428571428571432</v>
      </c>
    </row>
    <row r="1811" spans="1:5" hidden="1" x14ac:dyDescent="0.3">
      <c r="A1811" s="186" t="s">
        <v>23</v>
      </c>
      <c r="B1811" s="186" t="s">
        <v>108</v>
      </c>
      <c r="C1811" s="186" t="s">
        <v>173</v>
      </c>
      <c r="D1811" s="188">
        <v>2024</v>
      </c>
      <c r="E1811" s="189">
        <v>4.2</v>
      </c>
    </row>
    <row r="1812" spans="1:5" hidden="1" x14ac:dyDescent="0.3">
      <c r="A1812" s="186" t="s">
        <v>23</v>
      </c>
      <c r="B1812" s="186" t="s">
        <v>105</v>
      </c>
      <c r="C1812" s="186" t="s">
        <v>173</v>
      </c>
      <c r="D1812" s="188">
        <v>2024</v>
      </c>
      <c r="E1812" s="189">
        <v>3.0714285714285716</v>
      </c>
    </row>
    <row r="1813" spans="1:5" hidden="1" x14ac:dyDescent="0.3">
      <c r="A1813" s="186" t="s">
        <v>23</v>
      </c>
      <c r="B1813" s="186" t="s">
        <v>103</v>
      </c>
      <c r="C1813" s="186" t="s">
        <v>173</v>
      </c>
      <c r="D1813" s="188">
        <v>2024</v>
      </c>
      <c r="E1813" s="189">
        <v>3.574074074074074</v>
      </c>
    </row>
    <row r="1814" spans="1:5" hidden="1" x14ac:dyDescent="0.3">
      <c r="A1814" s="186" t="s">
        <v>23</v>
      </c>
      <c r="B1814" s="186" t="s">
        <v>98</v>
      </c>
      <c r="C1814" s="186" t="s">
        <v>173</v>
      </c>
      <c r="D1814" s="188">
        <v>2024</v>
      </c>
      <c r="E1814" s="189">
        <v>3.53125</v>
      </c>
    </row>
    <row r="1815" spans="1:5" hidden="1" x14ac:dyDescent="0.3">
      <c r="A1815" s="186" t="s">
        <v>23</v>
      </c>
      <c r="B1815" s="186" t="s">
        <v>101</v>
      </c>
      <c r="C1815" s="186" t="s">
        <v>173</v>
      </c>
      <c r="D1815" s="188">
        <v>2024</v>
      </c>
      <c r="E1815" s="189">
        <v>3.6363636363636362</v>
      </c>
    </row>
    <row r="1816" spans="1:5" hidden="1" x14ac:dyDescent="0.3">
      <c r="A1816" s="186" t="s">
        <v>23</v>
      </c>
      <c r="B1816" s="186" t="s">
        <v>109</v>
      </c>
      <c r="C1816" s="186" t="s">
        <v>174</v>
      </c>
      <c r="D1816" s="188">
        <v>2024</v>
      </c>
      <c r="E1816" s="189">
        <v>4.3461538461538458</v>
      </c>
    </row>
    <row r="1817" spans="1:5" hidden="1" x14ac:dyDescent="0.3">
      <c r="A1817" s="186" t="s">
        <v>23</v>
      </c>
      <c r="B1817" s="186" t="s">
        <v>106</v>
      </c>
      <c r="C1817" s="186" t="s">
        <v>174</v>
      </c>
      <c r="D1817" s="188">
        <v>2024</v>
      </c>
      <c r="E1817" s="189">
        <v>4.4285714285714288</v>
      </c>
    </row>
    <row r="1818" spans="1:5" hidden="1" x14ac:dyDescent="0.3">
      <c r="A1818" s="186" t="s">
        <v>23</v>
      </c>
      <c r="B1818" s="186" t="s">
        <v>108</v>
      </c>
      <c r="C1818" s="186" t="s">
        <v>174</v>
      </c>
      <c r="D1818" s="188">
        <v>2024</v>
      </c>
      <c r="E1818" s="189">
        <v>4.5</v>
      </c>
    </row>
    <row r="1819" spans="1:5" hidden="1" x14ac:dyDescent="0.3">
      <c r="A1819" s="186" t="s">
        <v>23</v>
      </c>
      <c r="B1819" s="186" t="s">
        <v>105</v>
      </c>
      <c r="C1819" s="186" t="s">
        <v>174</v>
      </c>
      <c r="D1819" s="188">
        <v>2024</v>
      </c>
      <c r="E1819" s="189">
        <v>3.2857142857142856</v>
      </c>
    </row>
    <row r="1820" spans="1:5" hidden="1" x14ac:dyDescent="0.3">
      <c r="A1820" s="186" t="s">
        <v>23</v>
      </c>
      <c r="B1820" s="186" t="s">
        <v>103</v>
      </c>
      <c r="C1820" s="186" t="s">
        <v>174</v>
      </c>
      <c r="D1820" s="188">
        <v>2024</v>
      </c>
      <c r="E1820" s="189">
        <v>3.7962962962962963</v>
      </c>
    </row>
    <row r="1821" spans="1:5" hidden="1" x14ac:dyDescent="0.3">
      <c r="A1821" s="186" t="s">
        <v>23</v>
      </c>
      <c r="B1821" s="186" t="s">
        <v>98</v>
      </c>
      <c r="C1821" s="186" t="s">
        <v>174</v>
      </c>
      <c r="D1821" s="188">
        <v>2024</v>
      </c>
      <c r="E1821" s="189">
        <v>3.71875</v>
      </c>
    </row>
    <row r="1822" spans="1:5" hidden="1" x14ac:dyDescent="0.3">
      <c r="A1822" s="186" t="s">
        <v>23</v>
      </c>
      <c r="B1822" s="186" t="s">
        <v>101</v>
      </c>
      <c r="C1822" s="186" t="s">
        <v>174</v>
      </c>
      <c r="D1822" s="188">
        <v>2024</v>
      </c>
      <c r="E1822" s="189">
        <v>3.9090909090909092</v>
      </c>
    </row>
    <row r="1823" spans="1:5" hidden="1" x14ac:dyDescent="0.3">
      <c r="A1823" s="186" t="s">
        <v>23</v>
      </c>
      <c r="B1823" s="186" t="s">
        <v>109</v>
      </c>
      <c r="C1823" s="186" t="s">
        <v>175</v>
      </c>
      <c r="D1823" s="188">
        <v>2024</v>
      </c>
      <c r="E1823" s="189">
        <v>4.5769230769230766</v>
      </c>
    </row>
    <row r="1824" spans="1:5" hidden="1" x14ac:dyDescent="0.3">
      <c r="A1824" s="186" t="s">
        <v>23</v>
      </c>
      <c r="B1824" s="186" t="s">
        <v>106</v>
      </c>
      <c r="C1824" s="186" t="s">
        <v>175</v>
      </c>
      <c r="D1824" s="188">
        <v>2024</v>
      </c>
      <c r="E1824" s="189">
        <v>4.7142857142857144</v>
      </c>
    </row>
    <row r="1825" spans="1:5" hidden="1" x14ac:dyDescent="0.3">
      <c r="A1825" s="186" t="s">
        <v>23</v>
      </c>
      <c r="B1825" s="186" t="s">
        <v>108</v>
      </c>
      <c r="C1825" s="186" t="s">
        <v>175</v>
      </c>
      <c r="D1825" s="188">
        <v>2024</v>
      </c>
      <c r="E1825" s="189">
        <v>4.7</v>
      </c>
    </row>
    <row r="1826" spans="1:5" hidden="1" x14ac:dyDescent="0.3">
      <c r="A1826" s="186" t="s">
        <v>23</v>
      </c>
      <c r="B1826" s="186" t="s">
        <v>105</v>
      </c>
      <c r="C1826" s="186" t="s">
        <v>175</v>
      </c>
      <c r="D1826" s="188">
        <v>2024</v>
      </c>
      <c r="E1826" s="189">
        <v>3.6428571428571428</v>
      </c>
    </row>
    <row r="1827" spans="1:5" hidden="1" x14ac:dyDescent="0.3">
      <c r="A1827" s="186" t="s">
        <v>23</v>
      </c>
      <c r="B1827" s="186" t="s">
        <v>103</v>
      </c>
      <c r="C1827" s="186" t="s">
        <v>175</v>
      </c>
      <c r="D1827" s="188">
        <v>2024</v>
      </c>
      <c r="E1827" s="189">
        <v>4.0925925925925926</v>
      </c>
    </row>
    <row r="1828" spans="1:5" hidden="1" x14ac:dyDescent="0.3">
      <c r="A1828" s="186" t="s">
        <v>23</v>
      </c>
      <c r="B1828" s="186" t="s">
        <v>98</v>
      </c>
      <c r="C1828" s="186" t="s">
        <v>175</v>
      </c>
      <c r="D1828" s="188">
        <v>2024</v>
      </c>
      <c r="E1828" s="189">
        <v>4.03125</v>
      </c>
    </row>
    <row r="1829" spans="1:5" hidden="1" x14ac:dyDescent="0.3">
      <c r="A1829" s="186" t="s">
        <v>23</v>
      </c>
      <c r="B1829" s="186" t="s">
        <v>101</v>
      </c>
      <c r="C1829" s="186" t="s">
        <v>175</v>
      </c>
      <c r="D1829" s="188">
        <v>2024</v>
      </c>
      <c r="E1829" s="189">
        <v>4.1818181818181817</v>
      </c>
    </row>
    <row r="1830" spans="1:5" hidden="1" x14ac:dyDescent="0.3">
      <c r="A1830" s="186" t="s">
        <v>23</v>
      </c>
      <c r="B1830" s="186" t="s">
        <v>109</v>
      </c>
      <c r="C1830" s="186" t="s">
        <v>176</v>
      </c>
      <c r="D1830" s="188">
        <v>2024</v>
      </c>
      <c r="E1830" s="189">
        <v>4.1538461538461542</v>
      </c>
    </row>
    <row r="1831" spans="1:5" hidden="1" x14ac:dyDescent="0.3">
      <c r="A1831" s="186" t="s">
        <v>23</v>
      </c>
      <c r="B1831" s="186" t="s">
        <v>106</v>
      </c>
      <c r="C1831" s="186" t="s">
        <v>176</v>
      </c>
      <c r="D1831" s="188">
        <v>2024</v>
      </c>
      <c r="E1831" s="189">
        <v>4.2142857142857144</v>
      </c>
    </row>
    <row r="1832" spans="1:5" hidden="1" x14ac:dyDescent="0.3">
      <c r="A1832" s="186" t="s">
        <v>23</v>
      </c>
      <c r="B1832" s="186" t="s">
        <v>108</v>
      </c>
      <c r="C1832" s="186" t="s">
        <v>176</v>
      </c>
      <c r="D1832" s="188">
        <v>2024</v>
      </c>
      <c r="E1832" s="189">
        <v>4.2</v>
      </c>
    </row>
    <row r="1833" spans="1:5" hidden="1" x14ac:dyDescent="0.3">
      <c r="A1833" s="186" t="s">
        <v>23</v>
      </c>
      <c r="B1833" s="186" t="s">
        <v>105</v>
      </c>
      <c r="C1833" s="186" t="s">
        <v>176</v>
      </c>
      <c r="D1833" s="188">
        <v>2024</v>
      </c>
      <c r="E1833" s="189">
        <v>3.2857142857142856</v>
      </c>
    </row>
    <row r="1834" spans="1:5" hidden="1" x14ac:dyDescent="0.3">
      <c r="A1834" s="186" t="s">
        <v>23</v>
      </c>
      <c r="B1834" s="186" t="s">
        <v>103</v>
      </c>
      <c r="C1834" s="186" t="s">
        <v>176</v>
      </c>
      <c r="D1834" s="188">
        <v>2024</v>
      </c>
      <c r="E1834" s="189">
        <v>3.7037037037037037</v>
      </c>
    </row>
    <row r="1835" spans="1:5" hidden="1" x14ac:dyDescent="0.3">
      <c r="A1835" s="186" t="s">
        <v>23</v>
      </c>
      <c r="B1835" s="186" t="s">
        <v>98</v>
      </c>
      <c r="C1835" s="186" t="s">
        <v>176</v>
      </c>
      <c r="D1835" s="188">
        <v>2024</v>
      </c>
      <c r="E1835" s="189">
        <v>3.625</v>
      </c>
    </row>
    <row r="1836" spans="1:5" hidden="1" x14ac:dyDescent="0.3">
      <c r="A1836" s="186" t="s">
        <v>23</v>
      </c>
      <c r="B1836" s="186" t="s">
        <v>101</v>
      </c>
      <c r="C1836" s="186" t="s">
        <v>176</v>
      </c>
      <c r="D1836" s="188">
        <v>2024</v>
      </c>
      <c r="E1836" s="189">
        <v>3.8181818181818183</v>
      </c>
    </row>
    <row r="1837" spans="1:5" hidden="1" x14ac:dyDescent="0.3">
      <c r="A1837" s="186" t="s">
        <v>23</v>
      </c>
      <c r="B1837" s="186" t="s">
        <v>109</v>
      </c>
      <c r="C1837" s="186" t="s">
        <v>177</v>
      </c>
      <c r="D1837" s="188">
        <v>2024</v>
      </c>
      <c r="E1837" s="189">
        <v>4</v>
      </c>
    </row>
    <row r="1838" spans="1:5" hidden="1" x14ac:dyDescent="0.3">
      <c r="A1838" s="186" t="s">
        <v>23</v>
      </c>
      <c r="B1838" s="186" t="s">
        <v>106</v>
      </c>
      <c r="C1838" s="186" t="s">
        <v>177</v>
      </c>
      <c r="D1838" s="188">
        <v>2024</v>
      </c>
      <c r="E1838" s="189">
        <v>4.0714285714285712</v>
      </c>
    </row>
    <row r="1839" spans="1:5" hidden="1" x14ac:dyDescent="0.3">
      <c r="A1839" s="186" t="s">
        <v>23</v>
      </c>
      <c r="B1839" s="186" t="s">
        <v>108</v>
      </c>
      <c r="C1839" s="186" t="s">
        <v>177</v>
      </c>
      <c r="D1839" s="188">
        <v>2024</v>
      </c>
      <c r="E1839" s="189">
        <v>4.0999999999999996</v>
      </c>
    </row>
    <row r="1840" spans="1:5" hidden="1" x14ac:dyDescent="0.3">
      <c r="A1840" s="186" t="s">
        <v>23</v>
      </c>
      <c r="B1840" s="186" t="s">
        <v>105</v>
      </c>
      <c r="C1840" s="186" t="s">
        <v>177</v>
      </c>
      <c r="D1840" s="188">
        <v>2024</v>
      </c>
      <c r="E1840" s="189">
        <v>3.4285714285714284</v>
      </c>
    </row>
    <row r="1841" spans="1:5" hidden="1" x14ac:dyDescent="0.3">
      <c r="A1841" s="186" t="s">
        <v>23</v>
      </c>
      <c r="B1841" s="186" t="s">
        <v>103</v>
      </c>
      <c r="C1841" s="186" t="s">
        <v>177</v>
      </c>
      <c r="D1841" s="188">
        <v>2024</v>
      </c>
      <c r="E1841" s="189">
        <v>3.7037037037037037</v>
      </c>
    </row>
    <row r="1842" spans="1:5" hidden="1" x14ac:dyDescent="0.3">
      <c r="A1842" s="186" t="s">
        <v>23</v>
      </c>
      <c r="B1842" s="186" t="s">
        <v>98</v>
      </c>
      <c r="C1842" s="186" t="s">
        <v>177</v>
      </c>
      <c r="D1842" s="188">
        <v>2024</v>
      </c>
      <c r="E1842" s="189">
        <v>3.71875</v>
      </c>
    </row>
    <row r="1843" spans="1:5" hidden="1" x14ac:dyDescent="0.3">
      <c r="A1843" s="186" t="s">
        <v>23</v>
      </c>
      <c r="B1843" s="186" t="s">
        <v>101</v>
      </c>
      <c r="C1843" s="186" t="s">
        <v>177</v>
      </c>
      <c r="D1843" s="188">
        <v>2024</v>
      </c>
      <c r="E1843" s="189">
        <v>3.6818181818181817</v>
      </c>
    </row>
    <row r="1844" spans="1:5" hidden="1" x14ac:dyDescent="0.3">
      <c r="A1844" s="186" t="s">
        <v>24</v>
      </c>
      <c r="B1844" s="186" t="s">
        <v>109</v>
      </c>
      <c r="C1844" s="186" t="s">
        <v>178</v>
      </c>
      <c r="D1844" s="188">
        <v>2024</v>
      </c>
      <c r="E1844" s="189">
        <v>3.6153846153846154</v>
      </c>
    </row>
    <row r="1845" spans="1:5" hidden="1" x14ac:dyDescent="0.3">
      <c r="A1845" s="186" t="s">
        <v>24</v>
      </c>
      <c r="B1845" s="186" t="s">
        <v>106</v>
      </c>
      <c r="C1845" s="186" t="s">
        <v>178</v>
      </c>
      <c r="D1845" s="188">
        <v>2024</v>
      </c>
      <c r="E1845" s="189">
        <v>3.7142857142857144</v>
      </c>
    </row>
    <row r="1846" spans="1:5" hidden="1" x14ac:dyDescent="0.3">
      <c r="A1846" s="186" t="s">
        <v>24</v>
      </c>
      <c r="B1846" s="186" t="s">
        <v>108</v>
      </c>
      <c r="C1846" s="186" t="s">
        <v>178</v>
      </c>
      <c r="D1846" s="188">
        <v>2024</v>
      </c>
      <c r="E1846" s="189">
        <v>3.7</v>
      </c>
    </row>
    <row r="1847" spans="1:5" hidden="1" x14ac:dyDescent="0.3">
      <c r="A1847" s="186" t="s">
        <v>24</v>
      </c>
      <c r="B1847" s="186" t="s">
        <v>105</v>
      </c>
      <c r="C1847" s="186" t="s">
        <v>178</v>
      </c>
      <c r="D1847" s="188">
        <v>2024</v>
      </c>
      <c r="E1847" s="189">
        <v>3.2857142857142856</v>
      </c>
    </row>
    <row r="1848" spans="1:5" hidden="1" x14ac:dyDescent="0.3">
      <c r="A1848" s="186" t="s">
        <v>24</v>
      </c>
      <c r="B1848" s="186" t="s">
        <v>103</v>
      </c>
      <c r="C1848" s="186" t="s">
        <v>178</v>
      </c>
      <c r="D1848" s="188">
        <v>2024</v>
      </c>
      <c r="E1848" s="189">
        <v>3.4444444444444446</v>
      </c>
    </row>
    <row r="1849" spans="1:5" hidden="1" x14ac:dyDescent="0.3">
      <c r="A1849" s="186" t="s">
        <v>24</v>
      </c>
      <c r="B1849" s="186" t="s">
        <v>98</v>
      </c>
      <c r="C1849" s="186" t="s">
        <v>178</v>
      </c>
      <c r="D1849" s="188">
        <v>2024</v>
      </c>
      <c r="E1849" s="189">
        <v>3.5625</v>
      </c>
    </row>
    <row r="1850" spans="1:5" hidden="1" x14ac:dyDescent="0.3">
      <c r="A1850" s="186" t="s">
        <v>24</v>
      </c>
      <c r="B1850" s="186" t="s">
        <v>101</v>
      </c>
      <c r="C1850" s="186" t="s">
        <v>178</v>
      </c>
      <c r="D1850" s="188">
        <v>2024</v>
      </c>
      <c r="E1850" s="189">
        <v>3.2727272727272729</v>
      </c>
    </row>
    <row r="1851" spans="1:5" hidden="1" x14ac:dyDescent="0.3">
      <c r="A1851" s="186" t="s">
        <v>24</v>
      </c>
      <c r="B1851" s="186" t="s">
        <v>109</v>
      </c>
      <c r="C1851" s="186" t="s">
        <v>179</v>
      </c>
      <c r="D1851" s="188">
        <v>2024</v>
      </c>
      <c r="E1851" s="189">
        <v>3.9615384615384617</v>
      </c>
    </row>
    <row r="1852" spans="1:5" hidden="1" x14ac:dyDescent="0.3">
      <c r="A1852" s="186" t="s">
        <v>24</v>
      </c>
      <c r="B1852" s="186" t="s">
        <v>106</v>
      </c>
      <c r="C1852" s="186" t="s">
        <v>179</v>
      </c>
      <c r="D1852" s="188">
        <v>2024</v>
      </c>
      <c r="E1852" s="189">
        <v>4</v>
      </c>
    </row>
    <row r="1853" spans="1:5" hidden="1" x14ac:dyDescent="0.3">
      <c r="A1853" s="186" t="s">
        <v>24</v>
      </c>
      <c r="B1853" s="186" t="s">
        <v>108</v>
      </c>
      <c r="C1853" s="186" t="s">
        <v>179</v>
      </c>
      <c r="D1853" s="188">
        <v>2024</v>
      </c>
      <c r="E1853" s="189">
        <v>4.0999999999999996</v>
      </c>
    </row>
    <row r="1854" spans="1:5" hidden="1" x14ac:dyDescent="0.3">
      <c r="A1854" s="186" t="s">
        <v>24</v>
      </c>
      <c r="B1854" s="186" t="s">
        <v>105</v>
      </c>
      <c r="C1854" s="186" t="s">
        <v>179</v>
      </c>
      <c r="D1854" s="188">
        <v>2024</v>
      </c>
      <c r="E1854" s="189">
        <v>3</v>
      </c>
    </row>
    <row r="1855" spans="1:5" hidden="1" x14ac:dyDescent="0.3">
      <c r="A1855" s="186" t="s">
        <v>24</v>
      </c>
      <c r="B1855" s="186" t="s">
        <v>103</v>
      </c>
      <c r="C1855" s="186" t="s">
        <v>179</v>
      </c>
      <c r="D1855" s="188">
        <v>2024</v>
      </c>
      <c r="E1855" s="189">
        <v>3.4629629629629628</v>
      </c>
    </row>
    <row r="1856" spans="1:5" hidden="1" x14ac:dyDescent="0.3">
      <c r="A1856" s="186" t="s">
        <v>24</v>
      </c>
      <c r="B1856" s="186" t="s">
        <v>98</v>
      </c>
      <c r="C1856" s="186" t="s">
        <v>179</v>
      </c>
      <c r="D1856" s="188">
        <v>2024</v>
      </c>
      <c r="E1856" s="189">
        <v>3.4375</v>
      </c>
    </row>
    <row r="1857" spans="1:5" hidden="1" x14ac:dyDescent="0.3">
      <c r="A1857" s="186" t="s">
        <v>24</v>
      </c>
      <c r="B1857" s="186" t="s">
        <v>101</v>
      </c>
      <c r="C1857" s="186" t="s">
        <v>179</v>
      </c>
      <c r="D1857" s="188">
        <v>2024</v>
      </c>
      <c r="E1857" s="189">
        <v>3.5</v>
      </c>
    </row>
    <row r="1858" spans="1:5" hidden="1" x14ac:dyDescent="0.3">
      <c r="A1858" s="186" t="s">
        <v>24</v>
      </c>
      <c r="B1858" s="186" t="s">
        <v>109</v>
      </c>
      <c r="C1858" s="186" t="s">
        <v>180</v>
      </c>
      <c r="D1858" s="188">
        <v>2024</v>
      </c>
      <c r="E1858" s="189">
        <v>4.1923076923076925</v>
      </c>
    </row>
    <row r="1859" spans="1:5" hidden="1" x14ac:dyDescent="0.3">
      <c r="A1859" s="186" t="s">
        <v>24</v>
      </c>
      <c r="B1859" s="186" t="s">
        <v>106</v>
      </c>
      <c r="C1859" s="186" t="s">
        <v>180</v>
      </c>
      <c r="D1859" s="188">
        <v>2024</v>
      </c>
      <c r="E1859" s="189">
        <v>4.4285714285714288</v>
      </c>
    </row>
    <row r="1860" spans="1:5" hidden="1" x14ac:dyDescent="0.3">
      <c r="A1860" s="186" t="s">
        <v>24</v>
      </c>
      <c r="B1860" s="186" t="s">
        <v>108</v>
      </c>
      <c r="C1860" s="186" t="s">
        <v>180</v>
      </c>
      <c r="D1860" s="188">
        <v>2024</v>
      </c>
      <c r="E1860" s="189">
        <v>4</v>
      </c>
    </row>
    <row r="1861" spans="1:5" hidden="1" x14ac:dyDescent="0.3">
      <c r="A1861" s="186" t="s">
        <v>24</v>
      </c>
      <c r="B1861" s="186" t="s">
        <v>105</v>
      </c>
      <c r="C1861" s="186" t="s">
        <v>180</v>
      </c>
      <c r="D1861" s="188">
        <v>2024</v>
      </c>
      <c r="E1861" s="189">
        <v>3.5714285714285716</v>
      </c>
    </row>
    <row r="1862" spans="1:5" hidden="1" x14ac:dyDescent="0.3">
      <c r="A1862" s="186" t="s">
        <v>24</v>
      </c>
      <c r="B1862" s="186" t="s">
        <v>103</v>
      </c>
      <c r="C1862" s="186" t="s">
        <v>180</v>
      </c>
      <c r="D1862" s="188">
        <v>2024</v>
      </c>
      <c r="E1862" s="189">
        <v>3.8703703703703702</v>
      </c>
    </row>
    <row r="1863" spans="1:5" hidden="1" x14ac:dyDescent="0.3">
      <c r="A1863" s="186" t="s">
        <v>24</v>
      </c>
      <c r="B1863" s="186" t="s">
        <v>98</v>
      </c>
      <c r="C1863" s="186" t="s">
        <v>180</v>
      </c>
      <c r="D1863" s="188">
        <v>2024</v>
      </c>
      <c r="E1863" s="189">
        <v>3.875</v>
      </c>
    </row>
    <row r="1864" spans="1:5" hidden="1" x14ac:dyDescent="0.3">
      <c r="A1864" s="186" t="s">
        <v>24</v>
      </c>
      <c r="B1864" s="186" t="s">
        <v>101</v>
      </c>
      <c r="C1864" s="186" t="s">
        <v>180</v>
      </c>
      <c r="D1864" s="188">
        <v>2024</v>
      </c>
      <c r="E1864" s="189">
        <v>3.8636363636363638</v>
      </c>
    </row>
    <row r="1865" spans="1:5" hidden="1" x14ac:dyDescent="0.3">
      <c r="A1865" s="186" t="s">
        <v>24</v>
      </c>
      <c r="B1865" s="186" t="s">
        <v>109</v>
      </c>
      <c r="C1865" s="186" t="s">
        <v>181</v>
      </c>
      <c r="D1865" s="188">
        <v>2024</v>
      </c>
      <c r="E1865" s="189">
        <v>3.8076923076923075</v>
      </c>
    </row>
    <row r="1866" spans="1:5" hidden="1" x14ac:dyDescent="0.3">
      <c r="A1866" s="186" t="s">
        <v>24</v>
      </c>
      <c r="B1866" s="186" t="s">
        <v>106</v>
      </c>
      <c r="C1866" s="186" t="s">
        <v>181</v>
      </c>
      <c r="D1866" s="188">
        <v>2024</v>
      </c>
      <c r="E1866" s="189">
        <v>3.9285714285714284</v>
      </c>
    </row>
    <row r="1867" spans="1:5" hidden="1" x14ac:dyDescent="0.3">
      <c r="A1867" s="186" t="s">
        <v>24</v>
      </c>
      <c r="B1867" s="186" t="s">
        <v>108</v>
      </c>
      <c r="C1867" s="186" t="s">
        <v>181</v>
      </c>
      <c r="D1867" s="188">
        <v>2024</v>
      </c>
      <c r="E1867" s="189">
        <v>3.8</v>
      </c>
    </row>
    <row r="1868" spans="1:5" hidden="1" x14ac:dyDescent="0.3">
      <c r="A1868" s="186" t="s">
        <v>24</v>
      </c>
      <c r="B1868" s="186" t="s">
        <v>105</v>
      </c>
      <c r="C1868" s="186" t="s">
        <v>181</v>
      </c>
      <c r="D1868" s="188">
        <v>2024</v>
      </c>
      <c r="E1868" s="189">
        <v>2.75</v>
      </c>
    </row>
    <row r="1869" spans="1:5" hidden="1" x14ac:dyDescent="0.3">
      <c r="A1869" s="186" t="s">
        <v>24</v>
      </c>
      <c r="B1869" s="186" t="s">
        <v>103</v>
      </c>
      <c r="C1869" s="186" t="s">
        <v>181</v>
      </c>
      <c r="D1869" s="188">
        <v>2024</v>
      </c>
      <c r="E1869" s="189">
        <v>3.2592592592592591</v>
      </c>
    </row>
    <row r="1870" spans="1:5" hidden="1" x14ac:dyDescent="0.3">
      <c r="A1870" s="186" t="s">
        <v>24</v>
      </c>
      <c r="B1870" s="186" t="s">
        <v>98</v>
      </c>
      <c r="C1870" s="186" t="s">
        <v>181</v>
      </c>
      <c r="D1870" s="188">
        <v>2024</v>
      </c>
      <c r="E1870" s="189">
        <v>3.28125</v>
      </c>
    </row>
    <row r="1871" spans="1:5" hidden="1" x14ac:dyDescent="0.3">
      <c r="A1871" s="186" t="s">
        <v>24</v>
      </c>
      <c r="B1871" s="186" t="s">
        <v>101</v>
      </c>
      <c r="C1871" s="186" t="s">
        <v>181</v>
      </c>
      <c r="D1871" s="188">
        <v>2024</v>
      </c>
      <c r="E1871" s="189">
        <v>3.2272727272727271</v>
      </c>
    </row>
    <row r="1872" spans="1:5" hidden="1" x14ac:dyDescent="0.3">
      <c r="A1872" s="186" t="s">
        <v>24</v>
      </c>
      <c r="B1872" s="186" t="s">
        <v>109</v>
      </c>
      <c r="C1872" s="186" t="s">
        <v>241</v>
      </c>
      <c r="D1872" s="188">
        <v>2024</v>
      </c>
      <c r="E1872" s="189">
        <v>3.2692307692307692</v>
      </c>
    </row>
    <row r="1873" spans="1:5" hidden="1" x14ac:dyDescent="0.3">
      <c r="A1873" s="186" t="s">
        <v>24</v>
      </c>
      <c r="B1873" s="186" t="s">
        <v>106</v>
      </c>
      <c r="C1873" s="186" t="s">
        <v>241</v>
      </c>
      <c r="D1873" s="188">
        <v>2024</v>
      </c>
      <c r="E1873" s="189">
        <v>3.2857142857142856</v>
      </c>
    </row>
    <row r="1874" spans="1:5" hidden="1" x14ac:dyDescent="0.3">
      <c r="A1874" s="186" t="s">
        <v>24</v>
      </c>
      <c r="B1874" s="186" t="s">
        <v>108</v>
      </c>
      <c r="C1874" s="186" t="s">
        <v>241</v>
      </c>
      <c r="D1874" s="188">
        <v>2024</v>
      </c>
      <c r="E1874" s="189">
        <v>3.3</v>
      </c>
    </row>
    <row r="1875" spans="1:5" hidden="1" x14ac:dyDescent="0.3">
      <c r="A1875" s="186" t="s">
        <v>24</v>
      </c>
      <c r="B1875" s="186" t="s">
        <v>105</v>
      </c>
      <c r="C1875" s="186" t="s">
        <v>241</v>
      </c>
      <c r="D1875" s="188">
        <v>2024</v>
      </c>
      <c r="E1875" s="189">
        <v>2.9285714285714284</v>
      </c>
    </row>
    <row r="1876" spans="1:5" hidden="1" x14ac:dyDescent="0.3">
      <c r="A1876" s="186" t="s">
        <v>24</v>
      </c>
      <c r="B1876" s="186" t="s">
        <v>103</v>
      </c>
      <c r="C1876" s="186" t="s">
        <v>241</v>
      </c>
      <c r="D1876" s="188">
        <v>2024</v>
      </c>
      <c r="E1876" s="189">
        <v>3.0925925925925926</v>
      </c>
    </row>
    <row r="1877" spans="1:5" hidden="1" x14ac:dyDescent="0.3">
      <c r="A1877" s="186" t="s">
        <v>24</v>
      </c>
      <c r="B1877" s="186" t="s">
        <v>98</v>
      </c>
      <c r="C1877" s="186" t="s">
        <v>241</v>
      </c>
      <c r="D1877" s="188">
        <v>2024</v>
      </c>
      <c r="E1877" s="189">
        <v>3.09375</v>
      </c>
    </row>
    <row r="1878" spans="1:5" hidden="1" x14ac:dyDescent="0.3">
      <c r="A1878" s="186" t="s">
        <v>24</v>
      </c>
      <c r="B1878" s="186" t="s">
        <v>101</v>
      </c>
      <c r="C1878" s="186" t="s">
        <v>241</v>
      </c>
      <c r="D1878" s="188">
        <v>2024</v>
      </c>
      <c r="E1878" s="189">
        <v>3.0909090909090908</v>
      </c>
    </row>
    <row r="1879" spans="1:5" hidden="1" x14ac:dyDescent="0.3">
      <c r="A1879" s="186" t="s">
        <v>243</v>
      </c>
      <c r="B1879" s="186" t="s">
        <v>109</v>
      </c>
      <c r="C1879" s="186" t="s">
        <v>155</v>
      </c>
      <c r="D1879" s="188">
        <v>2024</v>
      </c>
      <c r="E1879" s="189">
        <v>3.4615384615384617</v>
      </c>
    </row>
    <row r="1880" spans="1:5" hidden="1" x14ac:dyDescent="0.3">
      <c r="A1880" s="186" t="s">
        <v>243</v>
      </c>
      <c r="B1880" s="186" t="s">
        <v>106</v>
      </c>
      <c r="C1880" s="186" t="s">
        <v>155</v>
      </c>
      <c r="D1880" s="188">
        <v>2024</v>
      </c>
      <c r="E1880" s="189">
        <v>3.5714285714285716</v>
      </c>
    </row>
    <row r="1881" spans="1:5" hidden="1" x14ac:dyDescent="0.3">
      <c r="A1881" s="186" t="s">
        <v>243</v>
      </c>
      <c r="B1881" s="186" t="s">
        <v>108</v>
      </c>
      <c r="C1881" s="186" t="s">
        <v>155</v>
      </c>
      <c r="D1881" s="188">
        <v>2024</v>
      </c>
      <c r="E1881" s="189">
        <v>3.4</v>
      </c>
    </row>
    <row r="1882" spans="1:5" hidden="1" x14ac:dyDescent="0.3">
      <c r="A1882" s="186" t="s">
        <v>243</v>
      </c>
      <c r="B1882" s="186" t="s">
        <v>105</v>
      </c>
      <c r="C1882" s="186" t="s">
        <v>155</v>
      </c>
      <c r="D1882" s="188">
        <v>2024</v>
      </c>
      <c r="E1882" s="189">
        <v>3.8928571428571428</v>
      </c>
    </row>
    <row r="1883" spans="1:5" hidden="1" x14ac:dyDescent="0.3">
      <c r="A1883" s="186" t="s">
        <v>243</v>
      </c>
      <c r="B1883" s="186" t="s">
        <v>103</v>
      </c>
      <c r="C1883" s="186" t="s">
        <v>155</v>
      </c>
      <c r="D1883" s="188">
        <v>2024</v>
      </c>
      <c r="E1883" s="189">
        <v>3.6851851851851851</v>
      </c>
    </row>
    <row r="1884" spans="1:5" hidden="1" x14ac:dyDescent="0.3">
      <c r="A1884" s="186" t="s">
        <v>243</v>
      </c>
      <c r="B1884" s="186" t="s">
        <v>98</v>
      </c>
      <c r="C1884" s="186" t="s">
        <v>155</v>
      </c>
      <c r="D1884" s="188">
        <v>2024</v>
      </c>
      <c r="E1884" s="189">
        <v>3.6875</v>
      </c>
    </row>
    <row r="1885" spans="1:5" hidden="1" x14ac:dyDescent="0.3">
      <c r="A1885" s="186" t="s">
        <v>243</v>
      </c>
      <c r="B1885" s="186" t="s">
        <v>101</v>
      </c>
      <c r="C1885" s="186" t="s">
        <v>155</v>
      </c>
      <c r="D1885" s="188">
        <v>2024</v>
      </c>
      <c r="E1885" s="189">
        <v>3.6818181818181817</v>
      </c>
    </row>
    <row r="1886" spans="1:5" hidden="1" x14ac:dyDescent="0.3">
      <c r="A1886" s="186" t="s">
        <v>243</v>
      </c>
      <c r="B1886" s="186" t="s">
        <v>109</v>
      </c>
      <c r="C1886" s="186" t="s">
        <v>239</v>
      </c>
      <c r="D1886" s="188">
        <v>2024</v>
      </c>
      <c r="E1886" s="189">
        <v>3.9858974358974359</v>
      </c>
    </row>
    <row r="1887" spans="1:5" hidden="1" x14ac:dyDescent="0.3">
      <c r="A1887" s="186" t="s">
        <v>243</v>
      </c>
      <c r="B1887" s="186" t="s">
        <v>106</v>
      </c>
      <c r="C1887" s="186" t="s">
        <v>239</v>
      </c>
      <c r="D1887" s="188">
        <v>2024</v>
      </c>
      <c r="E1887" s="189">
        <v>4.0523809523809522</v>
      </c>
    </row>
    <row r="1888" spans="1:5" hidden="1" x14ac:dyDescent="0.3">
      <c r="A1888" s="186" t="s">
        <v>243</v>
      </c>
      <c r="B1888" s="186" t="s">
        <v>108</v>
      </c>
      <c r="C1888" s="186" t="s">
        <v>239</v>
      </c>
      <c r="D1888" s="188">
        <v>2024</v>
      </c>
      <c r="E1888" s="189">
        <v>4.0383333333333331</v>
      </c>
    </row>
    <row r="1889" spans="1:5" hidden="1" x14ac:dyDescent="0.3">
      <c r="A1889" s="186" t="s">
        <v>243</v>
      </c>
      <c r="B1889" s="186" t="s">
        <v>105</v>
      </c>
      <c r="C1889" s="186" t="s">
        <v>239</v>
      </c>
      <c r="D1889" s="188">
        <v>2024</v>
      </c>
      <c r="E1889" s="189">
        <v>3.2345238095238096</v>
      </c>
    </row>
    <row r="1890" spans="1:5" hidden="1" x14ac:dyDescent="0.3">
      <c r="A1890" s="186" t="s">
        <v>243</v>
      </c>
      <c r="B1890" s="186" t="s">
        <v>103</v>
      </c>
      <c r="C1890" s="186" t="s">
        <v>239</v>
      </c>
      <c r="D1890" s="188">
        <v>2024</v>
      </c>
      <c r="E1890" s="189">
        <v>3.596296296296297</v>
      </c>
    </row>
    <row r="1891" spans="1:5" hidden="1" x14ac:dyDescent="0.3">
      <c r="A1891" s="186" t="s">
        <v>243</v>
      </c>
      <c r="B1891" s="186" t="s">
        <v>98</v>
      </c>
      <c r="C1891" s="186" t="s">
        <v>239</v>
      </c>
      <c r="D1891" s="188">
        <v>2024</v>
      </c>
      <c r="E1891" s="189">
        <v>3.5697916666666667</v>
      </c>
    </row>
    <row r="1892" spans="1:5" hidden="1" x14ac:dyDescent="0.3">
      <c r="A1892" s="186" t="s">
        <v>243</v>
      </c>
      <c r="B1892" s="186" t="s">
        <v>101</v>
      </c>
      <c r="C1892" s="186" t="s">
        <v>239</v>
      </c>
      <c r="D1892" s="188">
        <v>2024</v>
      </c>
      <c r="E1892" s="189">
        <v>3.6348484848484848</v>
      </c>
    </row>
  </sheetData>
  <autoFilter ref="A2:E1892" xr:uid="{4847A96A-ED94-4CB6-BCC5-D9EE14AD43AF}">
    <filterColumn colId="3">
      <filters>
        <filter val="2022"/>
      </filters>
    </filterColumn>
  </autoFilter>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942DB-655D-4F71-9E98-899C4F0ABEDA}">
  <sheetPr>
    <tabColor theme="7" tint="0.79998168889431442"/>
  </sheetPr>
  <dimension ref="A29:G51"/>
  <sheetViews>
    <sheetView showGridLines="0" workbookViewId="0">
      <selection activeCell="G56" sqref="G56"/>
    </sheetView>
  </sheetViews>
  <sheetFormatPr defaultRowHeight="14.4" outlineLevelRow="1" x14ac:dyDescent="0.3"/>
  <cols>
    <col min="1" max="1" width="22.109375" bestFit="1" customWidth="1"/>
    <col min="2" max="2" width="47" bestFit="1" customWidth="1"/>
    <col min="3" max="3" width="8.33203125" bestFit="1" customWidth="1"/>
    <col min="4" max="4" width="6.44140625" bestFit="1" customWidth="1"/>
    <col min="5" max="5" width="9.88671875" bestFit="1" customWidth="1"/>
    <col min="6" max="6" width="13.44140625" bestFit="1" customWidth="1"/>
    <col min="7" max="7" width="10.77734375" bestFit="1" customWidth="1"/>
  </cols>
  <sheetData>
    <row r="29" spans="1:2" hidden="1" outlineLevel="1" x14ac:dyDescent="0.3"/>
    <row r="30" spans="1:2" hidden="1" outlineLevel="1" x14ac:dyDescent="0.3">
      <c r="A30" s="1" t="s">
        <v>244</v>
      </c>
      <c r="B30" t="s">
        <v>236</v>
      </c>
    </row>
    <row r="31" spans="1:2" hidden="1" outlineLevel="1" x14ac:dyDescent="0.3"/>
    <row r="32" spans="1:2" hidden="1" outlineLevel="1" x14ac:dyDescent="0.3">
      <c r="A32" s="1" t="s">
        <v>256</v>
      </c>
      <c r="B32" s="1" t="s">
        <v>251</v>
      </c>
    </row>
    <row r="33" spans="1:7" hidden="1" outlineLevel="1" x14ac:dyDescent="0.3">
      <c r="A33" s="1" t="s">
        <v>150</v>
      </c>
      <c r="B33" t="s">
        <v>11</v>
      </c>
      <c r="C33" t="s">
        <v>12</v>
      </c>
      <c r="D33" t="s">
        <v>13</v>
      </c>
      <c r="E33" t="s">
        <v>14</v>
      </c>
      <c r="F33" t="s">
        <v>15</v>
      </c>
      <c r="G33" t="s">
        <v>16</v>
      </c>
    </row>
    <row r="34" spans="1:7" hidden="1" outlineLevel="1" x14ac:dyDescent="0.3">
      <c r="A34" s="3">
        <v>2006</v>
      </c>
      <c r="B34" s="102">
        <v>3.5333333333333332</v>
      </c>
      <c r="C34" s="102">
        <v>3.3</v>
      </c>
      <c r="D34" s="102">
        <v>2.4153846153846157</v>
      </c>
      <c r="E34" s="102">
        <v>3.7800000000000002</v>
      </c>
      <c r="F34" s="102">
        <v>3.7250000000000001</v>
      </c>
      <c r="G34" s="102">
        <v>16.753717948717952</v>
      </c>
    </row>
    <row r="35" spans="1:7" hidden="1" outlineLevel="1" x14ac:dyDescent="0.3">
      <c r="A35" s="3">
        <v>2007</v>
      </c>
      <c r="B35" s="102">
        <v>3.7571428571428567</v>
      </c>
      <c r="C35" s="102">
        <v>3.6</v>
      </c>
      <c r="D35" s="102">
        <v>2.7538461538461538</v>
      </c>
      <c r="E35" s="102">
        <v>3.84</v>
      </c>
      <c r="F35" s="102">
        <v>3.85</v>
      </c>
      <c r="G35" s="102">
        <v>17.80098901098901</v>
      </c>
    </row>
    <row r="36" spans="1:7" hidden="1" outlineLevel="1" x14ac:dyDescent="0.3">
      <c r="A36" s="3">
        <v>2008</v>
      </c>
      <c r="B36" s="102">
        <v>3.6571428571428575</v>
      </c>
      <c r="C36" s="102">
        <v>3.8</v>
      </c>
      <c r="D36" s="102">
        <v>2.9499999999999997</v>
      </c>
      <c r="E36" s="102">
        <v>3.9</v>
      </c>
      <c r="F36" s="102">
        <v>3.9666666666666663</v>
      </c>
      <c r="G36" s="102">
        <v>18.273809523809522</v>
      </c>
    </row>
    <row r="37" spans="1:7" hidden="1" outlineLevel="1" x14ac:dyDescent="0.3">
      <c r="A37" s="3">
        <v>2009</v>
      </c>
      <c r="B37" s="102">
        <v>3.7</v>
      </c>
      <c r="C37" s="102">
        <v>3.7</v>
      </c>
      <c r="D37" s="102">
        <v>2.9916666666666667</v>
      </c>
      <c r="E37" s="102">
        <v>3.9800000000000004</v>
      </c>
      <c r="F37" s="102">
        <v>4.2</v>
      </c>
      <c r="G37" s="102">
        <v>18.571666666666669</v>
      </c>
    </row>
    <row r="38" spans="1:7" hidden="1" outlineLevel="1" x14ac:dyDescent="0.3">
      <c r="A38" s="3">
        <v>2010</v>
      </c>
      <c r="B38" s="102">
        <v>3.7714285714285714</v>
      </c>
      <c r="C38" s="102">
        <v>3.8</v>
      </c>
      <c r="D38" s="102">
        <v>3.0166666666666662</v>
      </c>
      <c r="E38" s="102">
        <v>4.04</v>
      </c>
      <c r="F38" s="102">
        <v>4.2333333333333334</v>
      </c>
      <c r="G38" s="102">
        <v>18.861428571428572</v>
      </c>
    </row>
    <row r="39" spans="1:7" hidden="1" outlineLevel="1" x14ac:dyDescent="0.3">
      <c r="A39" s="3">
        <v>2011</v>
      </c>
      <c r="B39" s="102">
        <v>3.8</v>
      </c>
      <c r="C39" s="102">
        <v>3.8</v>
      </c>
      <c r="D39" s="102">
        <v>3.0583333333333331</v>
      </c>
      <c r="E39" s="102">
        <v>4.0999999999999996</v>
      </c>
      <c r="F39" s="102">
        <v>4.3</v>
      </c>
      <c r="G39" s="102">
        <v>19.058333333333334</v>
      </c>
    </row>
    <row r="40" spans="1:7" hidden="1" outlineLevel="1" x14ac:dyDescent="0.3">
      <c r="A40" s="3">
        <v>2012</v>
      </c>
      <c r="B40" s="102">
        <v>3.8857142857142861</v>
      </c>
      <c r="C40" s="102">
        <v>3.8</v>
      </c>
      <c r="D40" s="102">
        <v>3.15</v>
      </c>
      <c r="E40" s="102">
        <v>4.38</v>
      </c>
      <c r="F40" s="102">
        <v>4.4000000000000004</v>
      </c>
      <c r="G40" s="102">
        <v>19.615714285714283</v>
      </c>
    </row>
    <row r="41" spans="1:7" hidden="1" outlineLevel="1" x14ac:dyDescent="0.3">
      <c r="A41" s="3">
        <v>2013</v>
      </c>
      <c r="B41" s="102">
        <v>3.842857142857143</v>
      </c>
      <c r="C41" s="102">
        <v>4.0999999999999996</v>
      </c>
      <c r="D41" s="102">
        <v>3.1999999999999997</v>
      </c>
      <c r="E41" s="102">
        <v>4.34</v>
      </c>
      <c r="F41" s="102">
        <v>4.3</v>
      </c>
      <c r="G41" s="102">
        <v>19.782857142857143</v>
      </c>
    </row>
    <row r="42" spans="1:7" hidden="1" outlineLevel="1" x14ac:dyDescent="0.3">
      <c r="A42" s="3">
        <v>2014</v>
      </c>
      <c r="B42" s="102">
        <v>3.8999999999999995</v>
      </c>
      <c r="C42" s="102">
        <v>4.2</v>
      </c>
      <c r="D42" s="102">
        <v>3.1500000000000004</v>
      </c>
      <c r="E42" s="102">
        <v>4.38</v>
      </c>
      <c r="F42" s="102">
        <v>4</v>
      </c>
      <c r="G42" s="102">
        <v>19.63</v>
      </c>
    </row>
    <row r="43" spans="1:7" hidden="1" outlineLevel="1" x14ac:dyDescent="0.3">
      <c r="A43" s="3">
        <v>2015</v>
      </c>
      <c r="B43" s="102">
        <v>3.8857142857142861</v>
      </c>
      <c r="C43" s="102">
        <v>4.0999999999999996</v>
      </c>
      <c r="D43" s="102">
        <v>3.1500000000000004</v>
      </c>
      <c r="E43" s="102">
        <v>4.38</v>
      </c>
      <c r="F43" s="102">
        <v>4</v>
      </c>
      <c r="G43" s="102">
        <v>19.515714285714285</v>
      </c>
    </row>
    <row r="44" spans="1:7" hidden="1" outlineLevel="1" x14ac:dyDescent="0.3">
      <c r="A44" s="3">
        <v>2016</v>
      </c>
      <c r="B44" s="102">
        <v>3.6799999999999997</v>
      </c>
      <c r="C44" s="102">
        <v>4.2</v>
      </c>
      <c r="D44" s="102">
        <v>3.125</v>
      </c>
      <c r="E44" s="102">
        <v>4.3800000000000008</v>
      </c>
      <c r="F44" s="102">
        <v>4.05</v>
      </c>
      <c r="G44" s="102">
        <v>19.434999999999999</v>
      </c>
    </row>
    <row r="45" spans="1:7" hidden="1" outlineLevel="1" x14ac:dyDescent="0.3">
      <c r="A45" s="3">
        <v>2018</v>
      </c>
      <c r="B45" s="102">
        <v>3.6800000000000006</v>
      </c>
      <c r="C45" s="102">
        <v>4.2</v>
      </c>
      <c r="D45" s="102">
        <v>3.0545454545454547</v>
      </c>
      <c r="E45" s="102">
        <v>4.375</v>
      </c>
      <c r="F45" s="102">
        <v>3.6750000000000003</v>
      </c>
      <c r="G45" s="102">
        <v>18.984545454545454</v>
      </c>
    </row>
    <row r="46" spans="1:7" hidden="1" outlineLevel="1" x14ac:dyDescent="0.3">
      <c r="A46" s="3">
        <v>2020</v>
      </c>
      <c r="B46" s="102">
        <v>3.8</v>
      </c>
      <c r="C46" s="102">
        <v>4.4000000000000004</v>
      </c>
      <c r="D46" s="102">
        <v>3.1363636363636362</v>
      </c>
      <c r="E46" s="102">
        <v>4.45</v>
      </c>
      <c r="F46" s="102">
        <v>3.75</v>
      </c>
      <c r="G46" s="102">
        <v>19.536363636363635</v>
      </c>
    </row>
    <row r="47" spans="1:7" hidden="1" outlineLevel="1" x14ac:dyDescent="0.3">
      <c r="A47" s="3">
        <v>2022</v>
      </c>
      <c r="B47" s="102">
        <v>4.0999999999999996</v>
      </c>
      <c r="C47" s="102">
        <v>4.4000000000000004</v>
      </c>
      <c r="D47" s="102">
        <v>3.2461538461538462</v>
      </c>
      <c r="E47" s="102">
        <v>4.5250000000000004</v>
      </c>
      <c r="F47" s="102">
        <v>3.7750000000000004</v>
      </c>
      <c r="G47" s="102">
        <v>20.046153846153842</v>
      </c>
    </row>
    <row r="48" spans="1:7" hidden="1" outlineLevel="1" x14ac:dyDescent="0.3">
      <c r="A48" s="3">
        <v>2024</v>
      </c>
      <c r="B48" s="102">
        <v>4.25</v>
      </c>
      <c r="C48" s="102">
        <v>4.4000000000000004</v>
      </c>
      <c r="D48" s="102">
        <v>3.342857142857143</v>
      </c>
      <c r="E48" s="102">
        <v>4.5</v>
      </c>
      <c r="F48" s="102">
        <v>3.7333333333333329</v>
      </c>
      <c r="G48" s="102">
        <v>20.226190476190478</v>
      </c>
    </row>
    <row r="49" spans="1:7" hidden="1" outlineLevel="1" x14ac:dyDescent="0.3">
      <c r="A49" s="3" t="s">
        <v>16</v>
      </c>
      <c r="B49" s="102">
        <v>57.243333333333332</v>
      </c>
      <c r="C49" s="102">
        <v>59.800000000000004</v>
      </c>
      <c r="D49" s="102">
        <v>45.740817515817504</v>
      </c>
      <c r="E49" s="102">
        <v>63.350000000000009</v>
      </c>
      <c r="F49" s="102">
        <v>59.958333333333329</v>
      </c>
      <c r="G49" s="102">
        <v>286.09248418248421</v>
      </c>
    </row>
    <row r="50" spans="1:7" hidden="1" outlineLevel="1" x14ac:dyDescent="0.3"/>
    <row r="51" spans="1:7" collapsed="1" x14ac:dyDescent="0.3"/>
  </sheetData>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10B2E9D195D8449C649D6F24CE4996" ma:contentTypeVersion="34" ma:contentTypeDescription="Create a new document." ma:contentTypeScope="" ma:versionID="9766e68afcf66812321c74187a108b53">
  <xsd:schema xmlns:xsd="http://www.w3.org/2001/XMLSchema" xmlns:xs="http://www.w3.org/2001/XMLSchema" xmlns:p="http://schemas.microsoft.com/office/2006/metadata/properties" xmlns:ns2="c1fdd505-2570-46c2-bd04-3e0f2d874cf5" xmlns:ns3="a5228a80-cc5b-4207-8cde-2c899f04bc7e" xmlns:ns4="7aa866bb-aae0-4150-ba90-12c7d7bc20a7" targetNamespace="http://schemas.microsoft.com/office/2006/metadata/properties" ma:root="true" ma:fieldsID="cf64cb5cfdffc27e639071e29f19fe55" ns2:_="" ns3:_="" ns4:_="">
    <xsd:import namespace="c1fdd505-2570-46c2-bd04-3e0f2d874cf5"/>
    <xsd:import namespace="a5228a80-cc5b-4207-8cde-2c899f04bc7e"/>
    <xsd:import namespace="7aa866bb-aae0-4150-ba90-12c7d7bc20a7"/>
    <xsd:element name="properties">
      <xsd:complexType>
        <xsd:sequence>
          <xsd:element name="documentManagement">
            <xsd:complexType>
              <xsd:all>
                <xsd:element ref="ns2:j78542b1fffc4a1c84659474212e3133" minOccurs="0"/>
                <xsd:element ref="ns3:MediaServiceMetadata" minOccurs="0"/>
                <xsd:element ref="ns3:MediaServiceFastMetadata" minOccurs="0"/>
                <xsd:element ref="ns4:SharedWithUsers" minOccurs="0"/>
                <xsd:element ref="ns4:SharedWithDetails" minOccurs="0"/>
                <xsd:element ref="ns4:ecf3dbae0dd14b838f074f11134acd7d"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j78542b1fffc4a1c84659474212e3133" ma:index="9" nillable="true" ma:taxonomy="true" ma:internalName="j78542b1fffc4a1c84659474212e3133" ma:taxonomyFieldName="ADBContentGroup" ma:displayName="Content Group" ma:default=""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5228a80-cc5b-4207-8cde-2c899f04bc7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false">
      <xsd:simpleType>
        <xsd:restriction base="dms:Note"/>
      </xsd:simpleType>
    </xsd:element>
    <xsd:element name="MediaServiceFastMetadata" ma:index="11" nillable="true" ma:displayName="MediaServiceFastMetadata" ma:hidden="true" ma:internalName="MediaServiceFastMetadata" ma:readOnly="false">
      <xsd:simpleType>
        <xsd:restriction base="dms:Note"/>
      </xsd:simpleType>
    </xsd:element>
    <xsd:element name="MediaServiceAutoTags" ma:index="18" nillable="true" ma:displayName="Tags" ma:internalName="MediaServiceAutoTags"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115af50e-efb3-4a0e-b425-875ff625e09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a866bb-aae0-4150-ba90-12c7d7bc20a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ecf3dbae0dd14b838f074f11134acd7d" ma:index="17" nillable="true" ma:taxonomy="true" ma:internalName="ecf3dbae0dd14b838f074f11134acd7d" ma:taxonomyFieldName="SPOPWorkStream" ma:displayName="Workstream" ma:default="" ma:fieldId="{ecf3dbae-0dd1-4b83-8f07-4f11134acd7d}" ma:sspId="115af50e-efb3-4a0e-b425-875ff625e09e" ma:termSetId="294d8176-6083-4133-9993-5491a7246b2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j78542b1fffc4a1c84659474212e3133 xmlns="c1fdd505-2570-46c2-bd04-3e0f2d874cf5">
      <Terms xmlns="http://schemas.microsoft.com/office/infopath/2007/PartnerControls"/>
    </j78542b1fffc4a1c84659474212e3133>
    <MediaServiceFastMetadata xmlns="a5228a80-cc5b-4207-8cde-2c899f04bc7e" xsi:nil="true"/>
    <MediaServiceMetadata xmlns="a5228a80-cc5b-4207-8cde-2c899f04bc7e" xsi:nil="true"/>
    <lcf76f155ced4ddcb4097134ff3c332f xmlns="a5228a80-cc5b-4207-8cde-2c899f04bc7e">
      <Terms xmlns="http://schemas.microsoft.com/office/infopath/2007/PartnerControls"/>
    </lcf76f155ced4ddcb4097134ff3c332f>
    <ecf3dbae0dd14b838f074f11134acd7d xmlns="7aa866bb-aae0-4150-ba90-12c7d7bc20a7">
      <Terms xmlns="http://schemas.microsoft.com/office/infopath/2007/PartnerControls"/>
    </ecf3dbae0dd14b838f074f11134acd7d>
    <SharedWithUsers xmlns="7aa866bb-aae0-4150-ba90-12c7d7bc20a7">
      <UserInfo>
        <DisplayName>Grace Agnes Sevilla</DisplayName>
        <AccountId>115</AccountId>
        <AccountType/>
      </UserInfo>
      <UserInfo>
        <DisplayName>Jan Hansen</DisplayName>
        <AccountId>193</AccountId>
        <AccountType/>
      </UserInfo>
      <UserInfo>
        <DisplayName>Rika Rodriguez</DisplayName>
        <AccountId>2301</AccountId>
        <AccountType/>
      </UserInfo>
      <UserInfo>
        <DisplayName>Esmeralda G. Fulgentes</DisplayName>
        <AccountId>124</AccountId>
        <AccountType/>
      </UserInfo>
    </SharedWithUsers>
  </documentManagement>
</p:properties>
</file>

<file path=customXml/itemProps1.xml><?xml version="1.0" encoding="utf-8"?>
<ds:datastoreItem xmlns:ds="http://schemas.openxmlformats.org/officeDocument/2006/customXml" ds:itemID="{2BB024E0-CF67-4506-8003-B037DD07D927}">
  <ds:schemaRefs>
    <ds:schemaRef ds:uri="http://schemas.microsoft.com/sharepoint/v3/contenttype/forms"/>
  </ds:schemaRefs>
</ds:datastoreItem>
</file>

<file path=customXml/itemProps2.xml><?xml version="1.0" encoding="utf-8"?>
<ds:datastoreItem xmlns:ds="http://schemas.openxmlformats.org/officeDocument/2006/customXml" ds:itemID="{ADBB7C2F-45A3-4C2F-B107-DBBE21662B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dd505-2570-46c2-bd04-3e0f2d874cf5"/>
    <ds:schemaRef ds:uri="a5228a80-cc5b-4207-8cde-2c899f04bc7e"/>
    <ds:schemaRef ds:uri="7aa866bb-aae0-4150-ba90-12c7d7bc20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738E34-AEF7-4AAC-82E1-809AD13F72C2}">
  <ds:schemaRefs>
    <ds:schemaRef ds:uri="c1fdd505-2570-46c2-bd04-3e0f2d874cf5"/>
    <ds:schemaRef ds:uri="http://purl.org/dc/elements/1.1/"/>
    <ds:schemaRef ds:uri="http://schemas.microsoft.com/office/2006/metadata/properties"/>
    <ds:schemaRef ds:uri="http://schemas.microsoft.com/office/2006/documentManagement/types"/>
    <ds:schemaRef ds:uri="a5228a80-cc5b-4207-8cde-2c899f04bc7e"/>
    <ds:schemaRef ds:uri="http://purl.org/dc/terms/"/>
    <ds:schemaRef ds:uri="http://schemas.openxmlformats.org/package/2006/metadata/core-properties"/>
    <ds:schemaRef ds:uri="http://purl.org/dc/dcmitype/"/>
    <ds:schemaRef ds:uri="http://schemas.microsoft.com/office/infopath/2007/PartnerControls"/>
    <ds:schemaRef ds:uri="7aa866bb-aae0-4150-ba90-12c7d7bc20a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Sheet3</vt:lpstr>
      <vt:lpstr>Sheet1</vt:lpstr>
      <vt:lpstr>For 2024 CPA Report</vt:lpstr>
      <vt:lpstr>pivot_Masterfile</vt:lpstr>
      <vt:lpstr>Masterfile</vt:lpstr>
      <vt:lpstr>Overall graph</vt:lpstr>
      <vt:lpstr>Graph by Country Group</vt:lpstr>
      <vt:lpstr>Country Group</vt:lpstr>
      <vt:lpstr>Graph by Region</vt:lpstr>
      <vt:lpstr>performance-assessment_region</vt:lpstr>
      <vt:lpstr>Masterfile!Print_Area</vt:lpstr>
      <vt:lpstr>Masterfile!Print_Titles</vt:lpstr>
    </vt:vector>
  </TitlesOfParts>
  <Manager/>
  <Company>Asian Development 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ef6</dc:creator>
  <cp:keywords/>
  <dc:description/>
  <cp:lastModifiedBy>Chie G. Fulgentes</cp:lastModifiedBy>
  <cp:revision/>
  <dcterms:created xsi:type="dcterms:W3CDTF">2022-10-04T05:53:51Z</dcterms:created>
  <dcterms:modified xsi:type="dcterms:W3CDTF">2025-03-21T01:44:14Z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0x0101001A10B2E9D195D8449C649D6F24CE4996</vt:lpwstr>
  </property>
  <property fmtid="{D5CDD505-2E9C-101B-9397-08002B2CF9AE}" pid="3" name="MediaServiceImageTags">
    <vt:lpwstr/>
  </property>
  <property fmtid="{D5CDD505-2E9C-101B-9397-08002B2CF9AE}" pid="4" name="TaxCatchAll">
    <vt:lpwstr/>
  </property>
  <property fmtid="{D5CDD505-2E9C-101B-9397-08002B2CF9AE}" pid="5" name="ADBSector">
    <vt:lpwstr/>
  </property>
  <property fmtid="{D5CDD505-2E9C-101B-9397-08002B2CF9AE}" pid="6" name="ADBContentGroup">
    <vt:lpwstr/>
  </property>
  <property fmtid="{D5CDD505-2E9C-101B-9397-08002B2CF9AE}" pid="7" name="h00e4aaaf4624e24a7df7f06faa038c6">
    <vt:lpwstr/>
  </property>
  <property fmtid="{D5CDD505-2E9C-101B-9397-08002B2CF9AE}" pid="8" name="ADBDocumentSecurity">
    <vt:lpwstr/>
  </property>
  <property fmtid="{D5CDD505-2E9C-101B-9397-08002B2CF9AE}" pid="9" name="d01a0ce1b141461dbfb235a3ab729a2c">
    <vt:lpwstr/>
  </property>
  <property fmtid="{D5CDD505-2E9C-101B-9397-08002B2CF9AE}" pid="10" name="ADBDocumentLanguage">
    <vt:lpwstr/>
  </property>
  <property fmtid="{D5CDD505-2E9C-101B-9397-08002B2CF9AE}" pid="11" name="ADBDocumentType">
    <vt:lpwstr/>
  </property>
  <property fmtid="{D5CDD505-2E9C-101B-9397-08002B2CF9AE}" pid="12" name="ADBDepartmentOwner">
    <vt:lpwstr/>
  </property>
  <property fmtid="{D5CDD505-2E9C-101B-9397-08002B2CF9AE}" pid="13" name="p030e467f78f45b4ae8f7e2c17ea4d82">
    <vt:lpwstr/>
  </property>
  <property fmtid="{D5CDD505-2E9C-101B-9397-08002B2CF9AE}" pid="14" name="k985dbdc596c44d7acaf8184f33920f0">
    <vt:lpwstr/>
  </property>
  <property fmtid="{D5CDD505-2E9C-101B-9397-08002B2CF9AE}" pid="15" name="a37ff23a602146d4934a49238d370ca5">
    <vt:lpwstr/>
  </property>
  <property fmtid="{D5CDD505-2E9C-101B-9397-08002B2CF9AE}" pid="16" name="ADBCountry">
    <vt:lpwstr/>
  </property>
  <property fmtid="{D5CDD505-2E9C-101B-9397-08002B2CF9AE}" pid="17" name="SPOPWorkStream">
    <vt:lpwstr/>
  </property>
  <property fmtid="{D5CDD505-2E9C-101B-9397-08002B2CF9AE}" pid="18" name="d61536b25a8a4fedb48bb564279be82a">
    <vt:lpwstr/>
  </property>
  <property fmtid="{D5CDD505-2E9C-101B-9397-08002B2CF9AE}" pid="19" name="MSIP_Label_817d4574-7375-4d17-b29c-6e4c6df0fcb0_Enabled">
    <vt:lpwstr>true</vt:lpwstr>
  </property>
  <property fmtid="{D5CDD505-2E9C-101B-9397-08002B2CF9AE}" pid="20" name="MSIP_Label_817d4574-7375-4d17-b29c-6e4c6df0fcb0_SetDate">
    <vt:lpwstr>2022-10-18T00:31:27Z</vt:lpwstr>
  </property>
  <property fmtid="{D5CDD505-2E9C-101B-9397-08002B2CF9AE}" pid="21" name="MSIP_Label_817d4574-7375-4d17-b29c-6e4c6df0fcb0_Method">
    <vt:lpwstr>Standard</vt:lpwstr>
  </property>
  <property fmtid="{D5CDD505-2E9C-101B-9397-08002B2CF9AE}" pid="22" name="MSIP_Label_817d4574-7375-4d17-b29c-6e4c6df0fcb0_Name">
    <vt:lpwstr>ADB Internal</vt:lpwstr>
  </property>
  <property fmtid="{D5CDD505-2E9C-101B-9397-08002B2CF9AE}" pid="23" name="MSIP_Label_817d4574-7375-4d17-b29c-6e4c6df0fcb0_SiteId">
    <vt:lpwstr>9495d6bb-41c2-4c58-848f-92e52cf3d640</vt:lpwstr>
  </property>
  <property fmtid="{D5CDD505-2E9C-101B-9397-08002B2CF9AE}" pid="24" name="MSIP_Label_817d4574-7375-4d17-b29c-6e4c6df0fcb0_ActionId">
    <vt:lpwstr>2d3d4406-f7ca-41d1-8810-6998321da172</vt:lpwstr>
  </property>
  <property fmtid="{D5CDD505-2E9C-101B-9397-08002B2CF9AE}" pid="25" name="MSIP_Label_817d4574-7375-4d17-b29c-6e4c6df0fcb0_ContentBits">
    <vt:lpwstr>2</vt:lpwstr>
  </property>
</Properties>
</file>